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tables/table5.xml" ContentType="application/vnd.openxmlformats-officedocument.spreadsheetml.table+xml"/>
  <Override PartName="/xl/pivotTables/pivotTable2.xml" ContentType="application/vnd.openxmlformats-officedocument.spreadsheetml.pivot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hidePivotFieldList="1" autoCompressPictures="0"/>
  <bookViews>
    <workbookView xWindow="240" yWindow="-1400" windowWidth="25360" windowHeight="14280" tabRatio="500" activeTab="6"/>
  </bookViews>
  <sheets>
    <sheet name="raw_data" sheetId="1" r:id="rId1"/>
    <sheet name="PivotTable" sheetId="6" r:id="rId2"/>
    <sheet name="1-2" sheetId="2" r:id="rId3"/>
    <sheet name="3-4" sheetId="3" r:id="rId4"/>
    <sheet name="5" sheetId="4" r:id="rId5"/>
    <sheet name="PivotTable 2" sheetId="7" r:id="rId6"/>
    <sheet name="Extra Questions" sheetId="8" r:id="rId7"/>
  </sheets>
  <calcPr calcId="140001" concurrentCalc="0"/>
  <pivotCaches>
    <pivotCache cacheId="3"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B136" i="8" l="1"/>
  <c r="B137" i="8"/>
  <c r="E91" i="8"/>
  <c r="F91" i="8"/>
  <c r="D11" i="8"/>
  <c r="D12" i="8"/>
  <c r="B16" i="8"/>
  <c r="B17" i="8"/>
  <c r="E34" i="2"/>
  <c r="B27" i="8"/>
  <c r="C27" i="8"/>
  <c r="B35" i="8"/>
  <c r="C35" i="8"/>
  <c r="AH141" i="1"/>
  <c r="AH142" i="1"/>
  <c r="AH143" i="1"/>
  <c r="AH144" i="1"/>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E23" i="4"/>
  <c r="F23" i="4"/>
  <c r="E24" i="4"/>
  <c r="F24" i="4"/>
  <c r="E25" i="4"/>
  <c r="F25" i="4"/>
  <c r="E26" i="4"/>
  <c r="F26" i="4"/>
  <c r="F27" i="4"/>
  <c r="C28" i="8"/>
  <c r="C29" i="8"/>
  <c r="C30" i="8"/>
  <c r="C31" i="8"/>
  <c r="C32" i="8"/>
  <c r="C33" i="8"/>
  <c r="C34" i="8"/>
  <c r="C36" i="8"/>
  <c r="C37" i="8"/>
  <c r="C38" i="8"/>
  <c r="C39" i="8"/>
  <c r="C40" i="8"/>
  <c r="B28" i="8"/>
  <c r="B29" i="8"/>
  <c r="B30" i="8"/>
  <c r="B31" i="8"/>
  <c r="B32" i="8"/>
  <c r="B33" i="8"/>
  <c r="B34" i="8"/>
  <c r="B36" i="8"/>
  <c r="B37" i="8"/>
  <c r="B38" i="8"/>
  <c r="B39" i="8"/>
  <c r="B40" i="8"/>
  <c r="B12" i="8"/>
  <c r="B11" i="8"/>
  <c r="B13" i="8"/>
  <c r="B15" i="8"/>
  <c r="B14" i="8"/>
  <c r="D5" i="8"/>
  <c r="D4" i="8"/>
  <c r="D3" i="8"/>
  <c r="D2" i="8"/>
  <c r="D5" i="3"/>
  <c r="D6" i="3"/>
  <c r="D7" i="3"/>
  <c r="D8" i="3"/>
  <c r="C13" i="3"/>
  <c r="C12" i="3"/>
  <c r="G26" i="2"/>
  <c r="E26" i="2"/>
  <c r="D26" i="3"/>
  <c r="D27" i="3"/>
  <c r="D28" i="3"/>
  <c r="D29" i="3"/>
  <c r="C14" i="3"/>
  <c r="C15" i="3"/>
  <c r="C16" i="3"/>
  <c r="E6" i="3"/>
  <c r="E7" i="3"/>
  <c r="E8" i="3"/>
  <c r="E5" i="3"/>
  <c r="E43" i="2"/>
  <c r="E44" i="2"/>
  <c r="E45" i="2"/>
  <c r="E46" i="2"/>
  <c r="E47" i="2"/>
  <c r="E48" i="2"/>
  <c r="E42" i="2"/>
  <c r="E35" i="2"/>
  <c r="E36" i="2"/>
  <c r="E37" i="2"/>
  <c r="E38" i="2"/>
  <c r="E39" i="2"/>
  <c r="E40" i="2"/>
  <c r="E27" i="2"/>
  <c r="E28" i="2"/>
  <c r="E29" i="2"/>
  <c r="E30" i="2"/>
  <c r="E31" i="2"/>
  <c r="E32" i="2"/>
  <c r="D16" i="2"/>
  <c r="D17" i="2"/>
  <c r="D18" i="2"/>
  <c r="D19" i="2"/>
  <c r="D20" i="2"/>
  <c r="D21" i="2"/>
  <c r="D22" i="2"/>
  <c r="D23" i="2"/>
  <c r="D24" i="2"/>
  <c r="E16" i="2"/>
  <c r="E17" i="2"/>
  <c r="E18" i="2"/>
  <c r="E19" i="2"/>
  <c r="E20" i="2"/>
  <c r="E21" i="2"/>
  <c r="E22" i="2"/>
  <c r="E23" i="2"/>
  <c r="E24" i="2"/>
  <c r="C6" i="2"/>
  <c r="C7" i="2"/>
  <c r="C8" i="2"/>
  <c r="C5" i="2"/>
  <c r="C27" i="3"/>
  <c r="C28" i="3"/>
  <c r="C29" i="3"/>
  <c r="C26" i="3"/>
  <c r="C6" i="3"/>
  <c r="C7" i="3"/>
  <c r="C8" i="3"/>
  <c r="C5" i="3"/>
  <c r="P5" i="7"/>
  <c r="Q5" i="7"/>
  <c r="K73" i="6"/>
  <c r="L73" i="6"/>
  <c r="AG283" i="1"/>
  <c r="AG282" i="1"/>
  <c r="AF282" i="1"/>
  <c r="AE282" i="1"/>
  <c r="D8" i="2"/>
  <c r="D7" i="2"/>
  <c r="D6" i="2"/>
  <c r="D5" i="2"/>
  <c r="C17" i="3"/>
  <c r="C18" i="3"/>
  <c r="C32" i="3"/>
  <c r="C33" i="3"/>
  <c r="B43" i="8"/>
  <c r="B44" i="8"/>
</calcChain>
</file>

<file path=xl/sharedStrings.xml><?xml version="1.0" encoding="utf-8"?>
<sst xmlns="http://schemas.openxmlformats.org/spreadsheetml/2006/main" count="4150" uniqueCount="1162">
  <si>
    <t>Correlation b/t Average Host Response Time &amp; Number of Reviews</t>
  </si>
  <si>
    <t>city</t>
  </si>
  <si>
    <t>Amsterdam</t>
  </si>
  <si>
    <t>id</t>
  </si>
  <si>
    <t>Average Listing Price Per City</t>
  </si>
  <si>
    <t>Market Makeup by Property Type</t>
  </si>
  <si>
    <t>Austin</t>
  </si>
  <si>
    <t>New York</t>
  </si>
  <si>
    <t>Taipei</t>
  </si>
  <si>
    <t>Correlation b/t Cleaning Fee &amp; Review Score</t>
  </si>
  <si>
    <t>name</t>
  </si>
  <si>
    <t>space</t>
  </si>
  <si>
    <t>neighborhood_overview</t>
  </si>
  <si>
    <t>host_id</t>
  </si>
  <si>
    <t>host_name</t>
  </si>
  <si>
    <t>host_since</t>
  </si>
  <si>
    <t>host_response_time</t>
  </si>
  <si>
    <t>host_response_time_minutes_to_response</t>
  </si>
  <si>
    <t>host_response_rate</t>
  </si>
  <si>
    <t>host_neighbourhood</t>
  </si>
  <si>
    <t>host_listings_count</t>
  </si>
  <si>
    <t>neighbourhood</t>
  </si>
  <si>
    <t>state</t>
  </si>
  <si>
    <t>zipcode</t>
  </si>
  <si>
    <t>market</t>
  </si>
  <si>
    <t>country</t>
  </si>
  <si>
    <t>property_type</t>
  </si>
  <si>
    <t>room_type</t>
  </si>
  <si>
    <t>accommodates</t>
  </si>
  <si>
    <t>square_feet</t>
  </si>
  <si>
    <t>price_night</t>
  </si>
  <si>
    <t>cleaning_fee</t>
  </si>
  <si>
    <t>availability_365</t>
  </si>
  <si>
    <t>occupancy_rate</t>
  </si>
  <si>
    <t>number_of_reviews</t>
  </si>
  <si>
    <t>review_scores_value</t>
  </si>
  <si>
    <t>calculated_host_listings_count</t>
  </si>
  <si>
    <t>reviews_per_month</t>
  </si>
  <si>
    <t>year_revenue</t>
  </si>
  <si>
    <t>airbnb_commission</t>
  </si>
  <si>
    <t>year_profit</t>
  </si>
  <si>
    <t>greater_than_average</t>
  </si>
  <si>
    <t>Zen-East in the Heart of Austin</t>
  </si>
  <si>
    <t>This colorful and clean 1923 house was completely remodeled in 2004. The house is a 2BR/ 2BA (1350 sq') with a pillow top queen bed in the large master with full private bath and a double futon bed (floor level) in an office which converts to a small guest room adjacent to a full bathroom in the hallway. The following amenities are included: CACH, WIFI, HDTV, washer/dryer, fully equipped kitchen, street parking, fenced back yard with semi privacy fence/deck and front yard with covered porch, pecan, crepe myrtle and other trees provide shade and floral displays in spring. Whatever is growing in the organic garden, you're welcome to pick and enjoy! Dwellers are culturally diverse and an eclectic blend of artists, professors, students, city employees, long time elderly, retired and business professionals. You will see new home construction as well as old homes in the 'hood. Please note higher rates during SXSW, Formula One and ACL: $325-$400 per night with minimum 4 night stay for SXSW</t>
  </si>
  <si>
    <t>Paddy</t>
  </si>
  <si>
    <t>within an hour</t>
  </si>
  <si>
    <t>East Downtown</t>
  </si>
  <si>
    <t>TX</t>
  </si>
  <si>
    <t>United States</t>
  </si>
  <si>
    <t>House</t>
  </si>
  <si>
    <t>Entire home/apt</t>
  </si>
  <si>
    <t>N/A</t>
  </si>
  <si>
    <t>Apartment</t>
  </si>
  <si>
    <t>Assumptions</t>
  </si>
  <si>
    <t>Green, Colorful, Clean &amp; Cozy home</t>
  </si>
  <si>
    <t>Situated in a vibrant &amp; diverse multicultural neighborhood &amp; within walking distance of many great restaurants, cafes, performance/art spaces, UT campus, downtown &amp; just a few miles from a beautiful trail ~ Ladybird Lake. This green, colorful, clean and cozy house was built in 1923 and remodeled in 2004. As the homeowner, I've taken the liberty to paint each room a different color. The house has plenty of light, shade trees, a fenced back yard and deck, a front porch for sitting with simple landscaping. Conveniently located in central east Austin, you are: 1 - 2 miles from the University of Texas, Downtown &amp; the Austin Convention Center. You'll find yourself near local cafes and restaurants (Eastside, El Chile, Blue Dahlia, Eastside Pies, Bennu, Salty Sow, Farmacie, Dai Due, Justine's and much more). You're ~ 3 miles from Wheatsville Food Coop, Whole Foods (downtown), Central Market &amp; the Lady Bird Lake trail. Just a 5 minute walk to Commuter Rail Station will take you downtown duri</t>
  </si>
  <si>
    <t>Bed and breakfast</t>
  </si>
  <si>
    <t>Private room</t>
  </si>
  <si>
    <t>Boat</t>
  </si>
  <si>
    <t>Guest suite</t>
  </si>
  <si>
    <t>Houseboat</t>
  </si>
  <si>
    <t>Walk to 6th, Rainey St and Convention Ctr</t>
  </si>
  <si>
    <t>Cute Private Studio apartment located in Willow Spence National Historic District. It is walking distance from Convention Center (3 1/2 blks) and Entertainment District. Save on cab fares. Bus stop around the corner, takes you straight downtown. Worried about food? Great food abounds! Iron works BBQ 3 blks away, Cenote and 24 HR IHOP 2 blks away, Rainey Street with bars and restaurants only 2 1/2 blks away , all within a safe walking distance. The apartment is located upstairs above garage, completely separate from the main house. This little 1930's apartment features wood floors and lots of windows. The kitchen has a full size refrigerator, sink, granite counter-top, microwave, hotpot, toaster oven and coffee-maker. The kitchen does NOT have a working cooktop. The apartment has 32" LCD TV and Roku with netfix , HULU and Amazon Plus, as well as Books to read. The apartment is equipped with Air Conditioning,heating, blow dryer, ironing board and iron. One double ( Ser</t>
  </si>
  <si>
    <t>My neighborhood is ideally located if you want to walk to bars and restaurants downtown, East 6th Street or Rainey Street. The Convention Center is only 3 1/2 blocks away and a quick 10 minute walk.</t>
  </si>
  <si>
    <t>Sylvia</t>
  </si>
  <si>
    <t>within a few hours</t>
  </si>
  <si>
    <t>Guesthouse</t>
  </si>
  <si>
    <t>Number of Listings Per City</t>
  </si>
  <si>
    <t>Loft</t>
  </si>
  <si>
    <t>Other</t>
  </si>
  <si>
    <t>Serviced apartment</t>
  </si>
  <si>
    <t>Townhouse</t>
  </si>
  <si>
    <t>NW Austin Room</t>
  </si>
  <si>
    <t>Looking for a comfortable inexpensive room to stay for a night? A week or more? Join us in our northwest Austin home where the house is tidy, nicely decorated and we are friendly, responsible, courteous hosts. Single or couples welcome. I have one small, very shy and quiet dog and we welcome travelers from all over. You can enjoy your coffee in the morning on the deck with a large backyard, or in the dining area. Your own Parking spot can be found in front of the house on the granite gravel driveway just beside the mailbox. The bedroom available in this listing accommodates two persons on a queen bed. It is next to my study and craft room that sometimes serves as another guest room for a visiting family member or friend but rarely have anyone stay unless I decide to open up this additional space for SXSW, ACL, etc. This room listing is my primary listing but wanted you to be aware of the 2nd bedroom that may on rare occasions be occupied by another guest. The bathroom is in</t>
  </si>
  <si>
    <t>Quiet neighborhood with lots of trees and good neighbors.</t>
  </si>
  <si>
    <t>Elizabeth</t>
  </si>
  <si>
    <t>SW Williamson Co.</t>
  </si>
  <si>
    <t>Number of Listings Beat Markets Average Profit per Year</t>
  </si>
  <si>
    <t>Bungalow</t>
  </si>
  <si>
    <t>Condominium</t>
  </si>
  <si>
    <t>Gem of a Studio near Downtown</t>
  </si>
  <si>
    <t>(License #114332) Large, contemporary studio apartment available for vacation and short-term corporate rental. It's just south of the river and walkable to much of Austin's downtown scene. Our studio apartment sits above the garage and is detached from our main house. It's nicely appointed with plenty of modern amenities. A 37" HDTV with DirecTV Now, Netflix, Amazon, etc., nice cotton sheets, a full kitchen, great private patio with lounge chairs and umbrella, broadband wi-fi, a full bath and shower with its own tankless water heater and more just to name a few features. We're just south of downtown Austin in the Travis Heights neighborhood. Being just about a mile and half to the Capitol, it's one of the oldest, and being south, it's Austin eclectic. To give you a sense of what's nearby: - About 1 block to the buses going into downtown and less returning (routes 7 and 20) - Across from the Town Lake Hike and Bike Trail, which is up to a 10-mile loop - 1 mile to the convention center</t>
  </si>
  <si>
    <t>Travis Heights is one of the oldest neighborhoods in Austin. Our house was built in 1937. We rebuilt the apartment in 2009 (well, finished and furnished it for rental then). From the studio it's a pretty easy 1-mile walk through the neighborhood to all the shops and restaurants on South Congress.</t>
  </si>
  <si>
    <t>Todd</t>
  </si>
  <si>
    <t>Travis Heights</t>
  </si>
  <si>
    <t>Secluded Studio in 78704 (Zilker)</t>
  </si>
  <si>
    <t>Stay in our lovely 1 bedroom garage apartment and enjoy the quiet of our 78704 'hood while being close-in for all the fun! Walking distance to downtown, hop on a 7-min Capital Metro bus (rte 29), or take a $5 cab/Uber ride in. Also, 5-10 min walk to restaurants (Chuy's, Shady Grove, Austin Java, Shake Shack, Uchi), Alamo Drafthouse, and Barton Springs Bike Rental. Want more? Zilker Park, Barton Springs Pool, Barton Creek Greenbelt, Hike and Bike Trail, and other outdoor entertainment all within one mile. The apartment: One bedroom with queen bed, bath, kitchenette, WiFi/Internet access (no cable TV, sorry). Pull-out memory-foam couch also available (and/or inflatable mattress). 32" flat screen TV. Kitchenette has full size stove/oven, mini refrigerator, coffee maker, toaster, blender, and microwave. It is also stocked with coffee, tea, creamer, and sweeteners. Iron, hairdryer, extra pillows, and blankets also provided. Located above our garage in our quiet backyard. Hardwoods and n</t>
  </si>
  <si>
    <t>The neighborhood is fun and funky (but quiet)! People are friendly and you can't beat the location.</t>
  </si>
  <si>
    <t>Amy</t>
  </si>
  <si>
    <t>Zilker</t>
  </si>
  <si>
    <t>Woodland Studio Lodging</t>
  </si>
  <si>
    <t>Hostel</t>
  </si>
  <si>
    <t>Fully furnished suite with kitchen, bathroom, breakfast counter, sitting area with sofa, and queen-sized bed. Private patio entrance opens out onto large yard. Stay close to downtown, SoCo, and artsy East Austin. This quiet neighborhood just off of Woodland Avenue has beautiful old oak trees, so it stays pleasant and shady through the summer. Nearby city bus routes, so it is easy and inexpensive to get around, even if you don't have a car. (Avoid the hassles of parking, too!) Or rent a bike instead of a car. Within easy reach of the airport. Stays of 2 weeks or more are $50/night. Please ask and we can send a special offer with the reduced pricing. Higher rates may apply during holidays, special events, depending on length of your stay. Please note, although there is a wireless internet connection, there is not a tv in the studio. Austin Short Term Rental License #085368</t>
  </si>
  <si>
    <t>Karen</t>
  </si>
  <si>
    <t>within a day</t>
  </si>
  <si>
    <t>East Riverside</t>
  </si>
  <si>
    <t>30's Cottage, Trav Height, SoCo, mins to Downtown</t>
  </si>
  <si>
    <t>Sleeps 5; 2 BR, 2 Bath. The upstairs Treehouse Bedroom and Bath has a sitting area and queen tempurpedic bed; The downstairs Patio bedroom and Bath has a queen bed and extra single bed (upon request); it opens to a private sitting patio through double french doors. The sunny Living room has a comfortable twin futon bed/ couch. Please note Pet Fee of $40 (enclosed patio). The historic Travis Heights home is beautifully decorated and landscaped, modern everything, central air/heat, full size washer/dryer, shaded and gated patio and plenty of off-street parking, large pecan trees, lots of light and charm. Next to a walk bridge across the Blunn Creek and you are in Stacy park, 1 mile long with a 30 meter swimming pool. Walk to the Congress Ave Bridge to watch the bats fly and visit Downtown's famous 6th, 4th, and now 2nd Street districts for live music and night life. The home nestled under towering Pecan and Live Oak trees is ‚ÄòOld Austin' at its finest. Experience its grace, romance an</t>
  </si>
  <si>
    <t>South Austin is eclectic mix, known for funky creativity, street musicians and friendliness. Though somewhat gentrified as Austin has grown, this central, almost downtown neighborhood is cherished for being down-home, helpful and appreciative of diversity. Congress avenue is a stream of people watching; while so close, it does not impact our the quiet neighborhood.</t>
  </si>
  <si>
    <t>Charla</t>
  </si>
  <si>
    <t>Blue Boy Club House / Music Venue</t>
  </si>
  <si>
    <t>What stands out here is that the property is very large with huge trees a stage and party pit plus a very large above ground pool and a sauna. It is very private yet very close to shopping, restaurants etc. I also have a rv on site that sleeps 3 people for an additional fee.</t>
  </si>
  <si>
    <t>This is a very private property with a park like feel. It's pretty awesome out here.</t>
  </si>
  <si>
    <t>Steven</t>
  </si>
  <si>
    <t>Live Like a Local in a Chic Mid-Century Modern Retreat</t>
  </si>
  <si>
    <t>Relax and enjoy the light-filled, contemporary space - just minutes from lively South Congress Ave. (SoCo) and downtown. Beautifully appointed with custom walnut cabinetry, stained concrete floors, stainless appliances, and modern, cozy furnishings. When you're ready to venture, there are abundant choices nearby sure to entertain every type of traveler - from fantastic restaurants and boutique shops, to live music, to hike and bike trails. SWEET DREAMS Both artfully designed bedrooms feature Queen-Size Beds, Ultra-Comfortable Mattresses, High Thread Count sheets and Organic Cotton Duvets. The Master Bedroom boasts a large Walk-In Closet. In case of extra sleeping requirements, extra linens and a pillow for the sectional living room sofa are provided. CHEF'S KITCHEN Indulge your culinary desires on the gas range, under a beautiful, stainless steel vent hood. The fully equipped kitchen features stainless appliances, microwave, a French press coffee maker, toaster, blender, and a garbage</t>
  </si>
  <si>
    <t>It's only a 10-minute walk to vibrant South Congress Avenue (aka SoCo) and its fantastic restaurants, cafes, boutiques, and music venues. Nearby Big Stacy Park has three acres of walking trails and a heated, spring-fed swimming pool for water babies.</t>
  </si>
  <si>
    <t>Dani</t>
  </si>
  <si>
    <t>Central, Pet Friendly, Private Pool, Non Smoking</t>
  </si>
  <si>
    <t>Located only a few blocks from the University of Texas in the West Campus area and just minutes from downtown, this cute and comfortable smoke-free 2BR/1BA house is right in the heart of Austin. The guest house is located on the second floor on the back of the lot. (See photos for full view of house and carport.) The master bedroom has a king size bed &amp; overlooks the large swimming pool &amp; heated spa. Second bedroom has one full/double bed, one twin bed, and a TV with satellite. Kitchen is fully equipped and gigabit wireless Internet is available - even by the pool. Plenty of off-street parking and convenient to shopping, music venues, and most major tourist attractions. House is in a quiet neighborhood with lots of trees and privacy. Pets and children over the age 5 are welcome at no extra charge. House is also close to public transportation and within walking distance of campus, shopping, museums, live music, and theater venues. Rates already include all taxes &amp; cleaning fees! Upon re</t>
  </si>
  <si>
    <t>Our neighborhood is a mix of students and single family houses, so it is very eclectic. There are plenty of restaurants and shops to walk to nearby and we're within minutes of almost everything else.</t>
  </si>
  <si>
    <t>April</t>
  </si>
  <si>
    <t>West Campus</t>
  </si>
  <si>
    <t>Close in Hill country views NW</t>
  </si>
  <si>
    <t>1900 square foot home in Austins pretigous Arboretum. Beautiful Hill Country views from two decks. Walk to shopping and restaurants. 10 minutes to downtown and the lakes. Home has two large bedrooms with private baths and half bath downstairs. living, dining and large kitchen. Granite and travertine upgrades. stainless appliances, large two car garage, hardwood floors, private street. Jacuzzi and pool within meters. Wireless internet, flat screen TV's in Master and living room with satellite Television. Everything you need and very safe and private but close to everything. only 10 minutes to the center of town or the Lake Austin! $100 cleaning fee required upon check in in form of check or money order. Longer term leases will have separate deposit, no cleaning fee but will be expected to clean professionally prior to move out or deducted from Deposit. Non Smoking home. 3 month lease or longer enjoys discounted rates and separate deposit. Shorter Stay options avai</t>
  </si>
  <si>
    <t>Stacey</t>
  </si>
  <si>
    <t>Balcones Civic Association</t>
  </si>
  <si>
    <t>Garage Apartment near S Congress</t>
  </si>
  <si>
    <t>Second story garage apartment (studio) with private entrance in quiet residential neighborhood. Unit includes full kitchen, bath and living area. Tastefully, fully furnished. Ideal for temporary housing needs in excess of 31 days. 3 miles/4.8 km to downtown, close to South Congress area. 6 miles/9 km to airport. 2 blocks from bus stop on downtown/UT route. Sorry but no bookings under 31 days (monthly only) due to City of Austin regulations on short term rentals. Please note, Airbnb is not authorized or obligated to collect hotel taxes on bookings of greater than 30 days within the State of Texas. Please contact Airbnb should their booking engine return hotel tax charge on long-term rentals. Features: * Posted rate includes all utilities/services (water, power, garbage, wireless internet, free laundry access; landline phone or cable TV not included); * Fully furnished with kitchen wares and appliances (range/stove, refrigerator, microwave, hot water kettle, coffee maker); * Quiet, resi</t>
  </si>
  <si>
    <t>David</t>
  </si>
  <si>
    <t>Private Clarksville 2-1/Sleeps Six</t>
  </si>
  <si>
    <t>The Empty Nest is the whole second floor of a vintage Clarksville home with private and separate entrance. Generous bedrooms and large common living space flooded with skylights make this a great home away from home in the heart of Austin. UT, downtown, 6th Street, and Lady Bird Lake are minutes by car, bike, or even foot. Private exterior stairway leads to private porch and entrance. The Empty Nest is open and airy with original local art. We are within 2 miles of the UT Football and Baseball stadiums, The Austin Convention Center, 6th Street Entertainment district, The Capitol, Zilker Park, UT Austin Campus, Mount Bonnell, Lady Bird Lake, Barton Springs Pool, Waterloo Records, and Whole Foods Market Flagship store. There are parks, hiking trails, a pharmacy, Grocery store, Coffee shop, bagel shop, bakery,taverns,shopping and many restaurants within walking distance of our apartment. Our neighborhood is one of the oldest in Austin and is made up of eclectic residents. The streets are</t>
  </si>
  <si>
    <t>Clarksville is conveniently located to the Capitol, University of Texas, 2nd St and 6th St entertainment districts, Whole Foods Market Flagship, eateries, grocery stores, Nau's Pharmacy, Waterloo Records and numerous parks, hiking trails, Lady Bird Lake and public pools. The Convention Center and Zilker park are 1.5 miles.</t>
  </si>
  <si>
    <t>Gina</t>
  </si>
  <si>
    <t>Clarksville</t>
  </si>
  <si>
    <t>Clarksville Condo - Minutes to DT!</t>
  </si>
  <si>
    <t>What a fabulous location! Thinking about moving to Austin? Renovating your home? Coming for work? Clarksville is minutes from downtown and so close to everything you want to see and do. See the fabulous Whole Foods, have a burger and a shake at Nau's, enjoy a margarita at sundown at Z' Tejas or go to a gallery on 6th Street. Clarksville has a dry cleaners, grocery store, restaurants, salons, shops, Cafe Medici, a wonderful park, playground and wading pool, convenience store, galleries and so much more. Condo is fully equipped with pots, pans, furniture, linens, towels washer &amp; dryer inside unit. Bed is queen-sized. Pack your bags and come to Austin! If you like what you read so far, see below for a more detailed description. Thanks for looking! Rates are: $125/night $800/week $3000/month This is a fully furnished one bedroom, one bathroom condominium with vaulted ceilings on the 2nd floor of a small, 12-unit complex in lovely Clarksville/Old West Austin. Clarksville is registered</t>
  </si>
  <si>
    <t>Angele</t>
  </si>
  <si>
    <t>Old West Austin</t>
  </si>
  <si>
    <t>South Austin Comfort</t>
  </si>
  <si>
    <t>** Please contact me prior to booking. Thanks!** You'll have 3 bedrooms and 2 bathrooms. You can have up to 6 people here at once. -Bedroom 1 has a king-sized bed, en-suite bathroom with shower in the tub. Ceiling fan and drawer space is available, there is no closet. There is a TV with cable/remote and DVD player. - Bedroom 2 has a queen-sized bed. The linens are quite comfortable and there is a duvet if you want it and plenty of blankets if you prefer those. There is also a ceiling fan and space in the drawers and walk-in closet. The dresser has a mirror over it. - Bedroom 3 (study) has an inflatable queen-sized mattress with cozy sheets, pillows and blankets (no closet). - There are also 2 couches in the living room for one person each - they do not fold out, but most of my friends and family prefer to sleep there because they're both so darn comfy. - Bedrooms 2 and 3 are private and share one full bathroom. It's got a combination shower/tub; single sink; and toilet. - Ho</t>
  </si>
  <si>
    <t>Tiffany</t>
  </si>
  <si>
    <t>Cherry Creek</t>
  </si>
  <si>
    <t>furnished bedroom and full bath</t>
  </si>
  <si>
    <t>Furnished Room/full bath available in quiet cul-de-sac.</t>
  </si>
  <si>
    <t>Neighborhood is very quiet and safe. Very near Mopac and I35. As well as major employers: National Instruments, the Domain, IBM.</t>
  </si>
  <si>
    <t>Chris</t>
  </si>
  <si>
    <t>Scofield Ridge</t>
  </si>
  <si>
    <t>ACL South Austin Cosmic Groove :~&gt;</t>
  </si>
  <si>
    <t>The area has it's own private entrance by a pond, is a cozy 2 bedroom apartment in a " shotgun" style. One room w/ a Double bed other side has a twin bed. Bathroom included between ,Sleek counter with mini fridge,micro wave,toaster,drip coffe,sink -</t>
  </si>
  <si>
    <t>Coming to Austin for one of the many Marathons? Lady Bird Lake (Colorado River) and our great jogging trails are only 5 blocks away. Quickly WALK BIKE to Zilker Park, home of Barton Springs Pool and the Austin City Limits Music Festival! So many world class chefs are located in the 78704 zip code... Yummy Also creative drinks ! Easy to get around all the historic music locations by walking or on the bus line! Downtown area, UT Campus, &amp; Capital building very close attractions as well! You are literally super close to everything awesome that Austin has to offer!</t>
  </si>
  <si>
    <t>Veronica</t>
  </si>
  <si>
    <t>Bouldin Creek</t>
  </si>
  <si>
    <t>Tiny Tarrytown Apartment</t>
  </si>
  <si>
    <t>PLEASE READ THE WHOLE DESCRIPTION AND HOUSE RULES BEFORE BOOKING Private attached apartment tucked away in historic lush West Austin neighborhood. Five minutes to downtown, walk to Lake Austin, easy access to hike and bike trails, 4 blocks from public boat ramp, public golf course, and several restaurants (Abel's on the Lake, Hula Hut, Mozart's) on Lake Austin. Many other nearby points of interest, restaurants, and services. THE APARTMENT IS SMALL - 200 sq ft (hence the name "Tiny Tarrytown Apartment"), and IT IS PRICED ACCORDINGLY. If you desire more spacious accommodations, please see our other attached apartment, "Sunny Central Austin Apartment," at www.airbnb.com/rooms/46929. Guests have told us the American Leather sofa bed is as comfortable or more comfortable than a regular bed. Memory foam mattress on solid surfaces - NOTE: MATTRESS IS FIRM). No uncomfortable springs under mattress as with usual sofa beds. Olympic queen size, i.e., 80L x 66W, which is wider than normal que</t>
  </si>
  <si>
    <t>Tarrytown is a 5-10 minute drive to everything that makes Austin such a great city. Central, quiet, friendly, tree-lined street. Lovely neighborhood park with swimming pool 1/2 mile away. Walk or ride to Lady Bird Lake Trail, nearby restaurants and nightspots. Bike path at end of street that connects to major bike routes. Our location provides quick access to all the great spots.</t>
  </si>
  <si>
    <t>Susan And Anthony</t>
  </si>
  <si>
    <t>Tarrytown</t>
  </si>
  <si>
    <t>Sunny Central Austin Apartment</t>
  </si>
  <si>
    <t>PLEASE READ THE WHOLE DESCRIPTION AND HOUSE RULES BEFORE BOOKING Private attached apartment tucked away in historic lush West Austin neighborhood. Five minutes to downtown, walk to Lake Austin, easy access to hike and bike trails, 4 blocks from public boat ramp, public golf course, and several restaurants (Abel's on the Lake, Hula Hut, Mozart's) on Lake Austin. Many other nearby points of interest, restaurants, and services. Please note that we have a separate listing for a another private apartment attached to our home ("Tiny Tarrytown Apartment") that can be seen at www.airbnb.com/rooms/39993 Private entrance Free WiFi (U-verse fiber network, 300Mbps) No Kitchen, but we provide a small frig/freezer (with ice) and microwave 9% city hotel/motel tax is included in rental rate For your convenience, we provide a Nespresso espresso machine and a variety of Nespresso capsules, tea, tourist maps, books about what to see, do, and where to eat in Austin Cable TV (AT&amp;T U-verse TV U200 with DVR</t>
  </si>
  <si>
    <t>Harmonious Home in North Austin</t>
  </si>
  <si>
    <t>I like to keep my home nice and tidy. I take care of the house while you maintain your bedroom and bathroom only. My two little 10 yr. old yorkies are well-behaved, don't shed, and are clean. They love company. I have an extra bedroom for you that is good for relaxation. It has black out curtains for good rest. It is for one person. It has a double bed. You will have your own bathroom. One shower which we share. I will provide a few toiletries to start. I have bath towels and sheets you can use but feel free to bring your own if you prefer. Room is cool in summer and warm in winter. There is one closet. There is a washer and dryer in garage and wireless Internet in the house. There is a flat screenTV in your room for local television. There is a patio to read and relax. Large driveway for parking on right side. Security alarm. Security cameras. We are 5 min. from Mopac and 183N and 10 min. to I-35. 20 min. or less to downtown. Bus stop one short block away. Metro Rail is</t>
  </si>
  <si>
    <t>It is a quiet street with few kids. The surrounding kids are usually in by 8pm. Most kids are in by 8pm. It is quiet even on weekends. Because I am single, I do have an alarm system and security cameras.</t>
  </si>
  <si>
    <t>Belinda</t>
  </si>
  <si>
    <t>Super Hip South Austin Studio</t>
  </si>
  <si>
    <t>Beautiful studio space available in Austin! Amenities include: parking; private entrance; FREE washer and dryer; full PRIVATE bathroom with shower and towels; kitchenette with hot plate, toaster oven, electric kettle, and mini-fridge; one DOUBLE sized, tempurpedic platform bed with amazing memory foam topped mattress; queen air mattress for additional guests; wi-fi; sprung wood floors; front garden for chillin'. Since this room functions as my music room when it's not being rented, it is almost soundproof. Musicians looking for a place to stay where they can practice without worry are welcomed and encouraged to stay here!! Around the corner from the #7 bus route which can take you almost ANYWHERE in Austin, including 6th street and Warehouse districts; University of Texas, Austin; and all the way to Highland Mall in North Austin (use the CapMetro site for schedules and planning). I can assist with restaurant recommendations and night life, as well as point you in the direction of yog</t>
  </si>
  <si>
    <t>This is "real" south Austin...don't be surprised to hear Tejano, and even Mariachis, on a Friday or Saturday night...excellent taco truck around the corner for breakfast and lunch, or until they run out of tortillas, with bus stop located there.</t>
  </si>
  <si>
    <t>Sevylla</t>
  </si>
  <si>
    <t>McKinney</t>
  </si>
  <si>
    <t>Scooby Doo House</t>
  </si>
  <si>
    <t>I've seen a lot of cool places but this is the c-o-o-l-e-s-t!!!! This cottage has high ceilings, tons of sunlight and a very creative layout. The red oak floors give everything a nice warm glow and the rooms are furnished relatively sparsely. The whole place feels spacious, cool and comfy. The living room has a comfortable pillowtop queen-sized bed in the middle of it! You will also find a flat screen tv that is connected to netflix. i usually keep a number of kid's shows, yoga workouts, and other various films queued up or else you can search for other movies on there. It also plays dvds of which i have a few (sorry, no tv stations!) On the ground floor is my daughter's room. In here there are two beds (bunked). The bottom bed is a double with an extremely comfortable Zen 8" memory foam mattress. The top is a twin size bed with a regular mattress. By ascending the ladder in the living room, you will be able to enter the loft studio. There's an array of curios up here and a</t>
  </si>
  <si>
    <t>This neighborhood is very mellow and quiet. It's close to EVERYTHING. Lots of stuff is walkable and it's also close to several buslines. If you are driving all over town a lot it's right in the center of town and right in between the two highways.</t>
  </si>
  <si>
    <t>Flip</t>
  </si>
  <si>
    <t>Villa in Central Austin for ACL!</t>
  </si>
  <si>
    <t>‚Ä¢First floor suite for rent in 2 story ‚ÄúTuscan Villa‚Äù style guest house in historic walking neighborhood of Clarksville, just 10 minutes from downtown Austin and 20 minutes from Zilker Park ‚Ä¢Downtown, South Congress, running and bike trails are minutes away via taxi or bus (stop is one block away) or 20 minute walk ‚Ä¢2 blocks from 4 restaurants, including Jeffrey‚Äôs, the number one high end restaurant in Austin; drycleaners, grocery store, drugstore and coffee shop ‚Ä¢Two private entrances ‚Äì French doors off of courtyard and off of private patio ‚Ä¢Outdoor shower on the private patio ‚Ä¢Double bed (Egyptian cotton linens, pillows and blankets provided) ‚Ä¢Couch, large flat screen TV and mini refrigerator ‚Ä¢Armoir for clothes storage ‚Ä¢Stainless steel desk ‚Ä¢Private bathroom ‚Äì walk-in rain can shower, vessel sink ‚Ä¢Washer/dryer ‚Ä¢WIFI and cable TV, complimentary ‚Ä¢Parking on the street ‚Ä¢More photos on request</t>
  </si>
  <si>
    <t>Suzanne</t>
  </si>
  <si>
    <t>Walking distance to ACL</t>
  </si>
  <si>
    <t>You will be in the heart of Clarksville walk to DT. Within 3 blocks Fresh Plus Grocery, Medici coffee, and 5 restaurant. and 6 more blocks to Downtown. Ability to sleep 6 3 Bedrooms 1 queen and 1 full. and 2 twins... 3 story modern home. Walking to DT is 35 minutes passing Waterloo records and Whole foods. City Bus at end of street takes you DT in 6 minutes. Walk to ACL less than a mile.</t>
  </si>
  <si>
    <t>STUDIO IN SOCO. BEST LOCATION!</t>
  </si>
  <si>
    <t>https://www.airbnb.com/locations/austin/south-congress Our house has a completely redone guest house/media room and a upstairs apartment, used generally as an office. Located in 78704, this is very close to Hotel San Jose and Kimber Modern and Saint Cecilia. Downstairs is a very cool space with a queen size temperpedic Murphy bed. Projection TV and unique architectural doors make this a fantastic space. Galley Kitchen with large refrigerator and modern stylish bathroom. Couch and small kitchen table. South Congress is full of restaurants to walk to including Perla's and HopDoddy. We are a 4 block walk to Home Slice and Hey Cupcake. You may not need to rent a car. There is a city bus that runs along South Congress and drops you off downtown. There are lots of Car2Gos in the neighborhood. We have 2 Bikes you can rent/borrow. No more than 2 people South by Southwest (SXSW) is an Austin, Texas based company dedicated to planning conferences, trade shows, festivals and other events. SXSW f</t>
  </si>
  <si>
    <t>Stephanie</t>
  </si>
  <si>
    <t>South Congress</t>
  </si>
  <si>
    <t>Zilker Park, Fun, Funky, Colorful, Peaceful Haven</t>
  </si>
  <si>
    <t>WE WANT YOU TO BE HAPPY WITH WHAT YOU ARE GETTING SO PLEASE VERIFY THAT YOU HAVE READ THE FULL DESCRIPTION BELOW BEFORE YOU REQUEST TO BOOK. IMPORTANT SPECIAL NOTES: WEEKENDS: If a Saturday or Friday is already booked, you can book the other weekend night. Please don't instant book. Confirm with me availability. Thank you. THE SPACE (A BUILDING BEHIND MY HOUSE) *Home is a favorite on the Weird homes Austin annual tour. *Approximately 300 sf *Two full size futons on the floor, one in the loft, and big fluffy bean bags. Small bathroom with a very tiny shower (won‚Äôt be able to bend over in it). Shave you legs before you arrive :) *Peaceful Haven is a quiet spiritual space. Please respect the spiritual nature of the space and the neighbors. * Seeking clean quiet guests. This is not a party space but rather a very cool crash pad. * Holds six but not very comfortable after four. * Three female cats---Boowee, Pooh, Bonnie (in your space or out---up to you). We clean well and people with</t>
  </si>
  <si>
    <t>The neighborhood is filled with homes from as early 1900's to modern remodels. All the homes on my street started as 1960's Ranch style. Today you never know what you will find next door or a block away. Regardless, we are truly a neighborhood that has real neighbors who know each other and walk, bike, drive the hood.</t>
  </si>
  <si>
    <t>Lois</t>
  </si>
  <si>
    <t>12th&amp;Guadalupe 1bd 1bath Downtown</t>
  </si>
  <si>
    <t>Small downtown Austin condo. Full size bed and also full size futon. Very cute. Close to everything downtown, including University of Texas area, the Capitol, 6th street clubs and warehouse/restaurant district . Great place to stay for a quick weekend or long term. Bus stop right outside of condo. No tv. Nice clean laundry area and snack machines in basement of building. Very safe secure building with keyless entry access. Clean cute space with retro kitchen. Starbucks two blocks away.</t>
  </si>
  <si>
    <t>Dk</t>
  </si>
  <si>
    <t>Downtown</t>
  </si>
  <si>
    <t>Tarrytown bungalow minutes to SXSW!!</t>
  </si>
  <si>
    <t>Cute 2 bedroom/1 bath home in Tarrytown - a GREAT location - about a mile to The Capitol, ACL/SXSW, UT, Town Lake, Lake Austin and all that downtown has to offer! Comfortable home for a small family, a couple, or a couple of friends! Has a big backyard with a sand box etc. gardens, outdoor deck and patio with a gas grill. Fully furnished with wifi, a washer and dryer, microwave, TV, stereo, etc. We have a playscape, and toys for kids, and a bottle of wine to greet you!</t>
  </si>
  <si>
    <t>Tarrytown is "the" central neighborhood, nestled between downtown, UT, and the lake, this central location does not get any better. It is quite, safe, and easily accessible to all the city has to offer. There is a library, post office, bank, yoga studio, two blocks away, and famous eateries like Maudies, just down the street.</t>
  </si>
  <si>
    <t>Paula</t>
  </si>
  <si>
    <t>Hyde Park Flat - Bamboo Floors</t>
  </si>
  <si>
    <t>Beautiful flat that comfortably sleeps up to four and is conveniently situated in Austin's centrally located and hip Hyde Park neighborhood and very close to the University of Texas, perfect for UT Football games. Featuring bamboo floors, a full kitchenette (with double burner, micro-wave, dishes, cookware and cooking utensils), colorful furniture and lots of natural light, its the antidote to the impersonal and tired big box hotel experience. We also have recently installed a brand new A/C unit, which is always a nice thing during our hot summers!! The apartment is on the same premise as the owner's home, but separate from the main house. So, they are close by if assistance is needed, but the apartment maintains plenty of privacy. It includes one full bed with a comfortable futon couch that folds out for two additional sleeping spots, and a dining table with place settings for up to four people. It also features one full bathroom with shower, and plenty of clean towels and linens pro</t>
  </si>
  <si>
    <t>Drew</t>
  </si>
  <si>
    <t>Hyde Park</t>
  </si>
  <si>
    <t>Huge Zilker Park Townhome-Colorful, Fun Location</t>
  </si>
  <si>
    <t>***IMPORTANT: ONE NIGHT STAYS ARE AVAILABLE ON WEEKDAYS ONLY. YOU MUST BOOK A MINIMUM OF 2 NIGHTS ON THE WEEKENDS UNLESS THERE IS ONLY ONE NIGHT AVAILABLE. Monthly and weekly prices available at non special event times. Please ask for pricing. *One of the coolest places in Austin. Feels good. Looks good. Art and color every where. *Exceptional Garden. Best one in the neighborhood. *Quiet two story townhome that is part of a four-plex on a very quiet street. * One comfy King bed upstairs with a full bath. * Half bath downstairs and fold out queen (with memory foam found in downstairs closet) *Fish Tank Toilet *Washer/Dryer *Kitchen set up for gourmet cooking *Patio with grill *Stay for a night or for several months *All photos in space taken by me</t>
  </si>
  <si>
    <t>Right next to Barton Springs and Zilker Park. Food Trailers, restaurants, and bike rental is less than a mile away.</t>
  </si>
  <si>
    <t>Barton Hills</t>
  </si>
  <si>
    <t>Enchanting Zilker Cottage~Downtown</t>
  </si>
  <si>
    <t>You will never forget your stay in this luxuriously appointed, utterly charming and vintage "jewel box" of a house in the Zilker Park neighborhood. The charm of our Zilker Cottage is exceeded only by its perfect location. This is an original vintage (approximately 650 square feet) 1940's Zilker Cottage in the very BEST location within 1/2 mile from DOWNTOWN AUSTIN with a cozy bedroom, bathroom, living room, dining room, huge kitchen, and vine covered front porch. Street parking is available (for free) directly in front of the house about 25 feet from the front door. You can look forward to staying so close to downtown but in a safe, upscale, and cool Zilker residence. Best of both worlds. The layout: The Enchanting Zilker Cottage (pictured above) is located in front and is completely private and all yours to enjoy! It has a covered front porch/seating area and a front yard area (not fenced) exclusively for you. There are 2 other residences on the property towards the south end of</t>
  </si>
  <si>
    <t>Particular Properties</t>
  </si>
  <si>
    <t>Live Beneath Live Oaks in a Bright, Intimate House</t>
  </si>
  <si>
    <t>Welcome to the "Birdhouse" a beautiful, quiet, light-filled studio located under large Live Oak trees in our backyard. Enjoy the weather with two outdoor areas: a shady limestone patio with comfortable seating and a sunny gravel patio. Inside the open-plan first floor is 350 square feet (32.5 square meters) and includes: A bed nook with a very comfortable natural queen mattress bed outfitted with clean crisp sheeting. A fully stocked kitchenette, with two burner gas cook top, under-counter fridge, convection microwave, and all the cooking supplies needed to make everything from a great cup of coffee in the morning to a cozy dinner. A well appointed bathroom with over-sized shower (supplied with endless hot water thanks to the tank-less water heater), fluffy towels, and hairdryer. A lovely seating area with a cozy window seat. Off street parking, for one car; High speed Wifi; and iPod dock are also provided. We are located approximately 2 miles south of downtown in-between South</t>
  </si>
  <si>
    <t>Located in the cool Dawson area, about two miles south of downtown, the house is a short walk to coffee shops, a rock-climbing gym, and a variety of eateries. Public transportation is nearby.</t>
  </si>
  <si>
    <t>Dolina</t>
  </si>
  <si>
    <t>Dawson</t>
  </si>
  <si>
    <t>South 1st Garage Apartment - Ideally Central</t>
  </si>
  <si>
    <t>Contemporary apartment extremely well appointed. Kitchen has all brand new Bosch appliances including a speed oven, gas range with exhaust vent-a-hood, full-sized refrigerator and freezer, and Caesar-stone counter tops. Coffee maker and coffee is provided with Austin-based coffee bean brand. The bathroom features a walk-in shower with Speakman fixtures and a large rain shower head and contemporary tile and finishes. There are wood floors throughout with vaulted ceilings above and furnished with brand-new West Elm furniture and brand-new Pottery Barn bedding. The sleeper sofa is the West Elm Henry Deluxe Queen size that is designed without uncomfortable bars or springs, it pulls open easily to reveal a plush-top mattress - so comfortable it feels like a real bed. Interesting lighting sets the mood whether working in the open Desk nook or lounging in bed. Full size washer and dryer are concealed within the built-in closet that also includes a chest-of-drawers and hanging rods.</t>
  </si>
  <si>
    <t>Our neighborhood is in central Austin off of vibrant South First. We are in a quiet neighborhood between South Congress and South Lamar and less than 2 miles from downtown, Auditorium Shores, Lady Bird Lake and the Lady Bird Lake running and biking trail, and Austin bike share stations. You can take a two mile run through the neighborhood to the decomposed granite running and biking trail around Lady Bird Lake. Our neighborhood is less than 4 miles from the GreenBelt which has trail running, Barton Springs, and Zilker Park.</t>
  </si>
  <si>
    <t>Jason</t>
  </si>
  <si>
    <t>Galindo</t>
  </si>
  <si>
    <t>Private Cottage-Near UT/Hyde Park</t>
  </si>
  <si>
    <t>Luxury shower, bamboo floors, queen sized bed, desk, WIFI, mini-fridge, microwave, and coffeemaker. Walk to coffee shop, grocery, liquor store and bus lines - all only two blocks away. I love to give tips on where to eat and what to see. I think you will find this a very charming spot to stay in Austin! Not only is the cottage all your own with complete privacy and not attached, but I offer complete autonomy, if you will, for those of you coming in late or leaving early or whatever, I make it so that we don't have to coordinate schedules and anything works that you need. I will work with you on check in and out times according to the cottage's schedule, and have never had a problem. Most people love the ease of the place and how close it is to coffee shops, downtown, the Eastside's hip restaurants/nightlife, and the university. But, they also like that is in a neighborhood that's quiet and peaceful. Plus parking is plentiful on the street with no restrictions (which can be di</t>
  </si>
  <si>
    <t>Sara</t>
  </si>
  <si>
    <t>Upper Boggy Creek</t>
  </si>
  <si>
    <t>1 Bedroom Apt; Above the Studio</t>
  </si>
  <si>
    <t>This is a for a 1 bedroom- 1 bath apartment above (what used to be) the garage and is now the Studio at SOCO. We are located one block off of Congress. Located in 78704, this is very close to Hotel San Jose and Kimber Modern and Saint Cecilia. We have currently have this configured as two twins but with 30 minutes notice I can change it back to a King Size bed. Kitchen, great Sitting area with couch that opens to a bed and large table with six chairs. Generally used as an office, we have it for guests or special events. South Congress is full of restaurants to walk to including Perla's and Hopdoddy. We are a 4 block walk to Home Slice and Hey Cupcake. You may not need to rent a car. There is a city bus that runs along South Congress and drops you off downtown. There are lots of car2gos in the neighborhood. We have 2 Bikes you can rent/borrow. Gigabit WIFI available for you to use. We have electronic codes that we can set for your arrival if we are not home. South by South</t>
  </si>
  <si>
    <t>King Size Bedroom w Balcony / Top Floor</t>
  </si>
  <si>
    <t>Comfortable furnishings, high ceilings, natural light and wood floors welcomes you to beautiful Austin. Our home is a sanctuary to us and we would love to share that with you. Our home is conveniently located in 78704, the heart of Austin. It is a 5-10 minute drive to downtown or a 15-20 minute bike ride along the hike and bike greenbelt to downtown. It is also 2 minute ride to Barton Springs, The Place to swim in Austin. This bedroom is the top floor of a three story house. It has its own bathroom and private balcony overlooking the back yard. It has a King size bed. It is an amazing room with lots of light and the bathroom has huge glass shower with a filtered shower head. The back private balcony overlook the back yard, which is quiet and serene. There is not a cat here but I can't figure out how to edit that out. Small animals are welcome for shorter visits There is a shared kitchen (for individual travelers-Mostly this is info. for ACL and SXSW folks), a huge living room and a</t>
  </si>
  <si>
    <t>We live in Barton Hills which is Central and South....with quick access to Downtown and Zilker Park. Great place for ACL and SXSW.</t>
  </si>
  <si>
    <t>Alyson &amp; Max</t>
  </si>
  <si>
    <t>Architect Designed - Great Location</t>
  </si>
  <si>
    <t>Beautiful Architect designed two-story, modern home built in 2006, featured in the 2006 Austin AIA Homes Tour, hardwood floors, 2 bedrooms, 2 full tiled baths, gourmet kitchen which opens to the living area and dining area, lots of windows and natural light, house sits under a towering Live Oak tree. The home comfortably sleeps up to four adults. Upstairs: one queen bed and full bath, and washer/dryer. Downstairs: a double bed and full bath. The dining area has place settings for up to eight people. The living area includes a 42" mounted plasma television. Entertainment: TV (Basic Cable), DVD, and wireless internet. Clean towels and linens provided. The backyard deck has a gas grill, great for BBQ, a chair swing hung under the Live Oak, and deck furniture for outdoor dining or relaxation. Street parking is available out front and not a problem. Taxes: a 15% tax rate is included in the nightly rate. The property is registered with the City of Austin as a short-term rental. STR</t>
  </si>
  <si>
    <t>The home is conveniently situated in Austin's centrally located and hip South Congress (SoCo) neighborhood. The house is located on a quiet street one block from South Congress Avenue and 3 blocks from S. 1st Street. Walking distance to local bars/clubs, restaurants, and boutiques including the Continental Club (a SXSW venue), Jo‚Äôs Coffee, Hotel San Jose, Guero‚Äôs, Perla's, Home Slice Pizza, Amy‚Äôs Ice Cream, Hop Doddy Burgers, Vespaio/Enoteca, South Congress Cafe, Wahoo Tacos, Magnolia Cafe, Bouldin Creek Coffee, El Chile, Polvo's, Elizabeth Street Cafe, La Patisserie, Sway, Sugar Mama's Cupcakes, Dolce Neve Gelato, Freddy's, and Allen‚Äôs Boots and several boutiques. HEB Grocery is 4 blocks and Farm to Market Grocery 2 blocks for provisions. . Lady Bird Lake, 5 min drive or 40 min walk for walking, running, and biking trails. Little Stacy Park/Playground/Public tennis court is 15 minute walk. Stacy public pool for swimming year-round is a 10 minute walk.</t>
  </si>
  <si>
    <t>Becca</t>
  </si>
  <si>
    <t>Great, Central SoCo Cottage!</t>
  </si>
  <si>
    <t>Enjoy one of Austin's coolest neighborhoods! This comfortable 2BR/1BA house is located just south of downtown Austin and minutes from Zilker Park. The house is walkable to the popular South Congress (SoCo), South First street, and South Lamar. The living room couch pulls out into a full-size bed for additional guests. Cookware is provided. There is a TV with a Roku system. Roku allows you to sign into your video streaming accounts, such as Netflix, Hulu, Amazon, and HBO Go. There is an antennae for basic/local channels and wireless internet. The front porch offers a great spot for relaxing and enjoying the neighborhood vibe, and there is a table in the backyard as well. There is a 2- car driveway for off-street parking, and a full-size washer &amp; dryer. Three night stays are required for weekends and special events such as ACL, SXSW, F1), but two-night stays will be considered for an additional $50 fee. *You must inquire with me first before booking over festivals and holidays to ensure</t>
  </si>
  <si>
    <t>Walking to breakfast or lunch at neighborhood cafes and fine dining restaurants, hopping on the City bus one block away, walking to the neighborhood park one block away, a twenty minute walk from Auditorium Shores and Ladybird Lake, a quick bike ride to Zilker Park, staying in the same neighborhood as residents movie star Elijah Wood and musician Robert Plant!</t>
  </si>
  <si>
    <t>Susan</t>
  </si>
  <si>
    <t>Central Cottage with bikes!</t>
  </si>
  <si>
    <t>Clean, private cottage with lots of light in peaceful, tree-lined Ridgelea neighborhood in central Austin, five miles from downtown. The cottage is a separate building behind our house, so you have lots of privacy, though we are usually on-site if you have questions or want to visit with us. It shares a garden courtyard with our residence. Fully-functioning, 400 square-foot residential space with three rooms: sleeping area with loveseat, full kitchen, and bath with shower. Queen-size, comfortable bed with pillow top mattress sleeps two. Fresh bed and bath linens provided. Kitchen has a table for two next to a sunny window, gas stove, full-size fridge, microwave, coffee maker, toaster and blender. We provide coffee, sugar and milk. There is cooking oil and basic seasonings. The kitchen is fully stocked with dishes, cutlery, glasses, coffee cups, pots/pans and utensils including cooking knives, blender and a corkscrew. Bathroom has plenty of counter space and a closet. Bl</t>
  </si>
  <si>
    <t>Walking distance to the original Kerbey Lane Cafe (open late). Central Market is less than a mile away and walkable, but bike or car is recommended. Close to Shoal Creek Greenbelt and bike routes. We are in Central Austin, which is near 35th Street and Loop 1 (Mopac Expressway). Our neighborhood is a 1940s central Austin residential area about 5 miles from downtown and SoCo/tourist attractions.</t>
  </si>
  <si>
    <t>Ellen</t>
  </si>
  <si>
    <t>Rosedale</t>
  </si>
  <si>
    <t>3BR Convenient Gated Townhome!</t>
  </si>
  <si>
    <t>A spacious (Phone number hidden by Airbnb) sq ft) gated, two-story townhome in a quiet neighborhood with 2 bedrooms plus loft to sleep up to 6 on real beds. Many guests have stayed during SXSW, F1 and just to explore the city! Get to downtown in 15 minutes with easy access to both the 183 and Mopac/Loop 1 highways. Plus Arboretum and The Domain is less than 5 minutes away with great restaurants and shopping! If you are headed to the Austin Convention Center (SXSW) or University of Texas campus, I recommend renting a car, and 3 car parking is available. I'm happy to suggest restaurants or things to do while in Austin! Place includes a gated swimming pool on property. Indoors, you have access to a fully stocked kitchen, 46" TV with (Hidden by Airbnb) Chromecast, coffee and snacks. Real beds available for up to 6: Master bedroom has a queen bed, and the guest room has a full. Two additional twin mattresses can be arranged for larger groups. There are 2 comfy couches and air mattress can</t>
  </si>
  <si>
    <t>Vivian</t>
  </si>
  <si>
    <t>Angus Valley</t>
  </si>
  <si>
    <t>Simple 2/2 in Central Austin</t>
  </si>
  <si>
    <t>Simply furnished 2/2 next to UT Austin campus. Stained concrete floors. Granite counter tops. 2 parking spaces. W/D. Wireless internet. Trash valet certain mornings. One bedroom with queen size bed and a loveseat; One bedroom with full size futon; Twin size futon in living room. If you're able to bring additional bedding, this apartment could fairly easily fit 6 people. It's a great location for SXSW, ACL, as well as just about any event that's happening in central Austin. Downtown hotels can get a little pricey at times. Here, you'd only be a 5 minute drive/cab or bus ride to downtown AND you'd have an entire apartment all to yourself! There's also a brand new awesome Trailer Park Eatery literally right outside of the apartment. All sorts of yummy deliciousness!</t>
  </si>
  <si>
    <t>Christina</t>
  </si>
  <si>
    <t>Close to everything !! Good music!!</t>
  </si>
  <si>
    <t>nice house. 4 baths upstairs bedroom very clean and neat. grocery is close, Randall's(Safeway) and HEB Come visit !!!! f1 raceway, music, the next place to Silicon Valley(Motorola, AMD, Freescale, cirrus logic, etc.) VA office. the biggest for veteran in the USA. University of Texas- the biggest college in the USA. you have to to see Austin !!!!!!!!!!!! bus, train, handicap people on the bus. limousines. Willy nelson, Sandra bullock, Micheal Dell, good musician and actors, etc all from Austin!!!!</t>
  </si>
  <si>
    <t>I am close to downtown. Close to university of Texas, buses, train and greyhound. Lot of bands and racing. Austin (Website hidden by Airbnb)</t>
  </si>
  <si>
    <t>Rick</t>
  </si>
  <si>
    <t>Welcoming East Austin Guest Suite</t>
  </si>
  <si>
    <t>Welcome to Casa Leona! We want you to fall in love with Austin. Please be my guest in the spacious home that I share with two housemates and one cat. Staying this close to Downtown Austin puts you in the heart of activity at the University of Texas, the state capitol, the entertainment districts and the festival and conference hubs. Yet, it's also a peaceful, quiet retreat from those same fun places and events. We are in easy walking distance to great coffee shops, pubs and a variety of restaurants and food trailers. The Guest Suite: Spacious and private guest suite is 500 sq.ft and has a private entrance and patio. It is furnished with a queen bed, couch, a few chairs, and a few patio chairs outside. The room includes a mini kitchen with a refrigerator and teapot. You will have a private (small) bathroom with sink, toilet and shower (no bath tub). The room has a stereo and wifi, but no TV. All sheets, pillowcases, and most blankets, are organic. You will not have access to the main ho</t>
  </si>
  <si>
    <t>Central East Austin has been through it all. The amazing public art and beautiful people are a reflection of the history of an often poor, but always proud community. We're in a traditionally African American neighborhood, but now is a cultural blend reflecting the city today. Gentrification is an ongoing issue and challenge (and opportunity) here. I am proud of this neighborhood and fortunate to have lived here since 2000.</t>
  </si>
  <si>
    <t>Jennifer</t>
  </si>
  <si>
    <t>Large private room</t>
  </si>
  <si>
    <t>Great house, in a great location. You'll get your own clean private room, with queen sized bed, built in closet, chest of drawers - in a house with 1.5 bathrooms, a large backyard with hot tub, BBQ and garden furniture. The house is situated in a cul-de-sac with lots of on-street parking, 15 mins from downtown. 3 local bus routes can take you to the heart of Austin and an Uber is no more then $10. There is some amazing food in the vicinity - check out Radio Coffee Bar for some cheap great eats. If you want to grab a drink in the area, check out Casino South Side, Baker Street Pub, or the Crow Bar! All of them are fine drinking establishments. If you want some great local music, check out the Broken Spoke or The Continental Club. You'll have access to flat screen TV with Amazon prime, DVD and Wii, hi-speed internet (50Mbps) over wifi, and a clean, fully equipped, modern kitchen. Grocery store and restaurants located within walking distance. Please feel free to contact me!</t>
  </si>
  <si>
    <t>You'll be staying in the fashionable 78704 neighborhood on a quiet cul-de-sac that has it all with nearby amenities, shopping, bars, and easy access to anywhere you need to be.</t>
  </si>
  <si>
    <t>William</t>
  </si>
  <si>
    <t>South Lamar</t>
  </si>
  <si>
    <t>*Incredible Entire HOME 3 Bed 2.5 Bath Downtown*</t>
  </si>
  <si>
    <t>East Austin Town Home. Fully Decorated. -5Min from Airport -5Min from the Heart of Downtown ATX -Walk to Lady Bird Lake -PERFECT location for F1 Race -Easy Access to ACL or SXSW Special Events Fully Furnished 3 Bed 2.5 Bath Town House (3 Queen Beds, Plus Couch) Security Fence &amp; Gate surrounding property Entirely Open Concept Living Room/Kitchen/Dining Room w/ Full private Backyard and BBQ No Pets without prior approval and additional deposit No Smoking √úber, Scooter Easily to surrounding Restaurants and Downtown or Rainey Street Happy to take any additional questions. 2 Day Stay Minimum. $250 Deposit.</t>
  </si>
  <si>
    <t>East Austin is the Most Dynamic Neighborhood in All of Austin. We are within walking distance of the Lake Downtown, Closest Neighborhood to the International Airport, and Take Pride in our Many Bars and Restaurants.</t>
  </si>
  <si>
    <t>Kris</t>
  </si>
  <si>
    <t>Govalle</t>
  </si>
  <si>
    <t>South Shore Condo on Lady Bird Lake</t>
  </si>
  <si>
    <t>Gorgeous 1/1 condo on the south shore of Lady Bird Lake. 10 miles from the airport and 2 to downtown, South Congress and 6th Street. Complex offers free parking, a pool, lakeside dock and access to the new Boardwalk trail. Condo is just east of I-35 and 20 minutes from the Circuit of the Americas and 25 to the Dripping Springs wedding venues. Our condo is located within a gated community just off of Riverside Drive in the up and coming South Shore District with free parking and a bus stop 1/3 of a mile away. Mexican food and margaritas across the street at Baby Acapulco's and a 24-hour coffee shop Buzz Mill is a short walk away. The East Riverside corridor is becoming the new hot spot in Austin with legendary live music club Emo's relocating from 6th street to within walking distance of our condo. Unit features beautiful tile floors, a private courtyard facing the park with a partial view of the lake and access to the community pool and lakeside dock. Enjoy a drink and maybe the famo</t>
  </si>
  <si>
    <t>The Southshore District is an up and coming area that is super convenient to I-35, downtown, SOCO, COTA and the airport. There are restaurants, clubs, and parkland all within walking distance of our condo. Starbucks, Walgreens, Chipotle, Mour Cafe, Chilantro and Mod Pizza are a few of the new options within walking distance.</t>
  </si>
  <si>
    <t>Holly</t>
  </si>
  <si>
    <t>PRIVATE COTTAGE APT-Central Austin</t>
  </si>
  <si>
    <t>Cottage Apartment in desirable Tarrytown neighborhood. With everything you need for short or longer stay, the apartment is of new construction, designer decorated with one bedroom (queen bed) and pull out sofa bed (queen) in living area, full bath, kitchen and washer/dryer, TV, DVD player and wifi. Light breakfast, bottled water, fruit, coffee and tea are stocked in the kitchen upon arrival. All linens and towels including bathing towels for swimming are provided. For the warm summer months, a lovely public pool sits at the end of the block, a three minute walk away. Only 5 min. drive to downtown, and convenient to mass transit, you are also walking distance to lake and hike and bike trails. Perfect for ACL or neighborhood stroll to the lake. The area around my place is filled with great things to eat, see and do. If you are hungry there are some fabulous restaurants such as Winflo, Mozart at the Lake, Galaxy, and Maudie's Cafe. There is also a grocery and drug store near b</t>
  </si>
  <si>
    <t>Kelly</t>
  </si>
  <si>
    <t>Quiet Traveler's Retreat on Greenspace, 4 mi to DT</t>
  </si>
  <si>
    <t>TO BOOK WITH US, WE REQUIRE: A minimum of 6 positive reviews or references No negative reviews Four+ star-rating Complete profile INCLUDING a description or bio, AND a current photo of you Government ID Verification(s) AIRBNB HOSTS: I'm sorry, but I'm unable to offer accommodations to Airbnb hosts needing accommodations while renting their listings in Austin. If you're an Airbnb Host or Superhost from another area besides Austin, you must meet the same Booking Requirements as for Guests, including having at least six Host reviews. Thanks! If you don't meet our booking requirements, we're sorry, but we can't host you. We hope you'll check back when you do. If you do meet them, we look forward to meeting you! THIRD-PARTY BOOKINGS: These are against Airbnb policy, and present a safety and security risk. I‚Äòm not able to accommodate third-party bookings. CITY OF AUSTIN OCCUPANCY TAX: I will collect the required, City of Austin Hotel Occupancy tax for short-term rentals. Please see "Other</t>
  </si>
  <si>
    <t>My street borders Williamson Creek, and many of my neighbors also enjoy the natural spaces behind their homes. You'll see a lot of dog-walkers, runners with dogs, fathers with baby carriages and dogs in tow. My neighbors are kind, friendly and willing to assist if there's a need. A family of owls live along the creek behind our homes. Hawks are also frequent visitors. It's quiet, and peaceful. Inside the home you're protected from general neighborhood sounds. This is a walking neighborhood bordered by other small neighborhoods and many iconic South Austin points of interest. I live in close proximity to many of these gems. Most of them are within a mile, a 15 minute walk. You'll find a list in the Guidebook, and a long list of guest and host-recommended places printed out in the House Manual in your room. I also send a Welcome letter upon booking, with suggestions taken from these lists. I also post popular places on the fridge!</t>
  </si>
  <si>
    <t>South Manchaca</t>
  </si>
  <si>
    <t>South Austin Charmer on Greenspace, 4 miles to DT</t>
  </si>
  <si>
    <t>3700 ft2 brand new Mueller Home</t>
  </si>
  <si>
    <t>A 4 bedroom, 3 full and 2 half bath, 3 story, 3700 ft2 home in Mueller. The photos on this site are of my other property. I'm happy to take video or photos of this new house; just haven't done it yet! Other features include gourmet kitchen, wine fridge, jacuzzi tub, high ceilings, custom finishes throughout.. The house has wireless, hardwood floors, no spiked heels inside, sprinkler system, offstreet parking garage, though plenty of parking in front. One tempurpedic king bed in master, another king in the other master, two additional bedrooms with queen beds. Two parakeets will stay here; so please be willing to care for them. I have a small toy poodle that will stay with a friend. The house is professionally cleaned twice a week and will be prior to and after rental. If your group would like midweek cleaning, that can be arranged for $170 basic cleaning (no laundry or sheet changes). Public transportation is available 1 block away. look up (Website hidden by Airbnb)</t>
  </si>
  <si>
    <t>Mueller is the most sought after central Austin neighborhood. It's occupied by UT professors, business owners, families and students.</t>
  </si>
  <si>
    <t>Michelle</t>
  </si>
  <si>
    <t>Lovely chic 2 Bdrm Downtown whereAirbnb CEO stays</t>
  </si>
  <si>
    <t>My first guest was the Airbnb CEO Brian Chesky. In the stunning downtown historic neighborhood of Clarksville, at 12th &amp; lamar, walking distance to Whole Foods, great cafes,Town Lake Trail and downtown bars. Tucked away on a quiet dead end street. Most beautiful neighborhood ever. Beautiful, quaint bungalow home in the lovely historic neighborhood of Clarksville, 4 blocks from Whole Foods World Headquarters. Approx 1 mile from downtown bars and music venues, tucked away on a private dead-end street, next to a small park. Nearby are: Cafe Medici, Jeffrey's, Fresh Plus Grocery, Zocalo Cafe, Wink, Castle Hill Fitness, Black Swan yoga, etc. 1.2 miles from the Town Lake Hike and Bike Trail and Zilker Park. 1.2 miles from University of Texas or the Capitol. 1 amazing king bed. 1 queen bed, 2 sofas. 1 bathroom. Lovely private deck in the back, surrounded by bamboo, perfect for sitting outside, enjoying dinner or an evening drink. Wifi Access. Clean towels/linens are provided. iPod dock. **onl</t>
  </si>
  <si>
    <t>Clarksville/Old West Austin is one of the top 2 most desirable neighborhoods in austin, walking distance to great restaurants, cafe's, Whole Foods World Headquarters, 1 mile from the Town Lake Hike n Bike trail etc etc.</t>
  </si>
  <si>
    <t>Ashley</t>
  </si>
  <si>
    <t>West Austin</t>
  </si>
  <si>
    <t>Upstairs Flat in Central Austin</t>
  </si>
  <si>
    <t>Furnished upstairs duplex unit in Central Austin. This is our 1930's duplex that we inhabit as a single family home, the upstairs functions as its own apartment with two private entrances, kitchen, bathroom, sun porch with day bed, bedroom with double bed, dining room, and living room with convertible sofa bed. Very close to I35, walking distance to the University of Texas, the restaurants and bars on Manor Road, two bus stops with direct runs into downtown, and within the Car-2-Go rental zone. Licensed Austin Short Term Rental, OL(phone number hidden)</t>
  </si>
  <si>
    <t>French Place/Cherrywood is a nice, quiet neighborhood with lots of foot and bike traffic, lots of cute bungalows, people sitting on their porches and in their yard. We have lots of shade from all the big post oak trees in our area. We're walking distance from a great cluster of bars and restaurants, and easy walking distance to the northeast corner of UT.</t>
  </si>
  <si>
    <t>Kevin And Bob</t>
  </si>
  <si>
    <t>Formula One for Luxury, an EastSide Sanctuary</t>
  </si>
  <si>
    <t>Bachelorette Boutique- Bachelor BroTel - With a multitude of scooters on every corner. Epicenter to Central East Austin. Food trucks, Rainey Street, Live Music and laughter. Automobile not needed. Great for Families, with outdoor space, flexible sleeping areas. A Formula One Grand Prix event spans a weekend. It begins with two free practice sessions on Friday (except in Monaco, where Friday practices are moved to Thursday), and one free practice on Saturday. Additional drivers (commonly known as third drivers) are allowed to run on Fridays, but only two cars may be used per team, requiring a race driver to give up his seat. A qualifying session is held after the last free practice session. This session determines the starting order for the race on Sunday Plus surf park (Website hidden by Airbnb) and bouldering gym (Website hidden by Airbnb) nearby. One half acre of pure roaming. 2 story spaciousness Furnished with flexibility and options. Artsy, but all Austin. On bike route 50.</t>
  </si>
  <si>
    <t>No car necessary. 200 restaurants and nightspots within easy walking distance. Breakfast tacos all day. Country dancing all night. Local cafe's</t>
  </si>
  <si>
    <t>Peter</t>
  </si>
  <si>
    <t>Comfy Digs in East Austin</t>
  </si>
  <si>
    <t>Our home has two full bathrooms and three bedrooms. Beds include two queen sized beds (each in their own bedroom), two twin beds (in a third bedroom), and a queen sofa pull out bed (living room). A big, fully equipped kitchen, front porch and back patio for relaxing. Also Stereo, TV, Wireless internet, and Streaming TV for your enjoyment. The house is modest, but great for a big group because it can sleep 8 comfortably - meet up here to enjoy Austin. Our house is also officially registered with the City of Austin, making it a legal transaction for rental bookings. This is the exact same tax you would pay in any hotel or motel in the city. Our house is walking distance from many restaurants and coffee houses (see our Airbnb Guidebook), one mile from the convention center, 6 blocks from the hike and bike trail around Lady Bird Lake, one mile from downtown. We are two blocks from bus routes 17 or 22 and 10 minutes from the airport. A short bike ride, very short cab ride or an eas</t>
  </si>
  <si>
    <t>Our neighborhood has beautiful old trees, friendly neighbors and is close enough to Ladybird Lake for a walk on the hike and bike trail, but also close enough to enjoy the bars and food on E. 6th street.</t>
  </si>
  <si>
    <t>Lynn</t>
  </si>
  <si>
    <t>Master Bedroom for Rent</t>
  </si>
  <si>
    <t>Large 4 bedroom House has the master bedroom for rent located in South Austin, minutes to dowtown. Full Kitchen with fresh eggs available. The price is for one person for one bedroom (queen bed) but more can be accommodated with another bedroom that is available with cots and airmattress for the week at SXSW as well. Wi-Fi also available. Quiet neighborhood, nice neighbors. easy access to all the main routes into downtown as well as walking distance to the bus lines and the night owl bus line. A locked garage with space for one vehicle is also available but it is a pretty safe neighborhood. The house is also alarmed. There is a TV with DVD and a stereo with a CD player. More Pictures to come soon.</t>
  </si>
  <si>
    <t>Rob</t>
  </si>
  <si>
    <t>The Travis Heights Tree House</t>
  </si>
  <si>
    <t>The Travis Heights Tree House is a lovely studio in the desirable Travis Heights neighborhood. Open and airy the studio feels spacious with 10' high ceilings. The kitchen has plenty of storage, bamboo counter tops, an electric range, coffeepot and microwave. The bathroom is beautifully tiled with subway tile and has a bath and plenty of storage as well. The living area is cozy and comfortable and flooded with natural light. The large, private deck is surrounded by trees and the perfect place to enjoy your morning coffee or evening cocktail. Tucked in on a double lot the Tree House affords you both privacy and a prime location. Lady Bird Lake is a short walk from the studio where you can hike, bike, rent a canoe or kayak or eat at one of the many restaurants or food trailers. Just down the hill, Big Stacy Pool is open year round and heated in the winter. S. Congress is a short 1/2 mile walk away with many excellent restaurants, shops and the world famous Continental Club. Fr</t>
  </si>
  <si>
    <t>Krista</t>
  </si>
  <si>
    <t>Quiet house downtown on 9th street!</t>
  </si>
  <si>
    <t>This space has a special Yoga and meditation room in the front and is decorated with fabulous art for a nice bohemian feel.</t>
  </si>
  <si>
    <t>Downtown, but quiet &amp; homey.</t>
  </si>
  <si>
    <t>Caroline</t>
  </si>
  <si>
    <t>Room or rooms</t>
  </si>
  <si>
    <t>Master suite with private entrance available. Poolside location which includes large yard, nature trails and park on Lake Austin across street. Greta natural relaxed setting minutes to town!</t>
  </si>
  <si>
    <t>Park like setting with access to Lake Austin Private space on 4 acres. Hill country feel.</t>
  </si>
  <si>
    <t>Leslie</t>
  </si>
  <si>
    <t>Steiner Ranch</t>
  </si>
  <si>
    <t>Retro 60's Home,Walk to Zilker,Yard</t>
  </si>
  <si>
    <t>60's style, contemporary, three bedroom, one bath condo unit in a quiet, quaint neighborhood close to downtown. Huge oak trees will keep you shaded during sunny Austin days. Cool off in Barton Springs, a natural spring fed swimming hole that is within walking distance, as well as many restaurants, coffee shops, and local shopping. Only 5 minutes to downtown where you can find fine dining, live music, and fantastic shopping. Walk along town lake or drop into the greenbelt for bird watching and rock climbing ... all within 5-10 minutes. Don't forget to visit The Broken Spoke for a true honky-tonk experience. Looking to rent for 1-2 months? We welcome 30+ day rentals! Stay with us in October and enjoy the 3-day ACL Music Festival during Oct. 4-6 &amp; 11-13. ACL rates are $700 a night. The home is located within walking distance to Zilker Park where the festival is held each year. Trust us...you don't want to deal with having to park a car on the festival grounds! Enjoy Barton Springs (also w</t>
  </si>
  <si>
    <t>Carlos</t>
  </si>
  <si>
    <t>Sweet South Austin Spot</t>
  </si>
  <si>
    <t>Contemporary, three bedroom, one bath condo unit in a quiet, quaint neighborhood close to downtown. Huge oak trees will keep you shaded during sunny Austin days. Cool off in Barton Springs, a natural spring fed swimming hole that is within walking distance, as well as many restaurants, coffee shops, and local shopping. Only 5 minutes to downtown where you can find fine dining, live music, and fantastic shopping. Walk along town lake or drop into the greenbelt for bird watching and rock climbing ... all within 5-10 minutes. Don't forget to visit The Broken Spoke for a true honky-tonk experience. Looking to rent for 1-2 months? We welcome 30+ day rentals! Stay with us in October and enjoy the 3-day ACL Music Festival. The home is located within walking distance to Zilker Park where the festival is held each year. Trust us...you don't want to deal with having to park a car on the festival grounds! Enjoy Barton Springs (also walking distance) which is a spring-fed pool. On the other side</t>
  </si>
  <si>
    <t>Modern Gem featured by Dwell. Pool + HotTub.</t>
  </si>
  <si>
    <t>3 bedroom/2 bath main house. Plus backyard casita with full bath. 2 miles to downtown. Half a mile to Barton Springs Pool in Zilker Park. WiFi, AT&amp;T Uverse, high-end appliances, tankless water heater (never run out of hot water), fire pit, natural gas grill, 3 blocks to corner store, walk to Alamo Drafthouse and S. Lamar restaurants and bars. Bicycles can be arranged.</t>
  </si>
  <si>
    <t>Zilker Neighborhood is surrounded by some of the cities best restaurants. On South Lamar you'll find Uchi, Eberly, Vox, Ramen Tatsuya and more. On Barton Springs Road there is Chuy's, Juliet, Shady Grove and P. Terry's. Something for everyone. Barton Springs Pool is a half mile down the hill.</t>
  </si>
  <si>
    <t>Keith And Shannon</t>
  </si>
  <si>
    <t>*Luxury Home Downtown* walk to 6th/ Free parking!</t>
  </si>
  <si>
    <t>Beautiful Space, perfect for SXSW!! Incredible design, hip feel, super quiet at night and very clean. Killer Location It has a full kitchen, a large living room with wrap around windows, fireplace, art, office, a beautiful vanity and Egyptian chandeliers.. 3 bedrooms: 2 downstairs, One is large enough to fit 2-3 people comfortably... 3 Queens , 1 Full Bed Because of the set up multiple women could comfortably do their make-up and prep so the 1 bathroom is no issue at all! All hardwood floors. Will include all linens, many white towels, Anthropologie candles &amp; hardwood floors &amp; nice art. VERY CLEAN. It is a boudoir studio so it is large enough to have an intimate gathering, I would just have to prepare some of the antiques... Quiet and super close, super safe and includes 3- full parking spaces as well as street parking and parking all around at night. I would also have snacks available from the nearby Whole Foods...</t>
  </si>
  <si>
    <t>It is across the street from a bike rack where you can rent bikes for cheap from the city that work great. It is across the street from a fabulous little coffee shop for morning coffee; walk down the street for dinner at the Tavern or for coffee at Austin Java. It is only 6 blocks away from West 6th and is a straight walk, no hill. Walk straight up the street to reach the capital, you can walk to the beginning of Sixth in under 10 and Uuber is always within 1-5 minutes. It is so close so Pedicabs will also take you for a slightly outrageous price, but I guess it is about the experience??</t>
  </si>
  <si>
    <t>Julia</t>
  </si>
  <si>
    <t>Huge house for SXSW</t>
  </si>
  <si>
    <t>Whole 2,000 square foot house available for the following nights of SXSW: - March 10-12 (Thur, Fri, Sat nights) - March 18-20 (Fri, Sat, Sun nights) All other nights are booked! $350 rate is for the whole house per night. There are four bedrooms. 5 miles from downtown. No close neighbors, so a band could easily rehearse there whenever they wanted. (Full PA and/or backline also available for rent if you like. In addition, we own a recording studio off-site if you require a separate rehearsal space.) Master bedroom: queen bed with full private bath; fully furnished. Bedroom 2: pull out full-sized couch only. Bedroom 3: single bed and desk only. Bedroom 4: bunk beds - top one is single, bottom is full-size - only. One other full bathroom upstairs and one half bath downstairs. Two huge fully furnished living rooms with a dining room, electric piano, and fireplace. Two couches downstairs that people could sleep on also. Nice kitchen with stainless steel appliances and dishwasher. Washer and</t>
  </si>
  <si>
    <t>Cherilyn</t>
  </si>
  <si>
    <t>Westgate</t>
  </si>
  <si>
    <t>Living the Dream on Richardine</t>
  </si>
  <si>
    <t>Our house is a standard 1960's ranch with an open kitchen/living room. It's a really comfortable space that has lots of natural shade from large trees in the yard. The room has a double bed with a twin mattress underneath that can q add space for a third body to sleep. Funky old antique furniture from my relatives in small town Mississippi (where Elvis was born!). We have a 70 passenger school bus in the driveway that will soon be an additional guest house. We also have a small DIY music studio in the back yard if you feel the need to lay down a few tracks while you're here.</t>
  </si>
  <si>
    <t>E. Dixie</t>
  </si>
  <si>
    <t>MLK &amp; 183</t>
  </si>
  <si>
    <t>Rosewood</t>
  </si>
  <si>
    <t>East 2nd Street Charmer!</t>
  </si>
  <si>
    <t>This property is a licensed Short Term Rental. Please see photos for STR license number. 2 Bedroom, 2 Bathroom, Sleeps 4 Whether you are visiting family, or in town for business or pleasure, your Austin accommodations have never been so convenient and comfortable. This home was originally built in 1902, and was completely remodeled in 2009, designed to maintain its old world charm while providing modern amenities. East 2nd Main House is one block east of downtown Austin in an eclectic neighborhood. It is bright and airy with 10-foot ceilings throughout, vaulted ceilings in the master bedroom and many windows providing ample natural light. A mere five blocks from Austin‚Äôs famous 6th Street district, and within walking distance to fine dining, coffee houses and art galleries, it‚Äôs easy to say that this home is in a fantastic location. Did we mention that the University of Texas at Austin is a short 1.5 mile jaunt where you can enjoy all of UT‚Äôs athletic events? If you are coming to Austi</t>
  </si>
  <si>
    <t>The views of downtown are gorgeous. There is something new popping up that makes the area even more cool every week.</t>
  </si>
  <si>
    <t>Cristina</t>
  </si>
  <si>
    <t>Beautiful East Austin House</t>
  </si>
  <si>
    <t>Enjoy Austin while staying in this beautiful, fun, creative 2 bedroom and 1 bathroom house located a few short blocks from Downtown Austin. Walk out the front door into a vibrant Eastside neighborhood with local restaurants, dive bars and historic institutions such as The Victory Grill, a legendary juke joint from the 1930's. It's a short walk to downtown and the East 6th St. music scene. There's easy access to downtown, UT campus and F1 by bus, walking, pedi-cab, bike or taxi. The airport is 15 minutes away, and sometimes I'm able to help with pick-up and drop-off. You will love the house, it's modern and eclectic. The large guest room is upstairs and has a huge window and lots of light. There is one queen bed, and a full size Aero-bed is available upon request. There is a comfortable chair, desk and shelves. The full bathroom is shared with the host. The open concept living space is perfect for entertaining and enjoying a meal. The front yard has custom landscaping w</t>
  </si>
  <si>
    <t>Being able to walk downtown cannot be beat. When Austin traffic is at its most crazy, I'm always glad I can get around without even needing a bike. The neighborhood restaurants are great, check out Blue Dahlia for open faced sandwiches, fresh salads and their delectable blueberry blintzes. The house is 4 blocks from Franklin BBQ--voted best in the USA.</t>
  </si>
  <si>
    <t>Robin</t>
  </si>
  <si>
    <t>Luxury Downtown Condo, Walk to Everything!</t>
  </si>
  <si>
    <t>This open, contemporary condo is right in 78701, the heart of downtown Austin. There's really no better location in the city. It is a safe and quiet luxury condominium building, with 24 hour security, and is within walking distance to the best Austin has to offer. It is a 5-10 minute walk to our best restaurants, the Capitol building, historic Congress Avenue, the 6th Street music scene, the bats at the Congress Bridge, and all of the sites that downtown Austin has to offer. The 13th floor rooftop terrace offers views of the Capitol Building and the downtown skyline, and is a great place to relax with a glass of wine. The condo is clean, non-smoking, sleek and modern. There is a washer and dryer, TV and wifi. I would love to host you for 30+ days. Please contact me if interested!</t>
  </si>
  <si>
    <t>Downtown Austin it the place to be! It's a vibrant neighborhood that has everything within walking distance. Bars, restaurants, lounges, haunted hotels, bats, bridges, Ladybird Lake and the Capitol Building are all within easy walking distance.</t>
  </si>
  <si>
    <t>Breanne</t>
  </si>
  <si>
    <t>Nice Room Great House near Zilker</t>
  </si>
  <si>
    <t>Comfortable furnishings, high ceilings, natural light and wood floors welcomes you to this beautiful Austin home. Our home is a sanctuary to us and we would love to share that with you. Our home is conveniently located in 78704, the heart of Austin. It is a 5-10 minute drive to downtown or a 15-20 minute bike ride along the hike and bike greenbelt to downtown. It is also 2 minute ride to Barton Springs, The Place to swim in Austin. This bedroom is on the second floor of a three story house. It has its own bathroom and entrance. It is attached to the house and is located next to the kitchen. This room also has a closet that holds the washer and dryer. For short term rentals, it is no problem to have that off limits to the rest of the house. Long term, you would need to be ok with us using them, when it is convenient for you, of course. The back door overlooks the scenic back yard. There is a shared kitchen, huge living room and a sun room overlooking the greenbelt.</t>
  </si>
  <si>
    <t>Stay at Chez Chic budget room #1</t>
  </si>
  <si>
    <t>-PLEASE BOOK DIRECTLY. NO NEED TO SEND A REQUEST FOR DATES CALENDAR IS UP TO DATE ALL AIRBNB RESERVATIONS WILL BE HONORED Nice, comfortable, and clean private guest room with shared bathroom (2 people max) - full size bed. In very nice apartment on central Park North 4th floor walk-up. same place as Chez chic #2, max capacity of the rooms 2 people). You will share the apt with me and my little family. Daily cleaning in common areas. Located one block from Subway 2/3,B/C on 110th street, Bus M1,2,3,4 at the corner, central park across the street. Your room: full size bed (sleeps two), desk, Digital Tv/DVD, wifi internet, A/C, closet and desk. Sheets/Towels provided. Iron/air dryer provided. Separate Full bathroom shared with guestroom room #2. Access to the Kitchen from 8AM weekdays or anytime during the weekend and light cooking, access to kitchen at all times but no cooking in the evening. The apartment: spacious newly renovated, hardwood floors,3BD, 2Bath apartment with Living room</t>
  </si>
  <si>
    <t>Steph</t>
  </si>
  <si>
    <t>Harlem</t>
  </si>
  <si>
    <t>NY</t>
  </si>
  <si>
    <t>Clean &amp; quiet apt home by the park</t>
  </si>
  <si>
    <t>Spacious, renovated, and clean apt home, one block to F train, 25 minutes to lower Manhatten</t>
  </si>
  <si>
    <t>Close to Prospect Park and Historic Ditmas Park</t>
  </si>
  <si>
    <t>John</t>
  </si>
  <si>
    <t>Gravesend</t>
  </si>
  <si>
    <t>Kensington</t>
  </si>
  <si>
    <t>Brooklyn</t>
  </si>
  <si>
    <t>Skylit Midtown Castle</t>
  </si>
  <si>
    <t>- Spacious (500+ft¬≤), immaculate and nicely furnished &amp; designed studio. - Tuck yourself into the ultra comfortable bed under the skylight. Fall in love with a myriad of bright lights in the city night sky. - Single-sized bed/convertible floor mattress with luxury bedding (available upon request). - Gorgeous pyramid skylight with amazing diffused natural light, stunning architectural details, soaring high vaulted ceilings, exposed brick, wood burning fireplace, floor seating area with natural zafu cushions, modern style mixed with eclectic art &amp; antique treasures, large full bath, newly renovated kitchen, air conditioning/heat, high speed WiFi Internet, and Apple TV. - Centrally located in the heart of Midtown Manhattan just a few blocks from all subway connections in the very desirable Midtown location a few minutes walk to Times Square, the Theater District, Bryant Park and Herald Square. - The Midtown Castle is a uniquely charming Dutch Colonial survivor from the 1890s. - This is</t>
  </si>
  <si>
    <t>Centrally located in the heart of Manhattan just a few blocks from all subway connections in the very desirable Midtown location a few minutes walk to Times Square, the Theater District, Bryant Park and Herald Square.</t>
  </si>
  <si>
    <t>Midtown</t>
  </si>
  <si>
    <t>Room Features: - clean, hardwood floors - 2 large windows with sliding glass doors providing access to private rooftop deck - clean private bathroom with tub - comfy, cozy, queen sized bed with fresh sheets - full length mirror - dresser - hangers for clothes - fresh bath towels included with stay Apartment Features: - open living room with lots of natural light - basic cable/Netflix/ HBO Go on TV - high ceilings - dishwasher/microwave/gas stove - pots and pans for cooking / dishes &amp; utensils - 2 quiet, working roommates (lovely ladies in their early 30s) Building: - 4 story - elevator - laundry facility in basement - 1 block from Montrose Ave stop on L train - friendly neighbors Ideal For: - someone on vacation looking for a great deal - someone in transition, moving, or exploring williamsburg - someone who wants hotel comfort, but not hotel rates - someone who is clean and will not smoke/do drugs in the apartment - someone who prefers to stay at least a week - couples welcome! no</t>
  </si>
  <si>
    <t>Location is GREAT!! Right off the L train in the best neighborhood in the five boroughs: Williamsburg (recognized as one of the best neighborhoods in New York City by TimeOut Magazine New York) You will be walking distance to all the best bars, restaurants and music venues in Brooklyn. Several Supermarkets and bodegas are all within short walking distance.</t>
  </si>
  <si>
    <t>Jbee</t>
  </si>
  <si>
    <t>East Williamsburg</t>
  </si>
  <si>
    <t>Williamsburg</t>
  </si>
  <si>
    <t>THE VILLAGE OF HARLEM....NEW YORK !</t>
  </si>
  <si>
    <t>WELCOME TO OUR INTERNATIONAL URBAN COMMUNITY This Spacious 1 bedroom is with Plenty of Windows with a View....... Sleeps.....Four Adults.....two in the Livingrm. with (2) Sofa-beds. (Website hidden by Airbnb) two in the Bedrm.on a very Comfortable Queen Size Bed... A Complete Bathrm.....With Shower and Bathtub....... Fully Equipped with Linens &amp; Towels........ Spacious Living Room......Flat ScreenTelevision.....DVD Player with Movies available for your viewing during your stay............................................................................. Dining Area.....for Morning Coffee or Tea..................................................... The Kitchen Area is Modern with Granite Counter Top... includes the use of a Coffee Maker...Microwave to Heat up a Carry Out/In Meal.... Not suited for a Gourmet Cook...or Top Chef......Sorry!!!! . This Flat is located in HISTORIC HARLEM.... near the Appollo Theater and The Museum Mile...on Fifth Avenue. Sylvia's World Famous Resturant...loca</t>
  </si>
  <si>
    <t>Elisabeth</t>
  </si>
  <si>
    <t>Cozy Entire Floor of Brownstone</t>
  </si>
  <si>
    <t>Greetings! We own a double-duplex brownstone in Clinton Hill on Gates near Classon Avenue - (7 blocks to C train, 5 blocks to G train, minutes to all), in which we host on the entire top floor of the upper duplex. This is more of an efficiency set-up: it is the top floor on a two-family, double duplex brownstone, the top floor for our guests consists of a sizable bedroom, full bath and eat-in kitchen for your exclusive use. Our family occupies the floors below. You go through a common hallway and staircase, to get to the top floor (2 easy flights up from the main entrance), but not through any rooms, so it is a fairly private set-up. - Clinton Hill, Gates Avenue near Classon Ave. (1 mi. or less to Williamsburg, Park Slope, Prospect Heights, downtown, Ft. Greene, Bed-Stuy, Bushwick; 20 mins to Manhattan) - includes FiOS, heat (or A/C), hot water, and electricity all included - furnished with two twin beds (convertible into a king bed), one rollaway twin bed and one inflatable m</t>
  </si>
  <si>
    <t>Just the right mix of urban center and local neighborhood; close to all but enough quiet for a calming walk.</t>
  </si>
  <si>
    <t>LisaRoxanne</t>
  </si>
  <si>
    <t>Clinton Hill</t>
  </si>
  <si>
    <t>Entire Apt: Spacious Studio/Loft by central park</t>
  </si>
  <si>
    <t>Loft apartment with high ceiling and wood flooring located 10 minutes away from Central Park in Harlem -¬†1 block away from 6 train and 3 blocks from 2 &amp; 3 line. This is in a recently renovated building which includes elevator, trash shoot. marble entrance and laundromat in the basement. The apartment is a spacious loft studio. The seating area and sleeping area is divided by a bookcase. There is a long hallway entrance where the bathroom and closet for your clothes is situated. The apartment is in mint condition, the walls have been freshly painted a few months ago. Supermarket, and 24 hour convenience store less than 1 block away. 1 block away from Hot Yoga Studio and NY Sports club facility. Perfect for anyone wanting to stay in Manhattan but get more space. 10 minutes away from midtown and 15 minutes away from downtown. The neighborhood is lively and diverse. You will need to travel at least 10 blocks to find cafe's, restaurants etc.. There are a few restaurants on 100 street on</t>
  </si>
  <si>
    <t>Laura</t>
  </si>
  <si>
    <t>East Harlem</t>
  </si>
  <si>
    <t>Large Cozy 1 BR Apartment In Midtown East</t>
  </si>
  <si>
    <t>I have a large 1 bedroom apartment centrally located in Midtown East. A 10 minute walk from Grand Central Station, Times Square, Empire State Building and all major subway and bus lines. The apartment is located on the 5th floor of a pre-war walk up building-no elevator/lift. The apartment is bright with has high ceilings and flow through rooms. A spacious, cozy living room with Netflix and Apple TV. A large bright kitchen to sit and enjoy coffee or tea. The bedroom is spacious with a comfortable queen size bed that sleeps 2. I have a comfortable queen size aero bed that fits in the living room and sleeps 2. It can be tucked away for living space and opened when ready for bed. I'd be happy to give you tips and advice on the best ways to experience the most of NYC. The apartment's location is great for sightseeing. ** Check out my listing guidebook ** If you would like to stay local in the area, there is a very long &amp; famous strip of bars and restaurants along 3rd Avenue, which</t>
  </si>
  <si>
    <t>My neighborhood in Midtown East is called Murray Hill. The area is very centrally located with easy access to explore . The apartment is about 5 blocks (7 minute walk) to the United Nations and Grand Central Station the main and most historic train station. Grand Central will give you access to every train in the city. The apartment is also very close to main attractions, It's about a 10 minute walk to both the Empire State Building and Times Square. There's a great shopping area with dozens of stores including H&amp;M, Zara, The Gap, BeBe and the world famous Macy's department store. These shops are a 10 minute walk up East 34th Street from 5th avenue and 8th avenue. If you would like to stay local in the area, there is a very long &amp; famous strip of bars and restaurants along 3rd avenue, which is just around the corner from the apartment. It's commonly known as the 3rd avenue strip.</t>
  </si>
  <si>
    <t>Flatiron District</t>
  </si>
  <si>
    <t>BlissArtsSpace!</t>
  </si>
  <si>
    <t>HELLO EVERYONE AND THANKS FOR VISITING BLISS ART SPACE! Thank you all for your support. I've traveled a lot in the last year few years, to the U.K. Germany, Italy and France! Loved Paris and Calabria! Highly recommend all these places. Things are a little busy this past month, so, please forgive me if I don't reply quickly. I am also in a moment where I don't wish to be in front of the computer 24/7. But I will answer as soon as I can : ) One room available for rent in a 2 bedroom apt in Bklyn. We share a common space with kitchen. I am an artist(painter, filmmaker) and curator who is working in the film industry while I'm building my art event production businesses. Price above is nightly for one person. Monthly rates available. Price is $875 per month for one person. Utilities not included, they are about 50 bucks, payable when the bill arrives mid month. Couples rates are slightly more for monthly and 90$ per night short term. If you are a couple please Iet me know and I‚Äôll gi</t>
  </si>
  <si>
    <t>Garon</t>
  </si>
  <si>
    <t>Bedford-Stuyvesant</t>
  </si>
  <si>
    <t>Quiet Slice of Manhattan</t>
  </si>
  <si>
    <t>The bedroom is roomy at 10'x12' and has a queen-sized, memory foam bed. Awesome hotel-grade pillows and high thread count sheets. The living/dining space is very small. Full kitchen with new appliances. Fully stocked with pots, dishes and flatware. Furnished with a cozy loveseat and dining set. TWO PEOPLE MAX. The apt is not appropriate for babies and toddlers. If you are traveling with a child, the child counts as one of the two maximum.</t>
  </si>
  <si>
    <t>The welcome packet has maps and such. Although I have no access to my neighbor's yards, you can see lots of greenery from my windows! Grocery stores, drugstores, restaurants, bars and boutiques nearby. Read the guidebook for places to eat and things to do.</t>
  </si>
  <si>
    <t>Adrienne</t>
  </si>
  <si>
    <t>Murray Hill</t>
  </si>
  <si>
    <t>Large Furnished Room Near B'way</t>
  </si>
  <si>
    <t>You will use one large, furnished, private room of a two-bedroom apartment and share a bathroom with the host. The apartment is located a few blocks away from Central Park between 8th and 9th Avenue. The closest subway station is Columbus Circle 59th Street. Great restaurants, Broadway and all transportation are easily accessible. The cost of the room is $73 per night. Weekly rate is available. There is a $12.00 fee per guest. The apartment also features hardwood floors and a second-floor walk-up. There is a full-sized bed,TV, microwave, and a small refrigerator as well as other appliances. Wired internet, WIFI, TV, electric heat, bed sheets and towels are included. A kitchen is available in the living room. You can come in any time except midnight. Basic check in/out time is 12pm. I am flexible on the schedule so please ask. Please note there is a cat in the living room. The living room is a private place for the host. Also, because the place is close to the street, ther</t>
  </si>
  <si>
    <t>Theater district, many restaurants around here.</t>
  </si>
  <si>
    <t>Shunichi</t>
  </si>
  <si>
    <t>Hell's Kitchen</t>
  </si>
  <si>
    <t>Cozy Clean Guest Room - Family Apt</t>
  </si>
  <si>
    <t>Stay in my family's little guest room and enjoy privacy, a warm welcome, and security. Your guest room is comfortable and clean. It is small but well outfitted, has a single bed and a fabulous mattress which is firm and yet pillowy on top, all at the same time. The bathroom is shared and immediately across the hall. ("Shared" in the sense it isn't "en suite." The family will use our second bath while you are staying with us). The bathroom is fully supplied with shampoo, conditioner, scrub, soap, towels. There is a window air conditioner in summer, ceiling fan, abundant pre-war construction apartment heat. No smoking. I leave out a simple self serve breakfast: granola, yogurt, fruit. We may chat with you over coffee, or perhaps you'll hit us on a busy day when we are already out and have left the coffee for you to serve yourself. Coffee or tea are available anytime. When you respond tell us a little bit about yourself, the purpose of your visit, and persuade us that you'd be a su</t>
  </si>
  <si>
    <t>Our neighborhood is full of restaurants and cafes. There is plenty to do.</t>
  </si>
  <si>
    <t>MaryEllen</t>
  </si>
  <si>
    <t>Upper West Side</t>
  </si>
  <si>
    <t>Super Large APT</t>
  </si>
  <si>
    <t>LONG TERM PREFERRED!! Would like stays of 3-6 months or longer, but one month minimum. SO my apt is located in Chelsea/Flatiron cant get more central than that! Relax like you would at home. My building has an elevator, its a studio with a sleep loft that has 2 queen size beds,and a very comfy futon. Full bathroom and kitchen,tv and wireless internet for your computer, available for up to 2 people at a time but can easily fit up to 4 at a additional cost. I also supply all towels and linens for you. There are plenty of places nearby to eat ans shop at , including Eataly by Mario Batali or Shake Shack in the park. There are also many interesting antique boutiques nearby and walk through markets on the weekend! Your about 3-5 minutes from almost all the trains and you could walk to Madison SQ garden or Times Square about 20 min or so. Feel free to ask me if you need hints of places to eat or hang out and i will try and find something just your speed. Thx for checking out my place!</t>
  </si>
  <si>
    <t>Tonya</t>
  </si>
  <si>
    <t>Cute &amp; Cozy Lower East Side 1 bdrm</t>
  </si>
  <si>
    <t>PLEASE NOTE: do not automatically book with out messaging me first. Thanks! My apartment is a cute, cozy, 1 bdrm apt in the Lower East Side (LES) adjacent to Chinatown in lower Manhattan, steps to F train, East Broadway stop and very close to Canal/Delancey streets where many hip bars, restaurants and shops are in the LES. Apt is clean, has a fully equipped kitchen, cable TV, A/C, heat, and wireless internet. Apt is located on 2nd floor of well maintained walk up building. Walking distance to Soho, East Village, Little Italy, Chinatown and very close to Dumbo and Williamsburg, Brooklyn. You have place to yourself-better than a hotel! Prices listed are for up to two people only. Possible to accommodate a 3rd (for extra charge), but ideal for two. Nighty rate: $100 - $140 a night for up to two people depending on time of year. $10 extra per person after 2 people. As of now, I prefer booking for minimum 7 days and more. Might make an exception to fill in time slots, so inquire anyway.</t>
  </si>
  <si>
    <t>Historically, the Lower East Side was a stopping ground for immigrants who just arrived in NYC and was filled with tenements. There is an awesome Tenement Museum now on Orchard street, not far from my apartment. The Lower East Side has, in my opinion, two identities. The eastern side is very residential. The western, more in part is a hip, night time destinations with many bars, restaurants, galleries, cafes, independent shops, etc. My apartment is a couple of minutes from the hip part. My particular street is very much in transition definitely going through gentrification. My block has now three renovated buildings, including mine and I suspect in a few years, will be completely different. My immediate neighborhood is a mix of people - a real reflection of NYC diversity - Asian, Latin, Jewish, Black, young professionals, hipsters, artists, etc. It's a cool mix. The street is urban for sure but very safe. My building is filled with young professionals, creative types - one married co</t>
  </si>
  <si>
    <t>Ben</t>
  </si>
  <si>
    <t>Lower East Side</t>
  </si>
  <si>
    <t>Beautiful 1br on Upper West Side</t>
  </si>
  <si>
    <t>Beautiful 1br on the Upper West Side. Apartment is in a great location, close to Columbia University, the beautiful St. John‚Äôs Cathedral, just a few blocks from Central Park, Riverside Park, and Morning Side Park. Many amazing restaurants are just a few steps away and it's only 2 small blocks from the 1 train and 3 blocks from the B and C trains. My charming 1 bedroom apartment is very sunny, with a comfortable full size bed in the bedroom, fold out couch in the living room, TV/DVD, brand new kitchen, brand new bathroom, and Internet. It is on the 6th floor of an elevator building with an evening doorman. Can't wait to hear from you! Deposit required.</t>
  </si>
  <si>
    <t>Lena</t>
  </si>
  <si>
    <t>Upper West Side-Unique One Bedroom</t>
  </si>
  <si>
    <t>WELCOME TO THE BIG APPLE! BOOKING FOR DECEMBER 21ST THROUGH JANUARY 2ND ONLY. . PLEASE INQUIRE ONLY IF YOU ARE LOOKING TO BOOK AROUND THESE DATES! Have you dreamed of waking up in Manhattan with all the pleasures of New York City right outside your door? This sunny and cheerful one bedroom apartment is located on the 15th floor of an Art Deco doorman building overlooking Riverside Park and the Hudson River. Conveniently located on Riverside Drive and 103rd Street, there is one full sized bed and a pull-out sofa. Lots of books, art work, and interesting items from many travels make this a very cozy/comfortable and well appointed apartment. You will be two blocks from the Broadway subway and bus lines and the M5 bus stops in front of the building. Do you need to get in a quick run before sampling New York‚Äôs delicacies? Just walk across the street to Riverside Park and enjoy the trails. You are also within walking distance of Columbia University and Central Park. New York‚Äôs fine</t>
  </si>
  <si>
    <t>The upper west side is filled with parks and is residential west of Broadway but a few subway stops (about ten minutes) to midtown Manhattan.</t>
  </si>
  <si>
    <t>Carla</t>
  </si>
  <si>
    <t>Lovely Room 1, Garden, Best Area, Legal rental</t>
  </si>
  <si>
    <t>Welcome to an historic, stunning 4-story Brooklyn house, with one of Brooklyn's most beautiful gardens and large patio. Park Slope is a very safe, quiet and friendly neighborhood. 140 year old house filled with light, color, artwork. Three excellent SUBWAY LINES (R, F, G) 3 minutes walk. I have a LEGAL rental of 2 bedrooms on top floor with a clean, SHARED bathroom. Please write to me, and wait until I reply "yes!" Discounts available for longer stays. This is an historic house with charming details, and it has a few quirks of old houses, like creaky stairs. The main floor is my office; I work here but you can help yourself to delicious breakfast foods and enjoy the patio and garden. Main floor is private later at night. Upstairs: 2 very quiet, cozy rooms on TOP floor, medium size, with closets. 1 room -- either 2 twins or King bed, excellent mattress 1 room -- Queen bed excellent mattress SHARED BATHROOM. Professionally cleaned. Sharing hasn't been an is</t>
  </si>
  <si>
    <t>Neighborhood is amazing! Best subways to Manhattan, Williamsburg, Lower East Side (20 mins); * Excellent affordable restaurants; Supermarket on corner. * Close to Barclay's Center, Bell House, other good music clubs, cultural events; * Near Prospect Park (free events, concerts) &amp; Botanical Gardens * Museum / Brooklyn Academy of Music * Steps from NY Marathon route * Flea Markets &amp; bargain shopping * YMCA, gyms nearby; Street parking.</t>
  </si>
  <si>
    <t>Laurie</t>
  </si>
  <si>
    <t>Park Slope</t>
  </si>
  <si>
    <t>Wonderful Guest Bedroom in Manhattan for SINGLES</t>
  </si>
  <si>
    <t>GUEST BEDROOM on Central Park West. Beautiful and safe location overlooking Central Park. 2 minutes from the C and B trains, 4 blocks from Broadway and trains 1 and 9 on the Upper West Side of Manhattan, near Columbia University. The room is sunny with a Full-size bed...shared bathroom with owner and the kitchen can be used for breakfast ‚Äì NO COOKING. Clean environment, air conditioning and a nicely decorated room with cable TV, wireless and fresh linens provided. $100.00/night ‚Äì SINGLE $130.00/night ‚Äì TWO PEOPLE December &amp; Holidays the rate for SINGLE is $120.00/night and TWO PEOPLE is $150.00 - NO SMOKING (no exceptions) - NO PETS (no exceptions) - 2-NIGHT MINIMUM STAY (no exceptions) - MAXIMUM 2 PERSONS (no exceptions) - NO CHILDREN (no exceptions) - 12:00 noon CHECK-OUT TIME It's a GEM on the Upper West Side. NOTES: - Payments made through AirBnB - Prices are guaranteed after booking. - No washer/dryer. There are laundry facilities close by.</t>
  </si>
  <si>
    <t>Claudio</t>
  </si>
  <si>
    <t>West Village Nest - Superhost</t>
  </si>
  <si>
    <t>Excellent West Village Location - Bleecker Street and Perry Street in the heart of the West Village, a historic and chic neighborhood in Manhattan with many 19th century townhouses. Around every corner you will find brownstones, stoops, cobblestone and tree lined streets Plus endless restaurant &amp; shopping choices. The apartment has many original details and is located in a historic pre-war apartment building on one of the prettiest street corners in lower Manhattan. Details: * Large windows provide beautiful natural light and views of the charming neighborhood * Hardwood floors and vintage style tile * Decorative fireplace with mantel * Renovated Kitchen with full refrigerator, stove, microwave and dishwasher * Spacious open floor plan and high ceilings * Queen size bed - super comfy * Utilities included in monthly rate (water, heat, air condition, electrical, gas AND and wireless internet) * Fifth floor apartment (walk up) * Full service laundry 2 blocks away * Steps to boutiqu</t>
  </si>
  <si>
    <t>The West Village is the most walking friendly neighborhood. There are restaurants, convenient stores, subway stations close by</t>
  </si>
  <si>
    <t>Alina</t>
  </si>
  <si>
    <t>West Village</t>
  </si>
  <si>
    <t>Only 2 stops to Manhattan studio</t>
  </si>
  <si>
    <t>Our comfortable 500 sq foot (46 sq m) studio apartment with full kitchen and bath is for short term rental. The apartment is private and is in a two family house. The house is located in FABULOUS Williamsburg, Brooklyn within 10 minute travel from Manhattan. The studio is a perfect place to stay for budget minded visitors of New York City! IN THE APARTMENT: Comfortable luxury king size bed, soft flannel bed linens, pillows, comforters, a couch with queen size pullout bed, air conditioning, hangers, iron &amp; ironing board, alarm clock, radio, TV(No Cable/Satellite), DVD/VCR player, wireless internet access for guest's laptops, dining table, room divider/screen IN THE BATHROOM: Fluffy bath towels, hand towels, bath mat, wash cloths, toilet paper (initial supply), plunger/toilet brush, soaps, shampoo &amp; conditioner, hair dryer. IN THE KITCHEN: Refrigerator, gas stove, toaster, microwave, French press coffee maker, plates/bowls, glasses (wine, large, small), cups, Kitchen towels, frying pa</t>
  </si>
  <si>
    <t>Allen &amp; Irina</t>
  </si>
  <si>
    <t>UES Beautiful Blue Room / Oak Room</t>
  </si>
  <si>
    <t>Home is fun healthy. A special morning juice made with Lemon, Limes and chia seeds. The Silver Bowl Breakfast: fruit, granola, chia seeds, cacao nibs and yogurt. Your Night‚Äôs Sleep: Frette sheets, down comforter So just pack your favorite comfy shoes and bring your empty suitcases to fill. One single sleeping bedroom, The room is approximately 65 square feet. The twin bed is built on the legs of a piano from the 1800's. Dresses for your clothes, hairdryer and towels are provided in your room, so you can feel the comforts of being home. The room is sound proof, no street noise, Frette sheets, perfect for recovering from jet-lag. I feel that if my guests have a good nights sleep, they are full of energy for their adventure, which I end up having happy guests. The Common Space: approximately 500 square feet, features an Eat-in kitchen, living room and bathroom, to share. There is never more than 2 guests here at a time, this way there is enough space for each of us to get lost in, if w</t>
  </si>
  <si>
    <t>Location: Five minutes to Central Park, Museum Mile (Guggenheim Museum, Metropolitan Museum, Whitney Museum, The Cooper Hewitt Museum, The Frick Collection and many more. Movie Stars pepper the hood and the area is considered ‚ÄúThe New Downtown‚Äù. Today‚Äôs hipsters moved uptown to escape the over gentrified neighborhoods, such as the LES, the Village and now Chelsea. Shopping: Many cool consignment shops to get your Haute couture, such as the famous Encore. Food: Around the corner, Gourmet Garage, Japanese, French, Mexican, Health food bars, and Joy Burgers Laundry: There is a laundry service on the corner, drop before 9am and pickup after 5pm, washed, dried and folded for $10. You will not miss a beat on your venture and you can still look good.</t>
  </si>
  <si>
    <t>Cyn</t>
  </si>
  <si>
    <t>Large Guest Room for Broolyn Condo</t>
  </si>
  <si>
    <t>3 bedroom fairly new Condo (5 years old) in Brooklyn. Very Clean and comfortable room. If you are looking for affordable short-term room, this is a good place to stay. You will get private room with lock but you will share bathroom and kitchen. Living room is not common space. We have 2 cats and if you have allergy, this is not ideal accommodation for you. WiFi. Landrey Machine in apt. Location; Room Features: Room A - Large Guest Room (accommodate up to 2 pp) - clean, hardwood floors - 1 window &amp; private balcony - full size bed with fresh sheets - Chest Drawer - Desk and Chair - TV</t>
  </si>
  <si>
    <t>Kensington Bklyn very safe residential neighborhood. Walking distance to Prospect Park. 1 block from Grocery Store.</t>
  </si>
  <si>
    <t>Ed And Kiko</t>
  </si>
  <si>
    <t>a few days or more</t>
  </si>
  <si>
    <t>Bright calm peaceful loft, amazing location, Wburg</t>
  </si>
  <si>
    <t>Note that I'm only taking longer-term reservations at the moment. The room has a large closet, a desk/work area, love-seat (couch) in a living room area. Ideal for one person; accommodates two cozily. Shared kitchen and bathroom, both with big skylights. On the second floor is a washer and dryer--and my wonderful flatmate, with whom you share the kitchen and bathroom. There is more than enough space for everyone. The apartment is tranquil and bright, full of plants, providing a bit of calm amidst the chaos. It's also close to all trains, galleries, shops, cafes, and restaurants. Ask for weekly and monthly rates. APARTMENT --Furnished room, perfect for 1 person (could accommodate a couple, but cozily) very private, on the 3rd floor of a 3-story building --Big skylight in kitchen and bathroom --Exposed brick walls, great light --Freshly painted, clean and well-maintained --Double bed, closet, hangers, 2 large windows --Kitchen and bathroom are on the same floor (3rd), everything works</t>
  </si>
  <si>
    <t>--One stop from the East Village, Lower East Side, and an easy ride to other parts of Brooklyn and Manhattan --From burgers to oysters to tapas to creative Japanese--we are surrounded by innovative restaurants serving delicious food --Grocery stores and delis nearby --Art galleries, local designers and boutiques all around --Pottery studio downstairs --Art-film houses within a 5-min walk --A really fun, diverse area--everything you want is here</t>
  </si>
  <si>
    <t>Joelle</t>
  </si>
  <si>
    <t>Perfect for Your Parents + Garden</t>
  </si>
  <si>
    <t>Are your parents coming to town? They'll love this space -- high-end Victorian townhouse. Very spacious and clean. This is the garden-level floor in our four-story brownstone. We are on premises. There are two large rooms, a bathroom and a "kitchenette" -- there's no oven or cooktop. But you'll get a microwave, refrigerator, sink, cutlery/dishes, coffee or tea making facility. You can use main kitchen upstairs if you really want to cook. King-size bed as well as queen-size sofa bed, bathroom with shower but no tub. Private entrance to unit. Huge private garden. Hi-definition 48-inch TV w/ cable. Unit is not particularly sunny. No stairs to negotiate here, though (two steps down into space). No air conditioning but has ceiling fan in living room and desktop fans. Tends to be cool.</t>
  </si>
  <si>
    <t>Residential, village-like atmosphere.</t>
  </si>
  <si>
    <t>Jane</t>
  </si>
  <si>
    <t>Fort Greene</t>
  </si>
  <si>
    <t>Adorable, tons of light, Meatpacking</t>
  </si>
  <si>
    <t>Hi. Studio, extremely cute, pleasant, cheery, lots of natural light, comfortable, homey, and quiet. No sad generic / Ikea furniture or plastic. Well-equipped kitchen. Large bathroom (large for Manhattan, that is) with real bathtub! Bed is harder than average. High speed internet, etc. no TV (if you're coming to NYC to watch TV, something's wrong). Discount possible if you stay for more than 14 days. It is an extremely cozy, warm little apartment, very nice for watching storms come hit the city, or for watching the snow fall in the park across the street. I am a heterosexual non-interior designer, so unlike most Airbnb ppl, the photos I show of my apartment are worse, not better than my apartment. In other words, the apartment is actually nicer than the photos. The apartment is perfectly located, close to Meatpacking and Chelsea galleries and High Line, very close to several subway lines. Laundry and lots of food shopping (Chelsea Market plus a regular grocery store) are very close</t>
  </si>
  <si>
    <t>Chelsea Perfect</t>
  </si>
  <si>
    <t>Hey Doti, You are now our #1 host in NYC... Brian Chesky Co-founder Airbnb --------------------------------------------------------------------------------------- ENJOY NEW YORK CITY IN A TRUE BED AND BREAKFAST STYLE WITH FULL SERVICE AND AMENITIES. Private Bedroom, with queen memory foam topped bed. The room is Located at the end of a long hall providing extra privacy. Apartment has large separate living room, dining area, NY small:) but fully equipped kitchen, furnished with all amenities and linen, cable, WIFI, air conditioning and electric fireplace. Wake to a variety of fresh organic fruits, yogurts, warm from the oven NY bagels, free range eggs, granola, coffees, teas and other treats served for your pleasure and health. Elevator building- what a relief! Walking distance to just about everything in Manhattan! Located in the heart of Chelsea we are in the Art Gallery and Museum district, as well as the Fashion district. Surrounded by Restaurants and boutiques galore, minute</t>
  </si>
  <si>
    <t>Doti</t>
  </si>
  <si>
    <t>Chelsea</t>
  </si>
  <si>
    <t>Hip Historic Brownstone Apartment with Backyard</t>
  </si>
  <si>
    <t>You have your own floor with private entrance, kitchen and bathroom. The laundry room and backyard are shared spaces. Guests are not allowed in the cellar or upstairs.</t>
  </si>
  <si>
    <t>A mix of Caribbean culture, professionals and young hipsters. A true melting pot in a beautiful brownstone enclave. Still retains a bit of it's grit but is welcoming to all.</t>
  </si>
  <si>
    <t>Adam And Charity</t>
  </si>
  <si>
    <t>Crown Heights</t>
  </si>
  <si>
    <t>Sweet and Spacious Brooklyn Loft</t>
  </si>
  <si>
    <t>The apartment is an open-plan (Phone number hidden by Airbnb) sq. ft. loft (140 sq m) with 5 large windows providing bright sunlight all day, located in an old factory building with many of the original finishes including tin ceilings, wooden beams and columns, and white brick walls. Very few of these original factory loft buildings remain in the neighborhood, and this space is quite special. Located in the very center of Williamsburg: just two blocks from the Bedford L train and two blocks from McCarren park! Stellar restaurants, bars, nightlife, and shopping are all steps away. Manhattan is just a 5-10 minute ride on the L train. The loft has a fully stocked kitchen with fridge, oven, microwave, dishwasher, and everything you might need for cooking: great knives, pots and pans, a wide range of spices, kitchen tools, and a beautiful dining table. There is a large bathroom, a custom cedar sauna for 5 (built by yours truly), a washer/dryer, and air conditioning. For your entertainment</t>
  </si>
  <si>
    <t>We've lived here for over 10 years and watched as the neighborhood has transformed into the vibrant creative scene for which it has become renowned. When you arrive, you'll find a printout of our personal neighborhood favorite shops, restaurants, bars and more.</t>
  </si>
  <si>
    <t>Chaya</t>
  </si>
  <si>
    <t>Chic Chelsea</t>
  </si>
  <si>
    <t>Live like a true New Yorker in one of Manhattan's finest neighborhoods. Located in the heart of Chelsea this large, sunny, fully furnished studio has hardwood floors, high ceilings, large windows and a sleeping loft. It also includes a full bathroom and kitchen with all essentials provided (linens, bedding, towels, cookware, microwave, blow dryer, iron, etc.), cable television, high speed internet, heat &amp; AC. Ideal location to enjoy the best of New York, there are four subway lines within two blocks of apartment and many restaurants, movie theaters, shopping, galleries and sights nearby.</t>
  </si>
  <si>
    <t>Cee</t>
  </si>
  <si>
    <t>CBG CtyBGd HelpsHaiti rm#1:1-4</t>
  </si>
  <si>
    <t>Welcome to CommunityBeGood,(URL HIDDEN) 30% of guest fees we donate to our partner Haitian - led groups; informal Brooklyn guest house on Park Place for people wanting travel stays tied into local neighborhood of Park Slope and to have their fees help support local to global social projects. We offer free wireless, cable TV in each room; Located 20 minutes from Manhattan by close subway, and steps from Brooklyn's Fifth Avenue trendy cafes and shops/ BAM Brooklyn Academy of Music; ten minutes from Brooklyn Museum and Botanic Gardens.</t>
  </si>
  <si>
    <t>I love the mixture of ethnicities, foods, families and friends we 've made over 40 years here.</t>
  </si>
  <si>
    <t>Lisel</t>
  </si>
  <si>
    <t>CBG Helps Haiti Room#2.5</t>
  </si>
  <si>
    <t>Welcome to CommunityBeGood, our informal Brooklyn guesthouse in Park Place for people wanting travel stays tied into a local neighborhood of Park Slope. 30% of fees help support local/global Haitian -led social projects. Sitting room, huge kitchen and cooking available. Located 20 minutes from Manhattan, and steps from Brooklyn's Fifth Avenue trendy cafes and shops; BAM brooklyn Academy of Music, Brooklyn Museum et al. CEREMONY GUESTS: SLEEPS UP TO 10; Four guest rooms also possible for special event rentals on an as available basis;</t>
  </si>
  <si>
    <t>Historic Park Slope, Brooklyn. Brownstone is between 5th and 6th Avenues. Diverse, safe, boutique shopping, many restaurants &amp; coffee houses, near cultural centers (Brooklyn Museum, Main Branch of Public Library, BAM, Barclay' Center) Prospect Park, Botanical Garden. Close to subways three stops to Manhattan (10 minutes). by.</t>
  </si>
  <si>
    <t>CBG Helps Haiti Rm #2</t>
  </si>
  <si>
    <t>* Owner occupied brownstone with garden - homeowner (Lisel) is active in local/ global partnerships with the organized poor; guest cooking and food storage welcome; * CTY Donations: 30% of guest fees go to Haitian or local projects. CBG Partner network and (SENSITIVE CONTENTS HIDDEN) followup are options. * Guests are invited into an informal brownstone household, with garden and kitchen cooking access. WEB:(URL HIDDEN) * Fifth Avenue Cafes, Brooklyn BAM performances, Prospect Park, and subways to Manhattan close by. CEREMONY GUESTS: SLEEPS UP TO 10; Four guest rooms also possible for special event rentals on an as available basis;</t>
  </si>
  <si>
    <t>It's historic, multi ethnic and cross class diversity; its access to cultural institutions and park space; its community organizations and grassroots leaders.</t>
  </si>
  <si>
    <t>Stay at Chez Chic budget Room #2</t>
  </si>
  <si>
    <t>PLEASE BOOK DIRECTLY. NO NEED TO SEND A REQUEST FOR DATES CALENDAR IS UP TO DATE The best deal!!! Private budget bedroom for 2 - one full size mattress + twin size bed - great mattresses in a very stylish and spacious 3BD apartment to share with other tourists (2 others max). 4th floor walk-up. All amenities included (iron,air dryer, A/c in room, towels, sheets, A/c, , Wifi). Nice and clean bathroom to share with one other guestroom. Daily cleaning service in common area. Kitchen is available for breakfast and for small cooking (not after 9pm). There are two other guest rooms with 2 tourists in the apartment which has its own bathroom. It's the best deal for your budget. Extremely well located next to express subway lines 2,3 (15 min to Times Square), across the street from central park with buses M2,3 4, down the hill from Columbia and its restaurants/bars area, the beautiful Morningside area with all its little cafes and ethnic restaurants, and the majestic St John the Divine Cathed</t>
  </si>
  <si>
    <t>Quiet, Spacious 3BR, 1.5 BA EV apt w/yard</t>
  </si>
  <si>
    <t>Large main bathroom with deep tub, plus half bath. Sleeps 5-7: Queen bed in MBR, new &amp; comfy full-size futon (with inner memory foam layer) bed in mid size room, and one single (w/extra memory foam mattress on top) in smallest BR. Also, there is a pullout couch (becomes full size bed) in LR with screens that can make it a space that no one walks through. Basic cable, high speed internet, blu ray player with netflix and other apps. Free laundry one floor down.</t>
  </si>
  <si>
    <t>I love that the East Village is still a strong community that supports local businesses. It is very green, with lots of community gardens which are open to the public on weekends to explore. My apt is very quiet, yet just a couple of blocks away are amazing restaurants, boutiques, and even great shows like Stomp!</t>
  </si>
  <si>
    <t>Lori</t>
  </si>
  <si>
    <t>Alphabet City</t>
  </si>
  <si>
    <t>MAISON DES SIRENES1,bohemian apartment</t>
  </si>
  <si>
    <t>I am the lucky owner of an amazing brownstone. I have been renting my second floor as a vacation rental for one year plus and have amazing response.I just discovered airbnb and i thought i could try it .looks like fun.!!!! anyway the apt is (URL HIDDEN) features a terrasse with chairs ,table ,umbrella and (URL HIDDEN) is prefect for having a glass of wine in summer nights,grilling,brunch or simply chat and watch the stars!!!! Because the house is about 100 years old,there is antique wood floor,two fireplaces and antique clawfoot tub.The kitchen is enterely equiped(stove ,fridge...) with brick counter like in Tuscany. The master bedroom features a true queen size bed with double french door to the terrasse. The living room offers a daybed that turns into two twins beds or another queen size bed. Towels are provided. cable and wifi The neighbouhood bedstuy is the new upcoming place to be.It is often described as the hidden treasure of Ny.A new italian restaurant just opened a few block a</t>
  </si>
  <si>
    <t>Nathalie</t>
  </si>
  <si>
    <t>Sunny Bedroom Across Prospect Park</t>
  </si>
  <si>
    <t>Apartment sits across the street from Prospect Park. Cozy bedroom that's just been renovated. Western facing windows, sleep in late, but enjoy plenty of light in the evenings. Recently remodeled modern bathroom. Washer and dryer available for use. High quality sofabed. Yoga mats, yoga blocks resistance bands and foam roller for your use. Quiet and friendly neighborhood, in the heart of Windsor Terrace. 25 minutes to Manhattan by F train</t>
  </si>
  <si>
    <t>Quiet and beautiful Windsor Terrace. The apartment is across the street from an entrance to Prospect Park. 10 minute walk to the 15th Street F &amp; G train as well as the bustling Prospect Park West Street, filled with restaurants, bars, coffee shops and a book store.</t>
  </si>
  <si>
    <t>Gregory</t>
  </si>
  <si>
    <t>Windsor Terrace</t>
  </si>
  <si>
    <t>Magnifique Suite au N de Manhattan - vue Cloitres</t>
  </si>
  <si>
    <t>Claude &amp; Sophie</t>
  </si>
  <si>
    <t>Inwood</t>
  </si>
  <si>
    <t>Midtown Pied-a-terre</t>
  </si>
  <si>
    <t>PLEASE DO NOT HIT "REQUEST TO BOOK". HIT SMALL "CONTACT HOST" ABOVE IN RED FIRST. THANK YOU. LOCATION, LOCATION, LOCATION! Cozy and comfortable midtown studio on a quiet tree-lined street, right in the heart of New York City! Elevator, doorman, and laundry in the building... kitchen, private bath, approx. 300 sq. feet. Television, cable internet &amp; wifi available, national phone service available upon request, and kitchen wares included. Right in the theatre district, and central to all things in NYC; 5 minute stroll to Central Park/Columbus Cirlce, 10 minutes to Times Square, Lincoln Center, Carnegie Hall, etc. Close to most subway lines, and most any food your heart desires. Sometimes DATES ARE AVAILABLE THAT AREN'T LISTED, so please contact me. Thank you!</t>
  </si>
  <si>
    <t>Tommi</t>
  </si>
  <si>
    <t>SPACIOUS, LOVELY FURNISHED MANHATTAN BEDROOM</t>
  </si>
  <si>
    <t>20 MINUTES TO TIMES SQUARE FULLY FURNISHED BEDROOM - TV, INTERNET, WI-FI, RADIO, HEAT, AC ALL UTILITIES INCLUDED ACCESS TO THE ENTIRE APARTMENT LOOKING FOR RESPONSIBLE, MATURE PEOPLE ONE BLOCK AWAY FROM THE 1 LINE TWO BLOCKS AWAY FROM THE A LINE LOVELY INWOOD PARK TWO BLOCKS AWAY 20 MINS TO MIDTOWN 24HR BUS &amp; TRAIN SERVICE Dyckman Farmhouse Museum 4881 Broadway, New York, NY Hours: Today 11am ‚Äì 4pm Transit: 207th Street-10 Av Cost‚Äé: Adults $1; Children (under 10) free The Cloisters Fort Tryon Park, 99 Margaret Corbin Drive, New York, NY Hours: Today 9am ‚Äì 5:15pm Transit: Dyckman Street (200 St) The Cloisters is a museum located in Fort Tryon Park, New York City. The building, which is a branch of the Metropolitan Museum of Art, was reconstructed in the 1930s from the architectural elements of several European medieval abbeys. It is used to exhibit art and architecture from Medieval Europe. The Cloisters, which is near the northern tip of Manhattan island on a hill overlo</t>
  </si>
  <si>
    <t>LIVELY NEIGHBOORHOOD WITH VERY NICE, CARING PEOPLE THAT WILL ALWAYS LOOK OUT FOR YOU AND HELP YOU IN ANYWAY POSSIBLE. THEY ENJOY THE PEOPLE COMING FROM ALL OVER THE WORLD.</t>
  </si>
  <si>
    <t>Shon</t>
  </si>
  <si>
    <t>Modern 1 BR / NYC / EAST VILLAGE</t>
  </si>
  <si>
    <t>The east village offers a mixture of old school cool NY flavor and new school sophistication. Fun and unique boutiques and cafes line the streets. For some urban nature, Thompkins Square Park is just 1 block east. Although the neighborhood is lively and fun, the apartment is nice and quiet at night. As a designer in the interior/home field, I bring a unique element of style to my home. If you are interested in a classic, cool downtown experience in comfortable spot, this is for you!!!</t>
  </si>
  <si>
    <t>Dana</t>
  </si>
  <si>
    <t>East Village</t>
  </si>
  <si>
    <t>front room/double bed</t>
  </si>
  <si>
    <t>_________________________________________________ F.A.Q. F.A.Q. F.A.Q. F.A.Q. F.A.Q. F.A.Q. F.A.Q. F.A.Q. FREQUENTLY ASKED QUESTIONS -------------------------------------------------------------------------------------- Hi, are xx-xx dates available? check the calendar, if there's availability, feel free to make a booking, i've had many times other guests book the dates someone is looking for because they are writing to ask me if the days they want are available. --------------- Where are you located?? check the tab on this listing that says "location", that will show you where i live, and where you will be located in relation to wherever you would like to visit. --------------- How far away are you from X? times square- 15 minutes central park 10-20min(depends where, it's big) midtown west 15 minutes midtown east 20-25 minutes union square 25 minutes east village 30 minutes downtown 30-35 minutes again, look at the "location" tab/link on this listing. do you know the address? i ha</t>
  </si>
  <si>
    <t>Just about everything you will ever need is within a few blocks of the apartment (typical Manhattan); pharmacy, hardware store, deli, laundry, etc. There are quite a few grocery stores/ supermarkets nearby, including Fairway, which carries gourmet and organic foods. Fresh direct also delivers to the area. There's a good variety of restaurants nearby. You can get anything from a juicy, hand-formed burger, to curry dishes, to $1 homemade tamales on the street, to churrasco, to burritos, to sushi 'til 2am; I think you get the point. The area is safe, parking spaces are available, and your car will be secure. People are very nice, and friendly. It is very neighborhood-y; hell, the crossing guard knows my name. It is more of a family neighborhood, but there are also many young people in the area because of the great number of schools nearby. The apartment is conveniently located right down the street from City College and just 2 stops from Columbia, Barnard, Teachers College, Manhattan S</t>
  </si>
  <si>
    <t>Ssameer A.K.A. Trip</t>
  </si>
  <si>
    <t>Hamilton Heights</t>
  </si>
  <si>
    <t>Spacious 1 bedroom in luxe building</t>
  </si>
  <si>
    <t>Comfortable and conveniently located 2 bedroom, 1.5 bathroom in the best area in Harlem (8th Avenue, between 120th and 121st streets). The second bedroom has a closet, dresser, and full size bed. It is fully equipped with fresh linen, towels, etc. Please note, I only rent the room to two guests when I am out of town. Large modern living room/dining room has a sofa bed, tv but no cable, wifi (throughout apt), antique dining room table and chairs‚Ä¶ Full kitchen with everything you could possible need and washer / dryer Nearby Restaurants/bars: Vinteria - (8th Ave &amp; 119th) Delicious caf√© / restaurant ‚ÄúLes Ambassades‚Äù (8th Ave &amp; 119th) Cedric - French (119th and St. Nicolas) Billy's Black - (119th and St. Nicolas) Harlem Food Bar - (114th &amp; 8th) Bier Garden - (113th &amp; 8th) Frederick Bistro (8th &amp; 114th) Lido - Italian (8th &amp;117th) Harlem Tavern (8th &amp;116th) Five and Diamond (8th &amp; 113th) Zoma - Ethiopian (8th &amp; 113th) Melba's - Soul Food (8th &amp; 114th) Max Soha - Italian (Amsterdam &amp; 123rd)</t>
  </si>
  <si>
    <t>Teri</t>
  </si>
  <si>
    <t>Loft in Williamsburg Area w/ Roof</t>
  </si>
  <si>
    <t>Hi there! Available for short term stay is ONE of three separate small private rooms, each about 90 SF, with full bed mattresses lofted above the floor with some short steps up. There is a roof with some chairs and a good view of the Manhattan skyline. It's very near delis, fun bars, really great restaurants, awesome pizza, a nice cafe, 15 minute walk or 5 minute b24 bus ride to the Graham L subway stop and 15 minute walk to the Nassau G, and 30 minutes total travel time to Union Square. That is a central subway hub. From there you can get to Times Square, Grand Central, Chinatown, and Wall Street area in 5-10 minutes, or the major museums in 15 minutes. It is a 15-20 minute walk to Williamsburg, a very nice Brooklyn area with many great shops, restaurants, bars and a huge music scene. There are free transfers between the buses and trains. Also it's right off the Morgan exit of the BQE/395, which makes it a 10 minute, $20 dollar cab ride from LaGuardia and 20 minute $40 ride from JFK.</t>
  </si>
  <si>
    <t>Within a 5 minute walk, there's 4 bars. Two of them have great beers and food, and one also has a very nice whiskey collection. Two awesome pizza places are also 5 minutes away. Within a 15-30 minute walk this increases by at least 10x! Best BBQ in the city: Fette Sau A really fun bar any night: Union Pool Great venues: The Warsaw, St Vitus, Knitting Factory Fun dance: Output, Bembe, TBA Can't miss Smorgasburg and Brooklyn Flea during the warmer months!</t>
  </si>
  <si>
    <t>Andrea</t>
  </si>
  <si>
    <t>back room/bunk beds</t>
  </si>
  <si>
    <t>the diversity, safety and convenience are what make this a great neighborhood to stay in while visiting NYC. despite being a bit uptown, still being in manhattan, there are many more conveniences than staying in almost any part of brooklyn, queens, the bronx, etc.</t>
  </si>
  <si>
    <t>Large B&amp;B Style rooms</t>
  </si>
  <si>
    <t>Private Rooms for Rent (Phone number hidden by Airbnb) EVERYTHING IS INCLUDED!!! JUST BRING YOUR CLOTHES. $70 Low monthly rental rate Offering a lovely furnished private rooms with full kitchen and bathroom in a brand new home for male or female. Perfect for travelers, students, international guests. Included: All Utilities Comfortable bed or pullout sofa (full size with fine linens, soaps and towels) Fully equipped Kitchen and bath All Rooms are extremely Clean and large TV, High speed internet cable Wireless internet Housekeeping Laundry room on premises Great location: Franklin Avenue in Downtown Brooklyn. Clean and Safe area. Two blocks from the A, C, and Shuttle train to the B, Q. Quick stops to Manhattan. Close to shopping area.</t>
  </si>
  <si>
    <t>Angela</t>
  </si>
  <si>
    <t>Lovely room 2 &amp; garden; Best area, Legal rental</t>
  </si>
  <si>
    <t>Welcome to an historic and stunning 4-story Brooklyn house, lovely garden, in beautiful Park Slope! Very safe, quiet, dynamic, and popular neighborhood! 140 year old house filled with light, color, artwork. Three excellent SUBWAY LINES (R, F, G) 3 minutes walk. I have a LEGAL rental of 2 bedrooms on top floor with a clean, SHARED bathroom (hasn't been problem for guests). Professionally cleaned. Please write me, and wait until I reply "yes! before you request reservation. Discounts for longer stays. Flexible in winter months. Please ask if you need a shorter stay, I try to be flexible. The main floor is my office; Help yourself to good breakfast foods, enjoy the patio, garden but cooking only with permission. Main floor is private later at night. This is an historic old house, not modern, so it has quirks of old houses, like creaky stairs. THE BEDROOMS: 2 Quiet, cozy rooms on TOP floor, medium size; with closets: 1 room -- either 2 twins or comfortab</t>
  </si>
  <si>
    <t>Neighborhood is wonderful, a great walking neighborhood. Free concerts all summer, great restaurants and bars, music venues, Botanical garden, Brooklyn Museum, playgrounds, 4 gyms nearby. Often ranked the # 1 neighborhood in NYC!</t>
  </si>
  <si>
    <t>Cute apt in artist's home</t>
  </si>
  <si>
    <t>Our basement room with private bathroom and kitchenette is located in our home where we reside upstairs. There are custom-made artistic details throughout the apartment, including beautiful steel banister, thick maple wood bench, sculptural metal table and unique sculpture throughout. Interesting concave yellow bathroom tiles light up the bathroom. Bushwick is a vibrant community with lots of restaurants, bars, art galleries, cafes and street art. We are renting a private basement apartment in our home. The apartment has a separate bedroom, private bathroom and kitchenette with mini fridge and coffee maker (there is no stove for cooking). You will have use of a hair dryer. There are small windows in the bedroom and kitchenette area. The bathroom and kitchenette are all newly built. Full size bed sleeps 2 people. We cannot accommodate more than 2 people, sorry! This is a great place to stay if you're looking for grass-roots art and music and cool places off the beaten track. You will</t>
  </si>
  <si>
    <t>Tyrome</t>
  </si>
  <si>
    <t>Bushwick</t>
  </si>
  <si>
    <t>Country space in the city</t>
  </si>
  <si>
    <t>Ditmas Park. Entire 3rd floor. 2 large rooms Sunny tree lined quiet street. 2 1/2 blocks to B express or Q local trains. 30 minutes to midtown. Light Breakfast included. Organic food co-op, restaurants (3-4), pizza parlor in neighborhood.</t>
  </si>
  <si>
    <t>Harriet</t>
  </si>
  <si>
    <t>Flatbush</t>
  </si>
  <si>
    <t>LowerEastSide apt share shortterm 1</t>
  </si>
  <si>
    <t>Don't stay at a hostel! Stay with me in my lower east side apartment. ( Before reading description, PLEASE NOTE: do not automatically book with out messaging me first.) Cute, cozy, 1 bdrm apt in hip lower east side of Manhattan to share for short term stays - 1 person only for this particular listing (possible 2nd person (***no couples, see below***) Good situation for tourist looking for cheap place to stay that is more private and homey than a hostel or someone moving to NY and looking for a home base while you look for something more permanent or someone here in NYC for short term work/business. I have a new comfy sofa sleeper in living room. The apartment is small with separate rooms for bedroom and living room. I would stay in bedroom, guest on sofa sleeper in living room. The rooms are adjoined and I would have to walk through living room to get to kitchen and bathroom, so not 100% private. I have plenty of towels, linens, blankets, etc. Sometimes there may be a 3rd person stayi</t>
  </si>
  <si>
    <t>Shared room</t>
  </si>
  <si>
    <t>ENJOY Downtown NYC!</t>
  </si>
  <si>
    <t>You get your own room with comfortable queen size bed in 8x10 space. Has plenty of storage &amp; desk with fan &amp; air conditioner during warmer months. Good for short and long stays. You will share the kitchen &amp; bathroom with other guests and my roommate. Best for budget travelers looking for a safe, clean, convenient home base to experience NYC. Again it is in a three bedroom BASEMENT apartment with little sunlight. FYI: you must enter through building courtyard to get to apartment - so you will pass recycling &amp; the garbage room. Experienced Host - ask me any questions you may have and read some of the reviews. Hundreds of guests have enjoyed NYC from this humble abode, and I have made it quite comfy but it is a simple space. If you have any questions or concerns before or during your stay please communicate! For travelers wanting to be in an awesome neighborhood for an affordable price, this is one of the best options out there. --------------------------------</t>
  </si>
  <si>
    <t>Enjoy great food, music, unique shops, night-life and a relaxed vibe in the East Village. Located just two blocks from Tompkins Square Park. The East River Park is close by and has jogger/bikers' path and a beautiful skyline of the city night and day.</t>
  </si>
  <si>
    <t>Edward</t>
  </si>
  <si>
    <t>Beautiful Sunny Park Slope Brooklyn</t>
  </si>
  <si>
    <t>This is a large one bedroom apartment located on the second floor of a beautiful national historic landmarked building. It is located three blocks from the F train which will have you into Manhattan within twenty minutes. Prospect Park, the largest park in Brooklyn is a block away. There are many great restaurants and bars within walking distance.</t>
  </si>
  <si>
    <t>Abdul</t>
  </si>
  <si>
    <t>1bdr w private bath. in lofty apt</t>
  </si>
  <si>
    <t>Im renting 1 furnished bdroom (full size bed) with its own bathroom in smoke free 2 bedroom apt. The apt is located in Fort Greene in a renovated Armory. Bldg offers 24h doorman- laundryroom. 1 block away from restaurants, Fort Greene park and CNRQBD trains(10min subway ride to Manhattan). I rent the room for a minimum of 6 days.</t>
  </si>
  <si>
    <t>Yolande</t>
  </si>
  <si>
    <t>Brooklyn Navy Yard</t>
  </si>
  <si>
    <t>West Side Retreat</t>
  </si>
  <si>
    <t>One Bedroom with your own private bathroom is available in this 2 bedroom, 2 bathroom, doorman building in the heart of the West Side of Manhattan. The bedroom has a Queen size bed and TV. The kitchen has every modern convenience to make cooking fun. Please be prepared to book online, because I cannot hold your requested days... Location: Steps to Riverside Park, 1 and 1/2 blocks to subway. Near the famous Zabars, Museum of Natural History and major clothes shopping.</t>
  </si>
  <si>
    <t>BEST BET IN HARLEM</t>
  </si>
  <si>
    <t>Centrally located in the heart of Harlem located just steps away from major tourists destinations such as: The Schomburg Center for Research in Black Culture, The Apollo Theater, The Studio Museum of Harlem, Abyssinian Baptist Church, Striver‚Äôs Row, the Theresa Hotel, Astor Row, and the legendary Jungle Alley, is this beautiful West 131st Street apartment. Open, airy, 1,000 Sq. Ft. one bedroom apartment centrally located in a brownstone in the heart of Harlem. 1-2 Guests $150 a night; 3-4 Guests $175 a night 17 ft. ceilings, top floor, skylights, private Sleeps up to 4 (1 queen-sized bed, pullout sofa-bed, blow up mattress available upon request) Close to transportation: 15-20 minutes to midtown wifi internet service, cable television, cd player/radio close to 2 major supermarkets</t>
  </si>
  <si>
    <t>Earl</t>
  </si>
  <si>
    <t>Entire apartment in central Brooklyn neighborhood.</t>
  </si>
  <si>
    <t>Spacious 1 bedroom apt in Prospect-Lefferts Garden neighborhood. The large living room can convert into an additional sleeping space for your stay using a queen sofa bed. WiFi. Balcony has lovely view of Prospect park and Eastern Brooklyn. Safe building with 24 hr security.</t>
  </si>
  <si>
    <t>Steps from Beautiful Prospect Park, Zoo, Brooklyn Museum of Art, Botanic Gardens and the Brooklyn Public Library. Bars, restaurants, yoga studios &amp; gym all within 2 mins walk. Also only 20 mins from Union Square.</t>
  </si>
  <si>
    <t>Rana</t>
  </si>
  <si>
    <t>Lefferts Garden</t>
  </si>
  <si>
    <t>1 Stop fr. Manhattan! Private Suite,Landmark Block</t>
  </si>
  <si>
    <t>Beautifully renovated bedroom suite in 1890 Townhouse on Landmarked block, only 5 minutes from Manhattan. Dedicated entrance under stoop to foyer leading to bedroom suite assures privacy (my daytime office/library is in the rear of this floor). Includes one double bed (sleeps 2), &amp; one thick futon sofa bed (sleeps 2 addit'l ).Microwave, small refrigerator, coffee maker in room. THERE IS NO TV. NO COOKING . WIFI available. A friendly, medium sized dog (Gus) is on the premises. Private Bathroom (walk-in shower stall big enough for two). Soap, Shampoo, Clean towels, hairdryer provided. Housekeeper once a week. Beautiful rear garden access to enjoy store bought breakfast. Close to East River waterfront promenade , MOMA/PS1 Museum, restaurants, shops, food market, laundry, post office. Currently four subway lines available only a block away ! Many films and TV series were filmed on the block during the year, including classics like 'Sex &amp; The City, The Sopranos", and currently, "</t>
  </si>
  <si>
    <t>Beautiful historic block, lined with old trees and turn of the century residential townhouse architecture. The neighborhood has a great number of places to eat, including Italian, Peruvian, Thai and Chinese food, and the typical American Diner (COURT SQUARE DINER) thats open 24 hours. The LIC CORNER CAFE, around the corner, serves homemade pastries and sandwiches. LIC MARKET serves the freshest most innovative food in Queens. Film &amp; TV crews are always filming on our block. Time-Out Magazine rated it "The 3rd Best Block in all of NYC!" We are a 12 minute walk to the new Gantry State Park, a $30 million Riverwalk Park with stunnung views of Manhattan.</t>
  </si>
  <si>
    <t>Orestes</t>
  </si>
  <si>
    <t>Long Island City</t>
  </si>
  <si>
    <t>Queens</t>
  </si>
  <si>
    <t>Charming Brownstone 3 - Near PRATT</t>
  </si>
  <si>
    <t>If you're traveling to New York City don‚Äôt settle for a cramped hotel room. Stay in an Historic Brownstone and get a true taste of living as a New Yorker. This 1 bedroom apartment with attached den, is best suited for 2 guests, but can sleep 4. It is truly charming, with tin ceilings, hardwood floors, newly renovated bathroom &amp; kitchen with stainless steel appliances. It also includes free wifi internet! Living room has a sofa bed and there is a daybed in the small room. Best suited for 2 or a family of 4. This is a 1.5 bed room apartment- 1 large bedroom with private den attached. Located in the Bedstuy/ Clinton Hill neighborhood of Downtown Brooklyn. We're across the street from the C Train &amp; S Shuttle that connects to the 2, 3, 4, 5, &amp; Q trains. 2 blocks from the A Express train &amp; the Long Island Railroad and near all major bus lines. Close to shopping, theaters and tourist attractions including The Brooklyn Museum, Brooklyn Academy of Music, Brooklyn Botanical Garden, Brook</t>
  </si>
  <si>
    <t>Multicultural melting pot. Lots of cafes, bars and restaurants in walking distance. Technically in Bedstuy but located on the border of four great neighborhoods: Clinton Hill, Bedstuy, Prospect Heights and Crown Heights.</t>
  </si>
  <si>
    <t>Adreinne</t>
  </si>
  <si>
    <t>bright and stylish duplex</t>
  </si>
  <si>
    <t>Two large, bright bedrooms and a large bathroom in the upper duplex of a a brownstone in the fabulous Bed-Stuy neighborhood of Brooklyn. Brightly light, lots of space, and a beautiful mix of modern and antique furniture, with a well-equipped kitchen, as well as a washer-dryer and dishwasher. A 10-year-old lives here so there are lots of books and toys for kids. Blocks from the subway and two buses; coffee shops, wine store, and great restaurants around the corner.</t>
  </si>
  <si>
    <t>The Putnam-Throop area of Bed-Stuy is a vibrant, burgeoning community of artists, musicians, families, and professionals, young and old. The homes are beautiful and the streets are tree-lined and peaceful. Great new restaurants are springing up among the old favorites, and cafes, wine shops, and other amenities are close by.</t>
  </si>
  <si>
    <t>SPACIOUS SUNNY ROOM</t>
  </si>
  <si>
    <t>Enjoy your stay in this beautiful, large, and sunny room for business or leisure. Equipped with a full size bed, clean white bed linens and television for your viewing pleasure, you will be sure to enjoy your stay. The apartment is a 5 minutes walk to the Brooklyn Museum, 7 mins to the Brooklyn Botanic Garden, 10 mins to Prospect Park and the weekend Farmers Market at Grand Army Plaza. Also in the area are many new restaurants, shops, and bars for your dining pleasure. Travel distance to Manhattan on the 2/3 train lines from Eastern Parkway is 25-30 minutes. There are also local buses, #45 and #41, to take you downtown Brooklyn where you can shop til you drop. Brooklyn is happening with attractions that include Barclay's Center, home of the Brooklyn Nets, the Brooklyn Academy of Music (BAM), Atlantic Mall with its many stores such as Victoria's Secret, DSW, Marshall's, Burlington Coat Factory, Target, Best Buy and more; other sights are Park Slope known for it's many restaurants and b</t>
  </si>
  <si>
    <t>The neighborhood is an eclectic blend of all races, great restaurants, bars and places to visit like the Brooklyn Museum, Brooklyn Botanic Garden, Brooklyn Public Library at Grand Army Plaza and more.</t>
  </si>
  <si>
    <t>I</t>
  </si>
  <si>
    <t>Prospect Heights</t>
  </si>
  <si>
    <t>(E) RIGHT ON BUDGET</t>
  </si>
  <si>
    <t>Private Room in residential home with a Private bath. Minimum stay 2 nights. ***(NO SMOKING)*** There will be a charge of $150 (BILLED TO YOUR CREDIT CARD/ACCOUNT) for any smoking in rooms or thru windows to include incense and candles, or damages to items within the home: Hardwood floors, AC, cable-TV, internet, use of full kitchen with microwave.(URL HIDDEN) ************* Thank you for choosing Jullett‚Äôs Place for your accommodation while visiting our lovely but ‚Äúexpensive‚Äù city. I will do my best to help you have a wonderful and exciting time by providing you with maps, ideas, information and places to see and visit during your stay. ‚Ä¢ When in doubt please ask about anything and everything. I will take the time to get the information for you ‚Ä¢On the other side are the house rules (not written in stone), but to help both of us (Host and Guest) better understand each other. It is my goal to provide excellent service to you and I do need your participation. ‚Ä¢We are 5 boros (Manh</t>
  </si>
  <si>
    <t>Jullett</t>
  </si>
  <si>
    <t>Jamaica</t>
  </si>
  <si>
    <t>Fort Greene brownstone</t>
  </si>
  <si>
    <t>Large private parlor room with high ceilings in beautiful brownstone on quiet street 1 block from Fort Greene Park. Share full kitchen/bathroom/washer-dryer/wi-fi facilities with documentary sound recordist, who lives in the other side of the 3-bedroom apartment (often away &amp; place will be all yours!) 8 minutes to B/Q//R/4/5/2/3/C/G subways (only 1 stop to Manhattan!) Multiethnic &amp; multicultural neighborhood has many lovely bars/cafes/restaurants/shops, and farmers market &amp; flea market on weekends. By the way, guests: There has recently been some static regarding the legality of renting out one's apt on airbnb in NYC, which seems to be an attempt by the hospitality industry lobby to push the City Council to disallow such practices, on insurance and liability grounds. So if you are sitting outside on the stoop, or coming in &amp; out of the building, and some other tenant asks you who you are, just say you're a friend of Alex's. No need to say you're a short-term paying guest - other t</t>
  </si>
  <si>
    <t>Alexander</t>
  </si>
  <si>
    <t>Cat Lover Bargain in Heart of Williamsburg</t>
  </si>
  <si>
    <t>Note to prospective guests. I need you to be here 10/2 pm-10/11 am to take care of my cat (give or take a night), but arrival and departure dates before and after that are flexible, if you don't mind sharing the place with me. -------------------------------------------------------------------------------------------------- My sunny (every room has at least one window with a view), airy, comfortable prewar home is in the absolute center of the north side of Williamsburg, Brooklyn, a half-block off of the main Bedford Ave. thoroughfare - the most convenient and fun part, near the waterfront, ferry, and parks. I live only 1 block from the Bedford Ave. L subway stop (which is only 1 stop from Manhattan). It's a safe and very short walk home from the subway. -------------------------------------------------------------------------------------------------- The apartment is a 4 room railroad flat (that means the rooms are all in a row, like cars of a train) in a classic early 20th-century N</t>
  </si>
  <si>
    <t>My neighborhood has everything you could want, including incredible views of Manhattan that you can't have if you're actually in Manhattan. We have many of the best restaurants, hottest clubs, good free park amenities (like a quarter mile rubber running track and riverside hangouts) and best boutique shopping in the entire city. It's also very convenient. The L train connects with virtually every other train, plus there's a ferry a few blocks away.</t>
  </si>
  <si>
    <t>Maud</t>
  </si>
  <si>
    <t>Cute Cozy Studio in Manhattan</t>
  </si>
  <si>
    <t>Fully Furnished, Cozy, Private Studio Apartment on Manhattan's Historic Upper West Side Just a a 25 minute walk to Times Square, or a 5 minute train ride on the 2 or 3 express! Or take the bus and see the views on the way downtown (bus stop 10 feet from my front door!). All the necessities are conveniently close by such as: * B,C and 1,2,3 trains (1 block away) * Laundry (across the street) * Drug Store (across the street) * Supermarkets Trader Joe's, Fairway, Pioneer * Restaurants, Bars (across the street) Famous Points of Interest within walking distance: * Central Park * Hudson River Park * the Dakota * Columbus Circle * Lincoln Center * American History Museum Apartment has for your use (at no extra cost): * full size bed * 42" flat screen TV with Apple TV, Netflix, Hulu, &amp; HBO * clean sheets and towels * bathroom * soaps, shampoo, conditioner * paper towels, toilet paper * wireless internet * kitchen</t>
  </si>
  <si>
    <t>The Upper West Side is my favorite area of Manhattan. While still in the bustling city, you will notice it is much more residential than other areas. My favorite area of the Upper West Side is Riverside Park situated at the Hudson River. Just beautiful!</t>
  </si>
  <si>
    <t>Brian</t>
  </si>
  <si>
    <t>Blue Room for 2 in Brownstone for $1350 monthly</t>
  </si>
  <si>
    <t>A beautiful room for two people in a historical four stories brownstone with original wood details from the 1800s, on a lovely quiet street, one block away from subway, laundry mat, supermarket, and shopping. Cafes, restaurants, and wine bars all around. Guests will have use of a fully functional, modern, all stainless steel kitchen on the upstairs floor. The room is WiFi ready. It has a queen size iron bed, an antique mirror dresser and a secretary, a ship steam trunk, a sofa, a round table where you can eat at, two large wall closets, one with drawers and shelves. Every bedroom in the house has its own private bathroom, so you don't have to share your bathroom with anyone. Your bathroom is right outside the room, it has a claw foot bathtub. The mattress has been recently changed. Linens and towels are provided by us. When they are in groups of four or five or of six or seven, guests can also book the Purple and Red Room in the same house, if these are available Only the Blue Room</t>
  </si>
  <si>
    <t>We are in New York! And Brooklyn is the new hip place of the city, with plenty of culture and shopping during the day and an exciting night life: restaurants, bars, clubs, cinemas, theaters, museums, art galleries, the Brooklyn Academy of Music with a full program of events 365 days a year, a fantastic park -Prospect Park- and so many different neighborhoods to explore. Our neighborhood is called Bedford Stuyvesant: it is African American, Caribbean, and African, with plenty of music, ethnic restaurants and coffee shops. It is surrounded by Crown Heights on the south, Clinton HIll on the West and Williamsburg on the North. Nearby are the Brooklyn Museum with the seond largest Egyptian collection in the world, the Brooklyn Children Museum, The Brooklyn Botanical Garden, Prospect Park, The Brooklyn Library, The Brooklyn Academy Of Music, and the Brooklyn Bridge.</t>
  </si>
  <si>
    <t>JT And Tiziana (Tippy)</t>
  </si>
  <si>
    <t>Stuyvesant Heights</t>
  </si>
  <si>
    <t>Cozy 1BD on Central Park West in New York City</t>
  </si>
  <si>
    <t>Enjoy this cozy pre-war brownstone right on Central Park! I'm a big traveller, so the place is artfully decorated with mementos from India, Brazil, Japan, and Spain. But-- the goosedown-filled sectional is from Crate and Barrel, and will soak you right up! You can have it all to yourself. This 1 bedroom is uncharacteristically quiet for New York, as it faces the back of the building. You'll always get a good sleep at night, and a nice hot shower in the morning. Step onto beautiful tree-lined 85th Street and let your New York adventure begin! Take the subway at the end of the block. Walk the other direction if you're stomach is growling! Italian, Mexican, American, Greek .... all types of cuisine are within walking distance from this apartment! Wi-fi, VERY CLEAN,VERY NICELY FURNISHED (800sf) ONE BEDROOM, hardwood floors, great condition. Great quality furniture. Queen size bed, HD flat panel TV, HD DVD player, wireless router, fully furnished kitchen. All linens, towels, pillows, blan</t>
  </si>
  <si>
    <t>The most popular thing about my home is that I live on Central Park. It offers tremendous convenience because the subway is on the block as are restaurants from every single nationality you can think of. Walk to Lincoln Center for the opera as I often do, or catch a concert on the Great Lawn.</t>
  </si>
  <si>
    <t>Joya</t>
  </si>
  <si>
    <t>* ORIGINAL BROOKLYN LOFT *</t>
  </si>
  <si>
    <t>BROOKLYN FACTORY LOFT MORGAN AVE L train (5 mins walk away) (15 mins to union sq) Bushwick / East Williamsburg Large loft, 1200sqf, 14ft ceiling, top floor,loads of light , 2 large queen beds (1 loft deck/bedroom with ladder steps) office area with large desk, fast wi fi internet, open plan lounge and commercial style kitchen, dining area, stereo for musics etc, photo/art books, projector for evenings in. rooftop one flight up for a view of Manhattan and Brooklyn. fresh towels, sheets, soap etc, provided. lots of light with large windows on south and west direction. This is a non smoking Apartment :) great location in Bushwick, local cafes, bars, organic grocery store open 24hrs, art gallery, 5 minute walk to L train station 1 block from NY Loft Hostel,music venue downstairs, cafe, and the amazing Roberta's pizza, MoMo sushi, and TuTu's bar/resto, Forrest point, lot's of reviews online about the neighborhood....</t>
  </si>
  <si>
    <t>Bushwick is a constantly changing area, new openings all the time ! -new local cinema and bar/resto -new indi food market arriving -many new restaurants throughout the neighborhood -juice bar,cafes, Fine and Raw factory chocolate shop.</t>
  </si>
  <si>
    <t>James</t>
  </si>
  <si>
    <t>Greenpoint Place...Has It All!</t>
  </si>
  <si>
    <t>Greenpoint Place still has great dates available but we are booking up fast! You can rest assured, our private home falls within the NYC short term rental guidelines. You will enjoy a fully furnished living space which occupies the entire ground floor of our 1889 Victorian home. We offer you a complete kitchen w/ all appliances, beautifully tiled bath w/oversize shower and a separate bedroom w/double bed, closet and chest of drawers. Living room w/HDTV and a queen size sofa bed for additional sleeping space. Linens, towels, basic paper products and soap/shampoo are included. On street parking is free, safe and widely available most likely in front of our home. We are a short walk to the 7 train which puts you along 42nd St. in one stop! The East River Ferry, a nice alternative to the subway, is only six blocks away on India St. and the East River! Fabulous restaurants, galleries and bars are flooding our neighborhood. Enjoy the unique, diverse community feeling of Greenpoint. You w</t>
  </si>
  <si>
    <t>Jeanne</t>
  </si>
  <si>
    <t>Greenpoint</t>
  </si>
  <si>
    <t>Beautiful Apartment in Manhattan!!!</t>
  </si>
  <si>
    <t>THE APARTMENT IS MODERN AND WELL FURNISHED,SPOTLESS, WELL-MANTAINED, WELL DESIGNED, WOOD FLOOR AND LOTS OF WINDOWS!! I HAVE A NICE BIG SIZE ONE BEDROOM APARTMENT WITH A QUEEN SIZE BED, WITH ALL THE FACILITIES INCLUDED (AC on usage) The apartment is located on the east side of manhattan, still in between of east village and mid town. Near you have many famous landmarks, including Gramercy Park, Union Square and NYU, Empire State building, Madison Square park and the Flat Iron building. It's also located near many great restaurants and cafes,bars, supermarkets and more.. Major bus an trains( 6 and N R Q) On the east side you are 2 avenues away from the East Side River, take the chance on a sunny day and walk, run or bike down until the Seaport, Brooklyn and Manhattan bridge. *Clean towels an sheets *AC on usage you will pay it at your departure. *Cable HD with featured channel as HBO *Unlimited Internet *Large full kitchen *Bathroom with full tub and clean towels</t>
  </si>
  <si>
    <t>They are very private, so please respect their privacy, be polite and discrete. No party, music or any noises are allowed.</t>
  </si>
  <si>
    <t>Francesca</t>
  </si>
  <si>
    <t>Kips Bay</t>
  </si>
  <si>
    <t>Williamsburg 1 bedroom Apartment</t>
  </si>
  <si>
    <t>Fully furnished 1 bedroom apartment in Williamsburg, Brooklyn. Apartment is set up with everything to make you comfortable. Bedroom has a queen sized pillow top mattress and an air conditioner. Living room is set up with flat screen with roku with netflix/hulu/amazon prime, air conditioner, and a desk to work. Apartment has an eat in kitchen with stainless steel appliances and all the dishes/cookware necessary. The building has an elevator. The neighborhood is extremely trendy. Within walking distance are many coffee shops, bars, restaurants, shops. There are several large music venues as well as smaller ones in the neighborhood. An abundance of thrift/vintage shops thrive in Williamsburg. Rarely is it necessary to leave the neighborhood for a great night out. The JMZ train is 3 blocks away. 1 stop to Manhattan, Lower East Side. L train is 10 minutes walk, 1 stop to Manhattan. Or walk over the Williamsburg bridge into Manhattan's Lower East Side. The night view of Manhattan o</t>
  </si>
  <si>
    <t>Joanna</t>
  </si>
  <si>
    <t>Large bedrm kitchen lounge garden Victorian House</t>
  </si>
  <si>
    <t>Enjoy a large bedroom: Tempurpedic King size bed, skylight, 2nd &amp; 3rd floor bathrooms; kitchen &amp; lounge for your use. Outdoor porch and back deck. Great, quiet neighborhood, Ditmas Park / Cortelyou Rd. area with subway, restaurants and grocery all within 3 blocks. 2 bathrooms including walk in shower and 2 claw foot tubs with shower, Lounge with kitchen on the second floor. All rooms have Climate controlled heat &amp; AC units, WiFi through out the house and porches, Outdoor space: 2 porches, porch swing and garden. We live in a large free standing, 3-story,wood frame VICTORIAN home, built in 1909, restored to her original glory. Most of the second and third floors of my home are reserved for guests. About 2,000 sq feet. After enjoying Brooklyn or the 'City' come home to spacious Victorian and relax on the porch or check out a Netflix movie on the big screen TV, or work out in the gym available for guests, sleep in peace knowing in the morning you can make breakfast or choos</t>
  </si>
  <si>
    <t>Although we are a short distance to area restaurants, grocery and subway, our street is quiet, charming with 100+ sycamore trees arching over the street. Check all there is to do in the City and come home to serenity. This area also has much to see.</t>
  </si>
  <si>
    <t>Jk</t>
  </si>
  <si>
    <t>Quiet apt near center, great view</t>
  </si>
  <si>
    <t>Our apartment has lots of light, a balcony and an office (or spare bedroom it you come with more than 2). You can play the grand piano if you like - and play with our (very sociable and well behaved) cat as well. When we bought this house, we fell in love with the view: Het Schip is an architectural wonder and has recently re-opened as a museum, highly recommneded. Our own residential complex was totally renovated during 2010/2011, bringing back the colors and brick structure of the original building. Since then the building is listed as a national monument.</t>
  </si>
  <si>
    <t>Welcome to the Spaarndammerbuurt! From the beginning of the 1900s, this was the ground zero of social housing in the Netherlands. It is still a very diverse neighborhood, but it has recently been renovated and is now a place where lots of young couples and families reside. Check out the lovey Zaanhof (courtyard) just around the corner of our house, which has a playing ground, and enjoy an afternoon with a book at the fountain. And when it's hot, check out the Bredius open air swimming pool - a 5 minute walk. There are some great restaurants at walking distance, like Morris &amp; Bella, Freud, Bar Mick and Pinsa's Pizzeria (all on Spaarndammerstraat). Jump on your bicycle and enjoy a fantastic view at the IJ river when dining at Pont 13 (boat) or on the upper floar of REM eiland. The Westerpark is very nearby, good for running, picknicks, festivals. And if you want even more activity, just head to the center, it's close!</t>
  </si>
  <si>
    <t>Maartje</t>
  </si>
  <si>
    <t>Spaarndammer en Zeeheldenbuurt</t>
  </si>
  <si>
    <t>Noord-Holland</t>
  </si>
  <si>
    <t>1013 XE</t>
  </si>
  <si>
    <t>Netherlands</t>
  </si>
  <si>
    <t>100%Centre-Private Floor/Bathroom-Lockable Studio</t>
  </si>
  <si>
    <t>For those who like all facets of city life. In the streets surrounding the house, there are lots of antique shops, and for those who are into browsing for antiques. The Rijksmuseum is a short walk away. The famous nine-streets with all its little boutique shops, cafes, restaurants and whatnot is also around the corner. The Dam Square, Leidse Square and Rembrandt Squarejust minutes to walk. No Curfew. In all rooms you feel 100% privacy. Hair dryer, towels and linens are included. Airport pick-up is possible at extra charge (ask for it)</t>
  </si>
  <si>
    <t>Located just in between famous central canals. In the streets surrounding the house, there are lots of antique shops, and for those who are into browsing for antiques. The Rijksmuseum is a short walk away. The famous nine-streets with all its little boutique shops, cafes, restaurants and whatnot is also around the corner. The Dam Square, Leidse Square and Rembrandt Squarejust minutes to walk. No Curfew. In all rooms you feel 100% privacy. Hair dryer, towels and linens are included. Airport pick-up is possible at extra charge (ask for it)</t>
  </si>
  <si>
    <t>Alex</t>
  </si>
  <si>
    <t>Grachtengordel</t>
  </si>
  <si>
    <t>North Holland</t>
  </si>
  <si>
    <t>Lovely apt in City Centre (Jordaan)</t>
  </si>
  <si>
    <t>This nicely furnished, newly renovated apt is very sunny, and spacious with 8 windows. The appliances are fairly new. There are two flat screen TVs, washing machine, dryer, dishwasher, laptop computer, Wi-fi, and high speed internet as well as a printer. The floors are wood thru out the apt. The large living room and bedroom are separated by a nice corridor.The living room has two sofas, and is very comfortable. Doors in all rooms, and lots of privacy. Lots of books and CDs. There is a bathroom with a tub, and a separate toilet. We have a new wood burning fireplace in the living room. Wonderful views of the Keizersgracht Canal and Wester Church in front, and trees and gardens in back. The apt is in a historic area, as well as a very convenient one. It is two blocks from the Anne Frank House. The neighborhood is filled with cafes, and restaurants, with a supermarket next door. There are also neighborhood shops like a laundry, cheese shop, etc. We are a few blocks from the Dam. There a</t>
  </si>
  <si>
    <t>Joan</t>
  </si>
  <si>
    <t>Romantic, stylish B&amp;B houseboat in canal district</t>
  </si>
  <si>
    <t>For a romantic couple: A beautifully restored traditional dutch barge, M.s. Luctor, with all modern comfords, your own entrance, three rooms,(sleeping room, deckhouse and wheelhouse) with two bikes and a canadian canoe to explore the city. Have your breakfast weather permitting on the large jetty. (You might want to give a piece of your fresh fruit to our Greek turtle...) Organic products, a variety of cheese, fresh orange juice and croisants... We are member of green-hotels (ECEAT) and care for the enviroment. (We just installed solar pannels! A lot of questions can be answered on boat (Website hidden by Airbnb) there is a button with Frequently Asked Questions.) The location is superb, fantastic view and everything that makes Amsterdam great,shops, restaurants, cafe's, red light district, musea, cinema's, theatre, is close by! There is wifi available, but more important: we know the city and can help you to find whatever you're looking for. Central station is on foot aprox. ten mi</t>
  </si>
  <si>
    <t>Central, quiet, safe, clean and beautiful.</t>
  </si>
  <si>
    <t>Westelijke Eilanden</t>
  </si>
  <si>
    <t>Cosy guest room near city centre -1</t>
  </si>
  <si>
    <t>Cosy small but comfortable guest room with twin beds in Amsterdam West (not the entire apartment), near the pretty Erasmus Park, not in the center but very close, 15 minutes by tram/bus from/to DAM and Central Station. 20 minutes walking to Jordaan district, home to many art galleries, particularly for modern art, and is also dotted with speciality shops and restaurants, is very closed. There are also some pretty good restaurants and caaff√©s in the neighborhood. Tram and bus lines are just out of the door, n. 14 to Jordaan (10 min), Dam (15 min) and Amsterdam Oost, n. 12 to Vondelpark (10min), Museumplein (15 min) and Sloterdijk (8 min, connection to Schiphol airport), n. 13 to Central Station (20 min). The apartment is on the 2nd floor of a typical Amsterdam building with a typical steep Amsterdam staircase, be aware of that when coming with big suitcases. Bed sheets and towels are included. Check-in between 18.00 and 22.00, check-out before 12.00. I live in the apartment, bathroom</t>
  </si>
  <si>
    <t>The listing is located in Amsterdam west, between Bos en Lommer and De Baarsjes, few minutes from the pretty Erasmuspark and 15 minutes walking from Jordaan district. There are different restaurant and cafes in the neighbourhood, including a "Bagel and Beans" just a few minutes away.</t>
  </si>
  <si>
    <t>Michele</t>
  </si>
  <si>
    <t>Bos en Lommer</t>
  </si>
  <si>
    <t>Comfortable double room</t>
  </si>
  <si>
    <t>In a monumental house right in the center of Amsterdam, we offer two rooms (one single room and one double room) to visitors who want to enjoy the comfort of a home-like accommodation, plus being in the middle of the historic city center, close to all important museums, shopping streets, restaurants, bars and clubs. Both rooms share a bathroom, have TV, DVD and access to free wifi internet. We are situated in the middle of the most important nightlife area of Amsterdam, which makes it a very vibrant place, but also a noisy place. We accept all major credit cards.</t>
  </si>
  <si>
    <t>Edwin</t>
  </si>
  <si>
    <t>Amsterdam Centrum</t>
  </si>
  <si>
    <t>Comfortable single room</t>
  </si>
  <si>
    <t>cosy jordaan located apartment</t>
  </si>
  <si>
    <t>The apartment A traditional Dutch architectural apartment on the fourth floor. Four typical Amsterdam, steep and narrow flights lead you to a 50 square meter one bedroom apartment. It has a large living room with an open kitchen, a large bathroom with a bath tub. A shared roof terrace with an amazing view. The¬† apartment is equipped with everything you need during your stay.¬† The area It is only a five minutes walk from Amsterdam Central Station. You are in a walking distance to almost all the attractions in the city. Behind the apartment you can rent yourself a bike if you would like to tour around the city. Right outside your door you'll find the Haarlemmerstraat, chosen as most attractive shoppingstreet in Amsterdam in 2012. Besides a lot of nice little boutiques, there are many restaurants and bars, most of them with outdoor seeting. Just off of Haarlemmerstraat is the Jordaan, worldfamous and very old neighbourhood with beautiful hidden public gardens, narrow, winding canals and s</t>
  </si>
  <si>
    <t>Ingeborg</t>
  </si>
  <si>
    <t>NH</t>
  </si>
  <si>
    <t>2-story apartment + rooftop terrace</t>
  </si>
  <si>
    <t>My apartment is light and cosy. The three bedrooms are on the second floor, one main bedroom (double bed 160x200) and two single bedrooms (bed 90x200). On the third floor you'll be surprised to come into a sea of light with an open kitchen (incl. dishwasher, microwave, oven, washing machine) with a dining table (6) and sitting area with TV and music (and Wifi). Wooden floor. Doors to rooftop terrace with bamboo plants and flowers. Sun on terrace from dawn till about 18.00 hrs. No noise from the street, other than now and then a car looking for a parking place and neighbours walking by. Bathroom with toilet, shower and bath. Because of the stairs (two-three) not suitable for smaller children or elderly people.</t>
  </si>
  <si>
    <t>Nienke</t>
  </si>
  <si>
    <t>Hoofddorppleinbuurt</t>
  </si>
  <si>
    <t>Amsterdam Center Entire Apartment</t>
  </si>
  <si>
    <t>A nice, sunny and spacious apartment in the center of Amsterdam, in the Jordaan neighborhood: one of the most characteristics neighborhood of Amsterdam. Apartment consists of 2 rooms (bedroom + living room) . There is a modern kitchen with full appliances, and a toilet &amp; bathroom in the apartment. It is very nearby to the central station and other public transportation. Easy to travel to the all hot spots within 10 minutes. There are many nice cafe's, restaurants, bars, art galleries and shops at walking distance. Anne Frank's house and Wester Church are just 5 minutes away. There are also many supermarkets and restaurants for your convenience. The apartment is fully furnished. Amenities: Washing machine, dishwasher, combi-microwave, espresso machine, big flat screen tv, stereo system, cable TV and Free WIFI. It is available for 2 people for short term. Any other questions, please let me know.</t>
  </si>
  <si>
    <t>Fatih</t>
  </si>
  <si>
    <t>Jordaan</t>
  </si>
  <si>
    <t>Comfortable room@PERFECT location + 2 bikes</t>
  </si>
  <si>
    <t>What I offer: great location, comfortable bed, private &amp; clean home. Be careful for: The stairs are really steep and it can be noisy outside On the pictures you see one of the two rooms I rent out in the same building. If you are looking for a place for 4 people this could also be ideal! This room is located on the second floor of the building. It is right in the middle of the center of Amsterdam. Just around the corner of the lively part of Amsterdam. Nearby everything in town: museums, shops, clubs, bars and restaurants. Public transport is really around the corner. The central station is 15 minutes walking distance and by tram it will only take you 5 minutes (tram 1, 2 and 5). The famous/oldest caf√© in Amsterdam is right in front. What's in the private studio?: ‚Ä¢ Comfortable double bed ‚Ä¢ Fridge, tea cooker, Nespresso machine ‚Ä¢ Private shower and toilet ‚Ä¢ Windows are double, which keeps out the most of the noise ‚Ä¢ Free WIFI ‚Ä¢ Free use of washing machine and dryer ‚Ä¢ Free use of</t>
  </si>
  <si>
    <t>My home is in the best neighborhood. Everything is close by and it feels like a small village in the city ring. The best thing to do is just walk around town(the best and quieter on a Sunday morning). For sure also take a boat tour as Amsterdam is really beautiful from the canals.</t>
  </si>
  <si>
    <t>Monique</t>
  </si>
  <si>
    <t>View into park / museum district (long/short stay)</t>
  </si>
  <si>
    <t>Exclusive park view area, 10 min. walk to Leidseplein and Van Gogh museum/Rijksmuseum etc., safe and most silent area in town, trams and restaurants and (night)shops 50 m! 2 PERS.: Only appartment with bed linnen and towels for max. 2 pers. and the 2 kids. The appartment is meant for 2 pers. It is meant as an extra service as we had this question before, so please understand it this way. All self-catering, fill up what you used in my house, no Bed &amp; Breakfast service! PLEASE NOTE: arrival after 15h and departure before 10h (other times have to be agreed upon and times have to fit working schedules) Southern style summer time with roof terrace pleasures and lounging with view into Vondelpark. ----- Great apartment with the right view into Vondelpark, 3 big windows on south overlooking the park. Extremely luminous. Extremely silent. Ideal for joggers right at the Vondelpark entrance. Very quiet neighbourhood without passing through traffic. ----- The surface is ca. 45m2 on one floor plus</t>
  </si>
  <si>
    <t>Residential. Young crowd and young families live in the area. Quiet. View into the park. Museums nearby. Hundrets of restaurants, take aways and bars in the neighbourhood. Artist studios. Ideal for joggers as right at the famous Vondelpark. Ideal for museum people as you can walk to a huge amount of the famous museums. Ideal for classic music fans, as you can walk to the famous Concertgebouw. Artists and intellectuals live in this upgrade area around the park, but it's not awefully snobby. Good price quality restaurants and delis/night shops at 50 m distance from the home. 15 min. by taxi to the airport!</t>
  </si>
  <si>
    <t>Ym</t>
  </si>
  <si>
    <t>Oud-West</t>
  </si>
  <si>
    <t>Oud-Zuid</t>
  </si>
  <si>
    <t>Luxury design with canal view</t>
  </si>
  <si>
    <t>Welcome to my little gem Romantic apartment in the heart of the historic and vibrant Jordaan neighbourhood of Amsterdam , very much the perfect base from which to explore the city - away from the tourist traps Romantic and stylish apartment, It's the perfect base from which to explore Amsterdam from. I've already had some great people come and stay, so I welcome you to my home. Anne Frank Museum, Saturday Noordermarkt Market and Central Station is a short walk away from the apartment My apartment is on the first floor with views of one of Amsterdam's most beautiful canals - the Brouwersgracht. With all mod cons and a unique location, this is the perfect apartment to have as a base while you explore Amsterdam. The apartment is North facing with many windows so it's full of light (but not direct sunlight) by day. The bedroom has a cupboard to hang clothes/store shoes etc. There is also an ironing board/iron and a hair dryer here as well. The bathroom has a bath and a rain shower inside</t>
  </si>
  <si>
    <t>The Jordaan is possibly the most famous neighbourhood in the Netherlands. Akin to the reputation enjoyed by London‚Äôs Cockneys, this once working-class bastion was renowned for tight community bonds, radical politics and a love for drink and over-the-top sing-a-longs. Gentrification of decades past has attracted more galleries, restaurants, specialty shops and upwardly-mobile residents to its scenic streets but there‚Äôs undeniably still a distinct atmosphere to be enjoyed here. The neighbourhood is perfect. Quiet but offers many restaurants and shops within a 5-10 minute walking radius. Located in a UNESCO protected area with many canals and iconic buildings Location - old Jordaan is undoubtedly one of the most beautiful and vibrant areas in Amsterdam and in the world, and about everything, especially on the bike . View is unparalleled : All six windows look out to the magical Brouwersgracht canal where you can have the best vantage point for the slow pace of swans , boats , herons and l</t>
  </si>
  <si>
    <t>Tanya</t>
  </si>
  <si>
    <t>1015 JJ</t>
  </si>
  <si>
    <t>Amsterdam Centre, 3-room Apartment</t>
  </si>
  <si>
    <t>Fully furnished apartment in the center of Amsterdam including a livingroom, 2 bedrooms (1 room with 2p bed 1,40*2m and second bedroom has a 2p bed 1,60*2m which can be seperated in two seperate single beds upon request), toilet, shower, luxurious kitchen and beautiful roof terrace!</t>
  </si>
  <si>
    <t>The appartment is located in the city centre. Famous Amsterdam places such as the Amsterdam Zoo and the Maritime Museam are in 5 minutes walking distance. The supermarket is literally the next door!</t>
  </si>
  <si>
    <t>Jan</t>
  </si>
  <si>
    <t>Oostelijke Eilanden en Kadijken</t>
  </si>
  <si>
    <t>1018 LX</t>
  </si>
  <si>
    <t>Cozy Flat in the Jordaan (center)</t>
  </si>
  <si>
    <t>Welcome to magical Amsterdam! This flat is located in the heart of the historic "Jordaan" district in the center of the city: - 2 minute walk to the Anne Frank House and canals - 15/20 minute walk to Central Station - 10 minute walk to Dam Sqaure - walking distance to all amenities The flat is on the 1st floor of a typical Amsterdam flat. Apartment is approx 45 sq mtrs: - King size bed and full bathroom with fresh towels and all linens and pillows included - Fully equipped kitchen with all necessary cooking utensils and spices - free wifi for laptop or mobile - large projector screen for DVD watching - washing machine if needed - unlimited coffee and espresso from automated coffee machine Clean and simple with a sunny quiet terrace. Perfect for a weekend getaway or an extended business stay. Amsterdam enthusiast will check you in and give you useful tips and recommendations.</t>
  </si>
  <si>
    <t>George</t>
  </si>
  <si>
    <t>1015 SV</t>
  </si>
  <si>
    <t>Cozy loft in central Amsterdam</t>
  </si>
  <si>
    <t>Beautiful and comfortable apartment/loft in great central neighbourhood in Amsterdam. Neighbourhood is called the pijp (adjacent to center). The apartment has beautiful views: on an old monument and the Amstel river on one side, on a park like gardencomplex at the other side. It is on the third floor with a big balcony facing south with lots of light in the house. On top of the building there is a private roof top terrace 18m2 with a great view on the south part of town. The oak wooden floor gives a warm feeling inside. There is WIFI, dishwasher, flatscreen TV cable TV Trams/Trains/Metro all closeby, a 10 minute walk to the centre of town. Plenty of cafes/eateries/lunchplaces closeby. It is a non smoking apartment, smoking is allowed on the large balcony The place has a small but comfortable double bed. (1m40x2m00)</t>
  </si>
  <si>
    <t>De pijp is all about hip shops, cafes, restaurants, coffee bars, places to hang out, and walk around or sit in the park.</t>
  </si>
  <si>
    <t>Joost</t>
  </si>
  <si>
    <t>De Pijp</t>
  </si>
  <si>
    <t>1074 VM</t>
  </si>
  <si>
    <t>Charming apartment in old centre</t>
  </si>
  <si>
    <t>A beautiful, quiet apartment in the center of Amsterdam. First floor of a characteristic Amsterdam house build in 1890. Wonderful view over the ‚ÄòSingelgracht‚Äô- canal. 74m2. Spacious living. Fully equipped modern half-open kitchen. Bedroom with a double bed and another separate room with an single sleeping couch. Nice old wooden floor. Wireless Internet. Nassaukade is a street in West Amsterdam, on the banks of the canal between the Nassau Square and the Overtoom. The street is part of a series of three building situated on the canal quays, that the center boundary. The Nassaukade makes with the line located Stadhouderskade and Mauritskade part of the s100, the Amsterdaminner ring. The westside of the center of Amsterdam. Lots of nice bars and restaurants around. Very close to the Leidseplein, the 9-Streets and the Vondelpark. However very close to the tourists attractions, the apartment itself is very quiet and idyllic. We're a couple of theater directors working in both the Netherland</t>
  </si>
  <si>
    <t>Ivar</t>
  </si>
  <si>
    <t>1053 LZ</t>
  </si>
  <si>
    <t>Amsterdam Central and lot of space</t>
  </si>
  <si>
    <t>Just a few minutes walking from Central Station , very well located . 3 bedrooms , 2 bathrooms . The apartment is situated in the Jordaan, a very popular and exclusive area of Amsterdam. You will be in the very heart of this historic city exploring it's small streets offering a diverse variety of boutiques, antiques and speciality stores. The Jordaan is well known for it's tiny backstreets laced with twisting canals, fresh produce markets and old fashioned caf√©s and bars capturing the spirit of Amsterdam like nowhere else. The apartment is arranged over two floors (first and second) and features a combined open plan kitchen, living and dining room, providing a fully fitted kitchen, a dining room table and six chairs, a range of comfortable seating and an entertainment system complete with TV, CD &amp; DVD player. On the first floor is the kitchen which is fully fitted with microwave, oven ,gas hob, fridge freezer, dishwasher, washing machine, tumble dryer, kettle, coffee maker, and all</t>
  </si>
  <si>
    <t>Lovely area , lot of stores, restaurant , very busy street , weekends it can be noisy .</t>
  </si>
  <si>
    <t>Franklin</t>
  </si>
  <si>
    <t>Historic Multatuli luxury 3bed2bath</t>
  </si>
  <si>
    <t>The house has retained its historical details, yet offers every modern comfort and convenience. It features beamed ceilings throughout, steep wooden stairs and the traditional Dutch steeply slanted roof in the attic bedroom. LAYOUT DESCRIPTION: The spacious living room is on the first level with a large open kitchen and dining area. On the second level there are two bedrooms and two bathrooms. The master bedroom is located at the back of the house, with an ensuite bathroom. The second bedroom has an original wooden floor with three large windows overlooking the street. The shower room is next door. The third bedroom, in the attic, has the possibility to sleep up to 4 people with two twin beds and two optional sofa-beds. STAIRS: The apartment comprises the top half of the house and is completely independent, accessed through its own front door and up two flights of stairs. It has two internal flights of stairs. In historic buildings in Amsterdam many of the staircases are steeper than m</t>
  </si>
  <si>
    <t>You will find yourself in a quiet side street of the Canal district by the Jordaan, with everything you need just around the corner. From little cafes and restaurants, a great bakery and an Italian coffee bar, to all kinds of traiteurs, shops and supermarkets. There are two weekly organic markets within 5 minutes walk (Wednesdays and Saturdays). There‚Äôs a bike rental 2 minutes walk from the house. It‚Äôs just a short train ride from the airport and the station is only 7 minutes walk from the apartment so it‚Äôs very quick to get here. Amsterdam is a small city and it‚Äôs very easy to get around on foot or by bike or of course by boat! LOCATION DESCRIPTION: Binnen Brouwersstraat is located in a beautiful area of the northern Jordaan, a small side street at the top of the Keizersgracht canal, between the Brouwersgracht canal (voted the most beautiful street in Amsterdam) and the Haarlemmerstraat (voted the Best Shopping Street in the Netherlands) which features a huge range of restaurants and</t>
  </si>
  <si>
    <t>Joanna &amp; MP</t>
  </si>
  <si>
    <t>1013 EE</t>
  </si>
  <si>
    <t>Luxurous Houseboat-Great Location</t>
  </si>
  <si>
    <t>One of the best houseboats in Central Amsterdam, luxurous, fantastic terrace on the water and great view on a very good location, near the center. Quiet neighboorhood with shops and restaurants. Next to the Vondelpark and Musea aerea. If you want a real comfortable stay, on a not commonplace object, this is the place for you. Watch the boats and the swans passing by. Walk through the vondelpark to the center and musea. This a beautiful well mordern designed boathouse with large windows that let in a lot of ligh. Is an open space where you can interact easily. You have a well and beautiful designed shower with a shower cap. The walls are white and makes the place more specious. One big bedroom with a double bed and a semi open room with one twin bed (140 cm-200 cm). Open kitchen, big living room with big launch sofa, LCDTV, seperate bathroom, seperate toilet. Total square meter around 96 m. furniture is luxurous; new kitchen and bathroom. TV, good soundsystem Wireless Internet etc etc.</t>
  </si>
  <si>
    <t>Klaas</t>
  </si>
  <si>
    <t>1054 ZW</t>
  </si>
  <si>
    <t>Family Home (No drugs, smoking or parties)</t>
  </si>
  <si>
    <t>A nice family home in a lovely part of Amsterdam. With it's warm and comfortable interior you'll feel at home instantly. Only 10 minutes on a bike (which you can rent everywhere) to the city centre with it's museums, parks, shops etc. Also great location to take a day trip to Haarlem, the beach or explore the rest of Amsterdam. This area has all you need. Small bakery around the corner, supermarkets, theatre and a lovely park with a nice cafe around the corner (Erasmuspark). The house is newly build and surrounded by other houses/apartments which are all connected to a friendly and quiet little square. It's a real family area and ideal for families with children or couples who enjoy a nice and quiet place to stay in dynamic Amsterdam.</t>
  </si>
  <si>
    <t>Our neighborhood is a lovely part of Amsterdam. It's a multi cultural area with lots of Turkish bakeries, Restaurants from all over the world, the best bookshop in Amsterdam, a beautiful theatre where you can enjoy music and meals from all over the world, small galleries, organic food stores, supermarkets, artists, students, and open minded friendly people. Bos en Lommer is often described as Bolo (Amsterdam's Soho).</t>
  </si>
  <si>
    <t>Karin</t>
  </si>
  <si>
    <t>Perfect central Amsterdam apartment</t>
  </si>
  <si>
    <t>Very stylish fully furnished apartment in Amsterdam-Westerpark. Just a 2 minute walk to the popular Jordaan area with all nice little bars, awesome restaurants, excellent markets and the famous canals. Very central place, not far from Central Station (you can easily walk, catch a bus or a taxi). - Wireless internet - Cable TV - Private bathroom with toilet &amp; shower - Private kitchen with all kitchenware and a huge fridge - Comfortable double bed - Fresh towels and sheets provided - Washer &amp; dryer - Nice and relaxed neighborhood, close to city center. Close to shops and supermarkets Please tell me about your plans in Amsterdam. I know the city very well so I can provide awesome tips you'll like!</t>
  </si>
  <si>
    <t>Nikki</t>
  </si>
  <si>
    <t>Frederik Hendrikbuurt</t>
  </si>
  <si>
    <t>B &amp; B de 9 Straatjes (city center)</t>
  </si>
  <si>
    <t>B &amp; B ‚ÄúDe 9 Straatjes‚Äù welcomes you to your ‚Äòhome away from home‚Äô. Located in a monumental historic building in the middle of the famous Jordaan and nine shopping streets. It‚Äôs situated in the lively city center of Amsterdam offering a diversity of brown pubs, restaurants and boutiques in the direct area. B &amp; B ‚ÄúDe 9 Straatjes‚Äù is the most excellent location for a city trip, business visit or shopping spree. B &amp;B ‚ÄúDe 9 Straatjes‚Äù is only a 15-minute walk from Amsterdam Central Railway Station. Typical Amsterdam sightseeing attractions such as The Dam Square, Red Light District, The Vondelpark, Van Gogh Museum, Rijksmuseum, nightlife area and shopping district are within walking distance. We offer you a spacious, comfortable, recently renovated and newly decorated accommodation with all the comfort and modern luxuries you need nowadays. The B &amp; B has a private entrance and a private bathroom it is also a non-smoking residence. We very much look forward welcoming you to a uniqu</t>
  </si>
  <si>
    <t>Raymond</t>
  </si>
  <si>
    <t>Bright Apartment - residential area</t>
  </si>
  <si>
    <t>Bright apartment in centre-west of Amsterdam. Residential area. Fully furnished. Apartment is 100% at your disposal! On top (third) floor, so very quiet. The apartment is located on a dead-end street. No traffic noise. Excellent accessibility from main roads, from airport and city centre. 15 minutes to city centre (bicycle/tram/bus/night bus) 15 minutes to Leidseplein 15 minutes to Van Gogh Museum 2 minutes to supermarkets (7 days/week) 2 minutes to several public transport means 2 minutes to bike hire 2 minutes to lovely park ADVICE: Airbnb calendar is accurate. If it indicates available, the apartment is indeed available.</t>
  </si>
  <si>
    <t>Residential and very quiet area in an upcoming neighbourhood. One park is on the other side of the dead-end street. Shops and restaurants are just around the corner.</t>
  </si>
  <si>
    <t>Evert</t>
  </si>
  <si>
    <t>1055SC</t>
  </si>
  <si>
    <t>Amsterdam Aqua</t>
  </si>
  <si>
    <t>The guest room is equiped with a king-size waterbed, plus a wall size window with a lovely view over the the mini marina, there are boats and often many birds are here; swans, geese, seagulls, ducks etcetera. You can access the large balcony. There is also TV, DVD, player, many movies, a wardrobe, hairdryer, clean towels and bedlinen. Hi speed fibre optic internet/WIFI. The balcony, bathroom and toilet are shared. See you soon at Amsterdam Aqua !</t>
  </si>
  <si>
    <t>The neighbourhood is calm, with a lot of light, water, trees, birds, and some great architecture around the "islands", make for nice walking around. Shops and supermarkets at minutes walking distance, and some nice restaurants and cafe-terraces are in the area.</t>
  </si>
  <si>
    <t>VictorLuke</t>
  </si>
  <si>
    <t>Zeeburg</t>
  </si>
  <si>
    <t>Quiet sleeping in the green studio</t>
  </si>
  <si>
    <t>THere are 48 steps on the staircase before you reach this attic studio.</t>
  </si>
  <si>
    <t>A large variety of restaurants and shops are around the corner, there is even an outgoing area where lots of Amsterdam people go out.</t>
  </si>
  <si>
    <t>Studio</t>
  </si>
  <si>
    <t>Nice room near centre with en suite bath</t>
  </si>
  <si>
    <t>This room with en suite private bathroom including shower and tub is situated on the first floor of a historic monument from the beginning of the 20th century, built in the Amsterdam school style. The house was recently (6 years ago) thoroughly renovated including a completely new private bathroom with natural stone, shower and bath tub. We also put a new floor 2 years ago and live on the 2nd and 3rd floor ourselves. The house is situated in the small "Zeeheldenbuurt", close to famous Prinseneiland and separated from the city centre only by the railway tracks. It is only 5 minutes walking to get there (Jordaan and grachten: canals, atmospheric shopping, cafe's) but around the house you barely will find any tourists - apart from the beautiful canals, bridges, houses in Amsterdam style and bistro's around the house! We provide you with everything: sheets, 4 towels, showergel, soap, a hairdryer, an umbrella and a welcome bottle of wine. And also with a handy city map, bike maps and some g</t>
  </si>
  <si>
    <t>Around the corner you can sit on the square in a very nice Caf√©, there's a deli and a grocery opposite our house. The area is very scenic, but there are no tourists! Within 5 minutes walking you reach the centre.</t>
  </si>
  <si>
    <t>Georg</t>
  </si>
  <si>
    <t>1013 NN</t>
  </si>
  <si>
    <t>Large quiet Studio with gardenview in hip area.</t>
  </si>
  <si>
    <t>Fully equiped studio with a small kitchen in one of the popular areas of Amsterdam. Near museam quarter, RAI, Centrum, Albert Cuypmarket, Sarphatipark, restaurants and ca√©'s of the world. It has one double bed a sleepingcouch for two persons and an extra bed could be put in. Pink is suitable for 3 to 4 adults. It is situated on the first floor. In total we have three studio, the other two, called green and blue are at the toplevel at third floor. When you come in May you have a big chance that the golden rain is flowering. It is a bright and airy studio with the three large windows. It has Central heating, wifi a small kitchen with oven and microwave, no dishwasher unfortunately. I think the gardeview is a nice innercity one. You can see many backyards of the neighbours and you will see my chicken and cat being busy with their lives. The area is full of nice affordable places to eat. From typical Dutch, Turkish, South American, Indonesia, Ethiopia, Italian, you name it it is all here.</t>
  </si>
  <si>
    <t>We re in a quiet street, in the middle of a very lifely area. With the daily Albert Cuyp market around the corner as well as a meeting place with lots of cafes and restaurant where people meet to have a drink from earlie in the morning untill late at night. Many shops and lots of occasions an public transport to all directions.</t>
  </si>
  <si>
    <t>Luminous centric room</t>
  </si>
  <si>
    <t>Need a place to stay in the Amsterdam historical city center during a short stay or weekend? Room in a sweet apartment with a view on the diamond Factory in the old city center and in a street next to the wide Oudeschans canal. A quiet street in a busy area. Sunny and centric. Less than 10 minutes walking from Amsterdam Central Station, Dam Square and Rembrandt Square. Kitchen and bath room are shared. In my apartment you will find: A room with: * a twin bed (a very wide comfortable bedbank) * desk / table * two windows * internet connection * woorden floor, surface +_ 16m2 And in the rest of the shared house: * Kitchen: diswasher, washing machine, etc * Bathroom: shower, toilet The area is very centric. Most high lights are walking distance: * The Old Newmarket (2 minutes) * Dam Square (7 min's) * Waterlooplein Market (2 min's) * Two old synagogues and a Jewish museum (2 min's) * a grand supermarket (1 min) * Rembrandt square (5 minutes) * Plenty of bars and restaurants around</t>
  </si>
  <si>
    <t>It's in the old historical center, just a few streets from The Waag, redlight district, the Waterlooplein market, many restaurants, the Amstel. The first metro stop with any metro from central station, so in the heart of city centre. I love where I live, especially because it's still in a quiet street, while being in this centric area.</t>
  </si>
  <si>
    <t>Lotte</t>
  </si>
  <si>
    <t>Nieuwmarkt en Lastage</t>
  </si>
  <si>
    <t>groundfloor apartment with patio</t>
  </si>
  <si>
    <t>comfortable newly renovated family home in centre of Amsterdam, in a 1930's building. The home has a small patio, comfortable kitchen, dining and living room and bathroom with bathtub and separate shower. 1 master bedroom, 2 children's rooms with everything you need for small children, including toys and bikes. Washer and dryer available. 5 minute tramride to centre and trainstation, 15 minute cabride to airport.</t>
  </si>
  <si>
    <t>lively early twentieth century neighborhood with shops, newly opened restaurants, playgrounds and small parks scattered all over. Every week a new restaurant or bar opens up to the hip scene of Amsterdam, leaving plenty to choose from for a marvelous vacation!</t>
  </si>
  <si>
    <t>Arjan</t>
  </si>
  <si>
    <t>1056EN</t>
  </si>
  <si>
    <t>Bright Loft in Centre Amsterdam</t>
  </si>
  <si>
    <t>Charming, bright loft on the 5th floor with great cityviews (there's an elevator!). Highlights: * In the old city centre, but in a very quiet street * Walking distance to all places of interest * Very clean, comfortable and 'homy' * Free wifi * Sunny balcony * tram- and taxistand around the corner Interior: contemporary and comfortable. Hall. Light and spacious L-shaped living room with dining-, lounge- and desk-corner (free Wifi). Quiet bedroom with comfortable big double bed. Separate well-equiped kitchen with dishwasher. Separate toilet. Bathroom with shower. Great balcony. For a 3rd person (or child) we can add a (comfortable) matrass in the living room. Bedsheets, towels etc. are available complimentory. The small building is rather new and very well-kept. Centraly located, very pleasant loft-apartment. It is situated in a very quiet street but still right in the centre of Amsterdam; a Unesco qualified World Heritage site! The apartment is very close to the inviting Utrechtsestr</t>
  </si>
  <si>
    <t>The apartment is situated in a small, quiet, one-way direction street in a cute residential area, very close (a few minutes walk) to supermarkets and the historic city centre.</t>
  </si>
  <si>
    <t>Jan-Willem</t>
  </si>
  <si>
    <t>1017 ZJ</t>
  </si>
  <si>
    <t>Greatly located, cozy atmosphere</t>
  </si>
  <si>
    <t>A privateroom, a private bathroom and a shared kitchen and livingroom. This beautifull light apartment is located in a very nice neighbourhood. De Baarsjes is considered the 'lower east side' of Amsterdam. Booming new bars, cafe's and restaurants are opening monthly. A lot of artists are beginning gallerys as well and you will find the surrounding area lively and relaxing. Since this new hype has developped in the last five years the neighbourhood is still residencial and is not as busy as the Leidseplein area. This guarantees a good night sleep. This apartment has a lot of light and personality. You can feel this personal touch through the entire place where there are art pieces from every part of the world, gathered in travels. During your stay you are very likely to feel at home in this comfortable and light room. You will find a big collection of cd's, books in many languages and dvd's which will make a night in much more pleasant. The kitchen is as supplied as you will find an</t>
  </si>
  <si>
    <t>Rai &amp; Clo</t>
  </si>
  <si>
    <t>Apartment near Museumplein (centre)</t>
  </si>
  <si>
    <t>Dear reader, If you would like to stay in my house, please send me a message. I never accept reservation requests without communicating with potential guests through email before. It is not a second home, but the house I live in. I do not rent it out to everybody. Thanks! Our 80m2 home is on the second floor (no elevator) and is over 100 years old. Lots of old characteristics are saved, but the house is comfortable in a 21th century way! There are two bedrooms, one with a double bed and one with a single bed (2 meters up). There is also room for an extra, comfortable bed on the floor. If needed I can arrange a cod. Please ask for it. We have an open, fully equipped kitchen which looks into the living/dining room. The living room has lots of early 20th century details like the ceiling (Amsterdamse School) and stained glass. The kitchen has a gas-cooked-stove, fridge, freezer, dishwasher, smegg oven, nespresso machine, a microwave and more. The living-room has a large wooden table with</t>
  </si>
  <si>
    <t>Our neighborhood is very central, but also quiet. By foot you can walk to every major museum Amsterdam has to offer, all three museums guaranteed reachable within 5 minutes by foot! Within 1 square kilometer you will find everything you want: art, food, shopping.</t>
  </si>
  <si>
    <t>Cornelie</t>
  </si>
  <si>
    <t>Museumkwartier</t>
  </si>
  <si>
    <t>1071 DN</t>
  </si>
  <si>
    <t>86 m2, city centre &amp; lovely view</t>
  </si>
  <si>
    <t>ONLY TO RENT for a month between 22 JULY &amp; 22 AUGUST Our apartment is located in the centre, 5 minutes from the Central Station. Our place is on the 5th floor (with an elevator). On the 5th you will find a small bedroom with a high sleeper for our 7-year-old daughter. She can have a logee because it has two beds. There is an extra (camping) bed for a baby. The living room is on the 4th floor, where you have at the left side a great view over the IJ-river. You can see the tall ships go by. At the right side the're new apartments &amp; hotel. In the living room there's a comfortable sofa (guest sometimes sleep on it) a audioplayer and stereo you can use. There' s an open kitchen with an oven, dishwasher, fridge, microwave, nespresso machine etc, etc. In a big closet you will find a washer and dryer you can use. At the backside of the house there‚Äôs the master bedroom with a double bed and a desk to work on. Further on there is a separate toilet and a bathroom with a bath and a separate show</t>
  </si>
  <si>
    <t>Linda &amp; Theo</t>
  </si>
  <si>
    <t>Still cosy X Mas availability!</t>
  </si>
  <si>
    <t>WE HAVE JUST RENOVATED THE WHOLE APARTMENT This charming and very spacious apartment is located on the second floor of a historic 19th century building on what is known as the most 'gezellige'* street of the Oud West area of Amsterdam. Oud West is an easy-going and friendly neighbourhood with lots of coffee shops, caf√©'s, lunchrooms and restaurants. It borders the 'grachtengordel' (the canals) and on foot it takes you no more than 5 minutes to get to the Leidseplein or the Vondelpark. With a bike rental around the corner and every place you want to visit within a 15 minute bike (or public transport)-radius, this is a TOP LOCATION: centrally located yet quite, domestic and 'gezellig'*. (* There is no translation for 'gezellig' but cosy comes close) The 60 square meter studio/apartment consists of a large living room, a bedroom with a extra large king-sized bed (2 meter x 2.20 meter), a fully equipped kitchen and a bathroom with toilet. The living room has folding doors to a quite and s</t>
  </si>
  <si>
    <t>En Suite accommodation in a monumental canal house</t>
  </si>
  <si>
    <t>En Suite offers the first floor with a spacious lounge area, overlooking the canal. The area provides all the comfort you require, like a fire place, colour TV, DVD player, iPod docking, internet access, comfortable sofa and chairs. The spacious bedroom, including a double bed, is located in the back of the house, overlooking the courtyard. The bedroom does have a separate hand basin and a colour TV with remote control. The private bathroom does have a toilet, shower and for your comfort a deluxe set of towels. The pantry is including refrigerator, Nespresso coffee machine, dish washer, microwave, toaster. Coffee, tea and Dutch ‚Äústroopwafels‚Äù are offered on a complimentary basis as well as the beverages in the refrigerator (soft drinks and beer). The price is based on the use of one bedroom (max 2 persons), should you require the additional room there will be a surcharge.</t>
  </si>
  <si>
    <t>En Suite is located on one of the main canals in the city, the Keizersgracht (area nine streets). All major attractions are on walking distance, like the Anne Frank House, the Royal Palace on Dam square, the Jordaan (oldest neighbourhood of Amsterdam), Madame Tussaud, Magna Plaza shopping mall, the Vondelpark, the red light district and many restaurants and bars. Beside the above, the apartment is ideally located from the major museums (The Rijksmuseum, Van Gogh museum and the Stedelijk museum) and galleries.</t>
  </si>
  <si>
    <t>Marcel</t>
  </si>
  <si>
    <t>1016 EZ</t>
  </si>
  <si>
    <t>Big Spacious and Sunny Family Suite</t>
  </si>
  <si>
    <t>General: The house is a double floor (3rd and 4th floor) apartment in the Westerpark area, a beautiful residential area which is 15 minutes away from the Jordaan (centre). The house has been completely renovated with a country-styled look and personal touches and has just recently been taken care for with new beds and furniture. Additional furniture for babies and small children are available per request. Look and feel: The kitchen and living are in open connection with one another, making this floor a warm space to be in. There are windows on both sides, so there is always enough light entering the house. The kitchen has been designed with antique wood in combination with modern equipment: cooking plates (gas), electric oven, dishwasher, microwave, coffee machine and milk creamer. There is enough cooking utensils hove dine with maximum 8 persons. The living room has two comfortable couches and there are family games for adults and toys for smaller children. There is a big flat screen</t>
  </si>
  <si>
    <t>The neighborhood is best described as upcoming and hip. 5 minutes at walking distance, the Westerpark is situated. This is an urban-green area with lots of stuff to see and do. The Amsterdam Fashion Week is held there, the Affordable Art Fair, the Wintergames, all kind of hip and urban parties take place and in the summer it is a great place to barbecue and hang out. The street where the apartment is located however, is very very quiet at night. So you are able to sleep like a rose ;-) Next to the Westerpark area is the Jordaan area, which is famous for its biological and handycraft markets, as well as its restaurants, small shopping streets and canal-views. The Jordaan area forms part of the city centre. It is a 30 minute walk to get there, or jou can go by public transport. Around the corner, there is a big playground for children and a nice coffee bar to have a good breakfast, lunch or just a coffee while reading your newspapers. And for a good and scenic dinner, go to Cafe Restaura</t>
  </si>
  <si>
    <t>Pieter</t>
  </si>
  <si>
    <t>Very nice appartment ALL of januari</t>
  </si>
  <si>
    <t>Very Nice Appartment for rent from the 5th of Januari to 6th of febuari. Nicely located on an entrance to the Westerpark. Great friendly calm neighbourhood Lots of grocery shops, restaurants and public transportation on walking distance Comes with free wifi, dishwasher, microwave, washer, dryer, BATH, etc. One bike available (with kidseat). 1 bedroom with kingsize 2 pers bed 1 bedroom for child until age of 4, includes bed, closet, etc. 1 livingroom with 2 pers sleepingcouch Kitchen, hallway, bathroom (bath) Balcony Storage Groundfloor appartment Location for (Hidden by Airbnb) maps; Solebaystraat, bos en lommer, Amsterdam NO SMOKING Very nice appartment, perfect for small family. Lots of toys around. For further questions please e-mail; (Email hidden by Airbnb) or call + (Phone number hidden by Airbnb) Greetings, Jan Visser.</t>
  </si>
  <si>
    <t>Luxury Houseboat</t>
  </si>
  <si>
    <t>Beautiful houseboat in the center of Amsterdam looking onto the canal called kostverlorengracht. This all private houseboat is a very clean and bright place. The location is ideal , it's only a 5 min walk to the Vondelpark or to the Overtoom. Also lots of public transport options to get to the museum area, shopping center, Damsquare or Leidseplein Leidsesquare in 5-10 min. The houseboat has a bedroom, kitchen, bathroom, toilet and livingroom. It's ideal to stay with 1 or 2 people. Some details: - ground floor - bright houseboat with big windows - terras on the south/west side - private shower/bath and toilet - private fully equipped kitchen with washing machine and small oven - double bed with view over the canal - about 60 m2 - 5 min. walk to Vondelpark/overtoom - tram 1 and 17 around the corner (5-10 min ride to Leidsesquare and museum area) - Schiphol is 15min with public transport</t>
  </si>
  <si>
    <t>Conny</t>
  </si>
  <si>
    <t>Unique 3 bedroom house in Centre</t>
  </si>
  <si>
    <t>Our beautifully renovated 3 bedroom house is spread over 3 floors and measures approximately (Phone number hidden by Airbnb) ft.2). We have a charming private garden in the back where we barbecue all the time in the summer. There is a fully equipped kitchen and a large dining room, and living room on the ground floor, the first bedroom, spacious luxurious bathroom (giant tub) and laundry room are on the floor above and another 2 spacious bedrooms, and brand new bathroom are one floor above. Our house is located in the absolute centre (really the best location) of Amsterdam and overlooks a quiet, absolutely lovely green park. The Frederiksplein is about 20 meters from the beginning of the Achtergracht canal and just 1 block from the Amstel River (just a 2 minute walk and you can see the most beautiful theatre in Amsterdam, Carre!). The Utrechtsestraat, one of the best shopping and dining streets in Amsterdam is just around the corner and the Rembrandtplein is only a 5 minute walk away.</t>
  </si>
  <si>
    <t>We love love this area of Amsterdam. It's quiet with a park across the street, but right around the corner there is so much action in the Utrechtsestraat. The Utrechtsestraat is known for it's great restaurants, delicacy stores (famous butcher and cheese store), and boutique stores. From our house you can walk anywhere in the city. The Rijksmuseum is just 10 minutes away, as is the Van Gogh museum and all the shopping streets you need.</t>
  </si>
  <si>
    <t>Marijntje</t>
  </si>
  <si>
    <t>1017 XL</t>
  </si>
  <si>
    <t>Juwelier</t>
  </si>
  <si>
    <t>The apartment is located on the second floor. Beware that there is no elevator in the building, so prepare for some stairs. Amsterdam stairs are very steep. Due to the stairs this apartment is not suitable for families with (small) children or people with immobility problems. We offer a spacious lounge room/dining corner and television. Also wifi is available. If you have any questions about staying in The Juwelier just get in touch!</t>
  </si>
  <si>
    <t>The apartment is in the middle of down town. Restaurant, cafeterias, coffee shops, theatres, theatres of English stand up comedians and more. Just around the building or meters from the front door.</t>
  </si>
  <si>
    <t>Riek</t>
  </si>
  <si>
    <t>1012 GB</t>
  </si>
  <si>
    <t>Amsterdam - The Pijp Apartment 1A</t>
  </si>
  <si>
    <t>Your own private 1 bedroom apartment!! This one bedroom apartment is 40m2 with morning and afternoon sun and immaculately presented with modern designer and vintage furniture and lighting throughout. It is situated close to the Albert Cuyp Markets &amp; Heineken Brewery located in De Pijp, Amsterdam South. This property is located in the lively area of De Pijp which is the most cosmopolitan and vibrant districts of Amsterdam. De Pijp is brimming with great caf√©s, restaurants and bars. The Albert Cuyp Market is 1 street away and the popular Sarphatipark is less then 2 minutes away. The apartment is only a 10 minute walk to Museumplein, Rembrandtplein, Dam Square and Trams 3, 12, 16 and 24 run past the corner of the street. It comes fully equipped with Wireless Broadband Internet and Cable TV. This apartment has a 3 night minimum stay.</t>
  </si>
  <si>
    <t>Dene</t>
  </si>
  <si>
    <t>Rebel - Private Room</t>
  </si>
  <si>
    <t>The place and room I am offering is uniquely situated in the historical heart (old city center) of Amsterdam. And fits two people comfortably. The private room is located on the third floor.</t>
  </si>
  <si>
    <t>My home is in a 16th century monumental house (2 floors) and is situated in a quieter part of Amsterdam's city center, just a few minutes walk from the lively Dam Square, the canals and all the highlight that this great city has to offer. It is the perfect base for travelers who wish to explore Amsterdam‚Äôs nightlife. Many not-to-be-missed historic attractions, museums, and theaters are only a short walk from this listing. Both business and leisure guests will appreciate the room‚Äôs proximity to the city's excellent public transport system. I can advise guests regarding bus, train and tram service. Top shopping, bicycle rent shops and canal boats are around the corner.</t>
  </si>
  <si>
    <t>Manuel</t>
  </si>
  <si>
    <t>De Wallen</t>
  </si>
  <si>
    <t>1012 CK</t>
  </si>
  <si>
    <t>Yves Klein - Private Room</t>
  </si>
  <si>
    <t>Cozy Studio || Located at the canal!</t>
  </si>
  <si>
    <t>This charming and well equipped studio is located on the fourth floor of an authentic Amsterdam canal house. The studio was just renovated, exposing the original hundred years old wooden beams. It is very bright, with light entering from windows on five sides, including two skylights and canal view. The studio offers all you need for a comfortable stay, including a fully equipped kitchen, a private bathroom, 32" flat screen TV, a computer with fast Internet connection, sounds system, DVD, and a telephone, all with no extra charges. The comfortable king size bed can also be converted to two singles beds. The sofa bed can also accommodate a third guest. I'm sure you will enjoy your stay at my place.</t>
  </si>
  <si>
    <t>The Jordaan district is the place to live if you are in Amsterdam. While located in the centre of Amsterdam, it is safe, charming and residential, known for it's many bridges, cafes, restaurants, galleries and markets.</t>
  </si>
  <si>
    <t>Kjetil</t>
  </si>
  <si>
    <t>Centre Museum Quarter Apt Roof Deck</t>
  </si>
  <si>
    <t>Characterisic two bedroom duplex apartment with roof terrace, in a charming turn of the century town house. Situated in the heart of the Museum Quarter, A stone‚Äôs throw from the Rijksmuseum, Van Gogh Museum, Concert Gebouw and Vondel Park. The apartment has a spacious living room and dining room with original plaster ceilings. A separate fully equipped kitchen and small office. The master bedroom is ensuite with a full bath and shower. The second bedroom can accomodate two single beds, and has a separate shower and W.C. The apartment is perfectly located for chic shopping on the P.C. Hooftstraat, antiquing on the Spiegelgracht, and is a ten minute walk to the Leidseplein and the Centre. The trendy bars and restaurants of the Pijp and the famous Albert Cuyp Market are also close by. Conveniently located to the Amsterdam RAI Convention Centre and the Amsterdam WTC, World Trade Centre. Many trams stop around the corner, and there are excellent links to Schiphol Airport and Sation Zuid. It</t>
  </si>
  <si>
    <t>Vikki</t>
  </si>
  <si>
    <t>Dutch designer canal house apartment (city centre)</t>
  </si>
  <si>
    <t>Located in the Jordaan area, the most vibrant neighbourhood in Amsterdam, this apartment with a view on a beautiful canal is walking distance from several city highlights (Anne Frank house, Dam square among others) and surrounded by bars and restaurants. The living room gets plenty of natural light and the bedroom faces a very quiet enclosed garden, which can be viewed from the balcony. Some of the furniture has been changed recently. Pictures of the new situation will be uploaded soon. The main furnishings and functions of the flat haven't changed. The new bed in the main room is a very comfortable king size bed. There is a single bed in the back room which connects to the main bedroom. There is currently no bathroom basin however you can use the kitchen sink. There is free wifi.</t>
  </si>
  <si>
    <t>Ruben</t>
  </si>
  <si>
    <t>Garden Suite Studiohttps://www.airbnb.com/manage-l</t>
  </si>
  <si>
    <t>What you see in the pictures is what you get. A beautiful and spacious self contained private accomodation (studio apartment) with private kitchen and bathroom inside our house that captures the true feeling of BB IJ. Featured is a double bed, sitting and eating area, with full kitchen. There is also a fold out bed for a third person. The cottage room can be rented for larger groups. Enjoy the views of the garden, canal, and historic windmill from inside or step out into the private garden to take it all in. Have breakfast in the garden, feed the swans, or enjoy the evening looking out on to the water, old bridges, and windmill. Ammenities include: -garden with terrace on the waterfront -nespresso (coffee) -water cooker -microwave -electric hob - combi oven -fridge -toaster -TV -internet -private bathroom with toilet, sink, and bathtub! General: Welcome to BB IJ, one of Amsterdam's finest historic bed &amp; breakfast, boasting distinctively elegant rooms. BB IJ is a Gentlemen's dike ho</t>
  </si>
  <si>
    <t>My neighborhood offers the best of Amsterdam! Windmill on canal, street markets, great restaurants, quick access to all city hot spots.... public transport is 1/2 minute away, and the neighborhood is gorgeous with canals and historical Dutch architecture!</t>
  </si>
  <si>
    <t>Tina</t>
  </si>
  <si>
    <t>Indische Buurt</t>
  </si>
  <si>
    <t>Cottage Room- Completely Private</t>
  </si>
  <si>
    <t>The Cottage Room Relax in this intimate room with Dutch antique furnishings. This room has a double bed, eating area, with a gorgeous en-suite bathroom. Also there is a "white-noise" machine in the room to ensure restful sleep"at anytime! This room has no access to the garden. Ammenities include: -white noise machine -water cooker -fridge -TV -internet -en suite bathroom with toilet, sink, and shower BB IJ is situated in the center of Amsterdam along the outer Singel canal. It is a dream location for tourists and businesspersons alike. BB IJ's garden lies along the water, which was the original IJ waterfront to the city. Just across the canal from the garden, is the only surviving Windmill de Gooyer in the center of Amsterdam which is also a famous brewery ( Brouwerij 't IJ,)</t>
  </si>
  <si>
    <t>The Cottage room is located in the vibrant fun friendly touristy trendy Amsterdam Oost! It is very international and one of the best locations in Amsterdam!</t>
  </si>
  <si>
    <t>studio INN, bright and spacious</t>
  </si>
  <si>
    <t>studio INN is located on the first floor of a monumental building. The bed+breakfast has a private entrance, accessible from the staircase (there is no elevator). From the entrancehall, you enter the two bedrooms and bathroom. In the large room there is a comfortable double bed, an open wardrobe and a comfy chair by the window. You can make coffee and tea as much as you like, and use the small fridge for cold beverages. Also, there is a table with four chairs where breakfast can be enjoyed. The small room has a double bed, and also the view over the water and the chestnut tree. The small room is only rented in combination with the large room. The bathroom is used by both chambers, and comprises a shower, a sink and toilet.</t>
  </si>
  <si>
    <t>studio INN is situated on a very central spot in Amsterdam, in a pleasant and quiet neighbourhood, with lots of characteristic bridges and historic store-houses. The Zandhoek with its monumental edifices is close by, as is the Jordaan-area and the Haarlemmerdijk, one of Amsterdams main culinairy streets. From here, Amsterdam can be easily explored.</t>
  </si>
  <si>
    <t>Guido</t>
  </si>
  <si>
    <t>miraculous bedroom with gardenview</t>
  </si>
  <si>
    <t>2 pers. bedroom located in a groundfloor apartment with garden view, bathroom with toilet shared. The room itself is very quiet and comfortable, the bed( 2 matrasses in one frame with 2 separate covers) are brand new and absolutely fabulous for dreaming away. You can make yourself a cup of tea or -coffee in the room. The location is also very quiet and is located in a low traffic one direction short street; close to concerthall and museam area. 15 minutes walking distance to; Congreshal RAI, - WTC train-metrostation,-trams, -busses, and inner city-circle, 10 min. to Vondelpark. Walking through the Vondelpark you will enjoy all sorts of old trees,plains and lawns. In summertime their is music and dancing and you can walk right through the park towards the famous Leidse Plein (12 minutes). This famous square has bars, restaurants, shops, a casino and a checkerboard on the sidewalk where many welknown chessplayers are spotted and a variety of different shops. And their is the fa</t>
  </si>
  <si>
    <t>Quietnes and still at close range. And still close to everything you need.</t>
  </si>
  <si>
    <t>Lia</t>
  </si>
  <si>
    <t>Stadionbuurt</t>
  </si>
  <si>
    <t>Houseboat Amstel river next to park</t>
  </si>
  <si>
    <t>Beautiful houseboat/ship on the Amstel river. Boat is located next to the Martin Luther King park - so it's really quiet as there are no other houses nearby (except for neighboring boats). In the summer you can swim in the Amstel, and sit outside on the deck in a deck seat. There is broadband internet (via wifi) and heating for the colder days. Some notes: 1. Boats were built the move stuff, not people. Therefore the ceilings are not very high. If you are taller than 1.85m, you will not be able to stand up straight everywhere. 2. Streetview: these images were shot during the Parade street festival. This is a 2 weeks festival in August - which is great, fun, but noisy. For the rest of the year, the park is quiet and there are no fences or porta potties either. 3. I can't host more than 2 persons. It's not save for small children. I don't host pets, as I have a cat. Please note that I'm not offering the entire houseboat. It includes the depicted bedroom - and of course you can make use</t>
  </si>
  <si>
    <t>- Close to both the old city center, De Pijp, as well as the highway and train stations (RAI and Amstel) - Many shops and supermarkets in the neighborhood, open from 8am to 2am (7 days/week). - Next to the Martin Luther King park - Quiet at night - Hear and see the waterbirds, such as ducks, swans, snipes, and coots - Local restaurants/take-aways incl. Indonesian, Thai, Indian, and Sushi</t>
  </si>
  <si>
    <t>Martin</t>
  </si>
  <si>
    <t>The Backroom - Central private appt</t>
  </si>
  <si>
    <t>Located in the heart of the Jordaan, in city central Amsterdam. Our backroom, formally the guest quarters of an artist atelier, is on the ground floor, access to a garden, fully private and all main attractions, cafe's / restaurants, and shopping are within a walking distance. Our neighborhood rocks! There is always something going on. Festivals, concerts, and everyday shopping on the nine's streets, dining or getting a drink in the many bars and restaurants. You have a private, "Amsterdam style" ensuite bathroom (shower, toilet), a great real bed, a microwave / oven, fridge / freezer, a Nespresso machine, and a great skylight. The studio apartment can sleep up to 2 adults comfortably, and up to max 2 more on a pull our day bed. If you are coming with 4 people, we ask for a 2 night minimum stay. It's just too much laundry for 1 night. The garden area is great to use on a nice day and the room has these amazing glass ceilings which bring in a lot of natural light. As a guest, you w</t>
  </si>
  <si>
    <t>The Elandsgracht is a well known street and area in the Jordaan. There are many great restaurants, and shops on our street. Once you walk over the bridge from the Prinsengracht, you enter the nine streets, one of the most popular shopping areas in the City. The Anne Frank House is just a 5 minute walk from our place.</t>
  </si>
  <si>
    <t>Shawna</t>
  </si>
  <si>
    <t>Bright apt in central Amsterdam</t>
  </si>
  <si>
    <t>Stay in the very centre of Amsterdam on arguably the most beautiful canal of the city. The apartment with canal view (80 sq. m) is located in the old city between Rembrandt Square and Waterloo Square (the flea market). The quiet Groenburgwal hardly has any traffic (mostly cyclists and pedestrians). The Opera House, Hermitage Museum, Rembrandt House, Amsterdam Zoo (Artis), cafes, restaurants and major shopping street are around the corner. There are no noisy cafes or restaurants on the Groenburgwal itself; that's all within a few minutes walking distance (but not on your doorstep). You are near Nieuwmarkt underground station (1st from Central Station) and Waterlooplein underground station (2nd from Central Station) and tram stops. The 2-room apartment (on the 2nd floor in a 17th century listed building) has all amenities: central heating, fully equipped kitchen, digital TV, (free and secure) WIFI, stereo radio and CD player, washer/dryer, soap &amp; shampoo, iron &amp; ironing board. Bedroom (</t>
  </si>
  <si>
    <t>Rudolf</t>
  </si>
  <si>
    <t>Single attic room for one person only</t>
  </si>
  <si>
    <t>This room is on the top floor of our guesthouse, that's why we call it the attic room. It's available for one person and only if our single room is not available anymore. The room is very basic, but has a comfortable bed. This is also the reason why it's cheaper than our other rooms.</t>
  </si>
  <si>
    <t>The guesthouse is in the centre of Amsterdam, close to public transport and most of tourist spots of the city, like clubs, bars, restaurants, museums and shops.</t>
  </si>
  <si>
    <t>Bed&amp;Bike SleepOnNature - free bikes</t>
  </si>
  <si>
    <t>Do you want to avoid the tourist traps, feel like a local and uncover the hidden gems of Amsterdam while cruising around with your bike? Are you looking for a relaxed stay far from the noise of the city but still want to be 10 mins by bike from the centre? You are on the right place then! Welcome to Bed&amp;Bike, a safe haven filled with love and good energy. I (Stephi) would be more than happy to welcome you &amp; give you plenty of tips on where to go, what to see, eat and drink. I fell in love with this city first, then with this house because of its natural light and quietness: there are no tall buildings around, a partial view on the park on the front side and quiet gardens at the back. I have named it Bed&amp;Bike because instead of breakfast I give Bikes to my guests, provided with 2 locks and working lights (cash deposit of 100 EUR per bike required). The house is ideally located since you will have a peaceful and comfortable location while also maintaining a city presence. In this area t</t>
  </si>
  <si>
    <t>I love the west area of Amsterdam because it's quiet, handsome yet full with bustling shopping streets and only a few minutes from the centre. Here, you'll find the Vondelpark and the Rembrandt Park, great shops and the best restaurants in town, street markets as well as elegant mansions, cultural meeting points and excellent terraces.</t>
  </si>
  <si>
    <t>Stefania</t>
  </si>
  <si>
    <t>Houseboat "Ramona" Amsterdam centre</t>
  </si>
  <si>
    <t>A houseboat with a nice terras, livingroom with tv and wifi and intergrated kitchen. Kitchen has dishwasher, microwafe and electric stove and air conditioning in bedroom one. Bathroom with bath and two bedrooms with double beds. Situated on the outer canal of the city centre and is in the visinity of the Albert Cuyp market and Heiniken brewery. Suitable for 1 up to 4 persons. No smoking!</t>
  </si>
  <si>
    <t>You will be staying in the south centre side of the city. It has walking distance to the the heart of Amsterdam, the 'rijksmuseum', 'Leidse plein' river 'Amstel' and 'Rembrand plein'. The houseboat is situated only a 100 meters down the street of the world famous Heineken Experience/Brewery.</t>
  </si>
  <si>
    <t>Michiel</t>
  </si>
  <si>
    <t>Beautiful and spacious room</t>
  </si>
  <si>
    <t>Private room offered for B&amp;B in a elegant furnished, clean and tidy apartment in a nice and quiet area close to the center with breakfast included. The room is very well connected by public transportations day and night also with the airport. The room is also provided with mini fridge, microwaves and water boiler. PLS PAY ATTENTION TO THE FOLLOWING INFO: 1) I rent private rooms and not the entire apartment, I need to live in the same apartment by law 2) The bathroom is shared. 3) There is no use of kitchen 4) For hygienical reasons and to give the chance to the guests to have more meals beside the breakfast, I supply only disposable cutlery and disposable tablewear High speed WiFi connection available included in the price. Use of laptop for guests only included in the price. There is a parking area downstairs and the price is 14 euros per day. Night and sunday it is free. I am regularly subscribed at the Chamber of Commerce. The accommodation is located in the Amsterdam Nieuw-West</t>
  </si>
  <si>
    <t>Gianni</t>
  </si>
  <si>
    <t>Slotervaart</t>
  </si>
  <si>
    <t>Sunny, spacious apartment near Vondelpark</t>
  </si>
  <si>
    <t>Looking for a great place to relax in busy Amsterdam? Especially if you're looking for snuggling on a super big sofa, relax in a hammock or take a walk in the park; this is the place to be :) My apartment is ideal for couples. It has a bedroom with a double bed (1.40m) and a large living room, private kitchen and bathroom. It's situated in a beautiful, calm area in the fancy south part of Amsterdam, it's a green oasis surrounded by trees. Please keep in mind you are renting somebody‚Äôs private apartment and not a hotel room, this means please respect the neighbors, don‚Äôt make noise. I will make sure to leave you my house super clean please respect that and try to do the same when you check out. If that‚Äôs hard for you, please consider another place ;) Still interested? My place is ideal for couples who want to stay in a safe, clean, spacious and light apartment in a quiet neighborhood but still want to be close to the center. Situated only 2 blocks from Amsterdam's best and most cent</t>
  </si>
  <si>
    <t>My street is one where a lot of families live and there are a lot of shops and restaurants nearby. I live very close to Vondelpark, cities most famous park.</t>
  </si>
  <si>
    <t>Rachel</t>
  </si>
  <si>
    <t>A'dam Centre, Bright and Comfy</t>
  </si>
  <si>
    <t>This quiet apartment in a safe area has everything you need for a comfortable holiday: Private kitchen and bathroom Big private garden Wifi internet connection Bedlinnen and towels are provided Only 10 minutes from the Central Station Close to tourist attractions Tram and bus around the corner Supermarket within 2 minutes walking distance The apartment sleeps up to 3 people Please contact me if you want more info or reserve the apartment. I'll be happy to answer all of your questions about the house or neighbourhood. Best regards, Marieke</t>
  </si>
  <si>
    <t>Marieke</t>
  </si>
  <si>
    <t>museums and music</t>
  </si>
  <si>
    <t>This is a 3-room sunny apartment on the 4th floor in a small building, In the bedroom there is a king-size bed. You can walk from here to all kinds of places of interest, or you can take a tram. There is a quiet communal garden at the back of the building. There is an elevator. You''ll find all kinds of shops in the street and around the corner. Public transport is very good, but the centre, the big museums (Rijksmuseum, van Gogh, Municipal)and Concert Hall are 10- 15 minutes walking. The Vondelpark also is at 5 minutes. Also, there are 3 supermarkets, 2 bakeries, several places to eat till late in the night, ATM machines in the street. There are many restaurants, pizzerias, bars and lunch rooms in the neighbourhood. Leidseplein, the so-called entertainment area, is 5 minutes walking. I have a washing machine, but no dryer. And I do the the dishes by hand You can of course use my wireless internet connection. INCLUDED: - Towels, sheets , hair dryer etc. - Tea, coffee, juice,</t>
  </si>
  <si>
    <t>My neighborhood is very pleasant, mostly apartments, but also shops, small restaurants, excellent public transport, and the 3 big museums are within walking distance,</t>
  </si>
  <si>
    <t>Joke</t>
  </si>
  <si>
    <t>Amsterdam at its best</t>
  </si>
  <si>
    <t>Jorien</t>
  </si>
  <si>
    <t>1054 TN</t>
  </si>
  <si>
    <t>Jardin Dreams | Warm | 2 Bedrooms|Renovated|</t>
  </si>
  <si>
    <t>This recently renovated apartment can be your home away from home with: - Two bedrooms, with a real large double bed in each - Livingroom with comfy sofa, dining table and a 42 inch TV - Large kitchen with all appliances (Dishwasher, fridge, pots &amp; pans, microwave, etc) - Private clean bathroom - Wooden polished floor throughout all rooms - Clean bed cloth and fresh towels - Fast &amp; Free wireless internet - Check-in after 15:00, check-out before 11:00. Checkins between 15:00 and 22:00 are flexible. If you are visiting the RAI convention centre, then Jardin Dreams is the best place to stay. Enjoy the comfortable Jardin Dreams!</t>
  </si>
  <si>
    <t>Modern 4 person (2 bedroom) private apartment located in the Pijp. This is said to be one of the most vibrant and cosmopolitan neighbourhoods in Amsterdam. The pijp houses a lot of interesting stores, shops and boutiques. The inhabitants of the Pijp are mostly students, (young) professionals and expats. You will hardly encounter any tourists here. The apartment is located in a quiet street, but only two blocks away from the night- and daylife. Find all bars, restaurants, shops and boutiques just around the corner. You can walk to the city-centre in 15 min, or 5 min by bike or tram. A nice and quiet place to sleep, with all the fun within a 5 minute walk! Famous places like the van Gogh museum, Rijksmuseum (Rembrandt), Anne-Frank house, Heineken experience and Albert Cuyp market all are in walking distance, or easily reachable with a short bike or tram ride.</t>
  </si>
  <si>
    <t>Lennart</t>
  </si>
  <si>
    <t>all private, art @ home in city center-1</t>
  </si>
  <si>
    <t>AdamGoodStay guest house offers a luxurious guest-room, where guests feel 'at home away from home'. The (non smoking) guest-room(s) location is quiet and separated from our own apartment to secure your privacy. A 16 m2 total space with double bed, coffee &amp; tea making facilities and a spacious private bathroom (toilet, bath /shower) are at your disposal. You have your own balcony! Green energy! Adamgoodstay has made an investment in green energy: a non-polluting source of power. We installed solar-panels on the roof of our house. This means that electricity in your room is environmentally sound. Together we can make it happen!</t>
  </si>
  <si>
    <t>Our house &amp; your room is located in the city center, where you can enjoy being part of daily life in one of Europe's most relaxed but exciting places. Once you've closed the door you're right in the middle of this buzzing city - feel the spirit! - Close to Leidseplein and Kerkstraat. - Five minutes walk from Reguliersdwarsstraat. - Two minutes from Paradiso, Melkweg, Jimmy .. Woo, Sugar Factory; name it! - Five minutes from Jordaan &amp; 9-streets shopping - An endless choice of restaurants, theatres, and .. museums at walking distance! - There are bike rentals available around th(URL HIDDEN) .. corner - Tram and bus connection to all parts of the city .. and country</t>
  </si>
  <si>
    <t>Wendie And Hans</t>
  </si>
  <si>
    <t>Lovely self contained studio in Oud West</t>
  </si>
  <si>
    <t>This lovely 25 m2 (269 sq ft) Studio is in the heart of Amsterdam. It is a single room with open kitchen and adjacent bathroom. We've done our best to make it warm, cozy yet bright studio. It's a perfect little place for couples and homely enough for when you are traveling by yourself. (Check out the maps section we've put together. There are a lot of great tips and places in there.)</t>
  </si>
  <si>
    <t>Our neighborhood is called Amsterdam 'Oud West' (Old West). It's a friendly district with coffee shops, trendy restaurants, cosy lunchrooms and gastro cafes on every corner. We are right in the middle of many well worth visiting sites such as the Vondelpark, Leidseplein, Rijks Museum and the Van Gogh Museum. Don't miss 'de 9 straatjes' (the nine streets), a great shopping area amidst the gorgious Amsterdam canals. At the end of the street you'll find a daily fresh market, great bars, shops, supermarkets and restaurants.</t>
  </si>
  <si>
    <t>Nina &amp; Benjamin</t>
  </si>
  <si>
    <t>Bohemian apartment in nice area</t>
  </si>
  <si>
    <t>Nice private apartment that suits two. The apartment is 70m2 and has a living/dining room, a walk-in-closet, a bedroom with a queen size bed (140*200), a kitchen and a bathroom with shower. There's also a balcony with a couch facing south, so there's a lot of sun. The bed room and living room are both quite spacious (about 20m2 each) an there is a beamer projector for watching movies/dvd and wireless Internet. Also there's a washing machine and a dish washer.</t>
  </si>
  <si>
    <t>This street is in the Dapperbuurt in Amsterdam-East. This is a great multi-cultural neighbourhood and especially the food is really nice: There are many places where you can find great Asian and Caribbean food. You'll find a lovely daily market, some vintage stores, a shopping centre, a beautiful green park where you can go jogging or have a picnic, and a train station. The city center is about 10 minutes by bike or tram. This is a great place to get a good touch of the real Amsterdam!</t>
  </si>
  <si>
    <t>Elwin</t>
  </si>
  <si>
    <t>Large private room for rent Center / De Pijp</t>
  </si>
  <si>
    <t>This cosey and newly renovated private room (living + sleeping room) in De Pijp is for rent. Situated only two steps away from the lovely Albert Cuyp market, and many nice bars, you will experience Amsterdam at it's best! The city centre is nearby, and the Van Gogh Museum and Rijksmuseum are at 10 min. distance walking. An excellent place to stay. If you come by car we can suggest a cheap and safe place to park. Th place is perfect for one or two persons. The apartment has a small bathroom (shower&amp;toilet), modern open kitchen, living room and one bedroom with total surface of 35 m2.</t>
  </si>
  <si>
    <t>Jessy</t>
  </si>
  <si>
    <t>Entire house with garden in De Pijp</t>
  </si>
  <si>
    <t>This lovely, three story monumental house is located in De Pijp, also known as the 'Quartier Latin' of Amsterdam. It is owned by Federica and Ton, an Italian/Dutch couple with three kids. The house has been renovated completely in 2009; all kitchen and bathroom equipment is new. The ground floor has a large living room with a kitchen. Two spacious doors lead into the well taken care of garden, where breakfast or dinner can be enjoyed in the sun. There is even a barbecue available. On the first floor there is a bedroom with a bathroom 'en suite'. There is also a small bedroom with a bed for an infant. On the second floor you will find two additional bedrooms, with an additional bathroom including a bath tub. Features: First floor: Living room, kitchen, toilet and garden Second floor: Bedroom (Queen bed 140 x 200) with bathroom en suite, open studio, baby bedroom Third floor: Bedroom (Single bed, extendable to Queen bed 160x200), second bedroom (single bed in attic with additional ma</t>
  </si>
  <si>
    <t>The house is located at 100 meters from the Amstel river, and nearby popular attractions; Rijksmuseum, Van Gogh Museum, Stedelijk Museum, Vondelpark, Sarphatipark, Leidseplein (bar/caf√©/club scene) and the Albert Cuyp market. The Albert Cuyp is the best-known market in the Netherlands and your address from Monday to Saturday for fresh vegetables, fish, clothes and all kinds of other items. In and around the Albert Cuyp market there are many lunchrooms. There you will find simple but excellent meals with a choice of many international cuisines including Indian, Kurdish, Turkish, Cambodian, Surinam and Chinese.</t>
  </si>
  <si>
    <t>Ton &amp; Fede</t>
  </si>
  <si>
    <t>light modern &amp; cosy apartment</t>
  </si>
  <si>
    <t>****update: I have a cat. A wonderful and easygoing cat -2 years old, clean and friendly- that likes to play and being pet. She only needs to be fed ones a day. Catlovers wanted! If you plan on visiting Amsterdam this apartment is a great place to stay. It's light, modern &amp; cosy. -free Wi-Fi (fast!) -I provide clean bedsheets/ plenty fresh towels -coffee, espresso, tea included -I gladly give you local tips and advice for your trip -bus and tram stop just 50/150mtrs away(10 minutes to downtown) -the whole place for yourself(s) This 55m2 apartment is recently restored, there is one double bed that sleeps two, and an extra mattress can be turned into a comfy bed to facilitate a third person or child in the other (small) bedroom. The bed is140x200cm + matrass 90x200cm. It‚Äôs on the third floor of a historic building (no lift!) after you climb the stairs you find a cosy &amp; modern apartment, with lots of light. While you're there nose around the books in the house, drink your coffee at the</t>
  </si>
  <si>
    <t>Yes Bus &amp; Tram are nearby: 50 mtrs &amp; 150 mtrs, the city centre is just 10 minutes away.</t>
  </si>
  <si>
    <t>Cindy</t>
  </si>
  <si>
    <t>Zhongxiao Dunhua Studio C near MRT</t>
  </si>
  <si>
    <t>Located at Zhongxiao East Road of Daan district; within the Modern East District of Taipei. Just one block away from Taipei MRT Station - 3 minute walk to Zhongxiao Dunhua Station and 4 minute walk to Sun Yat-sen Memorial Hall Station. The fully furnished studio apartment is situated in the second floor of a 7-floor residential building with walking distance to nearby restaurants, cafes, shops, stores, and major shopping centers (Ming Yao, Breeze 2, SOGO Pacific, Hankyu). Daily garbage collecting service. Spacious aisles and public area. Its definitely the best choice for either leisure travel or business. Amentities: Fully furnished apartment with 10 pings (approximately 355 square feet) living area. 22" Monitor TV Kitchenette (include cooker and compact 2-door refrigerator, dishware Dining Bars and chairs Queen size Double Bed Sofa 3-Door Wooden Closet Washing Machine (in-room laundry area) Bathroom with separated shower room Cable TV Free Internet (LAN) Hair dryer elect</t>
  </si>
  <si>
    <t>Lisa</t>
  </si>
  <si>
    <t>Da'an</t>
  </si>
  <si>
    <t>Daan District</t>
  </si>
  <si>
    <t>Taiwan</t>
  </si>
  <si>
    <t>Tonghua Vacation Studio C</t>
  </si>
  <si>
    <t>Private Studio apartment with ensuite bathroom shower, living room, washer, balcony/laundry room, and kitchenette 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[Amenities] 26" TV Sofa couch &amp; Coffee table Queen size double bed Air Conditioner Bathroom with shower working desk &amp; chair Kitchenette Balcony &amp; Laundry Area Washer Electric Oven Refrigerator Toas</t>
  </si>
  <si>
    <t>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t>
  </si>
  <si>
    <t>ÈªëÁôΩÈõô‰∫∫Êàø@Âçó‰∫¨Âæ©ËààÁ´ôÔΩ°Â∞èÂ∑®ËõãÊñúÂ∞çÈù¢ÔΩ°Ê∫´Ê≥âÂºèÊµ¥Áº∏ÔΩ°</t>
  </si>
  <si>
    <t>I have 3 rooms for rent, each with a private bath and big windows on the 2nd floor. Each room has its own electronic lock and I set a new password for you when you arrive. There is an elevator in the building and my place is on the 2nd floor. All my listings: Airbnb! https://airbnb.com/rooms/74641 -- B/w suite, King Bed (soft) https://airbnb.com/rooms/74626 -- Simple garden suite, Queen (Medium) https://airbnb.com/rooms/74643 --Lohas suite, Queen (Medium)</t>
  </si>
  <si>
    <t>This area is what we called Business &amp; Residence mixed area. In another word, on the main street (Nanjing E. Road), there are high rise office buildings and shops. Behind the main street, that's where locals live. Buildings are built surrounding a small park where us locals live. There are some restaurants nearby. My building is opposite to a 7-11 convenient store. And there is a supermarket 3 min walk away. Breeze Center Nanjing (a dept. store) is so close that you won't believe it.</t>
  </si>
  <si>
    <t>3036 Guesthouse (Yi-Wan)</t>
  </si>
  <si>
    <t>Songshan</t>
  </si>
  <si>
    <t>Songshan District</t>
  </si>
  <si>
    <t>Taipei City</t>
  </si>
  <si>
    <t>Â∞èÂ∑®ËõãÔΩ°Âçó‰∫¨Âæ©ËààÁ´ôÊ∫´È¶®Â•óÊàø</t>
  </si>
  <si>
    <t>Ê≠°Ëøé‰æÜÂè∞Âåó,ÊàëÂÄëÁöÑÂ∞èÊèêÁê¥Â∑•‰ΩúÂÆ§Â∞±Âú®‰∏ÄÊóÅ,Â¶ÇÊûúÊúâËààË∂£,ÊàëÂÄëÂæàÊ®ÇÊÑèÂíåÂÆ¢‰∫∫‰∫íÂãï! ‰Ω†ÁöÑÂ•óÊàøË£°ÊúâÊ∏ÖÁàΩÂÆâÈùúÁöÑÁ©∫Èñì,ËàíÊúçÁöÑË°õÊµ¥Ë®≠ÂÇô,ÁÑ°Á∑öÁ∂≤Ë∑ØWi-fi,ÊóÖË°åÈúÄË¶ÅÊ¥óË°£Êúç‰πüÊ≤íÂïèÈ°å,ÊúâÊ¥óËÑ´ÁÉòË°£Ê©üÂú®‰Ω†ÈñÄÂ§ñÔΩ°ÊàëÂÑòÈáèÂ∞áÊóÖË°åÊôÇÈúÄË¶ÅÁöÑÊù±Ë•øÁÇ∫‰Ω†Ê∫ñÂÇôÂ•Ω‰∫Ü,Â∏åÊúõ‰Ω†ÊúâÂÄãÊÑâÂø´ÁöÑÊóÖÁ®ã! ‰æÜÈÄôÈÇäÂæàÊñπ‰æø,Ê°ÉÂúíÊ©üÂ†¥ÊúâÂÖ¨ËªäÁõ¥ÈÅîÔΩ°Â∏ÇÂçÄ‰∫§ÈÄöÈõ¢Êç∑ÈÅãÁ´ôÂæàËøë,Ëµ∞Ë∑Ø2ÂàÜÈêò,Â∞çÈñÄÊúâ7-11,‰∏ÄÊóÅÊúâÁôæË≤®ÂÖ¨Âè∏ÂíåIKEA ÂèØ‰ª•ÈÄõË°óÂêÉÈ£Ø,ÂèäÂ∞èÂ∑®ËõãÂèØ‰ª•ÁúãË°®ÊºîËàáÊ∫úÂÜ∞È´îÈ©óÔΩ°‰ΩÜÊàëÊúÄÊÑõÂéªÊÖ∂ÂüéÂÖ¨ÂúíËµ∞Ëµ∞,Áõ™Èû¶ÈüÜÔΩ°</t>
  </si>
  <si>
    <t>Â∞èÂ∑®Ëõã,ÊÖ∂ÂüéÂÖ¨Âúí,Âçó‰∫¨Âæ©ËààÊç∑ÈÅãÁ´ô,Â∞èÂ∑®ËõãÊç∑ÈÅãÁ´ôÔΩ°</t>
  </si>
  <si>
    <t>ÂñÆ‰∫∫Â∫ä‰Ωç Single bunk bed [mixed dorm for 4pax]</t>
  </si>
  <si>
    <t>We have both dorm rooms and private rooms in our hostel. Common area combines with cafe and bar, where you can easily meet locals and other backpackers :) In the dorm room, each single bunk bed has its own bed lamp, international socket, and curtain. In private room, we provide bath towel, toothbrush for free. (Extra charge required if you need your linen change) What we provide :) [ Free easy breakfast from 8:30am to 11:00am, includes coffee, tea, toast and jams ] [ Key card access to room and hostel ] [ Elevator access ] [ Small size towel to borrow, bath towel to rent ] [ Indoor slippers ] In common area: [ 4 showers, 4 toilets ] [ Coin washer and dryer, free detergent! ] [ Public computer ] [ Drinking water tap ] [ Fridge ]</t>
  </si>
  <si>
    <t>Local food within 5 mins walk 6 mins walk from MRT NTU Hospital Station Exit 4 (Xiang-Yang Rd.) 10 mins walk from MTR Taipei Main Station, Airport express, Taipei bus terminal. 15 mins walk to Ningxia (ÂØßÂ§è)night market, Ximen area. 3 mins walk to ChengZhong traditional market, ChengHuang Temple 20 mins walk to ZhongZheng exercise center, Chiang Kai-shek Memorial Hall, HuaShan Creative Park 12mins to Taipei101 by MRT 15 mins to Elephant Hill(MRT XiangShan station) by MRT</t>
  </si>
  <si>
    <t>TaipeiTaipei Hostel</t>
  </si>
  <si>
    <t>Zhongzheng</t>
  </si>
  <si>
    <t>Zhongzheng District</t>
  </si>
  <si>
    <t>Family Presidential Loft</t>
  </si>
  <si>
    <t>Interiors consists of 3 queen size beds and 2 bathrooms with showers and large size hot tub. The decorations resembled the holiday resorts. Other space layout include: a spacious living room with sofa and coffee table, a dining table for 2, a full kitchen with electric burner, dish dryer, refrigerator, microwave oven, toaster, juice blender, washser/dryer, digital safe in the master bedroom; a office desk and chairs in the downstairs room. The apartment is designed with open layout. However there are blinds and curtain to provide privacy for each of the room.</t>
  </si>
  <si>
    <t>Located in the center of Daan district surrounded by commerical banks and prestigious residential bulidings. Just 7 minutes off the metro station and 5 minute-walk to the six-star Taipei Shangri-la Far Eastern Plaza Hotel. Right next to the famous tree-lines Dunhua South Road.</t>
  </si>
  <si>
    <t>3B2b - 3 Min to MRT, 101 &amp; Night Market Flair</t>
  </si>
  <si>
    <t>Newly remodeled large three bedroom apartment (about 42 ping) with: ‚Ä¢ One bedroom w/ double-sized bed, a second bedroom w/ double-sized bed &amp; a third bedroom w/ a set of bunk beds (please see pictures) ‚Ä¢ Excellent Living Room Area w/ Nice Couch ‚Ä¢ 42‚Äù Flat Screen TV, Entertainment Center ‚Ä¢ Dining Area w/ Seating for Six ‚Ä¢ Well-Equipped Large Kitchen w/ OVEN RANGE ‚Ä¢ Two Bathrooms, One w/ Shower Stall &amp; Other w/ BATHTUB ‚Ä¢ THREE Balconies, One w/ Patio Seating for Six &amp; Another For a Nice Cooldown &amp; View ‚Ä¢ Washer/DRYER</t>
  </si>
  <si>
    <t>Centrally located (all times in walking distance): 3.5 min. to Xinyi Anhe MRT station (Red line), 9 min. to Liuzhangli MRT station (Brown Line), 10 min. to Taipei 101, IN a farmers market (morning) &amp; a night market (night), 6 min. to the best expat bars which are located on AnHe Road, 3 min. to many bus lines. Excellent quality of life in this area. This whole strip is an EXCELLENT farmers market (morning) and night market! Get fresh fruits, vegetables, meats and fish in the morning to cook in your excellent western style kitchen at home! The farmers market also has many home essentials. Eat some of Taipei's best and cheapest food at night! Taipei 101 XinYi Shopping Area &amp; Far Eastern Hotel are within walking distance for a mix of other eateries, restaurants, nice stores, and great places are added into your daily life.</t>
  </si>
  <si>
    <t>Roger</t>
  </si>
  <si>
    <t>Flowery Garden One Bedroom</t>
  </si>
  <si>
    <t>The interiors include: a living room with sofa bed Co ch and a TV; a upper level bedroom with double bed, a bathroom with shower; and a full kitchen with large size refrigerator, microwave oven, electric stove, dish dryer, and washer/dryer. Also comes with a private balcony. The unit is located in the 13th floor facing the garden. Interior is quiet and cozy~</t>
  </si>
  <si>
    <t>Our brand new Flowery Garden apartment is located in Daan District's Sec. 3 Heping East Road. The building complex is right across the MRT Liuzhangli station, which will take you to the famous Zhongxiao Fuxing SOGO and shopping area in less than five minute MRT ride. This residential building complex is surrounded by lavish gardens and water fountains in the 1st floor. Just few minutes walk to Shangri-La's Far Eastern Plaza Hotel and the Mall; There are also shops, restaurants, stores, and night markets close by.</t>
  </si>
  <si>
    <t>Sinyi District</t>
  </si>
  <si>
    <t>Taipei Rooftop - Whole apartment!</t>
  </si>
  <si>
    <t>A whole, top-floor apartment: a bedroom (real bed), study (sofa bed), bathroom, living room, kitchen and a storage room. It's about 55 square meters (600 square feet) excluding the balcony. Please send an INQUIRY and wait to hear back from us BEFORE sending a booking request. We always need to check the dates. Living room: Big TV, lots of DVDs. Cable TV service (English, Chinese and Japanese.) Wireless Internet throughout the apartment. Air conditioner. Bedroom: One double bed. It's new and comfortable. Shelves and drawers. Air conditioner. Study/Bedroom 2: A table, chairs, comfortable sofa bed. Kitchen: Fully equipped for cooking. Small oven, two gas burners, a fridge, pots, pans and crockery. A washing machine, but no dryer (hang clothes to dry on the balcony or there's a laundromat a couple of blocks away.) Storage room: A lot of our things stored here, but you are very welcome to use the room for your things, too. Our friends and family who have stayed really like it, but it's an</t>
  </si>
  <si>
    <t>A family neighborhood -- very quiet and safe. About 10 minutes walk are many local-style restaurants and shops. We also have some nice hikes nearby with great views.</t>
  </si>
  <si>
    <t>Robyn And David</t>
  </si>
  <si>
    <t>Wenshan</t>
  </si>
  <si>
    <t>Wenshan District</t>
  </si>
  <si>
    <t>Fabulous studio - Center Taipei</t>
  </si>
  <si>
    <t>The building is located right in the heart of Taipei and close to the Sun Yat Sen Memorial Hall, Taipei Dome, Zhongxiao Sogo, the so called "Dong Qu (‰∏úÂå∫)" Only 2~3 minutes walk from Zhongxiao Dunhua MRT station and 5 minutes walk to bus stop to access to all around Taipei city. This studio is approximately 500 square feet. There are 2 bedrooms, one with a double bed and the other bedroom is a Japanese-style bedroom with a 2-person mattress. A bathroom with shower. A kitchenette including cooking amenities. Washing machine with dryer and a refrigerator. Free cable TV and free portable Wi-Fi for Internet access in the city.</t>
  </si>
  <si>
    <t>Herman</t>
  </si>
  <si>
    <t>Zhongshan</t>
  </si>
  <si>
    <t>Fabulous Studio in heart of Taipei</t>
  </si>
  <si>
    <t>Looking for a fabulous studio in the heart of Taipei? I am looking for someone to enjoy my entire studio apartment! Located near Neihu High Tech District and tourist spot such as Miramar Entertainment Park, National Palace museum, Grand Hotel Taipei, and Shilin night market. This 580 square feet full furnished studio has everything you need to make your stay pleasant. A king sized comfort bed, bathroom with shower and kitchen including basic utensils, cookware, refrigerator, and washer. For your multimedia entertainment we provide a LCD tv and DVD player and also WIFI to get you access to the internet. A bus stop is conveniently located just outside of the building. And 8-12 minutes walking distance to the MRT station (Xihu Station or Jiannan Rd station) to get you access around beautiful Taipei city. We look forward in hosting you here in Taipei! And feel free to contact us if you need any further assistance.</t>
  </si>
  <si>
    <t>Zhongshan District</t>
  </si>
  <si>
    <t>TMPÂÖ±ÁîüÁ§æÂçÄ-ÊùæÂ±±È§®,ÊúàÁßüËµ∑!ÈõôÊç∑ÈÅã+ÁÅ´ËªäÁ´ô,ÂÖçÊäºÈáëÂåÖÊ∞¥ÈõªÁ∂≤Ë∑ØÊ∏ÖÊΩî,ÈôêÈáè3ÂêçÈ¶ñÊúàÂè™Ë¶ÅNT6000!</t>
  </si>
  <si>
    <t>ÊàøÈñìÂàÜÁî∑ÁîüÊàø/Â•≥ÁîüÊàø ,ÁîüÊ¥ª‰∏çÂ∞∑Â∞¨! ‚óè‰ΩèÂÆøË®≠ÊñΩ (‰∏ÄÂç°Ë°åÊùéÂç≥ÂèØÂÖ•‰Ωè) ‚óè‰∏ä‰∏ãÈã™(Êèê‰æõÂ∫äÂ¢ä) ‚óèÂÄã‰∫∫Â∫äÈ†≠ÁáàÔΩ§Â∞èÈõªÊâáÔΩ§Â∫äÁ∞æ ‚óèÂÄã‰∫∫Áç®Á´ãÁΩÆÁâ©Á©∫Èñì(Âè¶Êèê‰æõÂèØ‰∏äÈéñÈêµÊ´É,Ë´ãËá™ÂÇôÈéñÈ†≠) ‚óèÂá∫ÂÖ•Âè£Ë®≠ÊúâÈõªÂ≠êÂØÜÁ¢ºÈéñ ‚óè24hrÈò≤ÁõúË®≠ÂÇô ‚óèÂÆâÈùúËàíÈÅ©ÁöÑÈñ±Ë¶ΩÂÆ§ ‚óè‰πæÊøïÂàÜÈõ¢Ë°õÊµ¥Ë®≠ÂÇô(Êèê‰æõÊ≤êÊµ¥‰π≥/Ê¥óÈ´ÆÁ≤æ/Ê¥óË°£Á≤â) ‚óèÂªöÊàø(ÂÇôÊúâÈçãÁ¢óÁì¢ÁõÜ/ÂÜ∞ÁÆ±/ÂæÆÊ≥¢Áàê/ÈõªÁ£ÅÁàê/ÈªëÊô∂ÁàêÁ≠â) Áî®È§êÂçÄ ‚óèÂØ¨Êïû‰∫§Ë™ºÂª≥ (ÁÇ∫Á¢∫‰øù‰ΩèÂÆ¢Áù°Áú†ÊôÇÈñìÁöÑËàíÁàΩ,ËÅöÁ©∫ÈñìÂú®Â§èÊúà(6ÊúàËá≥10Êúà)ÊØèÂ§©Êôö‰∏ä10:00Ëµ∑ÊúÉÈñãÊîæÂàÜÈõ¢ÂºèÂÜ∑Ê∞£,)</t>
  </si>
  <si>
    <t>A short 3-minute walk to Songshan train station/ 5-minute walk to Songshan subway station/ 7-minute walk to Houshanpi subway station A short 5-7 minute walk to the famous Raohe night market/ Wufenpu wholesale clothes market 15-20 subway ride to the famous 101 shopping district/ Taipei train station/ Zhongxiao Fuxing shopping district/ Taipei Arena/ Ximending and more! 2 metro stops from the Taipei 101, the very heart of Taipei There you can find dozens of busy and trendy clubs and a large variety of local authentic cuisine It‚Äôs really superrrrr convenient to travel to work/ school from where we're at~~~</t>
  </si>
  <si>
    <t>The Meeting Place</t>
  </si>
  <si>
    <t>Nangang</t>
  </si>
  <si>
    <t>Nangang District</t>
  </si>
  <si>
    <t>2min walk to MRT, Quiet good sleep</t>
  </si>
  <si>
    <t>Noise level: If sleep quality is important to you, then you will enjoy staying at my apartment. it is incredibly quiet. Location: TWO MINUTE walk from Jian Nan metro station, countless famous restos, miramar mall, riverside park, convenience stores, golf driving range etc. the tourist information center (miramar mall, ground floor) is a 4 to 5-minute walk from my apartment. the area is very convenient, yet really quiet at night, 20 mins by mrt to taipei 101, 8-10 mins by mrt to Zhongshiao Fuxing metro station (downtown), 10 mins by free shuttle bus from miramar mall to shilin night market, 20 mins by taxi to Yangming Shan + hot springs, 5-7 minutes by taxi to the national palace museum and martyr's shrine. Some reasons to consider my place instead of the places close to Taipei 101: Some of the most popular tourist attractions are actually very far from the taipei 101 area. these places include shilin night market, which is a free shuttle bus ride away from miramar mall. the</t>
  </si>
  <si>
    <t>Jojo</t>
  </si>
  <si>
    <t>Jhongshan District</t>
  </si>
  <si>
    <t>CENTER CITY GEM 2B1b - Daan District, MRT 2.5 min</t>
  </si>
  <si>
    <t>Large two bedroom apartment (about 20 ping) with: ‚Ä¢ One bedroom w/ double-sized bed, and a second bedroom w/ double-sized bed ‚Ä¢ Excellent Living Room Area w/ Nice ‚ÄúL‚Äù-Couch ‚Ä¢ Dining Area w/ Seating for four ‚Ä¢ Kitchen w/ two gas burners ‚Ä¢ Bathroom w/ excellent shower ‚Ä¢ Balcony w/ Washer/DRYER ‚Ä¢ Office Furniture in each bedroom Other important points: Wireless internet, ACs &amp; Ceiling Fans, microwave, toaster oven, and refrigerator. There is a guard on duty during business hours, garbage removal services, an elevator and the apartment is on the 11th of a 12th floor building. Roof access is available with a beautiful view of the city.</t>
  </si>
  <si>
    <t>Centrally located (all times in walking distance): Two great commercial areas immediately within a few minute walk and cheap eateries, restaurants, nice stores, and other great places are added into your daily life. 30 secs to convenience store, 2.5 min. to the Technology Building MRT station (Brown line), 6 min. to Daan MRT station (Red/Brown line), 8 min to Daan Park, 3min. to grocery store and cleaners, 7 min. to NTU, 8 min. to the NTU CLD, 5 min. to the World Gym, 10 min. to movie theatre, and 5 min. to Taipei's Daan Gym.</t>
  </si>
  <si>
    <t>Double room - 8 Elephants Co-living Space</t>
  </si>
  <si>
    <t>This is a double room with shared showers and toilets. Other facilities : lounge room, community computer and free Wifi, full kitchen. We are located in a 3-minute walk away from Guting metro station and the metro can take you anywhere in Taipei. Feel free to drop us a message!</t>
  </si>
  <si>
    <t>We are 10 minutes away from Shida night market. It takes 3 stations to Taipei main station, which is the transfer center in Taipei.</t>
  </si>
  <si>
    <t>Eight</t>
  </si>
  <si>
    <t>Jhongjheng District</t>
  </si>
  <si>
    <t>Triple Suite - 8 Elephants Co-living Space</t>
  </si>
  <si>
    <t>This is a triple suite with private shower and toilet. Other facilities : lounge room, community computer and free Wifi, full kitchen. We are located in a 3-minute walk away from Guting metro station and the metro can take you anywhere in Taipei. Feel free to drop us a message!</t>
  </si>
  <si>
    <t>CR√®ME De La CR√®ME - CENTER CITY Êù±ÂçÄ</t>
  </si>
  <si>
    <t>Remodeled one bedroom apartment (about 15 ping/492.8 sq. feet/45.9 sq. meters) with nearly new everything from the ceiling to the floor, wireless &amp; wired fiber internet, ACs, impressive living room area w/ custom made couch, individual coffee tables, 50" LCD that is wired to the desk via HDMI, bar style shelves, a bathroom w/ a Japanese toilet seat, a beautiful shower door and a fabulous shower, and a bedroom with a huge beautiful large dresser, extra large desk, a nice office chair and a California King-sized bed. Most bordering neighbors are businesses on business hours except for downstairs. There is a guard on duty 24/7/365, garbage removal services, two elevators and the apartment is on the 11th of a 14th floor building. Roof access is available with a beautiful view of the city.</t>
  </si>
  <si>
    <t>Centrally located (all times in walking distance): less than 30 seconds to Exit 1 of ZhongXiao DunHua MRT Station - see picture (blue line, first stop east of ZhongXiao FuXing), next building over from Ton Lin - see picture (which houses Luxy, World Gym (membership required), Zara, a movie theater (private rooms) and more), in the middle of Dong Chu Êù±ÂçÄ/Êù±Âå∫. If you know Taipei, you have walked by this location multiple times. If you don't know Taipei, that's too bad - but it is the best location you can get in Taipei for 20-35 year olds in my professional opinion (that is why I choose this location for myself).</t>
  </si>
  <si>
    <t>CENTER CITY 1B1b, Daan District, MRT 2.5 Min</t>
  </si>
  <si>
    <t>One bedroom apartment (about 14 ping/492.8 sq. feet/45.9 sq. meters) with wireless internet, ACs, a ceiling fan, excellent living room area w/ a nice couch, coffee table, entertainment center, a flat-screen 32√¢‚Ç¨¬ù LCD TV, a bar-style table w/nice bar stools, a kitchen area w/an electric stove, microwave, toaster oven, refrigerator, a bathroom w/a shower door and a fabulous shower, a balcony w/a hanging area, a washer and a dryer, and a bedroom with a huge beautiful large dresser, extra large desk, a nice office chair and a queen-sized bed w/storage underneath.</t>
  </si>
  <si>
    <t>Boutique Loft@East Village(Êù±ÂçÄ)</t>
  </si>
  <si>
    <t>Our loft is legit individual apartments with brick walls located in a new 24-hour doorman secured building. NOT a house divided into numerous of rooms. The loft is located next to the famous and luxurious Breeze Center, where movie theatre, quality food court, and shopping are literarily 2 mins away. Its location is border-line East District(Êù±ÂçÄ), where it's extremely close, and surprisingly quiet!</t>
  </si>
  <si>
    <t>Loft87</t>
  </si>
  <si>
    <t>Cozy Suite. 3 Min Walk to ZhongxiaoFuxing MRT</t>
  </si>
  <si>
    <t>ezBookers is located at the center of Eastern District of Taipei (DongQu), one of the most popular areas of Taipei. Unlike night markets, DongQu stores are famous for its trendy styles in food and fashion. There are many restaurants with awesome food nearby Civic Blvd; a great choice for you to explore gourmet food.</t>
  </si>
  <si>
    <t>SHOPPING AND ENTERTAINMENT ‚Ä¢Sogo ZhongXiao Department Store ‚ÄìTaipei's most popular shopping street adjacent to the hotel by 3 min walk ‚Ä¢Taipei Eastern District ‚Äì The central business and entertainment district ‚Ä¢Yung-Kang Street ‚Äì 2.9 km, 9 min by car ‚Ä¢Xi-Men-Ding ‚Äì 4.5 km, 15 min by car ‚Ä¢Taipei 101 ‚Äì 3.1 km, 11 min by car ARTS AND SIGHTSEEING ‚Ä¢ShogShan Cultural and Creative Park- 4.2 kilometers, 9 mins by walk ‚Ä¢Raohe Street Night Market ‚Äì 3.9 km, 14 mins by car ‚Ä¢Taipei Fine Arts Museum ‚Äì 5.7 km, 15 mins by car ‚Ä¢ShihLin Night Market ‚Äì 7.2 km, 16 mins by car ‚Ä¢National Palace Museum ‚Äì 7.7 km, 20 mins by car ‚Ä¢Beitou Hot Spring ‚Äì 15 km, 35 mins by car ‚Ä¢JiuFen ‚Äì 35 km, 50 mins by car NATURE AND SPORTS ‚Ä¢Taipei Arena ‚Äì 2.1 km, 9 mins by car ‚Ä¢DaAn Park ‚Äì 2.2 km, 10 mins by car ‚Ä¢Taipei City Zoo ‚Äì 8.8 km, 20 mins by car ‚Ä¢Yang Ming Shan National Park ‚Äì 11.7 km, 30 mins by car ‚Ä¢YehLiu Geopark and Ocean World ‚Äì 35 km, 48 mins by car</t>
  </si>
  <si>
    <t>Jack</t>
  </si>
  <si>
    <t>Cozy Suite. 3 Min Walk to Zhongxiao Fuxing MRT</t>
  </si>
  <si>
    <t>SHOPPING AND ENTERTAINMENT ‚Ä¢Sogo ZhongXiao Department Store ‚ÄìTaipei's most popular shopping street adjacent to the hotel by 3min walk ‚Ä¢Taipei Eastern District ‚Äì The central business and entertainment district ‚Ä¢Yung-Kang Street ‚Äì 2.9 km, 9 min by car ‚Ä¢Xi-Men-Ding ‚Äì 4.5 km, 15 min by car ‚Ä¢Taipei 101 ‚Äì 3.1 km, 11 min by car ARTS AND SIGHTSEEING ‚Ä¢ShogShan Cultural and Creative Park- 4.2 kilometers, 9 mins by walk ‚Ä¢Raohe Street Night Market ‚Äì 3.9 km, 14 mins by car ‚Ä¢Taipei Fine Arts Museum ‚Äì 5.7 km, 15 mins by car ‚Ä¢ShihLin Night Market ‚Äì 7.2 km, 16 mins by car ‚Ä¢National Palace Museum ‚Äì 7.7 km, 20 mins by car ‚Ä¢Beitou Hot Spring ‚Äì 15 km, 35 mins by car ‚Ä¢JiuFen ‚Äì 35 km, 50 mins by car NATURE AND SPORTS ‚Ä¢Taipei Arena ‚Äì 2.1 km, 9 mins by car ‚Ä¢DaAn Park ‚Äì 2.2 km, 10 mins by car ‚Ä¢Taipei City Zoo ‚Äì 8.8 km, 20 mins by car ‚Ä¢Yang Ming Shan National Park ‚Äì 11.7 km, 30 mins by car ‚Ä¢YehLiu Geopark and Ocean World ‚Äì 35 km, 48 mins by car</t>
  </si>
  <si>
    <t>Â§ßÂÆâÂçÄ</t>
  </si>
  <si>
    <t>Single Room - 8 Elephants Co-living Space</t>
  </si>
  <si>
    <t>This is a single room with shared showers and toilets. Other facilities : lounge room, community computer and free Wifi, full kitchen. We are located in a 3-minute walk away from Guting metro station and the metro can take you anywhere in Taipei. Feel free to drop us a message!</t>
  </si>
  <si>
    <t>Single room with private shower</t>
  </si>
  <si>
    <t>ÂñÆ‰∫∫Â∫ä‰Ωç Single bunk bed [Mixed dorm for 12pax]</t>
  </si>
  <si>
    <t>ÂñÆ‰∫∫Â∫ä‰Ωç Single bunk bed [female dorm for 10pax]</t>
  </si>
  <si>
    <t>ZhongZheng District</t>
  </si>
  <si>
    <t>ÂñÆ‰∫∫Â∫ä‰Ωç Single bunk bed [Female dorm for 10pax]</t>
  </si>
  <si>
    <t>Skygarden central rooftop apartment</t>
  </si>
  <si>
    <t>We have a rustic rooftop apartment in the heart of Taipei, it has a private rooftop garden patio. It's open, airy and pretty unique, it's been described as stepping into Bali from the city and has received comments that have a hard time believing something like that could exist in a place like Taipei. It's an old style Chinese building with plenty of character, so by no means shiny and polished, though with our apartment we're continually doing our best to sharpen everything up to meet the rising standards of Airbnb guests. There is only a staircase, no elevator, which is probably better given the amount of good food in the neighborhood. We have one double bed for 2 people, and can accommodate up to 4 if we set up a double foam mattresses in the living room tatami area (US$10/night will be added for more than 2 people), plus a very comfortable couch too! This apartment would suit a couple or small family looking for an inner city haven or therapeutic space. At our doorstep is a superma</t>
  </si>
  <si>
    <t>The Neighborhood is full of amazing places to eat, we're collecting business cards from them all, but if any of you find a little gem or two you would like to contribute please feel free, our mission is to buid a guide to this area to help people get the most out of it. some of our favourites include, so free pizza, Sababa (Mediterranean cuisine), Tjs cookies (just next door to Sababa) Vegelicia (vege food), the chocolatiers (just opposite) le petit moment (french themed), cafe Bastille (great for Belgian beer), Odeon (very trendy cafe/bar, open late) The night markets at Shida and Gongguan are also brilliant, too many places to eat.</t>
  </si>
  <si>
    <t>Kate</t>
  </si>
  <si>
    <t>Private suites in Taipei Shihlin Â§©ÊØç</t>
  </si>
  <si>
    <t>European Style Pension in the Heart of Taipei. A private en suite one bedroom (Queen Size Bed) available for short term or long term stay. Excellent location: 10 min free shuttle or 15~20 min walk to Zhishan Station (Taipei MRT) Numerous bus options near by. Public transportation is really easy in Taipei and the apt is in an excellent location with easy access to all major forms of Transportation. 12 min to Taipei Main Station via MRT. Near three major shopping options, Takashimaya, Shin Kong Mitzukoshi and SOGO (all three are high-end Japanese Department Stores, complete with shopping, Western Grocery Stores, and Restaurants) Close to Taipei Baseball Stadium, Japanese International School, American School, and Miramar Cinemas. Both traditional Chinese markets and Western Markets. Post Office, Bank, 7-11, Pharmacy, Starbucks all within 5-10 min walk. Amenity: Use of part of kitchen Laundry Cable TV WiFi Air Conditioning Linens and Towels included. This is the master bedroom w</t>
  </si>
  <si>
    <t>A complete ensuite master bedroom in a three bedroom apartment in north Taipei City. This is the neighborhood of choice for ex-pats and foreigners. It is peaceful with easy access to everything you need. 12 min to Taipei Main Station on the MRT with numerous bus and shuttle options for access to the MRT and everywhere you want to go in Taipei. Close to the famous Yang Ming Mountain, Chinese Culture University, the International School and American School. Peaceful and quiet, there is a large park nearby, Tianmu Baseball Stadium, and hiking trails above in Yang Ming Mountains. With two large department stores (Takashimaya, SOGO) and a movie theater, and numerous restaurants (casual and fancy). The famous "Din Tai Fung" (soup dumplings) has an outpost in one of the department stores. The line is usually shorter here and the dumplings every bit as heavnely. One stop down on the MRT is the famous Shilin Night Market along with numerous bars, coffee shops, and shopping. There are plenty</t>
  </si>
  <si>
    <t>Sophie</t>
  </si>
  <si>
    <t>Shilin</t>
  </si>
  <si>
    <t>Shilin District</t>
  </si>
  <si>
    <t>Tonghua Vacation Studio A</t>
  </si>
  <si>
    <t>Private Studio apartment with ensuite bathroom shower, living room, washer, balcony/laundry room, and kitchenette.</t>
  </si>
  <si>
    <t>Tonghua Vacation Studio D</t>
  </si>
  <si>
    <t>[Descriptions] Private Studio apartment with ensuite bathroom shower, living room, washer, balcony/laundry room, and kitchenette 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[List of Amenities] 26" TV Sofa couch &amp; Coffee table Queen size double bed Air Conditioner Bathroom with shower working desk &amp; chair Kitchenette Balcony &amp; Laundry Area Washer Electri</t>
  </si>
  <si>
    <t>Tonghua Vacation Studio E</t>
  </si>
  <si>
    <t>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t>
  </si>
  <si>
    <t>Relaxing &amp; Tranquil near Beitou MRT</t>
  </si>
  <si>
    <t>Just outside of Taipei City proper lies a peaceful and gorgeous area named Beitou. Famous for the numerous hot springs in the area, it is a perfect get away from the hustle and bustle of Taipei City. C+ Roomshare Studio is a relaxing and tranquil place with Japanese stlye design. Surrounded by green trees and warm sunshine coming through, local artists who stayed at C+ Roomshare Studio have created many artistic works with poetic grace. You can find your own touching moment here. Just bring your own toothbrush and towel and you are all set! The Space: Family Friendly! Comfortable Japanese Tatami Style Futons fit for 3-5 Adults Kitchen with basic utensils Refrigerator Color TV with Cable Air Conditioning Wireless Internet Bathroom Amenities provides: body wash, shampoo, shower gel, cleansers, hair dryer Tea &amp; Coffee provided Washing machine and dryer provided The Location: Beitou District 10 min walk from XinBeitou MRT Station 15 min walk from XinBeitou Marketplace 15-20 min away from</t>
  </si>
  <si>
    <t>Chih Chih</t>
  </si>
  <si>
    <t>Beitou</t>
  </si>
  <si>
    <t>Beitou District</t>
  </si>
  <si>
    <t>(ÂèåÂçßÊàø) Loft Style Flat</t>
  </si>
  <si>
    <t>Enjoy the relaxing while being close to CBD, downtown and Neihu Technology District! This newly revamped apartment in Taipei is available for short term rental. This building is conveniently located in Neihu district, having access to 24-hr convenient stores, 1.5-minute walk to a mid-size supermarket. 10-min bus ride to the nearest MRT station, 10 min bus ride to Taipei airport. Within 5-minute walking distance, you get access to many local restaurants, postal office, the ‚Äúpearl drink" tea shops, dry-clean stores, etc. In 5 minutes of taxi ride which cost you less than US$ 3, you get access to Costco and the large marts such as RT mart and Carrefour with food courts. This apartment is right at the outer ring of the Neihu Technology District. This is a perfect place to stay if you are in the technology industry and are sent to Taipei for work. You can get to the office in 5 minutes of bus ride. This newly revamped apartment is thoughtfully furnished in loft style, located on the 6</t>
  </si>
  <si>
    <t>Gordon</t>
  </si>
  <si>
    <t>Neihu</t>
  </si>
  <si>
    <t>Neihu District</t>
  </si>
  <si>
    <t>Studio with kitchen near Guting MRT</t>
  </si>
  <si>
    <t>Room: - 8 Ping (with a second floor in unit, about 451 square feet of floor space) with individual entrance studio - Air conditioning - Sofa-bed with bed sheet, comforter and pillows - Kitchenette with cookware, utensils, electric stove, coffee maker, toaster, toaster oven, fridge, kettle - Bathroom with shower curtain, hair dryer, towels - Landline for local calls - Both wired and wireless internet connection available - Non-smoking apartment Building facilities: - 24 hour security - Coin laundry - Garbage collection service Transportation: - 5 minutes walk to Guting MRT station - Bus stops across the street Neighborhood: - Close to CKS Memorial Hall - Shi-Da night market area - Various restaurants, grocery stores and pharmacies - Close to riverside bike trail Before you make the booking, please let me know your arrival and departure time so I can make arrangements for key exchange. Please let me know if I could answer more questions.</t>
  </si>
  <si>
    <t>- 5 minutes walk to Guting MRT station - 15 minutes walk to the main entrance of NTNU - 2 MRT stops to NTU</t>
  </si>
  <si>
    <t>Pei</t>
  </si>
  <si>
    <t>Mrt Stay-Âçï‰∫∫Â•óÊàø(‰ΩøÁî®Áã¨Á´ãÂç´Êµ¥)</t>
  </si>
  <si>
    <t>***Âú®airbnbÈ¢ÑËÆ¢‰πãÂâç, ËØ∑‰ΩøÁî®ÁöÑ[ËÅîÁ≥ªÊàë]ÊåâÈíÆÂèëÈÄÅÁü≠‰ø°ÁªôÊàëÁ°ÆËÆ§ÊàøÊ∫ê.***Before making a booking request on (Hidden by Airbnb) , please send me a message to confirm availability and rates first. You can do so by clicking on the [Contact me] button on the right side of this page. ~~~~~~~~~~~~~~~~~~~~~~~~~~ *MRT Stay * A modern and fashionable home stay, it is a shared apartment, unlike a normal hotel. It combines a flexible term, a comfortable price, different room styles, convenient transportation and excellent location. Its clean environment is near MRT stations and its complete amenities will make you feel at home. Staying here will make you relax naturally and help you get to your destinations quickly. Our location also makes it easy to sample the different foods available in Taipei. Amenities include: bed, LED TV, air conditioning, free WIFI, free cable TV, water heater, electronic hot water kettle , toilet paper, shampoo, hair conditioner, body lotion, facial cleaner, toothpaste, hair dryer.For personal hygiene</t>
  </si>
  <si>
    <t>„ÄêÈÑ∞ËøëÊôØÈªû„Äë ‚ÄßÈæçÂ±±ÂØ∫:ÊòØÁôæÂπ¥ÁöÑÂêçÂâéÂè§ÂØ∫(ÂúãÂÆ∂‰∫åÁ¥öÂè§Ëπü)ÊòØÂè∞ÂåóÊóÖÈÅäÂøÖÂà∞ÁöÑÂõõÂ§ßÊôØÈªû‰πã‰∏Ä.ÂÖ•Â†¥‰∏çÁî®ÈñÄÁ•®ÔΩ° ‚ÄßËèØË•øË°óÂ§úÂ∏Ç:ÊòØÂè∞ÁÅ£Á¨¨‰∏ÄÂ∫ßËßÄÂÖâÂ§úÂ∏Ç,Ê≠∑Âè≤ÊÇ†‰πÖ,ÊúâÂ§öÂÆ∂ÈáéÂë≥/ËõáËÇâÈ§êÂª≥,ÂÇçÊôöÈÇÑÊúâÊÆ∫ËõáË°®Êºî,ÊåëÊà∞‰Ω†ÁöÑËÜΩË≠òÔΩ°30Âπ¥‰ª•‰∏äÁöÑËÄÅÂ∫óÊØîÊØîÁöÜÊòØ,ÊåëÈÄó‰Ω†ÁöÑÂë≥ËïæÔΩ° ‚ÄßÈæçÂ±±ÂØ∫Âú∞‰∏ãË°ó:Âè∞ÁÅ£Á¨¨‰∏ÄÂ∫ßÁµêÂêàÊ∞¥ËàûÊôØËßÄÂÖ¨ÂúíÔΩ§Âú∞‰∏ãÂÅúËªäÂ†¥ÂèäÂú∞‰∏ãÂïÜÂ†¥ÁöÑÂú∞‰∏ãË°ó,ÂÖßÊúâÂ§öÂÆ∂ÂëΩÁêÜÊî§,ÈÄô‰∫õÂëΩÁêÜËÄÅÂ∏´ÂèØËß£ËÆÄÊàñÊîπËÆä‰Ω†ÁöÑÊú™‰æÜ,‰ø°‰∏ç‰ø°Â∞±Áî±‰Ω†‰∫Ü! ‚ÄßËâãËà∫ÊúçÈ£æÂïÜÂúà:ÊòØÂè∞ÁÅ£Á¨¨‰∏ÄÂ∫ßÊàêË°£Èä∑ÂîÆÊâπÁôºÂ∏ÇÂ†¥,ÂæûÂ¨∞ÂÖíÊúçÂà∞Â£ΩË°£ÈÉΩÊúâÔΩ° ‚ÄßÈùíËçâÂ∑∑:Ë•øÊòåË°ó224Â∑∑ÈõÜ‰∏≠Â§öÂÆ∂ÈùíËçâÂ∫ó,‰ª•Ë≤©Ë≥£Êú¨Âú∞ÁîüÁî¢ÁöÑËçâËó•ÁÇ∫‰∏ª,Êó©Êúü‰∏≠/Ë•øÈÜ´Ëó•Áº∫‰πèÊôÇ,‰ª∞Ë≥¥ÈùíËçâÊ±ÅÊ≤ªÁóÖ,Ë®±Â§öÂè§ËÄÅÂÅèÊñπÈÉΩËóèÂú®ÂÖ∂‰∏≠,ÂèàÁ®±ÔΩ¢ÊïëÂëΩË°óÔΩ£ÔΩ° ‚Äß‰ΩõÂÖ∑Ë°ó:Ë•øÂúíË∑Ø‰∏ÄÊÆµËÅöÈõÜ20ÂÆ∂‰ΩõÂÖ∑Â∫ó,ÊòØÂÖ®Ëá∫ÁÅ£ÊúÄÊúâÂêçÁöÑ‰ΩõÂÖ∑Áî®ÂìÅË°óÔΩ° ‚ÄßÂâùÁöÆÂØÆ:‰øùÁïôÁôæÂπ¥ÂâçÈñ©ÂçóÂºèÂèäÂ∑¥Ê¥õÂèØÂºèÂª∫ÁØâÁöÑËÄÅË°óÂçÄ,Á¥ÖËâ≤ÁöÑÁ£öÁâÜ,Êê≠ÈÖçÊã±ÂûãÁöÑÈ®éÊ®ì,ÂèäÈõïËä±ÁöÑÁ™óÊ´∫,Êï£Ê≠•ÂÖ∂ÈñìÂΩ∑ÂΩøËµ∞ÂÖ•Ê∏ÖÊúùÊôÇÊúüÁöÑËâãËà∫ÔΩ° ‚ÄßÈêòÈå∂Ë°ó:Â§ßÁêÜË°ó‰∏ä‰∏≠ÂúãÊôÇÂ†±Â∞çÈù¢ÁöÑ[ÈêòÈå∂Âüé].Êèê‰æõÂè∞ÂåóÂÖ´Êàê‰∏≠‰ΩéÂÉπÈêòÈå∂ÊâπÁôºÈúÄÊ±ÇÔΩ°</t>
  </si>
  <si>
    <t>ÁïÖÊ∏∏Âè∞Êπæ</t>
  </si>
  <si>
    <t>Wanhua</t>
  </si>
  <si>
    <t>Wanhua District</t>
  </si>
  <si>
    <t>ËøëÂè∞ÂåóÂ∏ÇÂú∞ÈìÅÁ´ô-Mrt Stay 2‰∫∫Â•óÊàø-(‰ΩøÁî®Áã¨Á´ãÂç´Êµ¥)</t>
  </si>
  <si>
    <t>***Âú®airbnbÈ¢ÑËÆ¢‰πãÂâç, ËØ∑‰ΩøÁî®ÁöÑ[ËÅîÁ≥ªÊàë]ÊåâÈíÆÂèëÈÄÅÁü≠‰ø°ÁªôÊàëÁ°ÆËÆ§ÊàøÊ∫ê.*** ~~~~~~~~~~~~~~~~~~~~~~~~~~ *MRT Stay * A modern and fashionable home stay, it is a shared apartment, unlike a normal hotel. It combines a flexible term, a comfortable price, different room styles, convenient transportation and excellent location. Its clean environment is near MRT stations and its complete amenities will make you feel at home. Staying here will make you relax naturally and help you get to your destinations quickly. Our location also makes it easy to sample the different foods available in Taipei. Amenities include: bed, LED TV, air conditioning, free WIFI, free cable TV, water heater, electronic hot water kettle , toilet paper, shampoo, hair conditioner, body lotion, facial cleaner, toothpaste, hair dryer.For personal hygiene consideration, we do not provide any toothbrushes or towels.,and use shared bathroom, and its own private bathroom. The room will be clean-up and changed the bed-sheet before your arrival. But during</t>
  </si>
  <si>
    <t>ËøëÂú∞ÈìÅÁ´ô-Mrt Stay3‰∫∫Â•óÊàø-(‰ΩøÁî®Áã¨Á´ãÂç´Êµ¥)</t>
  </si>
  <si>
    <t>Taipei Mrt Apt-Ë•øÈñÄÁî∫‰∏ã‰∏ÄÁ´ô/ËøëÂú∞ÈêµÂè£-#0204*6p</t>
  </si>
  <si>
    <t>ËøëÂè∞ÂåóÂ∏ÇÂú∞ÈìÅÁ´ô-Mrt Stay 4‰∫∫Â•óÊàø-(‰ΩøÁî®Áã¨Á´ãÂç´Êµ¥)</t>
  </si>
  <si>
    <t>1.We require a minimum 2-night stay for the same room guests booking. 2.We only allow booking by reservations and we also do not accept reservations less than 72 hours before check-in. 3.We service hours is from 3pm to 7pm. As the property is only with accommodation which is without reception, please contact with the property (Email hidden by Airbnb) to advise the check-in time after making a reservation. If guests need to check in before 15:00 OR after 20:00, there will be an extra service charge, TWD 100 per hour. 4.Please Note! The address on website is for the property office NOT for the accommodation place. The rooms are located in several areas and it will be subject to the availability to provide different room types. We will reply all the arrangement details within 24 hours once we receive guest‚Äôs email. Guests need to reply to double confirm all the details are correct. Then, they can show this email copy as the certificate to check in. 5. Our whole region No smoking &amp; tempera</t>
  </si>
  <si>
    <t>Modern Loft in Taipei Dazhi area</t>
  </si>
  <si>
    <t>Location: - Situated in one of the best neighborhoods in Taipei - Quick walk to Jianan station on MRT brown line and Miramar mall, with free shuttle to Shilin night market - Major banks and 7-11 right around the corner with many English friendly restaurants and shops within a few blocks - Quick and cheap taxi ride to National palace museum, Yangming Shan, and Neihu Tech Park Facility: - Recently renovated by yours truly =) - Luxury apartment with 24/7 security for all day check-in - Large living area with leather sofa and LED TV - Wifi and digital cable to keep you connected - Queen size mattress upstairs with extra mattress available - Coin operated washer and dryer in building</t>
  </si>
  <si>
    <t>Dazhi is a newly developed area located on the north side of Taipei City. It really has the best of both worlds for being very close to downtown yet clean quiet and extremely safe.</t>
  </si>
  <si>
    <t>Victor</t>
  </si>
  <si>
    <t>Zhongshan district</t>
  </si>
  <si>
    <t>‰∏çÊåëÊàøÁç®Á´ã3‰∫∫Â•óÊàø 3P Room</t>
  </si>
  <si>
    <t>Come stay with Aunty Lee here in Taipei! Conveniently located with the MRT, you can really take advantage of the outstanding location by being in Central taipei. These rooms are carefully and meticulously designed by a group of Taiwanese ladies that love to travel and have been inspired by their travels. The room includes: *Real Bed that fits 1-4 people *Linens and towels are provided *Fully equipped bathroom with shampoo and body wash *Refrigerator *Wireless Internet Connection *Wired Internet Connection *Elevator in the building *Safe and secure *Air conditioning *Cable Color TV *Closet and hanger The Location: Being located in the center of Taipei, you are sure to have a comfortable, convenient and exciting stay in this dynamic city! *Steps away from Zhongshan MRT *2 stops away from the famous Ximending Shopping and Entertainment district, including local and international foods *Close to all major Taipei tourist attractions *Close to all popular night markets in Taipei for local</t>
  </si>
  <si>
    <t>Âè∞ÂåóËªäÁ´ôÊç∑ÈÅã‰ΩèÂÆø</t>
  </si>
  <si>
    <t>‰∏çÊåëÊàøÁç®Á´ã4‰∫∫Â•óÊàø 4P ROOM</t>
  </si>
  <si>
    <t>Come stay with here in Taipei! Conveniently located with the MRT, you can really take advantage of the outstanding location by being in Central taipei. These rooms are carefully and meticulously designed by a group of Taiwanese ladies that love to travel and have been inspired by their travels. The room includes: *Real Bed that fits 1-4 people *Linens and towels are provided *Fully equipped bathroom with shampoo and body wash *Refrigerator *Wireless Internet Connection *Wired Internet Connection *Elevator in the building *Safe and secure *Air conditioning *Cable Color TV *Closet and hanger The Location: Being located in the center of Taipei, you are sure to have a comfortable, convenient and exciting stay in this dynamic city! *Steps away from Zhongshan MRT *2 stops away from the famous Ximending Shopping and Entertainment district, including local and international foods *Close to all major Taipei tourist attractions *Close to all popular night markets in Taipei for local foods and</t>
  </si>
  <si>
    <t>Áç®Á´ã2‰∫∫Â•óÊàø‰∏çÊåëÊàø 2P ROOM</t>
  </si>
  <si>
    <t>Come stay with Aunty Lee here in Taipei! Conveniently located with the MRT, you can really take advantage of the outstanding location by being in Central taipei. These rooms are carefully and meticulously designed by a group of Taiwanese ladies that love to travel and have been inspired by their travels. The room includes: *Real Bed that fits 1-4 people *Linens are provided *Fully equipped bathroom with shampoo and body wash *Refrigerator *Wireless Internet Connection *Wired Internet Connection *Elevator in the building *Safe and secure *Air conditioning *Cable Color TV *Closet and hanger The Location: Being located in the center of Taipei, you are sure to have a comfortable, convenient and exciting stay in this dynamic city! *Steps away from Zhongshan MRT *2 stops away from the famous Ximending Shopping and Entertainment district, including local and international foods *Close to all major Taipei tourist attractions *Close to all popular night markets in Taipei for local foods and</t>
  </si>
  <si>
    <t>1mintoMRTNeartaipei101/w-hotel,</t>
  </si>
  <si>
    <t>Located in the heart of Taipei, this modern and stylish room is perfect for a family or group of friends. The apartment is located in a new building in trendy and desired Taipei City Hall Xinyi district, which is known for its international shopping, brands, nightlight and restaurants. Perfect for a group of travelers or a family! The room: * One queen size bed * One single size bed * Can accommodate from 1-5 people * Living room fully equipped * Kitchen with refrigerator * Bathroom with towels * Washing Machine * Internet connection * New modern furnishing and design * LED TV with Cable The Location: * 1min away from Taipei City Hall MRT,blue line * World Trade Center, Taipei 101 within 10 minutes * Numerous amounts of restaurants, shopping, bars, nightlife near by * Taxi cabs throughout * Close to all and most major Taipei attractions * Convenience stores and supermarkets nearby * Tea shops, coffee shops close by * Famous Taiwanese night markets for food, culture, games and shopping</t>
  </si>
  <si>
    <t>ÈÄôË£°ÊòØÂè∞ÂåóÊúÄÁÜ±È¨ßÁöÑÁ≤æËèØÂçÄ, Â∞çÈù¢ÊúâÂæàÂ§öÂèØÈÄõË°óÁöÑÂú∞Êñπ, ÂåÖÂê´ÁôæË≤®ÂÖ¨Âè∏ÂèäË™†ÂìÅÊõ∏Â∫ó, Êôö‰∏äÈÇÑÊúâÂæàÂ§öËø∑‰∫∫ÁöÑÂ§úÁîüÊ¥ª, ÂåÖÂê´Â§úÂ∑øÂèäpub. ‰∫§ÈÄö‰ΩçÁΩÆ: Êú¨È§®‰ΩçÊñºËóçÁ∑öÂ∑øÊîøÂ∫úÁ´ôÂá∫Âè£1ËôüÂèä4ËôüÂæåÁöÑÁ¨¨‰∏ÄÊ¢ùÂ∑∑Â≠êÁöÑ‰∏≠Èñì. Â∞çÈù¢Âç≥ÊòØÂ∑øÂ∫úËΩâÈÅãÁ´ô, Â§ßÊúâÂ∑¥Â£´ÂèØÁõ¥Êé•Âà∞Ê°ÉÂúíÂúãÈöõÊ©üÂ†¥. ÈÑ∞ËøëÊôØÈªû: ‰ª•Êç∑ÈÅã4ËôüÂè£ ÂæÆÈ¢®ÁôæË≤®. W-HOTEL. Èò™ÊÄ•ÁôæË≤®. Êñ∞ÂÖâ‰∏âË∂ä. Ë™†ÂìÅÊõ∏Â∫ó. Âè∞Âåó101 ÂúãÁà∂Á¥ÄÂøµÈ§®. ÊùæÂ±±ÊñáÂâµÂúíÂçÄ. SOGO ‰∫îÂàÜÂüîÊâπÁôºË°£ÊúçÈõÜÊï£Âú∞ ÂæÄÊú¨Ê£üÂæåÊñπÂèØËµ∞Ëá≥È•íÊ≤≥Â§úÂ∑ø Êó©È§ê: Êú¨Ê£üÈöîÂ£ÅÊúâ‰∏≠ÁæéÂºèÊó©È§ê. Âè≥Ëµ∞ÊúâÈ∫µÂåÖÂ∫óÂèäÊó©ÂçàÈ§êÂ∫ó, Â∑¶Ëµ∞30Â∑∑ÊúâÊ∞∏ÂíåË±ÜÊºø. Â∞çÈù¢Èò™ÊÄ•‰∏äÊúâÊòüÂ∑¥ÂÆ¢. ‰æøÂà©ÂïÜÂ∫ó: Êú¨Ê£üÂ∑¶ÈÇäÁ¨¨‰∏ÄÊ¢ùÂ∑∑Â≠êÂ∑¶ËΩâÊúâÂÖ®ÂÆ∂‰æøÂà©ÂïÜÂ∫óÂèäÂÖ®ËÅØÂ§ßÂûãË≥£Â†¥, Âè≥ÈÇäÊúâ7-11. ÈôÑËøëÁæéÈ£ü: Â∞èÂêÉ: 30Â∑∑ÂèäÈ•íÊ≤≥Â§úÂ∑ø. ÊúâÈ≠ØËÇâÈ£Ø.Ëá≠Ë±ÜËÖê‚Ä¶..Á≠âÂ∞èÂêÉ</t>
  </si>
  <si>
    <t>TaipeiAliceHome</t>
  </si>
  <si>
    <t>Xinyi</t>
  </si>
  <si>
    <t>Xinyi District</t>
  </si>
  <si>
    <t>Twin Room - 8 Elephants Co-living Space</t>
  </si>
  <si>
    <t>This is a twin room with shared showers and toilets. Other facilities : lounge room, community computer and free Wifi, full kitchen. We are located in a 3-minute walk away from Guting metro station and the metro can take you anywhere in Taipei. Feel free to drop us a message!</t>
  </si>
  <si>
    <t>Êµ∑Â©ÜÂ©ÜTPEshort rent ,Xihu MRT,2 bed A</t>
  </si>
  <si>
    <t>Perfect for those that are in the area for business stays and/or looking for a cozy stay in Taipei, our home is open to you! We are located just steps away from the Xihu MRT station which gives you access to all of metropolitan Taipei. TheRoom: 2F,NOX,Lane 217, Section 1, N√®ih√∫ Road, Neihu District,Taipei, Taiwan * Real Bed that accommodates 1-2 people * Towels, linens are provided,shampoo, toothpaste,hair drier * Lift in the building * Safe and secure area * Color TV with Cable * Wifi and Internet Connection * Refrigerator in the room * Washing Machine * Air Conditioning * Additional cleaning is available and can be arranged at NT600 per session Location: 2 minutes walk away from the MRT Xihu 2 minutes walk away from the Neihu Technology Park 5 minutes to Taipei Songshan Airport 20 minutes to Taipei Main Station to access other parts of Taiwan Close to convenience stores, local shops, boutiques and snack shops Local Attractions: Neihu Technology Park(ÂÖßÊπñÁßëÂ≠∏ÂúíÂçÄ), Miramar Shopping Mall(</t>
  </si>
  <si>
    <t>Alice</t>
  </si>
  <si>
    <t>HIPOPO TPE short rental, Xihu MRT C</t>
  </si>
  <si>
    <t>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Address:2F,NOX,Lane 217, Section 1, N√®ih√∫ Road, Neihu District,Taipei, Taiwan The Room: * Real Bed for 2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NT500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t>
  </si>
  <si>
    <t>Êµ∑Â©ÜÂ©Ü TPE short rental, Xihu MRT F</t>
  </si>
  <si>
    <t>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2F,NOX,Lane 217, Section 1, N√®ih√∫ Road, Neihu District,Taipei, Taiwan The Room: * Real Bed for 2 people * Towels, linens are provided,shampoo, toothpaste,hair drier * Lift in the building * Safe and secure area * Color TV with Cable * Wifi and Internet Connection * Refrigerator in the room *Washing Machine * Air Conditioning * Additional cleaning is available and can be arranged at NT600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Technology Park(ÂÖßÊπñÁßëÂ≠∏ÂúíÂçÄ</t>
  </si>
  <si>
    <t>Êµ∑Â©ÜÂ©Ü Taipei short rental MRT Xihu</t>
  </si>
  <si>
    <t>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Address:, Section 1, N√®ih√∫ Road, Neihu District,Taipei, Taiwan The Room: * Real Bed for 2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NT500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Technology Park(ÂÖßÊπñÁßëÂ≠∏Âúí</t>
  </si>
  <si>
    <t>Taipei Boutique.Near MRT,near SOGO &amp;Braze Dept.</t>
  </si>
  <si>
    <t>Experience boutique living in Central Taipei! Close to the highly desired East District, near Zhongxiao Xinsheng MRT, this exquisite apartment is just what you need for a great stay! The apartment comes with 24 hour security and is perfect for tourists, luxury special stays or a business traveler. The room also includes: *Real bed that accommodates 1-2 people *Spacious living room with LCD TV with Cable *Kitchen with basic utensils and refrigerator *Modern and clean bathroom with rain shower head *Shampoo, shower gel, hair dryer are all provided *Washing/dryer machine *Broadband Internet *Air conditioning *Towels are provided *No smoking and No pets please! *Additional cleaning and housekeeping services are available if needed Location: *Location is close to Bade Road *Close to Guanghua Computer Center *Close to National Taipei Universy *Close to MRT Station ZhongXiao XinSheng- 5 min walking *Close to 24 hour convenience stores *Close to night markets *Close to XInyi Business Distri</t>
  </si>
  <si>
    <t>The apartment comes with 24 hour security and is perfect for tourists, luxury special stays or a business traveler. Duplex apt. *Close to Guanghua Computer Center *Close to National Taipei Universy *Close to MRT Station ZhongXiao XinSheng- 5 min walk *Close to 24 hour convenience stores *Close to night markets *Close to XInyi Business District *Close to SOGO department stores</t>
  </si>
  <si>
    <t>HIPOPO TPE Hotel APT,JiannanRd MRT</t>
  </si>
  <si>
    <t>HIPOPO TPE Hotel Apartment ,Jiannan Rd MRT Perfect for those that are in the area for business stays Neihu Technology Park(ÂÖßÊπñÁßëÂ≠∏ÂúíÂçÄ) and/or looking for a cozy stay in Taipei, our home is open to you! We are located just steps away from the Jiannan Rd MRT station(ÂäçÂçóË∑ØÊç∑ÈÅãÁ´ô) which gives you access to all of metropolitan Taipei. The Room: * Real Bed for 2 people, Attic for 1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NT600 per time *24 hour doorman services Address :9F, NoX, Lane 69, Jingye 2nd Rd., Jhangshan District, TaipeiÔΩ° 1 bed room, kitchen, bathroom, elevator in building. 5 minutes walk away from the Jiannan Rd MRT 10 minutes walk away from the Neihu Technology Park Local Attractions: Neihu Technology Park, Miramar Shopping Mall, N</t>
  </si>
  <si>
    <t>HIPOPO TPE short rental,MRT Xihu 6B</t>
  </si>
  <si>
    <t>Address:6F, NoX, Lane217, Section 1, N√®ih√∫ Rd, Neihu District, Taipei,TaiwanÔΩ° 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The Room: * Real Bed for 2 people * Towels, linens are provided,shampoo, toothpaste,hair drier * Lift in the building * Safe and secure area * Color TV with Cable * Wifi and Internet Connection * Refrigerator in the room *Washing Machine * Air Conditioning * Additional cleaning is available and can be arranged at NT500 per time 1 bed room, bathroom, elevator in building. 5 minutes walk away from the Xihu MRT station 2minutes walk away from the Neihu Technology Park Local Attractions: Neihu Technology Park, Miramar Shopping Mall, National Palace Museum, yangmingshan national park, Shilin Night Market, Taipei 101.</t>
  </si>
  <si>
    <t>HIPOPO TPE short rental,MRT Xihu 6A</t>
  </si>
  <si>
    <t>New Studio in Taipei City Center</t>
  </si>
  <si>
    <t>New Studio in Taipei City Center Super clean and quiet, entirely renovated Studio in the center of Taipei city. Location: The apartment has an IDEAL CENTRAL LOCATION for quick access to all main parts of Taipei. NEW Red MRT Line JUST OPENED. Get to all the main sites in super quick time. Very very convenient. 2 MINUTES walk to Dongmen subway station 3 MRT Stop away from Taipei Main Station (Ease of access from your airport coach drop off) The historic Chang Kai Chek Memorial and park is a few minutes away by foot. or by MRT Under 5 min. walk to Yong Kang Jie, famous restaurant street in Taipei. Many, MANY restaurants around, of all different kinds. Local, western, fine dining, quick and surprisingly delicious fast food. You can read my guidebook and see my recommendations in the area. The famous, Din Tai Fung restaurant is only a 5 minute walk away 10 minutes bus to Taipei 101 Under 10 min. walk to Da An Park , the biggest Park in Taipei Very close to 7-11. Open</t>
  </si>
  <si>
    <t>It's a FANTASTIC location with so many restaurants to choose from, a traditional market, an MRT to all the important places on your doorstep and shopping too It's also very peaceful set off the main road down a quiet street.</t>
  </si>
  <si>
    <t>Daven</t>
  </si>
  <si>
    <t>HIPOPO TPE short rental,MRT Xihu G</t>
  </si>
  <si>
    <t>ZhongxiaoFuxing(superior)</t>
  </si>
  <si>
    <t>Room was a standard double bed . Located in Taipei's hot popular East area, Zhongxiao Fuxing MRT Exit 4 . Detached suites with separate baths . Newly renovated , the rooms are equipped with separate dedicated security electronic locks. 3-minute walk from the MRT station can be reached .</t>
  </si>
  <si>
    <t>[Transportation and life function ] Sightseeing Close to all major attractions within 10-20 minutes by public transport ride from Taipei 101 , Sun Yat-sen Memorial Hall , Songshan Tobacco Factory, Eslite Bookstore , cats empty and Ximending . MRT can reach many famous Night Bazaar and attractions, Shilin Night Market , Shida Night Market , RaoHe Night Shopping Popular shopping district in Taipei center - Eastern . A variety of shops within walking distance . Walk about 15 minutes to walk to Little Dome + Matsuyama sports center (gym, swim pool) Gourmet About 1 minute walk you can reach the Da Night Market , enjoy a variety of local specialties . Major well-known specialty restaurants are also gathered in this , so you do not run around can enjoy .</t>
  </si>
  <si>
    <t>SogoStay</t>
  </si>
  <si>
    <t>ZhongxiaoFuxing(superior-1)</t>
  </si>
  <si>
    <t>Room was a standard double bed.Located in Taipei's hot popular East area, Zhongxiao Fuxing MRT Exit 4 . Detached suites with separate baths . Newly renovated , the rooms are equipped with separate dedicated security electronic locks. 3-minute walk from the MRT station can be reached .</t>
  </si>
  <si>
    <t>Cheap Private Double room in Surfin Taipei</t>
  </si>
  <si>
    <t>Hi there Welcome to Surfin Taipei ! Here will be your second home in Taipei, hope you enjoy your stay and meet cool travelers around the world here. We don't have 24 hours reception service,we will send you a detail info after you make reservation that you can arrive at any time and do the self check-in : )</t>
  </si>
  <si>
    <t>We are near Taipei Main Station which is very convenient for eating, shopping, clubbing, sightseeing!!(Around 20 secs-walk from NTU Hospital Station)</t>
  </si>
  <si>
    <t>Surfin' Taipei</t>
  </si>
  <si>
    <t>Resort Living in Tianmu, Taipei</t>
  </si>
  <si>
    <t>Experience the luxury and resort style living in a charming and quaint area of Taipei. Tianmu (Â§©ÊØç) is a neighborhood located in Shilin, Taipei City, Taiwan. Located on the northern border of Shilin District, Tianmu borders the neighboring district of Beitou and Yangmingshan National Park. The apartments include the following amenities: *Room with real bed that accommodates 1-2 people *Modern bathroom *Towels and linens are provided in your stay *Color TV with Cable *Internet access *Lift in the building *Kitchen area with refrigerator *24 Hour security with doorman, buzzer and wireless intercom *Resort style swimming pool *Washer and Dryer Available *Air Conditioning *Heating system *Gym *Yoga Room *Beautiful Scenery *Pet Friendly Simple breakfast available at lobby everyday Location: *Tianmu, Taipei, Taiwan *Shilin District *Close to the most famous night market- Shi Lin Night Market where you can sample over 100 food items *Shopping areas with famous brands at Sogo, Shin Kong Mitsu</t>
  </si>
  <si>
    <t>We are in the most upscaled residential area . Quiet and peaceful . With park across street . Buses to nearby MRT and downtown depart from a stop at the roundabout 8 minutes only . Restaurants and shops a rounded at the roundabout . At weekend walk down 5 minutes more at the main cross of Chungshan North road even flea market can brings a lots of fun !!</t>
  </si>
  <si>
    <t>Sophia</t>
  </si>
  <si>
    <t>City Center Loft Apartment 1min MRT</t>
  </si>
  <si>
    <t>A Central Taipei 5-Star Studio Deluxe Apartment ‚Äì Excellent transport facilities, 1 min walk to metro station, easy access to Taipei Main Station, famous night markets, shopping district, museums. Your home to home Taipei apartment base. Best choice for vacational rental, business trip, and overseas studies. Short-term (weekly and monthly) and long-term lease available. There are simply too much to do‚Ä¶ best for backpacking, family vocation rental, business trip or overseas studies. Stylish affordable accommodation is offered in this modern apartment in the heart of central Taipei. With so much to do and so many places to visit, including many historical architectures and open spaces, you will be spoilt for variety of choices. It is your best base for sight-seeing holidays, business events, exhibitions, and oversea studies with great value. Excellent and Convenient Transportation 1 min walk to Qingkuang Night Market (Êô¥ÂÖâÂ§úÂ∏Ç). Nijung W. Rd Shopping District, Shinlin Night Market are j</t>
  </si>
  <si>
    <t>Cassie</t>
  </si>
  <si>
    <t>Cheap Private Doubled-bed room in Surfin Taipei</t>
  </si>
  <si>
    <t>8-bed mixed dorm@On My Way Taipei Hostel</t>
  </si>
  <si>
    <t>"On my way" was a concept formed by a group of Taiwanese backpackers. We would like to build a "home" for backpackers who visit Taipei. We are located in Beitou , which is just north of Taipei, and one of the Top Ten Small Tourist Towns in Taiwan. It's only 3 minutes walk to our hostel from MRT Beitou station (Red Line). Many famous spots, including a national park, are within day trip range. We are very close to everything you need, such as restaurants, breakfast vendors, banks, post office, coffee shop, fruit stands, post office, bank, traditional/night markets, convenience stores, even hot springs. Also, it's convenient to go shopping in downtown or visit all famous scenic spots around Taipei, like Guandu, Danshuei, Shihlin Night Market, Nation Palace Museum, and Yangmingshan National Park, etc.through MRT system within 30 minutes. In our "Semi-private dorm" (8 beds) , we provide personal luggage locker, cabinet, outlet, reading light and curtains around each bed. New bedclothes a</t>
  </si>
  <si>
    <t>On My Way Taipei Hostel</t>
  </si>
  <si>
    <t>Cheap Single Private Room in Surfin Taipei</t>
  </si>
  <si>
    <t>Mixed Dorm for 6 (8 mins from Main Station)</t>
  </si>
  <si>
    <t>Lads! Welcome to Surfin Taipei ! Here will be your second home in Taipei. Hope you enjoy your stay and meet cool travelers around the worlds. We don't have 24 hours reception service, you can arrive at any time. We will send you detailed info after you make your reservation.</t>
  </si>
  <si>
    <t>We are near Taipei Main Station which is very convenient for eating,shopping,clubbing,sightseeing!!(Around 30sec-walk from NTU Hospital Station)</t>
  </si>
  <si>
    <t>Economic Double room (No Window) Á∂ìÊøüÁÑ°Á™óÂÆ¢Êàø</t>
  </si>
  <si>
    <t>-------------------------------------------------------------------- Check-in Time:After 3PM(15:00) Check-out Time:Before 12PM(12:00) -------------------------------------------------------------------- If you want to book the room, please provide your name, phone number, nationality, the date, and the room type which you like. We will charge 30% for the deposit to keep the room for you. :) We provide the Malaysia, Hong Kong, and Taiwan bank account. Also, you could choose to pay by (SENSITIVE CONTENTS HIDDEN) or credit card. -------------------------------------------------------------------- You could use WIFI for free in our Hotel. Hotel Information: 1. TV, Water, hair dryer, Mini refrigerator, Air conditioner, in all rooms. 2. Coffee machine, Water, Washing machine in the lobby, 3. Free WIFI, Fax, Print, Taxi(paying), Sin card renting, Pick-up or set-off service(paying). 4. We have 24HR service for you. If you come early before check-in time, your luggage can leave in our lobby.</t>
  </si>
  <si>
    <t>Ulysses Hotel is a 2-minute walk from Taipei Train Station and the Taipei Bus Transfer Station. This stylish hotel offers free Wi-Fi access.</t>
  </si>
  <si>
    <t>Hotel</t>
  </si>
  <si>
    <t>Deluxe Double Bed Room (Window)</t>
  </si>
  <si>
    <t>Check-in Time:After 3PM(15:00) Check-out Time:Before 12PM(12:00) -------------------------------------------------------------------- You could use WIFI for free in our Hotel. Hotel Information: 1. TV, Water, hair dryer, Mini refrigerator, Air conditioner, in all rooms. 2. Coffee machine, Water, Washing machine in the lobby, 3. Free WIFI, Fax, Print, Taxi(fee-paying), Sin card renting , Pick-up or set-off service(paying). 4. We have 24HR service for you. If you come early before check-in time, your luggage can leave in our lobby. 5. NO SMOKING and Pet IN OUR HOTEL</t>
  </si>
  <si>
    <t>One of our best sellers in Taipei! Ulysses Hotel is a 2-minute walk from Taipei Train Station and the Taipei Bus Transfer Station. This stylish hotel offers free Wi-Fi access. Ulysses Hotel Taipei Main Station is a 3-minute walk from Zhongshan Metro Mall Exit R1, and a 15-minute walk from NingXia Night Market. The Taipei Taoyuan International Airport is a 1-hour drive away.</t>
  </si>
  <si>
    <t>Standard Double. Zhongxiao Fuxing MRT 3 Min Walk</t>
  </si>
  <si>
    <t>6 bed mixed dorm @ on my way hostel</t>
  </si>
  <si>
    <t>"On my way" was a concept formed by a group of Taiwanese backpackers. We would like to build a "home" for backpackers who visit Taipei. We are located in Beitou , which is just north of Taipei, and one of the Top Ten Small Tourist Towns in Taiwan. It's only 3 minutes walk to our hostel from MRT Beitou station (Red Line). Many famous spots, including a national park, are within day trip range. We are very close to everything you need, such as restaurants, breakfast vendors, banks, post office, coffee shop, fruit stands, post office, bank, traditional/night markets, convenience stores, even hot springs. Also, it's convenient to go shopping in downtown or visit all famous scenic spots around Taipei, like Guandu, Danshuei, Shihlin Night Market, Nation Palace Museum, and Yangmingshan National Park, etc.through MRT system within 30 minutes. In our "6 bed dorm", we provide personal luggage locker, cabinet, outlet, reading light around each bed. New bedclothes are basic necessity we will off</t>
  </si>
  <si>
    <t>#ERROR!</t>
  </si>
  <si>
    <t>Values</t>
  </si>
  <si>
    <t>Row Labels</t>
  </si>
  <si>
    <t>Grand Total</t>
  </si>
  <si>
    <t>Average of price_night</t>
  </si>
  <si>
    <t>Market</t>
  </si>
  <si>
    <t>Count of property_type</t>
  </si>
  <si>
    <t>Average of host_response_time_minutes_to_response</t>
  </si>
  <si>
    <t>Average of review_scores_value</t>
  </si>
  <si>
    <t>Sum of number_of_reviews</t>
  </si>
  <si>
    <t>Sum of year_revenue</t>
  </si>
  <si>
    <t>Sum of airbnb_commission</t>
  </si>
  <si>
    <t>Sum of year_profit</t>
  </si>
  <si>
    <t>Average of year_profit</t>
  </si>
  <si>
    <t>Property Type</t>
  </si>
  <si>
    <t>Count</t>
  </si>
  <si>
    <t>Average Host Response Time</t>
  </si>
  <si>
    <t>Sum of Number of Reviews</t>
  </si>
  <si>
    <t>Average Cleaning Fee</t>
  </si>
  <si>
    <t>Average Price Per Night</t>
  </si>
  <si>
    <t>Count of Property Types</t>
  </si>
  <si>
    <t>Average of Review Scores</t>
  </si>
  <si>
    <t>Coefficient of Determination</t>
  </si>
  <si>
    <t>Correlation Coefficient</t>
  </si>
  <si>
    <t>Average Review Score</t>
  </si>
  <si>
    <t>Average of cleaning_fee</t>
  </si>
  <si>
    <t>Sum of airbnb_commission2</t>
  </si>
  <si>
    <t>Average of airbnb_commission</t>
  </si>
  <si>
    <t>Population density (km^2)</t>
  </si>
  <si>
    <t>Population Density (mi^2)</t>
  </si>
  <si>
    <t>Count of Apartments</t>
  </si>
  <si>
    <t>Functions</t>
  </si>
  <si>
    <t>Q1</t>
  </si>
  <si>
    <t>Q3</t>
  </si>
  <si>
    <t>IQR</t>
  </si>
  <si>
    <t>Lower Bound</t>
  </si>
  <si>
    <t>Upper Bound</t>
  </si>
  <si>
    <t>Outlier?</t>
  </si>
  <si>
    <t>Correlation Coef.</t>
  </si>
  <si>
    <t>Determination Coef.</t>
  </si>
  <si>
    <t xml:space="preserve">Values </t>
  </si>
  <si>
    <t>Average Response Time</t>
  </si>
  <si>
    <t>Number of Reviews</t>
  </si>
  <si>
    <t>Percent of Total</t>
  </si>
  <si>
    <t>Average Price per Night</t>
  </si>
  <si>
    <t>Rank</t>
  </si>
  <si>
    <t>Determination Coef</t>
  </si>
  <si>
    <t>Statistics</t>
  </si>
  <si>
    <t>Percent Occupied</t>
  </si>
  <si>
    <t>Listings</t>
  </si>
  <si>
    <t>Average Year Profit</t>
  </si>
  <si>
    <t>Listings &gt; Avg yr Profits</t>
  </si>
  <si>
    <t>Percent Above Market</t>
  </si>
  <si>
    <t>Property</t>
  </si>
  <si>
    <t>Sum of Reviews</t>
  </si>
  <si>
    <t>Mean</t>
  </si>
  <si>
    <t>Average Price</t>
  </si>
  <si>
    <t>Average Listing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</si>
</sst>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00"/>
  </numFmts>
  <fonts count="21" x14ac:knownFonts="1">
    <font>
      <sz val="10"/>
      <color rgb="FF000000"/>
      <name val="Arial"/>
    </font>
    <font>
      <b/>
      <sz val="12"/>
      <name val="Arial"/>
    </font>
    <font>
      <b/>
      <u/>
      <sz val="12"/>
      <name val="Arial"/>
    </font>
    <font>
      <sz val="12"/>
      <name val="Arial"/>
    </font>
    <font>
      <b/>
      <u/>
      <sz val="12"/>
      <name val="Arial"/>
    </font>
    <font>
      <u/>
      <sz val="10"/>
      <name val="Arial"/>
    </font>
    <font>
      <sz val="10"/>
      <name val="Arial"/>
    </font>
    <font>
      <sz val="12"/>
      <color rgb="FF000000"/>
      <name val="Calibri"/>
    </font>
    <font>
      <sz val="10"/>
      <name val="Arial"/>
    </font>
    <font>
      <sz val="12"/>
      <color rgb="FF000000"/>
      <name val="Arial"/>
    </font>
    <font>
      <sz val="12"/>
      <name val="Arial"/>
    </font>
    <font>
      <sz val="10"/>
      <color theme="1"/>
      <name val="Arial"/>
    </font>
    <font>
      <u/>
      <sz val="10"/>
      <color theme="10"/>
      <name val="Arial"/>
    </font>
    <font>
      <u/>
      <sz val="10"/>
      <color theme="11"/>
      <name val="Arial"/>
    </font>
    <font>
      <b/>
      <sz val="10"/>
      <color theme="1"/>
      <name val="Arial"/>
    </font>
    <font>
      <b/>
      <sz val="10"/>
      <color rgb="FF000000"/>
      <name val="Arial"/>
    </font>
    <font>
      <b/>
      <sz val="10"/>
      <color theme="0"/>
      <name val="Arial"/>
    </font>
    <font>
      <b/>
      <sz val="12"/>
      <color theme="0"/>
      <name val="Arial"/>
    </font>
    <font>
      <b/>
      <sz val="20"/>
      <color rgb="FF000000"/>
      <name val="Arial"/>
    </font>
    <font>
      <b/>
      <sz val="20"/>
      <name val="Arial"/>
    </font>
    <font>
      <sz val="20"/>
      <color rgb="FF000000"/>
      <name val="Arial"/>
    </font>
  </fonts>
  <fills count="10">
    <fill>
      <patternFill patternType="none"/>
    </fill>
    <fill>
      <patternFill patternType="gray125"/>
    </fill>
    <fill>
      <patternFill patternType="solid">
        <fgColor rgb="FFF6B26B"/>
        <bgColor rgb="FFF6B26B"/>
      </patternFill>
    </fill>
    <fill>
      <patternFill patternType="solid">
        <fgColor rgb="FFA4C2F4"/>
        <bgColor rgb="FFA4C2F4"/>
      </patternFill>
    </fill>
    <fill>
      <patternFill patternType="solid">
        <fgColor rgb="FF000000"/>
        <bgColor rgb="FF000000"/>
      </patternFill>
    </fill>
    <fill>
      <patternFill patternType="solid">
        <fgColor theme="1"/>
        <bgColor theme="1"/>
      </patternFill>
    </fill>
    <fill>
      <patternFill patternType="solid">
        <fgColor theme="1"/>
        <bgColor indexed="64"/>
      </patternFill>
    </fill>
    <fill>
      <patternFill patternType="solid">
        <fgColor theme="0"/>
        <bgColor theme="6" tint="0.39997558519241921"/>
      </patternFill>
    </fill>
    <fill>
      <patternFill patternType="solid">
        <fgColor theme="1"/>
        <bgColor rgb="FFC9DAF8"/>
      </patternFill>
    </fill>
    <fill>
      <patternFill patternType="solid">
        <fgColor theme="1"/>
        <bgColor rgb="FFD9E1F2"/>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theme="6" tint="0.79998168889431442"/>
      </top>
      <bottom style="thin">
        <color theme="6" tint="0.79998168889431442"/>
      </bottom>
      <diagonal/>
    </border>
    <border>
      <left/>
      <right/>
      <top style="thin">
        <color theme="1"/>
      </top>
      <bottom/>
      <diagonal/>
    </border>
    <border>
      <left style="thin">
        <color theme="1"/>
      </left>
      <right/>
      <top style="thin">
        <color theme="1"/>
      </top>
      <bottom/>
      <diagonal/>
    </border>
    <border>
      <left style="thin">
        <color theme="1"/>
      </left>
      <right/>
      <top style="thin">
        <color theme="1"/>
      </top>
      <bottom style="thin">
        <color theme="1"/>
      </bottom>
      <diagonal/>
    </border>
    <border>
      <left style="thin">
        <color rgb="FF000000"/>
      </left>
      <right/>
      <top style="thin">
        <color rgb="FF000000"/>
      </top>
      <bottom style="thin">
        <color theme="1"/>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style="thin">
        <color rgb="FF000000"/>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rgb="FF000000"/>
      </right>
      <top style="thin">
        <color rgb="FF000000"/>
      </top>
      <bottom style="thin">
        <color auto="1"/>
      </bottom>
      <diagonal/>
    </border>
    <border>
      <left style="thin">
        <color rgb="FF000000"/>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right style="thin">
        <color rgb="FF000000"/>
      </right>
      <top style="thin">
        <color auto="1"/>
      </top>
      <bottom/>
      <diagonal/>
    </border>
    <border>
      <left style="thin">
        <color rgb="FF000000"/>
      </left>
      <right style="thin">
        <color rgb="FF000000"/>
      </right>
      <top style="thin">
        <color auto="1"/>
      </top>
      <bottom/>
      <diagonal/>
    </border>
    <border>
      <left style="thin">
        <color rgb="FF000000"/>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27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41">
    <xf numFmtId="0" fontId="0" fillId="0" borderId="0" xfId="0"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3" fillId="0" borderId="1" xfId="0" applyFont="1" applyBorder="1" applyAlignment="1"/>
    <xf numFmtId="0" fontId="5" fillId="0" borderId="0" xfId="0" applyFont="1"/>
    <xf numFmtId="0" fontId="6" fillId="0" borderId="1" xfId="0" applyFont="1" applyBorder="1"/>
    <xf numFmtId="0" fontId="7" fillId="2" borderId="0" xfId="0" applyFont="1" applyFill="1" applyAlignment="1"/>
    <xf numFmtId="0" fontId="7" fillId="0" borderId="0" xfId="0" applyFont="1" applyAlignment="1"/>
    <xf numFmtId="0" fontId="7" fillId="0" borderId="0" xfId="0" applyFont="1" applyAlignment="1">
      <alignment horizontal="center"/>
    </xf>
    <xf numFmtId="0" fontId="8" fillId="0" borderId="0" xfId="0" applyFont="1"/>
    <xf numFmtId="0" fontId="6" fillId="0" borderId="4" xfId="0" applyFont="1" applyBorder="1"/>
    <xf numFmtId="0" fontId="7" fillId="3" borderId="4" xfId="0" applyFont="1" applyFill="1" applyBorder="1" applyAlignment="1"/>
    <xf numFmtId="0" fontId="7" fillId="3" borderId="0" xfId="0" applyFont="1" applyFill="1" applyAlignment="1"/>
    <xf numFmtId="0" fontId="7" fillId="3" borderId="0" xfId="0" applyFont="1" applyFill="1" applyAlignment="1">
      <alignment horizontal="center"/>
    </xf>
    <xf numFmtId="0" fontId="7" fillId="0" borderId="0" xfId="0" applyFont="1" applyAlignment="1">
      <alignment horizontal="right"/>
    </xf>
    <xf numFmtId="14" fontId="7" fillId="0" borderId="0" xfId="0" applyNumberFormat="1" applyFont="1" applyAlignment="1">
      <alignment horizontal="right"/>
    </xf>
    <xf numFmtId="9" fontId="7" fillId="0" borderId="0" xfId="0" applyNumberFormat="1" applyFont="1" applyAlignment="1">
      <alignment horizontal="right"/>
    </xf>
    <xf numFmtId="164" fontId="7" fillId="0" borderId="0" xfId="0" applyNumberFormat="1" applyFont="1" applyAlignment="1">
      <alignment horizontal="right"/>
    </xf>
    <xf numFmtId="0" fontId="9" fillId="0" borderId="1" xfId="0" applyFont="1" applyBorder="1" applyAlignment="1"/>
    <xf numFmtId="0" fontId="9" fillId="0" borderId="1" xfId="0" applyFont="1" applyBorder="1" applyAlignment="1">
      <alignment horizontal="left"/>
    </xf>
    <xf numFmtId="0" fontId="3" fillId="0" borderId="0" xfId="0" applyFont="1" applyAlignment="1">
      <alignment horizontal="center"/>
    </xf>
    <xf numFmtId="9" fontId="3" fillId="0" borderId="0" xfId="0" applyNumberFormat="1" applyFont="1" applyAlignment="1">
      <alignment horizontal="center"/>
    </xf>
    <xf numFmtId="0" fontId="10" fillId="0" borderId="0" xfId="0" applyFont="1" applyAlignment="1"/>
    <xf numFmtId="9" fontId="9" fillId="0" borderId="1" xfId="0" applyNumberFormat="1" applyFont="1" applyBorder="1" applyAlignment="1">
      <alignment horizontal="center"/>
    </xf>
    <xf numFmtId="0" fontId="7" fillId="0" borderId="0" xfId="0" applyFont="1" applyAlignment="1"/>
    <xf numFmtId="0" fontId="7" fillId="0" borderId="0" xfId="0" applyFont="1" applyAlignment="1"/>
    <xf numFmtId="0" fontId="9" fillId="4" borderId="1" xfId="0" applyFont="1" applyFill="1" applyBorder="1" applyAlignment="1"/>
    <xf numFmtId="0" fontId="9" fillId="0" borderId="1" xfId="0" applyFont="1" applyBorder="1" applyAlignment="1">
      <alignment horizontal="center"/>
    </xf>
    <xf numFmtId="0" fontId="9" fillId="4" borderId="1" xfId="0" applyFont="1" applyFill="1" applyBorder="1" applyAlignment="1">
      <alignment horizontal="left"/>
    </xf>
    <xf numFmtId="0" fontId="6" fillId="4" borderId="1" xfId="0" applyFont="1" applyFill="1" applyBorder="1"/>
    <xf numFmtId="14" fontId="7" fillId="0" borderId="0" xfId="0" applyNumberFormat="1" applyFont="1" applyAlignment="1"/>
    <xf numFmtId="0" fontId="7" fillId="0" borderId="0" xfId="0" applyFont="1" applyAlignment="1">
      <alignment horizontal="center"/>
    </xf>
    <xf numFmtId="0" fontId="8" fillId="0" borderId="0" xfId="0" applyFont="1" applyAlignment="1"/>
    <xf numFmtId="0" fontId="6" fillId="0" borderId="0" xfId="0" applyFont="1" applyAlignment="1">
      <alignment horizontal="center"/>
    </xf>
    <xf numFmtId="44" fontId="0" fillId="0" borderId="0" xfId="0" applyNumberFormat="1" applyFont="1" applyAlignment="1"/>
    <xf numFmtId="0" fontId="0" fillId="0" borderId="0" xfId="0" applyFont="1" applyAlignment="1"/>
    <xf numFmtId="44" fontId="8" fillId="0" borderId="0" xfId="0" applyNumberFormat="1" applyFont="1" applyAlignment="1"/>
    <xf numFmtId="44" fontId="7" fillId="0" borderId="4" xfId="0" applyNumberFormat="1" applyFont="1" applyBorder="1" applyAlignment="1">
      <alignment horizontal="right"/>
    </xf>
    <xf numFmtId="44" fontId="7" fillId="0" borderId="0" xfId="0" applyNumberFormat="1" applyFont="1" applyAlignment="1">
      <alignment horizontal="right"/>
    </xf>
    <xf numFmtId="44" fontId="6" fillId="0" borderId="4" xfId="0" applyNumberFormat="1" applyFont="1" applyBorder="1"/>
    <xf numFmtId="0" fontId="0" fillId="0" borderId="0" xfId="0" applyFont="1" applyAlignment="1"/>
    <xf numFmtId="0" fontId="15" fillId="0" borderId="0" xfId="0" applyFont="1" applyAlignment="1"/>
    <xf numFmtId="0" fontId="15" fillId="0" borderId="0" xfId="0" pivotButton="1" applyFont="1" applyAlignment="1"/>
    <xf numFmtId="0" fontId="15" fillId="0" borderId="0" xfId="0" applyFont="1" applyAlignment="1">
      <alignment horizontal="left"/>
    </xf>
    <xf numFmtId="0" fontId="15" fillId="0" borderId="0" xfId="0" applyNumberFormat="1" applyFont="1" applyAlignment="1"/>
    <xf numFmtId="44" fontId="15" fillId="0" borderId="0" xfId="0" applyNumberFormat="1" applyFont="1" applyAlignment="1"/>
    <xf numFmtId="0" fontId="15" fillId="0" borderId="0" xfId="0" applyFont="1" applyAlignment="1">
      <alignment horizontal="left" indent="1"/>
    </xf>
    <xf numFmtId="2" fontId="15" fillId="0" borderId="0" xfId="0" applyNumberFormat="1" applyFont="1" applyAlignment="1"/>
    <xf numFmtId="0" fontId="0" fillId="0" borderId="0" xfId="0" applyFont="1" applyBorder="1" applyAlignment="1"/>
    <xf numFmtId="0" fontId="0" fillId="0" borderId="0" xfId="0" applyFont="1" applyAlignment="1"/>
    <xf numFmtId="0" fontId="14" fillId="0" borderId="8" xfId="0" applyNumberFormat="1" applyFont="1" applyBorder="1" applyAlignment="1"/>
    <xf numFmtId="0" fontId="16" fillId="5" borderId="10" xfId="0" applyFont="1" applyFill="1" applyBorder="1" applyAlignment="1"/>
    <xf numFmtId="0" fontId="11" fillId="0" borderId="10" xfId="0" applyFont="1" applyBorder="1" applyAlignment="1"/>
    <xf numFmtId="2" fontId="11" fillId="0" borderId="10" xfId="0" applyNumberFormat="1" applyFont="1" applyBorder="1" applyAlignment="1"/>
    <xf numFmtId="0" fontId="16" fillId="5" borderId="9" xfId="0" applyFont="1" applyFill="1" applyBorder="1" applyAlignment="1"/>
    <xf numFmtId="0" fontId="11" fillId="0" borderId="2" xfId="0" applyFont="1" applyBorder="1" applyAlignment="1"/>
    <xf numFmtId="2" fontId="11" fillId="0" borderId="2" xfId="0" applyNumberFormat="1" applyFont="1" applyBorder="1" applyAlignment="1"/>
    <xf numFmtId="2" fontId="11" fillId="0" borderId="12" xfId="0" applyNumberFormat="1" applyFont="1" applyBorder="1" applyAlignment="1"/>
    <xf numFmtId="2" fontId="11" fillId="0" borderId="11" xfId="0" applyNumberFormat="1" applyFont="1" applyBorder="1" applyAlignment="1"/>
    <xf numFmtId="44" fontId="11" fillId="0" borderId="2" xfId="0" applyNumberFormat="1" applyFont="1" applyBorder="1" applyAlignment="1"/>
    <xf numFmtId="44" fontId="11" fillId="0" borderId="12" xfId="0" applyNumberFormat="1" applyFont="1" applyBorder="1" applyAlignment="1"/>
    <xf numFmtId="10" fontId="6" fillId="0" borderId="1" xfId="0" applyNumberFormat="1" applyFont="1" applyBorder="1"/>
    <xf numFmtId="0" fontId="11" fillId="0" borderId="9" xfId="0" applyNumberFormat="1" applyFont="1" applyBorder="1" applyAlignment="1"/>
    <xf numFmtId="44" fontId="11" fillId="7" borderId="1" xfId="0" applyNumberFormat="1" applyFont="1" applyFill="1" applyBorder="1" applyAlignment="1"/>
    <xf numFmtId="0" fontId="11" fillId="0" borderId="13" xfId="0" applyNumberFormat="1" applyFont="1" applyBorder="1" applyAlignment="1"/>
    <xf numFmtId="0" fontId="11" fillId="0" borderId="14" xfId="0" applyNumberFormat="1" applyFont="1" applyBorder="1" applyAlignment="1"/>
    <xf numFmtId="0" fontId="11" fillId="0" borderId="1" xfId="0" applyFont="1" applyBorder="1" applyAlignment="1"/>
    <xf numFmtId="0" fontId="0" fillId="0" borderId="15" xfId="0" applyFont="1" applyBorder="1" applyAlignment="1"/>
    <xf numFmtId="0" fontId="18" fillId="0" borderId="0" xfId="0" applyFont="1" applyAlignment="1"/>
    <xf numFmtId="0" fontId="19" fillId="0" borderId="0" xfId="0" applyFont="1" applyAlignment="1"/>
    <xf numFmtId="0" fontId="6" fillId="0" borderId="0" xfId="0" applyFont="1" applyBorder="1"/>
    <xf numFmtId="0" fontId="3" fillId="0" borderId="0" xfId="0" applyFont="1" applyBorder="1"/>
    <xf numFmtId="0" fontId="3" fillId="0" borderId="16" xfId="0" applyFont="1" applyBorder="1" applyAlignment="1"/>
    <xf numFmtId="0" fontId="3" fillId="0" borderId="20" xfId="0" applyFont="1" applyBorder="1" applyAlignment="1">
      <alignment horizontal="center"/>
    </xf>
    <xf numFmtId="0" fontId="3" fillId="0" borderId="21" xfId="0" applyFont="1" applyBorder="1" applyAlignment="1"/>
    <xf numFmtId="44" fontId="11" fillId="7" borderId="13" xfId="0" applyNumberFormat="1" applyFont="1" applyFill="1" applyBorder="1" applyAlignment="1"/>
    <xf numFmtId="0" fontId="3" fillId="0" borderId="22" xfId="0" applyFont="1" applyBorder="1" applyAlignment="1">
      <alignment horizontal="center"/>
    </xf>
    <xf numFmtId="0" fontId="17" fillId="8" borderId="19" xfId="0" applyFont="1" applyFill="1" applyBorder="1" applyAlignment="1">
      <alignment horizontal="center"/>
    </xf>
    <xf numFmtId="0" fontId="9" fillId="0" borderId="7" xfId="0" applyFont="1" applyBorder="1" applyAlignment="1"/>
    <xf numFmtId="0" fontId="9" fillId="0" borderId="7" xfId="0" applyFont="1" applyBorder="1" applyAlignment="1">
      <alignment horizontal="left"/>
    </xf>
    <xf numFmtId="0" fontId="11" fillId="0" borderId="0" xfId="0" applyNumberFormat="1" applyFont="1" applyBorder="1" applyAlignment="1"/>
    <xf numFmtId="10" fontId="6" fillId="0" borderId="7" xfId="0" applyNumberFormat="1" applyFont="1" applyBorder="1"/>
    <xf numFmtId="0" fontId="3" fillId="0" borderId="23" xfId="0" applyFont="1" applyBorder="1" applyAlignment="1"/>
    <xf numFmtId="0" fontId="3" fillId="0" borderId="15" xfId="0" applyFont="1" applyBorder="1" applyAlignment="1"/>
    <xf numFmtId="0" fontId="20" fillId="0" borderId="0" xfId="0" applyFont="1" applyAlignment="1">
      <alignment vertical="center"/>
    </xf>
    <xf numFmtId="0" fontId="18" fillId="0" borderId="0" xfId="0" applyFont="1" applyAlignment="1">
      <alignment vertical="center"/>
    </xf>
    <xf numFmtId="0" fontId="17" fillId="9" borderId="1" xfId="0" applyFont="1" applyFill="1" applyBorder="1" applyAlignment="1">
      <alignment horizontal="center"/>
    </xf>
    <xf numFmtId="0" fontId="17" fillId="8" borderId="17" xfId="0" applyFont="1" applyFill="1" applyBorder="1" applyAlignment="1">
      <alignment horizontal="center"/>
    </xf>
    <xf numFmtId="0" fontId="17" fillId="8" borderId="18" xfId="0" applyFont="1" applyFill="1" applyBorder="1" applyAlignment="1">
      <alignment horizontal="center"/>
    </xf>
    <xf numFmtId="0" fontId="17" fillId="8" borderId="13" xfId="0" applyFont="1" applyFill="1" applyBorder="1" applyAlignment="1">
      <alignment horizontal="center"/>
    </xf>
    <xf numFmtId="0" fontId="17" fillId="8" borderId="6" xfId="0" applyFont="1" applyFill="1" applyBorder="1" applyAlignment="1">
      <alignment horizontal="center"/>
    </xf>
    <xf numFmtId="0" fontId="17" fillId="8" borderId="7" xfId="0" applyFont="1" applyFill="1" applyBorder="1" applyAlignment="1">
      <alignment horizontal="center"/>
    </xf>
    <xf numFmtId="0" fontId="17" fillId="8" borderId="5" xfId="0" applyFont="1" applyFill="1" applyBorder="1" applyAlignment="1">
      <alignment horizontal="center"/>
    </xf>
    <xf numFmtId="0" fontId="3" fillId="0" borderId="23" xfId="0" applyFont="1" applyBorder="1"/>
    <xf numFmtId="0" fontId="9" fillId="0" borderId="23" xfId="0" applyFont="1" applyBorder="1" applyAlignment="1"/>
    <xf numFmtId="0" fontId="3" fillId="0" borderId="15" xfId="0" applyFont="1" applyBorder="1"/>
    <xf numFmtId="0" fontId="9" fillId="0" borderId="0" xfId="0" applyFont="1" applyAlignment="1"/>
    <xf numFmtId="0" fontId="9" fillId="6" borderId="0" xfId="0" applyFont="1" applyFill="1" applyBorder="1" applyAlignment="1">
      <alignment horizontal="center"/>
    </xf>
    <xf numFmtId="0" fontId="9" fillId="0" borderId="0" xfId="0" applyFont="1" applyBorder="1" applyAlignment="1"/>
    <xf numFmtId="0" fontId="17" fillId="8" borderId="1" xfId="0" applyFont="1" applyFill="1" applyBorder="1" applyAlignment="1">
      <alignment horizontal="center"/>
    </xf>
    <xf numFmtId="0" fontId="17" fillId="8" borderId="3" xfId="0" applyFont="1" applyFill="1" applyBorder="1" applyAlignment="1">
      <alignment horizontal="center"/>
    </xf>
    <xf numFmtId="44" fontId="3" fillId="0" borderId="1" xfId="0" applyNumberFormat="1" applyFont="1" applyBorder="1"/>
    <xf numFmtId="2" fontId="3" fillId="0" borderId="1" xfId="0" applyNumberFormat="1" applyFont="1" applyBorder="1"/>
    <xf numFmtId="0" fontId="9" fillId="0" borderId="0" xfId="0" applyFont="1" applyAlignment="1">
      <alignment horizontal="center"/>
    </xf>
    <xf numFmtId="9" fontId="9" fillId="0" borderId="0" xfId="0" applyNumberFormat="1" applyFont="1" applyAlignment="1"/>
    <xf numFmtId="0" fontId="0" fillId="0" borderId="15" xfId="0" pivotButton="1" applyFont="1" applyBorder="1" applyAlignment="1"/>
    <xf numFmtId="2" fontId="0" fillId="0" borderId="15" xfId="0" applyNumberFormat="1" applyFont="1" applyBorder="1" applyAlignment="1"/>
    <xf numFmtId="44" fontId="0" fillId="0" borderId="15" xfId="0" applyNumberFormat="1" applyFont="1" applyBorder="1" applyAlignment="1"/>
    <xf numFmtId="0" fontId="0" fillId="0" borderId="15" xfId="0" applyFont="1" applyBorder="1" applyAlignment="1">
      <alignment horizontal="left"/>
    </xf>
    <xf numFmtId="0" fontId="0" fillId="0" borderId="15" xfId="0" applyNumberFormat="1" applyFont="1" applyBorder="1" applyAlignment="1"/>
    <xf numFmtId="0" fontId="17" fillId="8" borderId="24" xfId="0" applyFont="1" applyFill="1" applyBorder="1" applyAlignment="1">
      <alignment horizontal="center"/>
    </xf>
    <xf numFmtId="0" fontId="17" fillId="9" borderId="25" xfId="0" applyFont="1" applyFill="1" applyBorder="1" applyAlignment="1">
      <alignment horizontal="center"/>
    </xf>
    <xf numFmtId="9" fontId="17" fillId="9" borderId="26" xfId="0" applyNumberFormat="1" applyFont="1" applyFill="1" applyBorder="1" applyAlignment="1">
      <alignment horizontal="center"/>
    </xf>
    <xf numFmtId="0" fontId="3" fillId="0" borderId="27" xfId="0" applyFont="1" applyBorder="1" applyAlignment="1">
      <alignment horizontal="left"/>
    </xf>
    <xf numFmtId="164" fontId="9" fillId="0" borderId="14" xfId="0" applyNumberFormat="1" applyFont="1" applyBorder="1" applyAlignment="1">
      <alignment horizontal="left"/>
    </xf>
    <xf numFmtId="0" fontId="3" fillId="0" borderId="14" xfId="0" applyFont="1" applyBorder="1" applyAlignment="1">
      <alignment horizontal="left"/>
    </xf>
    <xf numFmtId="9" fontId="3" fillId="0" borderId="28" xfId="0" applyNumberFormat="1" applyFont="1" applyBorder="1" applyAlignment="1">
      <alignment horizontal="left"/>
    </xf>
    <xf numFmtId="0" fontId="3" fillId="0" borderId="29" xfId="0" applyFont="1" applyBorder="1" applyAlignment="1">
      <alignment horizontal="left"/>
    </xf>
    <xf numFmtId="164" fontId="9" fillId="0" borderId="30" xfId="0" applyNumberFormat="1" applyFont="1" applyBorder="1" applyAlignment="1">
      <alignment horizontal="left"/>
    </xf>
    <xf numFmtId="9" fontId="3" fillId="0" borderId="30" xfId="0" applyNumberFormat="1" applyFont="1" applyBorder="1" applyAlignment="1">
      <alignment horizontal="left"/>
    </xf>
    <xf numFmtId="9" fontId="3" fillId="0" borderId="31" xfId="0" applyNumberFormat="1" applyFont="1" applyBorder="1" applyAlignment="1">
      <alignment horizontal="left"/>
    </xf>
    <xf numFmtId="0" fontId="7" fillId="0" borderId="0" xfId="0" applyFont="1" applyAlignment="1"/>
    <xf numFmtId="0" fontId="0" fillId="0" borderId="0" xfId="0" applyFont="1" applyAlignment="1"/>
    <xf numFmtId="0" fontId="11" fillId="0" borderId="15" xfId="0" applyNumberFormat="1" applyFont="1" applyBorder="1" applyAlignment="1"/>
    <xf numFmtId="0" fontId="11" fillId="0" borderId="15" xfId="0" applyFont="1" applyBorder="1" applyAlignment="1"/>
    <xf numFmtId="0" fontId="0" fillId="0" borderId="35" xfId="0" applyFont="1" applyBorder="1" applyAlignment="1"/>
    <xf numFmtId="0" fontId="0" fillId="0" borderId="36" xfId="0" applyFont="1" applyBorder="1" applyAlignment="1"/>
    <xf numFmtId="0" fontId="0" fillId="0" borderId="34" xfId="0" applyFont="1" applyBorder="1" applyAlignment="1"/>
    <xf numFmtId="0" fontId="0" fillId="0" borderId="37" xfId="0" applyFont="1" applyBorder="1" applyAlignment="1"/>
    <xf numFmtId="0" fontId="0" fillId="0" borderId="38" xfId="0" applyFont="1" applyBorder="1" applyAlignment="1"/>
    <xf numFmtId="0" fontId="0" fillId="0" borderId="33" xfId="0" applyFont="1" applyBorder="1" applyAlignment="1"/>
    <xf numFmtId="0" fontId="0" fillId="0" borderId="39" xfId="0" applyFont="1" applyBorder="1" applyAlignment="1"/>
    <xf numFmtId="0" fontId="0" fillId="0" borderId="32" xfId="0" applyFont="1" applyBorder="1" applyAlignment="1"/>
    <xf numFmtId="0" fontId="11" fillId="0" borderId="37" xfId="0" applyFont="1" applyBorder="1" applyAlignment="1"/>
    <xf numFmtId="0" fontId="16" fillId="5" borderId="35" xfId="0" applyFont="1" applyFill="1" applyBorder="1" applyAlignment="1"/>
    <xf numFmtId="0" fontId="16" fillId="5" borderId="36" xfId="0" applyFont="1" applyFill="1" applyBorder="1" applyAlignment="1"/>
    <xf numFmtId="0" fontId="16" fillId="5" borderId="34" xfId="0" applyFont="1" applyFill="1" applyBorder="1" applyAlignment="1"/>
    <xf numFmtId="0" fontId="11" fillId="0" borderId="33" xfId="0" applyFont="1" applyBorder="1" applyAlignment="1"/>
    <xf numFmtId="0" fontId="11" fillId="0" borderId="39" xfId="0" applyFont="1" applyBorder="1" applyAlignment="1"/>
  </cellXfs>
  <cellStyles count="2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Normal" xfId="0" builtinId="0"/>
  </cellStyles>
  <dxfs count="89">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4" formatCode="_-&quot;$&quot;* #,##0.00_-;\-&quot;$&quot;* #,##0.00_-;_-&quot;$&quot;* &quot;-&quot;??_-;_-@_-"/>
      <alignment horizontal="general" vertical="bottom" textRotation="0" wrapText="0" indent="0" justifyLastLine="0" shrinkToFit="0" readingOrder="0"/>
      <border diagonalUp="0" diagonalDown="0">
        <left style="thin">
          <color rgb="FF000000"/>
        </left>
        <right/>
        <top style="thin">
          <color rgb="FF000000"/>
        </top>
        <bottom/>
        <vertical/>
        <horizontal/>
      </border>
    </dxf>
    <dxf>
      <font>
        <b/>
        <i val="0"/>
        <strike val="0"/>
        <condense val="0"/>
        <extend val="0"/>
        <outline val="0"/>
        <shadow val="0"/>
        <u val="none"/>
        <vertAlign val="baseline"/>
        <sz val="10"/>
        <color theme="0"/>
        <name val="Arial"/>
        <scheme val="none"/>
      </font>
      <fill>
        <patternFill patternType="solid">
          <fgColor theme="1"/>
          <bgColor theme="1"/>
        </patternFill>
      </fill>
      <alignment horizontal="general"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auto="1"/>
        </horizontal>
      </border>
    </dxf>
    <dxf>
      <border diagonalUp="0" diagonalDown="0">
        <left style="thin">
          <color indexed="64"/>
        </left>
        <right/>
        <top style="thin">
          <color auto="1"/>
        </top>
        <bottom style="thin">
          <color auto="1"/>
        </bottom>
        <vertical style="thin">
          <color indexed="64"/>
        </vertical>
        <horizontal style="thin">
          <color auto="1"/>
        </horizontal>
      </border>
    </dxf>
    <dxf>
      <numFmt numFmtId="0" formatCode="General"/>
      <border diagonalUp="0" diagonalDown="0">
        <left style="thin">
          <color indexed="64"/>
        </left>
        <right style="thin">
          <color indexed="64"/>
        </right>
        <top style="thin">
          <color auto="1"/>
        </top>
        <bottom style="thin">
          <color auto="1"/>
        </bottom>
        <vertical style="thin">
          <color indexed="64"/>
        </vertical>
        <horizontal style="thin">
          <color auto="1"/>
        </horizontal>
      </border>
    </dxf>
    <dxf>
      <border diagonalUp="0" diagonalDown="0">
        <left style="thin">
          <color indexed="64"/>
        </left>
        <right style="thin">
          <color indexed="64"/>
        </right>
        <top style="thin">
          <color auto="1"/>
        </top>
        <bottom style="thin">
          <color auto="1"/>
        </bottom>
        <vertical style="thin">
          <color indexed="64"/>
        </vertical>
        <horizontal style="thin">
          <color auto="1"/>
        </horizontal>
      </border>
    </dxf>
    <dxf>
      <border diagonalUp="0" diagonalDown="0">
        <left style="thin">
          <color indexed="64"/>
        </left>
        <right style="thin">
          <color indexed="64"/>
        </right>
        <top style="thin">
          <color auto="1"/>
        </top>
        <bottom style="thin">
          <color auto="1"/>
        </bottom>
        <vertical style="thin">
          <color indexed="64"/>
        </vertical>
        <horizontal style="thin">
          <color auto="1"/>
        </horizontal>
      </border>
    </dxf>
    <dxf>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left/>
        <right style="thin">
          <color indexed="64"/>
        </right>
        <top style="thin">
          <color auto="1"/>
        </top>
        <bottom style="thin">
          <color auto="1"/>
        </bottom>
        <vertical style="thin">
          <color indexed="64"/>
        </vertical>
        <horizontal style="thin">
          <color auto="1"/>
        </horizontal>
      </border>
    </dxf>
    <dxf>
      <border>
        <top style="thin">
          <color auto="1"/>
        </top>
      </border>
    </dxf>
    <dxf>
      <border>
        <bottom style="thin">
          <color auto="1"/>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numFmt numFmtId="34" formatCode="_-&quot;$&quot;* #,##0.00_-;\-&quot;$&quot;* #,##0.00_-;_-&quot;$&quot;* &quot;-&quot;??_-;_-@_-"/>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4" formatCode="_-&quot;$&quot;* #,##0.00_-;\-&quot;$&quot;* #,##0.00_-;_-&quot;$&quot;* &quot;-&quot;??_-;_-@_-"/>
      <alignment horizontal="general" vertical="bottom" textRotation="0" wrapText="0"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numFmt numFmtId="2" formatCode="0.00"/>
      <alignment horizontal="general" vertical="bottom" textRotation="0" wrapText="0"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theme="1"/>
        <name val="Arial"/>
        <scheme val="none"/>
      </font>
      <numFmt numFmtId="2" formatCode="0.00"/>
      <alignment horizontal="general" vertical="bottom" textRotation="0" wrapText="0" indent="0" justifyLastLine="0" shrinkToFit="0" readingOrder="0"/>
      <border diagonalUp="0" diagonalDown="0">
        <left style="thin">
          <color theme="1"/>
        </left>
        <right/>
        <top style="thin">
          <color theme="1"/>
        </top>
        <bottom/>
        <vertical/>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border>
        <left style="thin">
          <color auto="1"/>
        </left>
        <right style="thin">
          <color indexed="64"/>
        </right>
        <top style="thin">
          <color indexed="64"/>
        </top>
        <bottom style="thin">
          <color indexed="64"/>
        </bottom>
        <vertical style="thin">
          <color auto="1"/>
        </vertical>
        <horizontal style="thin">
          <color auto="1"/>
        </horizontal>
      </border>
    </dxf>
    <dxf>
      <numFmt numFmtId="34" formatCode="_-&quot;$&quot;* #,##0.00_-;\-&quot;$&quot;* #,##0.00_-;_-&quot;$&quot;* &quot;-&quot;??_-;_-@_-"/>
    </dxf>
    <dxf>
      <numFmt numFmtId="2" formatCode="0.00"/>
    </dxf>
    <dxf>
      <numFmt numFmtId="34" formatCode="_-&quot;$&quot;* #,##0.00_-;\-&quot;$&quot;* #,##0.00_-;_-&quot;$&quot;* &quot;-&quot;??_-;_-@_-"/>
    </dxf>
    <dxf>
      <numFmt numFmtId="34" formatCode="_-&quot;$&quot;* #,##0.00_-;\-&quot;$&quot;* #,##0.00_-;_-&quot;$&quot;* &quot;-&quot;??_-;_-@_-"/>
    </dxf>
    <dxf>
      <font>
        <b val="0"/>
        <i val="0"/>
        <strike val="0"/>
        <condense val="0"/>
        <extend val="0"/>
        <outline val="0"/>
        <shadow val="0"/>
        <u val="none"/>
        <vertAlign val="baseline"/>
        <sz val="12"/>
        <color auto="1"/>
        <name val="Arial"/>
        <scheme val="none"/>
      </font>
      <numFmt numFmtId="13" formatCode="0%"/>
      <alignment horizontal="left" vertical="bottom" textRotation="0" wrapText="0" indent="0" justifyLastLine="0" shrinkToFit="0" readingOrder="0"/>
      <border diagonalUp="0" diagonalDown="0">
        <left style="thin">
          <color rgb="FF000000"/>
        </left>
        <right/>
        <top style="thin">
          <color auto="1"/>
        </top>
        <bottom style="thin">
          <color auto="1"/>
        </bottom>
        <vertical style="thin">
          <color rgb="FF000000"/>
        </vertical>
        <horizontal style="thin">
          <color auto="1"/>
        </horizontal>
      </border>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border diagonalUp="0" diagonalDown="0">
        <left style="thin">
          <color rgb="FF000000"/>
        </left>
        <right style="thin">
          <color rgb="FF000000"/>
        </right>
        <top style="thin">
          <color auto="1"/>
        </top>
        <bottom style="thin">
          <color auto="1"/>
        </bottom>
        <vertical style="thin">
          <color rgb="FF000000"/>
        </vertical>
        <horizontal style="thin">
          <color auto="1"/>
        </horizontal>
      </border>
    </dxf>
    <dxf>
      <font>
        <b val="0"/>
        <i val="0"/>
        <strike val="0"/>
        <condense val="0"/>
        <extend val="0"/>
        <outline val="0"/>
        <shadow val="0"/>
        <u val="none"/>
        <vertAlign val="baseline"/>
        <sz val="12"/>
        <color rgb="FF000000"/>
        <name val="Arial"/>
        <scheme val="none"/>
      </font>
      <numFmt numFmtId="164" formatCode="&quot;$&quot;#,##0.00"/>
      <alignment horizontal="left" vertical="bottom" textRotation="0" wrapText="0" indent="0" justifyLastLine="0" shrinkToFit="0" readingOrder="0"/>
      <border diagonalUp="0" diagonalDown="0">
        <left style="thin">
          <color rgb="FF000000"/>
        </left>
        <right style="thin">
          <color rgb="FF000000"/>
        </right>
        <top style="thin">
          <color auto="1"/>
        </top>
        <bottom style="thin">
          <color auto="1"/>
        </bottom>
        <vertical style="thin">
          <color rgb="FF000000"/>
        </vertical>
        <horizontal style="thin">
          <color auto="1"/>
        </horizontal>
      </border>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border diagonalUp="0" diagonalDown="0">
        <left/>
        <right style="thin">
          <color rgb="FF000000"/>
        </right>
        <top style="thin">
          <color auto="1"/>
        </top>
        <bottom style="thin">
          <color auto="1"/>
        </bottom>
        <vertical style="thin">
          <color rgb="FF000000"/>
        </vertical>
        <horizontal style="thin">
          <color auto="1"/>
        </horizontal>
      </border>
    </dxf>
    <dxf>
      <border>
        <top style="thin">
          <color auto="1"/>
        </top>
      </border>
    </dxf>
    <dxf>
      <border diagonalUp="0" diagonalDown="0">
        <left style="thin">
          <color indexed="64"/>
        </left>
        <right style="thin">
          <color indexed="64"/>
        </right>
        <top style="thin">
          <color indexed="64"/>
        </top>
        <bottom style="thin">
          <color indexed="64"/>
        </bottom>
      </border>
    </dxf>
    <dxf>
      <border>
        <bottom style="thin">
          <color auto="1"/>
        </bottom>
      </border>
    </dxf>
    <dxf>
      <border diagonalUp="0" diagonalDown="0">
        <left style="thin">
          <color rgb="FF000000"/>
        </left>
        <right style="thin">
          <color rgb="FF000000"/>
        </right>
        <top/>
        <bottom/>
        <vertical style="thin">
          <color rgb="FF000000"/>
        </vertical>
        <horizontal style="thin">
          <color auto="1"/>
        </horizontal>
      </border>
    </dxf>
    <dxf>
      <font>
        <strike val="0"/>
        <outline val="0"/>
        <shadow val="0"/>
        <vertAlign val="baseline"/>
        <sz val="12"/>
        <name val="Arial"/>
        <scheme val="none"/>
      </font>
    </dxf>
    <dxf>
      <font>
        <strike val="0"/>
        <outline val="0"/>
        <shadow val="0"/>
        <vertAlign val="baseline"/>
        <sz val="12"/>
        <name val="Arial"/>
        <scheme val="none"/>
      </font>
    </dxf>
    <dxf>
      <font>
        <strike val="0"/>
        <outline val="0"/>
        <shadow val="0"/>
        <vertAlign val="baseline"/>
        <sz val="12"/>
        <name val="Arial"/>
        <scheme val="none"/>
      </font>
    </dxf>
    <dxf>
      <font>
        <b val="0"/>
        <i val="0"/>
        <strike val="0"/>
        <condense val="0"/>
        <extend val="0"/>
        <outline val="0"/>
        <shadow val="0"/>
        <u val="none"/>
        <vertAlign val="baseline"/>
        <sz val="12"/>
        <color rgb="FF000000"/>
        <name val="Arial"/>
        <scheme val="none"/>
      </font>
      <alignment horizontal="general" vertical="bottom" textRotation="0" wrapText="0" indent="0" justifyLastLine="0" shrinkToFit="0" readingOrder="0"/>
    </dxf>
    <dxf>
      <font>
        <strike val="0"/>
        <outline val="0"/>
        <shadow val="0"/>
        <vertAlign val="baseline"/>
        <sz val="12"/>
        <name val="Arial"/>
        <scheme val="none"/>
      </font>
    </dxf>
    <dxf>
      <font>
        <strike val="0"/>
        <outline val="0"/>
        <shadow val="0"/>
        <vertAlign val="baseline"/>
        <sz val="12"/>
        <name val="Arial"/>
        <scheme val="none"/>
      </font>
    </dxf>
    <dxf>
      <font>
        <strike val="0"/>
        <outline val="0"/>
        <shadow val="0"/>
        <vertAlign val="baseline"/>
        <sz val="12"/>
        <name val="Arial"/>
        <scheme val="none"/>
      </font>
    </dxf>
    <dxf>
      <font>
        <b val="0"/>
        <i val="0"/>
        <strike val="0"/>
        <condense val="0"/>
        <extend val="0"/>
        <outline val="0"/>
        <shadow val="0"/>
        <u val="none"/>
        <vertAlign val="baseline"/>
        <sz val="12"/>
        <color rgb="FF000000"/>
        <name val="Arial"/>
        <scheme val="none"/>
      </font>
      <fill>
        <patternFill patternType="solid">
          <fgColor indexed="64"/>
          <bgColor theme="1"/>
        </patternFill>
      </fill>
      <alignment horizontal="center" vertical="bottom" textRotation="0" wrapText="0" indent="0" justifyLastLine="0" shrinkToFit="0" readingOrder="0"/>
    </dxf>
    <dxf>
      <font>
        <strike val="0"/>
        <outline val="0"/>
        <shadow val="0"/>
        <vertAlign val="baseline"/>
        <sz val="12"/>
        <name val="Arial"/>
        <scheme val="none"/>
      </font>
      <border diagonalUp="0" diagonalDown="0" outline="0">
        <left style="thin">
          <color auto="1"/>
        </left>
        <right style="thin">
          <color indexed="64"/>
        </right>
        <top style="thin">
          <color auto="1"/>
        </top>
        <bottom style="thin">
          <color auto="1"/>
        </bottom>
      </border>
    </dxf>
    <dxf>
      <font>
        <b val="0"/>
        <i val="0"/>
        <strike val="0"/>
        <condense val="0"/>
        <extend val="0"/>
        <outline val="0"/>
        <shadow val="0"/>
        <u val="none"/>
        <vertAlign val="baseline"/>
        <sz val="12"/>
        <color auto="1"/>
        <name val="Arial"/>
        <scheme val="none"/>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auto="1"/>
        <name val="Arial"/>
        <scheme val="none"/>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style="thin">
          <color indexed="64"/>
        </left>
        <right style="thin">
          <color auto="1"/>
        </right>
        <top style="thin">
          <color auto="1"/>
        </top>
        <bottom style="thin">
          <color auto="1"/>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2"/>
        <name val="Arial"/>
        <scheme val="none"/>
      </font>
    </dxf>
    <dxf>
      <border outline="0">
        <bottom style="thin">
          <color rgb="FF000000"/>
        </bottom>
      </border>
    </dxf>
    <dxf>
      <font>
        <b/>
        <i val="0"/>
        <strike val="0"/>
        <condense val="0"/>
        <extend val="0"/>
        <outline val="0"/>
        <shadow val="0"/>
        <u val="none"/>
        <vertAlign val="baseline"/>
        <sz val="12"/>
        <color theme="0"/>
        <name val="Arial"/>
        <scheme val="none"/>
      </font>
      <fill>
        <patternFill patternType="solid">
          <fgColor rgb="FFC9DAF8"/>
          <bgColor theme="1"/>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numFmt numFmtId="0" formatCode="General"/>
    </dxf>
    <dxf>
      <numFmt numFmtId="0" formatCode="General"/>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4" formatCode="_-&quot;$&quot;* #,##0.00_-;\-&quot;$&quot;* #,##0.00_-;_-&quot;$&quot;* &quot;-&quot;??_-;_-@_-"/>
    </dxf>
    <dxf>
      <numFmt numFmtId="34" formatCode="_-&quot;$&quot;* #,##0.00_-;\-&quot;$&quot;* #,##0.00_-;_-&quot;$&quot;* &quot;-&quot;??_-;_-@_-"/>
    </dxf>
    <dxf>
      <font>
        <b/>
      </font>
    </dxf>
    <dxf>
      <numFmt numFmtId="34" formatCode="_-&quot;$&quot;* #,##0.00_-;\-&quot;$&quot;* #,##0.00_-;_-&quot;$&quot;* &quot;-&quot;??_-;_-@_-"/>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PivotStyle="PivotStyleMedium4">
    <tableStyle name="Q1-style" pivot="0" count="3">
      <tableStyleElement type="headerRow" dxfId="88"/>
      <tableStyleElement type="firstRowStripe" dxfId="87"/>
      <tableStyleElement type="secondRowStripe" dxfId="86"/>
    </tableStyle>
  </tableStyle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Correlation between Average Host Response Time</a:t>
            </a:r>
            <a:r>
              <a:rPr lang="en-US" baseline="0"/>
              <a:t> and Average Number of Reviews</a:t>
            </a:r>
          </a:p>
        </c:rich>
      </c:tx>
      <c:layout/>
      <c:overlay val="0"/>
    </c:title>
    <c:autoTitleDeleted val="0"/>
    <c:plotArea>
      <c:layout/>
      <c:scatterChart>
        <c:scatterStyle val="lineMarker"/>
        <c:varyColors val="0"/>
        <c:ser>
          <c:idx val="1"/>
          <c:order val="0"/>
          <c:spPr>
            <a:ln w="47625">
              <a:noFill/>
            </a:ln>
          </c:spPr>
          <c:dLbls>
            <c:dLbl>
              <c:idx val="0"/>
              <c:layout/>
              <c:tx>
                <c:rich>
                  <a:bodyPr/>
                  <a:lstStyle/>
                  <a:p>
                    <a:r>
                      <a:rPr lang="en-US"/>
                      <a:t>Amsterdam</a:t>
                    </a:r>
                  </a:p>
                </c:rich>
              </c:tx>
              <c:dLblPos val="b"/>
              <c:showLegendKey val="0"/>
              <c:showVal val="1"/>
              <c:showCatName val="0"/>
              <c:showSerName val="0"/>
              <c:showPercent val="0"/>
              <c:showBubbleSize val="0"/>
            </c:dLbl>
            <c:dLbl>
              <c:idx val="1"/>
              <c:layout/>
              <c:tx>
                <c:rich>
                  <a:bodyPr/>
                  <a:lstStyle/>
                  <a:p>
                    <a:r>
                      <a:rPr lang="en-US"/>
                      <a:t>Austin</a:t>
                    </a:r>
                  </a:p>
                </c:rich>
              </c:tx>
              <c:dLblPos val="b"/>
              <c:showLegendKey val="0"/>
              <c:showVal val="1"/>
              <c:showCatName val="0"/>
              <c:showSerName val="0"/>
              <c:showPercent val="0"/>
              <c:showBubbleSize val="0"/>
            </c:dLbl>
            <c:dLbl>
              <c:idx val="2"/>
              <c:layout/>
              <c:tx>
                <c:rich>
                  <a:bodyPr/>
                  <a:lstStyle/>
                  <a:p>
                    <a:r>
                      <a:rPr lang="en-US"/>
                      <a:t>New York</a:t>
                    </a:r>
                  </a:p>
                </c:rich>
              </c:tx>
              <c:dLblPos val="b"/>
              <c:showLegendKey val="0"/>
              <c:showVal val="1"/>
              <c:showCatName val="0"/>
              <c:showSerName val="0"/>
              <c:showPercent val="0"/>
              <c:showBubbleSize val="0"/>
            </c:dLbl>
            <c:dLbl>
              <c:idx val="3"/>
              <c:layout/>
              <c:tx>
                <c:rich>
                  <a:bodyPr/>
                  <a:lstStyle/>
                  <a:p>
                    <a:r>
                      <a:rPr lang="en-US"/>
                      <a:t>Taipei</a:t>
                    </a:r>
                  </a:p>
                </c:rich>
              </c:tx>
              <c:dLblPos val="b"/>
              <c:showLegendKey val="0"/>
              <c:showVal val="1"/>
              <c:showCatName val="0"/>
              <c:showSerName val="0"/>
              <c:showPercent val="0"/>
              <c:showBubbleSize val="0"/>
            </c:dLbl>
            <c:dLblPos val="b"/>
            <c:showLegendKey val="0"/>
            <c:showVal val="1"/>
            <c:showCatName val="0"/>
            <c:showSerName val="0"/>
            <c:showPercent val="0"/>
            <c:showBubbleSize val="0"/>
            <c:showLeaderLines val="0"/>
          </c:dLbls>
          <c:trendline>
            <c:trendlineType val="linear"/>
            <c:dispRSqr val="1"/>
            <c:dispEq val="1"/>
            <c:trendlineLbl>
              <c:layout/>
              <c:numFmt formatCode="General" sourceLinked="0"/>
            </c:trendlineLbl>
          </c:trendline>
          <c:xVal>
            <c:numRef>
              <c:f>(PivotTable!$F$5,PivotTable!$F$15,PivotTable!$F$23,PivotTable!$F$31)</c:f>
              <c:numCache>
                <c:formatCode>0.00</c:formatCode>
                <c:ptCount val="4"/>
                <c:pt idx="0" formatCode="General">
                  <c:v>266.3333333333333</c:v>
                </c:pt>
                <c:pt idx="1">
                  <c:v>125.8571428571429</c:v>
                </c:pt>
                <c:pt idx="2">
                  <c:v>331.975</c:v>
                </c:pt>
                <c:pt idx="3">
                  <c:v>201.9423076923077</c:v>
                </c:pt>
              </c:numCache>
            </c:numRef>
          </c:xVal>
          <c:yVal>
            <c:numRef>
              <c:f>(PivotTable!$E$5,PivotTable!$E$15,PivotTable!$E$23,PivotTable!$E$31)</c:f>
              <c:numCache>
                <c:formatCode>General</c:formatCode>
                <c:ptCount val="4"/>
                <c:pt idx="0">
                  <c:v>2849.0</c:v>
                </c:pt>
                <c:pt idx="1">
                  <c:v>7284.0</c:v>
                </c:pt>
                <c:pt idx="2">
                  <c:v>6168.0</c:v>
                </c:pt>
                <c:pt idx="3">
                  <c:v>4679.0</c:v>
                </c:pt>
              </c:numCache>
            </c:numRef>
          </c:yVal>
          <c:smooth val="0"/>
        </c:ser>
        <c:dLbls>
          <c:dLblPos val="b"/>
          <c:showLegendKey val="0"/>
          <c:showVal val="1"/>
          <c:showCatName val="0"/>
          <c:showSerName val="0"/>
          <c:showPercent val="0"/>
          <c:showBubbleSize val="0"/>
        </c:dLbls>
        <c:axId val="2099879784"/>
        <c:axId val="2099885256"/>
      </c:scatterChart>
      <c:valAx>
        <c:axId val="2099879784"/>
        <c:scaling>
          <c:orientation val="minMax"/>
          <c:min val="100.0"/>
        </c:scaling>
        <c:delete val="0"/>
        <c:axPos val="b"/>
        <c:majorGridlines/>
        <c:title>
          <c:tx>
            <c:rich>
              <a:bodyPr/>
              <a:lstStyle/>
              <a:p>
                <a:pPr>
                  <a:defRPr/>
                </a:pPr>
                <a:r>
                  <a:rPr lang="en-US"/>
                  <a:t>Average Host Response Time (minutes)</a:t>
                </a:r>
              </a:p>
            </c:rich>
          </c:tx>
          <c:layout/>
          <c:overlay val="0"/>
        </c:title>
        <c:numFmt formatCode="General" sourceLinked="1"/>
        <c:majorTickMark val="out"/>
        <c:minorTickMark val="none"/>
        <c:tickLblPos val="nextTo"/>
        <c:crossAx val="2099885256"/>
        <c:crosses val="autoZero"/>
        <c:crossBetween val="midCat"/>
      </c:valAx>
      <c:valAx>
        <c:axId val="2099885256"/>
        <c:scaling>
          <c:orientation val="minMax"/>
          <c:min val="1000.0"/>
        </c:scaling>
        <c:delete val="0"/>
        <c:axPos val="l"/>
        <c:majorGridlines/>
        <c:title>
          <c:tx>
            <c:rich>
              <a:bodyPr rot="-5400000" vert="horz"/>
              <a:lstStyle/>
              <a:p>
                <a:pPr>
                  <a:defRPr/>
                </a:pPr>
                <a:r>
                  <a:rPr lang="en-US"/>
                  <a:t>Average Number</a:t>
                </a:r>
                <a:r>
                  <a:rPr lang="en-US" baseline="0"/>
                  <a:t> of Reviews</a:t>
                </a:r>
              </a:p>
            </c:rich>
          </c:tx>
          <c:layout/>
          <c:overlay val="0"/>
        </c:title>
        <c:numFmt formatCode="General" sourceLinked="1"/>
        <c:majorTickMark val="out"/>
        <c:minorTickMark val="none"/>
        <c:tickLblPos val="nextTo"/>
        <c:crossAx val="2099879784"/>
        <c:crosses val="autoZero"/>
        <c:crossBetween val="midCat"/>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Correlation between</a:t>
            </a:r>
            <a:r>
              <a:rPr lang="en-US" baseline="0"/>
              <a:t> Population Density and Average Price per Night</a:t>
            </a:r>
          </a:p>
        </c:rich>
      </c:tx>
      <c:layout/>
      <c:overlay val="0"/>
    </c:title>
    <c:autoTitleDeleted val="0"/>
    <c:plotArea>
      <c:layout/>
      <c:scatterChart>
        <c:scatterStyle val="lineMarker"/>
        <c:varyColors val="0"/>
        <c:ser>
          <c:idx val="0"/>
          <c:order val="0"/>
          <c:spPr>
            <a:ln w="47625">
              <a:noFill/>
            </a:ln>
          </c:spPr>
          <c:trendline>
            <c:trendlineType val="linear"/>
            <c:dispRSqr val="1"/>
            <c:dispEq val="1"/>
            <c:trendlineLbl>
              <c:layout/>
              <c:numFmt formatCode="General" sourceLinked="0"/>
            </c:trendlineLbl>
          </c:trendline>
          <c:xVal>
            <c:numRef>
              <c:f>'Extra Questions'!$B$129:$B$131</c:f>
              <c:numCache>
                <c:formatCode>General</c:formatCode>
                <c:ptCount val="3"/>
                <c:pt idx="0">
                  <c:v>3005.93</c:v>
                </c:pt>
                <c:pt idx="1">
                  <c:v>12710.0</c:v>
                </c:pt>
                <c:pt idx="2">
                  <c:v>27972.21</c:v>
                </c:pt>
              </c:numCache>
            </c:numRef>
          </c:xVal>
          <c:yVal>
            <c:numRef>
              <c:f>'Extra Questions'!$C$129:$C$131</c:f>
              <c:numCache>
                <c:formatCode>_-"$"* #,##0.00_-;\-"$"* #,##0.00_-;_-"$"* "-"??_-;_-@_-</c:formatCode>
                <c:ptCount val="3"/>
                <c:pt idx="0">
                  <c:v>180.14</c:v>
                </c:pt>
                <c:pt idx="1">
                  <c:v>151.71</c:v>
                </c:pt>
                <c:pt idx="2">
                  <c:v>130.36</c:v>
                </c:pt>
              </c:numCache>
            </c:numRef>
          </c:yVal>
          <c:smooth val="0"/>
        </c:ser>
        <c:dLbls>
          <c:showLegendKey val="0"/>
          <c:showVal val="0"/>
          <c:showCatName val="0"/>
          <c:showSerName val="0"/>
          <c:showPercent val="0"/>
          <c:showBubbleSize val="0"/>
        </c:dLbls>
        <c:axId val="2095656712"/>
        <c:axId val="2121997352"/>
      </c:scatterChart>
      <c:valAx>
        <c:axId val="2095656712"/>
        <c:scaling>
          <c:orientation val="minMax"/>
        </c:scaling>
        <c:delete val="0"/>
        <c:axPos val="b"/>
        <c:majorGridlines/>
        <c:title>
          <c:tx>
            <c:rich>
              <a:bodyPr/>
              <a:lstStyle/>
              <a:p>
                <a:pPr>
                  <a:defRPr/>
                </a:pPr>
                <a:r>
                  <a:rPr lang="en-US"/>
                  <a:t>Population</a:t>
                </a:r>
                <a:r>
                  <a:rPr lang="en-US" baseline="0"/>
                  <a:t> Density (people per square mile)</a:t>
                </a:r>
                <a:endParaRPr lang="en-US"/>
              </a:p>
            </c:rich>
          </c:tx>
          <c:layout/>
          <c:overlay val="0"/>
        </c:title>
        <c:numFmt formatCode="General" sourceLinked="1"/>
        <c:majorTickMark val="out"/>
        <c:minorTickMark val="none"/>
        <c:tickLblPos val="nextTo"/>
        <c:crossAx val="2121997352"/>
        <c:crosses val="autoZero"/>
        <c:crossBetween val="midCat"/>
      </c:valAx>
      <c:valAx>
        <c:axId val="2121997352"/>
        <c:scaling>
          <c:orientation val="minMax"/>
        </c:scaling>
        <c:delete val="0"/>
        <c:axPos val="l"/>
        <c:majorGridlines/>
        <c:title>
          <c:tx>
            <c:rich>
              <a:bodyPr rot="-5400000" vert="horz"/>
              <a:lstStyle/>
              <a:p>
                <a:pPr>
                  <a:defRPr/>
                </a:pPr>
                <a:r>
                  <a:rPr lang="en-US"/>
                  <a:t>Average Price per Night</a:t>
                </a:r>
              </a:p>
            </c:rich>
          </c:tx>
          <c:layout/>
          <c:overlay val="0"/>
        </c:title>
        <c:numFmt formatCode="_-&quot;$&quot;* #,##0.00_-;\-&quot;$&quot;* #,##0.00_-;_-&quot;$&quot;* &quot;-&quot;??_-;_-@_-" sourceLinked="1"/>
        <c:majorTickMark val="out"/>
        <c:minorTickMark val="none"/>
        <c:tickLblPos val="nextTo"/>
        <c:crossAx val="2095656712"/>
        <c:crosses val="autoZero"/>
        <c:crossBetween val="midCat"/>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Correlation between</a:t>
            </a:r>
            <a:r>
              <a:rPr lang="en-US" baseline="0"/>
              <a:t> Average Cleaning Fee and Average Review Score</a:t>
            </a:r>
          </a:p>
        </c:rich>
      </c:tx>
      <c:layout/>
      <c:overlay val="0"/>
    </c:title>
    <c:autoTitleDeleted val="0"/>
    <c:plotArea>
      <c:layout/>
      <c:scatterChart>
        <c:scatterStyle val="lineMarker"/>
        <c:varyColors val="0"/>
        <c:ser>
          <c:idx val="0"/>
          <c:order val="0"/>
          <c:spPr>
            <a:ln w="47625">
              <a:noFill/>
            </a:ln>
          </c:spPr>
          <c:trendline>
            <c:trendlineType val="linear"/>
            <c:dispRSqr val="1"/>
            <c:dispEq val="1"/>
            <c:trendlineLbl>
              <c:layout/>
              <c:numFmt formatCode="General" sourceLinked="0"/>
            </c:trendlineLbl>
          </c:trendline>
          <c:xVal>
            <c:numRef>
              <c:f>(PivotTable!$D$5,PivotTable!$D$15,PivotTable!$D$23,PivotTable!$D$31)</c:f>
              <c:numCache>
                <c:formatCode>_-"$"* #,##0.00_-;\-"$"* #,##0.00_-;_-"$"* "-"??_-;_-@_-</c:formatCode>
                <c:ptCount val="4"/>
                <c:pt idx="0">
                  <c:v>37.2037037037037</c:v>
                </c:pt>
                <c:pt idx="1">
                  <c:v>66.08928571428571</c:v>
                </c:pt>
                <c:pt idx="2">
                  <c:v>63.08333333333334</c:v>
                </c:pt>
                <c:pt idx="3">
                  <c:v>8.841142857142857</c:v>
                </c:pt>
              </c:numCache>
            </c:numRef>
          </c:xVal>
          <c:yVal>
            <c:numRef>
              <c:f>(PivotTable!$G$5,PivotTable!$G$15,PivotTable!$G$23,PivotTable!$G$31)</c:f>
              <c:numCache>
                <c:formatCode>0.00</c:formatCode>
                <c:ptCount val="4"/>
                <c:pt idx="0">
                  <c:v>9.588235294117646</c:v>
                </c:pt>
                <c:pt idx="1">
                  <c:v>9.730158730158729</c:v>
                </c:pt>
                <c:pt idx="2">
                  <c:v>9.402985074626865</c:v>
                </c:pt>
                <c:pt idx="3">
                  <c:v>8.984375</c:v>
                </c:pt>
              </c:numCache>
            </c:numRef>
          </c:yVal>
          <c:smooth val="0"/>
        </c:ser>
        <c:dLbls>
          <c:showLegendKey val="0"/>
          <c:showVal val="0"/>
          <c:showCatName val="0"/>
          <c:showSerName val="0"/>
          <c:showPercent val="0"/>
          <c:showBubbleSize val="0"/>
        </c:dLbls>
        <c:axId val="2100657496"/>
        <c:axId val="2100662808"/>
      </c:scatterChart>
      <c:valAx>
        <c:axId val="2100657496"/>
        <c:scaling>
          <c:orientation val="minMax"/>
        </c:scaling>
        <c:delete val="0"/>
        <c:axPos val="b"/>
        <c:title>
          <c:tx>
            <c:rich>
              <a:bodyPr/>
              <a:lstStyle/>
              <a:p>
                <a:pPr>
                  <a:defRPr/>
                </a:pPr>
                <a:r>
                  <a:rPr lang="en-US"/>
                  <a:t>Average Cleaning Fee</a:t>
                </a:r>
              </a:p>
            </c:rich>
          </c:tx>
          <c:layout/>
          <c:overlay val="0"/>
        </c:title>
        <c:numFmt formatCode="_-&quot;$&quot;* #,##0.00_-;\-&quot;$&quot;* #,##0.00_-;_-&quot;$&quot;* &quot;-&quot;??_-;_-@_-" sourceLinked="1"/>
        <c:majorTickMark val="out"/>
        <c:minorTickMark val="none"/>
        <c:tickLblPos val="nextTo"/>
        <c:crossAx val="2100662808"/>
        <c:crosses val="autoZero"/>
        <c:crossBetween val="midCat"/>
      </c:valAx>
      <c:valAx>
        <c:axId val="2100662808"/>
        <c:scaling>
          <c:orientation val="minMax"/>
        </c:scaling>
        <c:delete val="0"/>
        <c:axPos val="l"/>
        <c:majorGridlines/>
        <c:numFmt formatCode="0.00" sourceLinked="1"/>
        <c:majorTickMark val="out"/>
        <c:minorTickMark val="none"/>
        <c:tickLblPos val="nextTo"/>
        <c:crossAx val="2100657496"/>
        <c:crosses val="autoZero"/>
        <c:crossBetween val="midCat"/>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Correlation between Average</a:t>
            </a:r>
            <a:r>
              <a:rPr lang="en-US" baseline="0"/>
              <a:t> Listing Price and Host Response Time</a:t>
            </a:r>
            <a:endParaRPr lang="en-US"/>
          </a:p>
        </c:rich>
      </c:tx>
      <c:layout/>
      <c:overlay val="0"/>
    </c:title>
    <c:autoTitleDeleted val="0"/>
    <c:plotArea>
      <c:layout/>
      <c:scatterChart>
        <c:scatterStyle val="lineMarker"/>
        <c:varyColors val="0"/>
        <c:ser>
          <c:idx val="0"/>
          <c:order val="0"/>
          <c:spPr>
            <a:ln w="47625">
              <a:noFill/>
            </a:ln>
          </c:spPr>
          <c:trendline>
            <c:trendlineType val="linear"/>
            <c:dispRSqr val="1"/>
            <c:dispEq val="1"/>
            <c:trendlineLbl>
              <c:layout/>
              <c:numFmt formatCode="General" sourceLinked="0"/>
            </c:trendlineLbl>
          </c:trendline>
          <c:xVal>
            <c:numRef>
              <c:f>(PivotTable!$C$5,PivotTable!$C$15,PivotTable!$C$23,PivotTable!$C$31)</c:f>
              <c:numCache>
                <c:formatCode>_-"$"* #,##0.00_-;\-"$"* #,##0.00_-;_-"$"* "-"??_-;_-@_-</c:formatCode>
                <c:ptCount val="4"/>
                <c:pt idx="0">
                  <c:v>151.7101449275362</c:v>
                </c:pt>
                <c:pt idx="1">
                  <c:v>180.1449275362319</c:v>
                </c:pt>
                <c:pt idx="2">
                  <c:v>130.3571428571429</c:v>
                </c:pt>
                <c:pt idx="3">
                  <c:v>52.88365714285712</c:v>
                </c:pt>
              </c:numCache>
            </c:numRef>
          </c:xVal>
          <c:yVal>
            <c:numRef>
              <c:f>(PivotTable!$F$5,PivotTable!$F$15,PivotTable!$F$23,PivotTable!$F$31)</c:f>
              <c:numCache>
                <c:formatCode>0.00</c:formatCode>
                <c:ptCount val="4"/>
                <c:pt idx="0" formatCode="General">
                  <c:v>266.3333333333333</c:v>
                </c:pt>
                <c:pt idx="1">
                  <c:v>125.8571428571429</c:v>
                </c:pt>
                <c:pt idx="2">
                  <c:v>331.975</c:v>
                </c:pt>
                <c:pt idx="3">
                  <c:v>201.9423076923077</c:v>
                </c:pt>
              </c:numCache>
            </c:numRef>
          </c:yVal>
          <c:smooth val="0"/>
        </c:ser>
        <c:dLbls>
          <c:showLegendKey val="0"/>
          <c:showVal val="0"/>
          <c:showCatName val="0"/>
          <c:showSerName val="0"/>
          <c:showPercent val="0"/>
          <c:showBubbleSize val="0"/>
        </c:dLbls>
        <c:axId val="2099911160"/>
        <c:axId val="2099916568"/>
      </c:scatterChart>
      <c:valAx>
        <c:axId val="2099911160"/>
        <c:scaling>
          <c:orientation val="minMax"/>
          <c:min val="40.0"/>
        </c:scaling>
        <c:delete val="0"/>
        <c:axPos val="b"/>
        <c:majorGridlines/>
        <c:title>
          <c:tx>
            <c:rich>
              <a:bodyPr/>
              <a:lstStyle/>
              <a:p>
                <a:pPr>
                  <a:defRPr/>
                </a:pPr>
                <a:r>
                  <a:rPr lang="en-US"/>
                  <a:t>Average Listing Price</a:t>
                </a:r>
              </a:p>
            </c:rich>
          </c:tx>
          <c:layout/>
          <c:overlay val="0"/>
        </c:title>
        <c:numFmt formatCode="_-&quot;$&quot;* #,##0.00_-;\-&quot;$&quot;* #,##0.00_-;_-&quot;$&quot;* &quot;-&quot;??_-;_-@_-" sourceLinked="1"/>
        <c:majorTickMark val="out"/>
        <c:minorTickMark val="none"/>
        <c:tickLblPos val="nextTo"/>
        <c:crossAx val="2099916568"/>
        <c:crosses val="autoZero"/>
        <c:crossBetween val="midCat"/>
      </c:valAx>
      <c:valAx>
        <c:axId val="2099916568"/>
        <c:scaling>
          <c:orientation val="minMax"/>
        </c:scaling>
        <c:delete val="0"/>
        <c:axPos val="l"/>
        <c:majorGridlines/>
        <c:title>
          <c:tx>
            <c:rich>
              <a:bodyPr rot="-5400000" vert="horz"/>
              <a:lstStyle/>
              <a:p>
                <a:pPr>
                  <a:defRPr/>
                </a:pPr>
                <a:r>
                  <a:rPr lang="en-US"/>
                  <a:t>Host Response Time</a:t>
                </a:r>
                <a:r>
                  <a:rPr lang="en-US" baseline="0"/>
                  <a:t> (minutes)</a:t>
                </a:r>
                <a:endParaRPr lang="en-US"/>
              </a:p>
            </c:rich>
          </c:tx>
          <c:layout/>
          <c:overlay val="0"/>
        </c:title>
        <c:numFmt formatCode="General" sourceLinked="1"/>
        <c:majorTickMark val="out"/>
        <c:minorTickMark val="none"/>
        <c:tickLblPos val="nextTo"/>
        <c:crossAx val="2099911160"/>
        <c:crosses val="autoZero"/>
        <c:crossBetween val="midCat"/>
      </c:valAx>
      <c:spPr>
        <a:noFill/>
        <a:ln w="25400">
          <a:noFill/>
        </a:ln>
      </c:spPr>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Correlation between Average Listing Price and Host Response Time excluding the Taipei Market</a:t>
            </a:r>
          </a:p>
        </c:rich>
      </c:tx>
      <c:layout/>
      <c:overlay val="0"/>
    </c:title>
    <c:autoTitleDeleted val="0"/>
    <c:plotArea>
      <c:layout/>
      <c:scatterChart>
        <c:scatterStyle val="lineMarker"/>
        <c:varyColors val="0"/>
        <c:ser>
          <c:idx val="0"/>
          <c:order val="0"/>
          <c:spPr>
            <a:ln w="47625">
              <a:noFill/>
            </a:ln>
          </c:spPr>
          <c:trendline>
            <c:trendlineType val="linear"/>
            <c:dispRSqr val="1"/>
            <c:dispEq val="1"/>
            <c:trendlineLbl>
              <c:layout/>
              <c:numFmt formatCode="General" sourceLinked="0"/>
            </c:trendlineLbl>
          </c:trendline>
          <c:xVal>
            <c:numRef>
              <c:f>(PivotTable!$C$5,PivotTable!$C$15,PivotTable!$C$23)</c:f>
              <c:numCache>
                <c:formatCode>_-"$"* #,##0.00_-;\-"$"* #,##0.00_-;_-"$"* "-"??_-;_-@_-</c:formatCode>
                <c:ptCount val="3"/>
                <c:pt idx="0">
                  <c:v>151.7101449275362</c:v>
                </c:pt>
                <c:pt idx="1">
                  <c:v>180.1449275362319</c:v>
                </c:pt>
                <c:pt idx="2">
                  <c:v>130.3571428571429</c:v>
                </c:pt>
              </c:numCache>
            </c:numRef>
          </c:xVal>
          <c:yVal>
            <c:numRef>
              <c:f>(PivotTable!$F$5,PivotTable!$F$15,PivotTable!$F$23)</c:f>
              <c:numCache>
                <c:formatCode>0.00</c:formatCode>
                <c:ptCount val="3"/>
                <c:pt idx="0" formatCode="General">
                  <c:v>266.3333333333333</c:v>
                </c:pt>
                <c:pt idx="1">
                  <c:v>125.8571428571429</c:v>
                </c:pt>
                <c:pt idx="2">
                  <c:v>331.975</c:v>
                </c:pt>
              </c:numCache>
            </c:numRef>
          </c:yVal>
          <c:smooth val="0"/>
        </c:ser>
        <c:dLbls>
          <c:showLegendKey val="0"/>
          <c:showVal val="0"/>
          <c:showCatName val="0"/>
          <c:showSerName val="0"/>
          <c:showPercent val="0"/>
          <c:showBubbleSize val="0"/>
        </c:dLbls>
        <c:axId val="2099951928"/>
        <c:axId val="2099954968"/>
      </c:scatterChart>
      <c:valAx>
        <c:axId val="2099951928"/>
        <c:scaling>
          <c:orientation val="minMax"/>
          <c:min val="120.0"/>
        </c:scaling>
        <c:delete val="0"/>
        <c:axPos val="b"/>
        <c:majorGridlines/>
        <c:numFmt formatCode="_-&quot;$&quot;* #,##0.00_-;\-&quot;$&quot;* #,##0.00_-;_-&quot;$&quot;* &quot;-&quot;??_-;_-@_-" sourceLinked="1"/>
        <c:majorTickMark val="out"/>
        <c:minorTickMark val="none"/>
        <c:tickLblPos val="nextTo"/>
        <c:crossAx val="2099954968"/>
        <c:crosses val="autoZero"/>
        <c:crossBetween val="midCat"/>
      </c:valAx>
      <c:valAx>
        <c:axId val="2099954968"/>
        <c:scaling>
          <c:orientation val="minMax"/>
        </c:scaling>
        <c:delete val="0"/>
        <c:axPos val="l"/>
        <c:majorGridlines/>
        <c:numFmt formatCode="General" sourceLinked="1"/>
        <c:majorTickMark val="out"/>
        <c:minorTickMark val="none"/>
        <c:tickLblPos val="nextTo"/>
        <c:crossAx val="2099951928"/>
        <c:crosses val="autoZero"/>
        <c:crossBetween val="midCat"/>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Correlation Between Count Of Property Type and the</a:t>
            </a:r>
            <a:r>
              <a:rPr lang="en-US" baseline="0"/>
              <a:t> Respective </a:t>
            </a:r>
          </a:p>
          <a:p>
            <a:pPr>
              <a:defRPr/>
            </a:pPr>
            <a:r>
              <a:rPr lang="en-US"/>
              <a:t>Total Number of Reviews</a:t>
            </a:r>
            <a:r>
              <a:rPr lang="en-US" baseline="0"/>
              <a:t> </a:t>
            </a:r>
          </a:p>
        </c:rich>
      </c:tx>
      <c:layout/>
      <c:overlay val="0"/>
    </c:title>
    <c:autoTitleDeleted val="0"/>
    <c:plotArea>
      <c:layout/>
      <c:scatterChart>
        <c:scatterStyle val="lineMarker"/>
        <c:varyColors val="0"/>
        <c:ser>
          <c:idx val="0"/>
          <c:order val="0"/>
          <c:spPr>
            <a:ln w="47625">
              <a:noFill/>
            </a:ln>
          </c:spPr>
          <c:trendline>
            <c:trendlineType val="linear"/>
            <c:dispRSqr val="1"/>
            <c:dispEq val="1"/>
            <c:trendlineLbl>
              <c:layout>
                <c:manualLayout>
                  <c:x val="0.0355402546047384"/>
                  <c:y val="0.0952808988764045"/>
                </c:manualLayout>
              </c:layout>
              <c:numFmt formatCode="General" sourceLinked="0"/>
            </c:trendlineLbl>
          </c:trendline>
          <c:xVal>
            <c:numRef>
              <c:f>'PivotTable 2'!$B$5:$B$18</c:f>
              <c:numCache>
                <c:formatCode>General</c:formatCode>
                <c:ptCount val="14"/>
                <c:pt idx="0">
                  <c:v>149.0</c:v>
                </c:pt>
                <c:pt idx="1">
                  <c:v>9.0</c:v>
                </c:pt>
                <c:pt idx="2">
                  <c:v>3.0</c:v>
                </c:pt>
                <c:pt idx="3">
                  <c:v>1.0</c:v>
                </c:pt>
                <c:pt idx="4">
                  <c:v>12.0</c:v>
                </c:pt>
                <c:pt idx="5">
                  <c:v>10.0</c:v>
                </c:pt>
                <c:pt idx="6">
                  <c:v>10.0</c:v>
                </c:pt>
                <c:pt idx="7">
                  <c:v>10.0</c:v>
                </c:pt>
                <c:pt idx="8">
                  <c:v>48.0</c:v>
                </c:pt>
                <c:pt idx="9">
                  <c:v>2.0</c:v>
                </c:pt>
                <c:pt idx="10">
                  <c:v>10.0</c:v>
                </c:pt>
                <c:pt idx="11">
                  <c:v>1.0</c:v>
                </c:pt>
                <c:pt idx="12">
                  <c:v>3.0</c:v>
                </c:pt>
                <c:pt idx="13">
                  <c:v>10.0</c:v>
                </c:pt>
              </c:numCache>
            </c:numRef>
          </c:xVal>
          <c:yVal>
            <c:numRef>
              <c:f>'PivotTable 2'!$D$5:$D$18</c:f>
              <c:numCache>
                <c:formatCode>General</c:formatCode>
                <c:ptCount val="14"/>
                <c:pt idx="0">
                  <c:v>10982.0</c:v>
                </c:pt>
                <c:pt idx="1">
                  <c:v>456.0</c:v>
                </c:pt>
                <c:pt idx="2">
                  <c:v>131.0</c:v>
                </c:pt>
                <c:pt idx="3">
                  <c:v>85.0</c:v>
                </c:pt>
                <c:pt idx="4">
                  <c:v>767.0</c:v>
                </c:pt>
                <c:pt idx="5">
                  <c:v>649.0</c:v>
                </c:pt>
                <c:pt idx="6">
                  <c:v>2018.0</c:v>
                </c:pt>
                <c:pt idx="7">
                  <c:v>188.0</c:v>
                </c:pt>
                <c:pt idx="8">
                  <c:v>4116.0</c:v>
                </c:pt>
                <c:pt idx="9">
                  <c:v>171.0</c:v>
                </c:pt>
                <c:pt idx="10">
                  <c:v>845.0</c:v>
                </c:pt>
                <c:pt idx="11">
                  <c:v>38.0</c:v>
                </c:pt>
                <c:pt idx="12">
                  <c:v>93.0</c:v>
                </c:pt>
                <c:pt idx="13">
                  <c:v>441.0</c:v>
                </c:pt>
              </c:numCache>
            </c:numRef>
          </c:yVal>
          <c:smooth val="0"/>
        </c:ser>
        <c:dLbls>
          <c:showLegendKey val="0"/>
          <c:showVal val="0"/>
          <c:showCatName val="0"/>
          <c:showSerName val="0"/>
          <c:showPercent val="0"/>
          <c:showBubbleSize val="0"/>
        </c:dLbls>
        <c:axId val="2099986696"/>
        <c:axId val="2099992312"/>
      </c:scatterChart>
      <c:valAx>
        <c:axId val="2099986696"/>
        <c:scaling>
          <c:orientation val="minMax"/>
        </c:scaling>
        <c:delete val="0"/>
        <c:axPos val="b"/>
        <c:majorGridlines/>
        <c:title>
          <c:tx>
            <c:rich>
              <a:bodyPr/>
              <a:lstStyle/>
              <a:p>
                <a:pPr>
                  <a:defRPr/>
                </a:pPr>
                <a:r>
                  <a:rPr lang="en-US"/>
                  <a:t>Count</a:t>
                </a:r>
                <a:r>
                  <a:rPr lang="en-US" baseline="0"/>
                  <a:t> of Property Type</a:t>
                </a:r>
                <a:endParaRPr lang="en-US"/>
              </a:p>
            </c:rich>
          </c:tx>
          <c:layout/>
          <c:overlay val="0"/>
        </c:title>
        <c:numFmt formatCode="General" sourceLinked="1"/>
        <c:majorTickMark val="out"/>
        <c:minorTickMark val="none"/>
        <c:tickLblPos val="nextTo"/>
        <c:crossAx val="2099992312"/>
        <c:crosses val="autoZero"/>
        <c:crossBetween val="midCat"/>
      </c:valAx>
      <c:valAx>
        <c:axId val="2099992312"/>
        <c:scaling>
          <c:orientation val="minMax"/>
        </c:scaling>
        <c:delete val="0"/>
        <c:axPos val="l"/>
        <c:majorGridlines/>
        <c:title>
          <c:tx>
            <c:rich>
              <a:bodyPr rot="-5400000" vert="horz"/>
              <a:lstStyle/>
              <a:p>
                <a:pPr>
                  <a:defRPr/>
                </a:pPr>
                <a:r>
                  <a:rPr lang="en-US"/>
                  <a:t>Number of Reviews</a:t>
                </a:r>
              </a:p>
            </c:rich>
          </c:tx>
          <c:layout/>
          <c:overlay val="0"/>
        </c:title>
        <c:numFmt formatCode="General" sourceLinked="1"/>
        <c:majorTickMark val="out"/>
        <c:minorTickMark val="none"/>
        <c:tickLblPos val="nextTo"/>
        <c:crossAx val="2099986696"/>
        <c:crosses val="autoZero"/>
        <c:crossBetween val="midCat"/>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Correlation Between Population Density and Count of Apartments </a:t>
            </a:r>
          </a:p>
        </c:rich>
      </c:tx>
      <c:layout/>
      <c:overlay val="0"/>
    </c:title>
    <c:autoTitleDeleted val="0"/>
    <c:plotArea>
      <c:layout/>
      <c:scatterChart>
        <c:scatterStyle val="lineMarker"/>
        <c:varyColors val="0"/>
        <c:ser>
          <c:idx val="0"/>
          <c:order val="0"/>
          <c:spPr>
            <a:ln w="47625">
              <a:noFill/>
            </a:ln>
          </c:spPr>
          <c:dLbls>
            <c:dLbl>
              <c:idx val="0"/>
              <c:layout/>
              <c:tx>
                <c:rich>
                  <a:bodyPr/>
                  <a:lstStyle/>
                  <a:p>
                    <a:r>
                      <a:rPr lang="en-US"/>
                      <a:t>Austin</a:t>
                    </a:r>
                  </a:p>
                </c:rich>
              </c:tx>
              <c:dLblPos val="b"/>
              <c:showLegendKey val="0"/>
              <c:showVal val="1"/>
              <c:showCatName val="0"/>
              <c:showSerName val="0"/>
              <c:showPercent val="0"/>
              <c:showBubbleSize val="0"/>
            </c:dLbl>
            <c:dLbl>
              <c:idx val="1"/>
              <c:layout/>
              <c:tx>
                <c:rich>
                  <a:bodyPr/>
                  <a:lstStyle/>
                  <a:p>
                    <a:r>
                      <a:rPr lang="en-US"/>
                      <a:t>Amsterdam</a:t>
                    </a:r>
                  </a:p>
                  <a:p>
                    <a:endParaRPr lang="en-US"/>
                  </a:p>
                </c:rich>
              </c:tx>
              <c:dLblPos val="b"/>
              <c:showLegendKey val="0"/>
              <c:showVal val="1"/>
              <c:showCatName val="0"/>
              <c:showSerName val="0"/>
              <c:showPercent val="0"/>
              <c:showBubbleSize val="0"/>
            </c:dLbl>
            <c:dLbl>
              <c:idx val="2"/>
              <c:layout/>
              <c:tx>
                <c:rich>
                  <a:bodyPr/>
                  <a:lstStyle/>
                  <a:p>
                    <a:r>
                      <a:rPr lang="en-US"/>
                      <a:t>New York City</a:t>
                    </a:r>
                  </a:p>
                </c:rich>
              </c:tx>
              <c:dLblPos val="b"/>
              <c:showLegendKey val="0"/>
              <c:showVal val="1"/>
              <c:showCatName val="0"/>
              <c:showSerName val="0"/>
              <c:showPercent val="0"/>
              <c:showBubbleSize val="0"/>
            </c:dLbl>
            <c:dLbl>
              <c:idx val="3"/>
              <c:layout/>
              <c:tx>
                <c:rich>
                  <a:bodyPr/>
                  <a:lstStyle/>
                  <a:p>
                    <a:r>
                      <a:rPr lang="en-US"/>
                      <a:t>Taipei</a:t>
                    </a:r>
                  </a:p>
                </c:rich>
              </c:tx>
              <c:dLblPos val="b"/>
              <c:showLegendKey val="0"/>
              <c:showVal val="1"/>
              <c:showCatName val="0"/>
              <c:showSerName val="0"/>
              <c:showPercent val="0"/>
              <c:showBubbleSize val="0"/>
            </c:dLbl>
            <c:dLblPos val="b"/>
            <c:showLegendKey val="0"/>
            <c:showVal val="1"/>
            <c:showCatName val="0"/>
            <c:showSerName val="0"/>
            <c:showPercent val="0"/>
            <c:showBubbleSize val="0"/>
            <c:showLeaderLines val="0"/>
          </c:dLbls>
          <c:trendline>
            <c:trendlineType val="linear"/>
            <c:dispRSqr val="1"/>
            <c:dispEq val="1"/>
            <c:trendlineLbl>
              <c:layout>
                <c:manualLayout>
                  <c:x val="0.0625958005249344"/>
                  <c:y val="0.207407407407407"/>
                </c:manualLayout>
              </c:layout>
              <c:numFmt formatCode="General" sourceLinked="0"/>
            </c:trendlineLbl>
          </c:trendline>
          <c:xVal>
            <c:numRef>
              <c:f>'PivotTable 2'!$N$5:$N$8</c:f>
              <c:numCache>
                <c:formatCode>General</c:formatCode>
                <c:ptCount val="4"/>
                <c:pt idx="0">
                  <c:v>3005.93</c:v>
                </c:pt>
                <c:pt idx="1">
                  <c:v>12710.0</c:v>
                </c:pt>
                <c:pt idx="2">
                  <c:v>27972.21</c:v>
                </c:pt>
                <c:pt idx="3">
                  <c:v>24760.0</c:v>
                </c:pt>
              </c:numCache>
            </c:numRef>
          </c:xVal>
          <c:yVal>
            <c:numRef>
              <c:f>'PivotTable 2'!$O$5:$O$8</c:f>
              <c:numCache>
                <c:formatCode>General</c:formatCode>
                <c:ptCount val="4"/>
                <c:pt idx="0">
                  <c:v>8.0</c:v>
                </c:pt>
                <c:pt idx="1">
                  <c:v>45.0</c:v>
                </c:pt>
                <c:pt idx="2">
                  <c:v>50.0</c:v>
                </c:pt>
                <c:pt idx="3">
                  <c:v>46.0</c:v>
                </c:pt>
              </c:numCache>
            </c:numRef>
          </c:yVal>
          <c:smooth val="0"/>
        </c:ser>
        <c:dLbls>
          <c:dLblPos val="b"/>
          <c:showLegendKey val="0"/>
          <c:showVal val="1"/>
          <c:showCatName val="0"/>
          <c:showSerName val="0"/>
          <c:showPercent val="0"/>
          <c:showBubbleSize val="0"/>
        </c:dLbls>
        <c:axId val="2100739672"/>
        <c:axId val="2100749208"/>
      </c:scatterChart>
      <c:valAx>
        <c:axId val="2100739672"/>
        <c:scaling>
          <c:orientation val="minMax"/>
        </c:scaling>
        <c:delete val="0"/>
        <c:axPos val="b"/>
        <c:title>
          <c:tx>
            <c:rich>
              <a:bodyPr/>
              <a:lstStyle/>
              <a:p>
                <a:pPr>
                  <a:defRPr/>
                </a:pPr>
                <a:r>
                  <a:rPr lang="en-US"/>
                  <a:t>Population Density</a:t>
                </a:r>
                <a:r>
                  <a:rPr lang="en-US" baseline="0"/>
                  <a:t> (people/square mile)</a:t>
                </a:r>
                <a:endParaRPr lang="en-US"/>
              </a:p>
            </c:rich>
          </c:tx>
          <c:layout/>
          <c:overlay val="0"/>
        </c:title>
        <c:numFmt formatCode="General" sourceLinked="1"/>
        <c:majorTickMark val="out"/>
        <c:minorTickMark val="none"/>
        <c:tickLblPos val="nextTo"/>
        <c:crossAx val="2100749208"/>
        <c:crosses val="autoZero"/>
        <c:crossBetween val="midCat"/>
      </c:valAx>
      <c:valAx>
        <c:axId val="2100749208"/>
        <c:scaling>
          <c:orientation val="minMax"/>
        </c:scaling>
        <c:delete val="0"/>
        <c:axPos val="l"/>
        <c:majorGridlines/>
        <c:title>
          <c:tx>
            <c:rich>
              <a:bodyPr rot="-5400000" vert="horz"/>
              <a:lstStyle/>
              <a:p>
                <a:pPr>
                  <a:defRPr/>
                </a:pPr>
                <a:r>
                  <a:rPr lang="en-US"/>
                  <a:t>Count of Apartments</a:t>
                </a:r>
              </a:p>
            </c:rich>
          </c:tx>
          <c:layout/>
          <c:overlay val="0"/>
        </c:title>
        <c:numFmt formatCode="General" sourceLinked="1"/>
        <c:majorTickMark val="out"/>
        <c:minorTickMark val="none"/>
        <c:tickLblPos val="nextTo"/>
        <c:crossAx val="2100739672"/>
        <c:crosses val="autoZero"/>
        <c:crossBetween val="midCat"/>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Year Profit for the New</a:t>
            </a:r>
            <a:r>
              <a:rPr lang="en-US" baseline="0"/>
              <a:t> York Market According to Property Type</a:t>
            </a:r>
            <a:endParaRPr lang="en-US"/>
          </a:p>
        </c:rich>
      </c:tx>
      <c:layout/>
      <c:overlay val="0"/>
    </c:title>
    <c:autoTitleDeleted val="0"/>
    <c:plotArea>
      <c:layout/>
      <c:barChart>
        <c:barDir val="bar"/>
        <c:grouping val="clustered"/>
        <c:varyColors val="0"/>
        <c:ser>
          <c:idx val="0"/>
          <c:order val="0"/>
          <c:tx>
            <c:strRef>
              <c:f>'Extra Questions'!$B$47</c:f>
              <c:strCache>
                <c:ptCount val="1"/>
                <c:pt idx="0">
                  <c:v>Average Year Profit</c:v>
                </c:pt>
              </c:strCache>
            </c:strRef>
          </c:tx>
          <c:invertIfNegative val="0"/>
          <c:dPt>
            <c:idx val="0"/>
            <c:invertIfNegative val="0"/>
            <c:bubble3D val="0"/>
            <c:spPr>
              <a:solidFill>
                <a:srgbClr val="C0504D"/>
              </a:solidFill>
            </c:spPr>
          </c:dPt>
          <c:cat>
            <c:strRef>
              <c:f>'Extra Questions'!$A$48:$A$55</c:f>
              <c:strCache>
                <c:ptCount val="8"/>
                <c:pt idx="0">
                  <c:v>New York</c:v>
                </c:pt>
                <c:pt idx="1">
                  <c:v>Apartment</c:v>
                </c:pt>
                <c:pt idx="2">
                  <c:v>Bed and breakfast</c:v>
                </c:pt>
                <c:pt idx="3">
                  <c:v>Condominium</c:v>
                </c:pt>
                <c:pt idx="4">
                  <c:v>Guest suite</c:v>
                </c:pt>
                <c:pt idx="5">
                  <c:v>House</c:v>
                </c:pt>
                <c:pt idx="6">
                  <c:v>Loft</c:v>
                </c:pt>
                <c:pt idx="7">
                  <c:v>Townhouse</c:v>
                </c:pt>
              </c:strCache>
            </c:strRef>
          </c:cat>
          <c:val>
            <c:numRef>
              <c:f>'Extra Questions'!$B$48:$B$55</c:f>
              <c:numCache>
                <c:formatCode>_-"$"* #,##0.00_-;\-"$"* #,##0.00_-;_-"$"* "-"??_-;_-@_-</c:formatCode>
                <c:ptCount val="8"/>
                <c:pt idx="0">
                  <c:v>20684.56</c:v>
                </c:pt>
                <c:pt idx="1">
                  <c:v>19692.57</c:v>
                </c:pt>
                <c:pt idx="2">
                  <c:v>33136.74</c:v>
                </c:pt>
                <c:pt idx="3">
                  <c:v>8099.32</c:v>
                </c:pt>
                <c:pt idx="4">
                  <c:v>10257.38</c:v>
                </c:pt>
                <c:pt idx="5">
                  <c:v>29164.97</c:v>
                </c:pt>
                <c:pt idx="6">
                  <c:v>31657.04</c:v>
                </c:pt>
                <c:pt idx="7">
                  <c:v>18001.82</c:v>
                </c:pt>
              </c:numCache>
            </c:numRef>
          </c:val>
        </c:ser>
        <c:dLbls>
          <c:showLegendKey val="0"/>
          <c:showVal val="0"/>
          <c:showCatName val="0"/>
          <c:showSerName val="0"/>
          <c:showPercent val="0"/>
          <c:showBubbleSize val="0"/>
        </c:dLbls>
        <c:gapWidth val="150"/>
        <c:axId val="2100789080"/>
        <c:axId val="2100792056"/>
      </c:barChart>
      <c:catAx>
        <c:axId val="2100789080"/>
        <c:scaling>
          <c:orientation val="minMax"/>
        </c:scaling>
        <c:delete val="0"/>
        <c:axPos val="l"/>
        <c:majorTickMark val="out"/>
        <c:minorTickMark val="none"/>
        <c:tickLblPos val="nextTo"/>
        <c:crossAx val="2100792056"/>
        <c:crosses val="autoZero"/>
        <c:auto val="1"/>
        <c:lblAlgn val="ctr"/>
        <c:lblOffset val="100"/>
        <c:noMultiLvlLbl val="0"/>
      </c:catAx>
      <c:valAx>
        <c:axId val="2100792056"/>
        <c:scaling>
          <c:orientation val="minMax"/>
        </c:scaling>
        <c:delete val="0"/>
        <c:axPos val="b"/>
        <c:majorGridlines/>
        <c:numFmt formatCode="_-&quot;$&quot;* #,##0.00_-;\-&quot;$&quot;* #,##0.00_-;_-&quot;$&quot;* &quot;-&quot;??_-;_-@_-" sourceLinked="1"/>
        <c:majorTickMark val="out"/>
        <c:minorTickMark val="none"/>
        <c:tickLblPos val="nextTo"/>
        <c:crossAx val="2100789080"/>
        <c:crosses val="autoZero"/>
        <c:crossBetween val="between"/>
      </c:valAx>
    </c:plotArea>
    <c:plotVisOnly val="1"/>
    <c:dispBlanksAs val="gap"/>
    <c:showDLblsOverMax val="0"/>
  </c:chart>
  <c:printSettings>
    <c:headerFooter/>
    <c:pageMargins b="1.0" l="0.75" r="0.75" t="1.0" header="0.5" footer="0.5"/>
    <c:pageSetup orientation="portrait" horizontalDpi="-4" verticalDpi="-4"/>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Average Year Profit for the Taipei Market According</a:t>
            </a:r>
            <a:r>
              <a:rPr lang="en-US" baseline="0"/>
              <a:t> to Property Type</a:t>
            </a:r>
          </a:p>
        </c:rich>
      </c:tx>
      <c:layout/>
      <c:overlay val="0"/>
    </c:title>
    <c:autoTitleDeleted val="0"/>
    <c:plotArea>
      <c:layout/>
      <c:barChart>
        <c:barDir val="bar"/>
        <c:grouping val="clustered"/>
        <c:varyColors val="0"/>
        <c:ser>
          <c:idx val="0"/>
          <c:order val="0"/>
          <c:tx>
            <c:strRef>
              <c:f>'Extra Questions'!$B$67</c:f>
              <c:strCache>
                <c:ptCount val="1"/>
                <c:pt idx="0">
                  <c:v>Average Year Profit</c:v>
                </c:pt>
              </c:strCache>
            </c:strRef>
          </c:tx>
          <c:invertIfNegative val="0"/>
          <c:dPt>
            <c:idx val="0"/>
            <c:invertIfNegative val="0"/>
            <c:bubble3D val="0"/>
            <c:spPr>
              <a:solidFill>
                <a:srgbClr val="C0504D"/>
              </a:solidFill>
            </c:spPr>
          </c:dPt>
          <c:cat>
            <c:strRef>
              <c:f>'Extra Questions'!$A$68:$A$75</c:f>
              <c:strCache>
                <c:ptCount val="8"/>
                <c:pt idx="0">
                  <c:v>Taipei</c:v>
                </c:pt>
                <c:pt idx="1">
                  <c:v>Apartment</c:v>
                </c:pt>
                <c:pt idx="2">
                  <c:v>Condominium</c:v>
                </c:pt>
                <c:pt idx="3">
                  <c:v>Guest suite</c:v>
                </c:pt>
                <c:pt idx="4">
                  <c:v>Hostel</c:v>
                </c:pt>
                <c:pt idx="5">
                  <c:v>House</c:v>
                </c:pt>
                <c:pt idx="6">
                  <c:v>Loft</c:v>
                </c:pt>
                <c:pt idx="7">
                  <c:v>Serviced apartment</c:v>
                </c:pt>
              </c:strCache>
            </c:strRef>
          </c:cat>
          <c:val>
            <c:numRef>
              <c:f>'Extra Questions'!$B$68:$B$75</c:f>
              <c:numCache>
                <c:formatCode>_-"$"* #,##0.00_-;\-"$"* #,##0.00_-;_-"$"* "-"??_-;_-@_-</c:formatCode>
                <c:ptCount val="8"/>
                <c:pt idx="0">
                  <c:v>7862.541000000002</c:v>
                </c:pt>
                <c:pt idx="1">
                  <c:v>8462.830869565218</c:v>
                </c:pt>
                <c:pt idx="2">
                  <c:v>3341.2575</c:v>
                </c:pt>
                <c:pt idx="3">
                  <c:v>2076.61</c:v>
                </c:pt>
                <c:pt idx="4">
                  <c:v>4691.428000000002</c:v>
                </c:pt>
                <c:pt idx="5">
                  <c:v>0.0</c:v>
                </c:pt>
                <c:pt idx="6">
                  <c:v>15282.29</c:v>
                </c:pt>
                <c:pt idx="7">
                  <c:v>20243.67</c:v>
                </c:pt>
              </c:numCache>
            </c:numRef>
          </c:val>
        </c:ser>
        <c:dLbls>
          <c:showLegendKey val="0"/>
          <c:showVal val="0"/>
          <c:showCatName val="0"/>
          <c:showSerName val="0"/>
          <c:showPercent val="0"/>
          <c:showBubbleSize val="0"/>
        </c:dLbls>
        <c:gapWidth val="150"/>
        <c:axId val="2100816920"/>
        <c:axId val="2100819864"/>
      </c:barChart>
      <c:catAx>
        <c:axId val="2100816920"/>
        <c:scaling>
          <c:orientation val="minMax"/>
        </c:scaling>
        <c:delete val="0"/>
        <c:axPos val="l"/>
        <c:majorTickMark val="out"/>
        <c:minorTickMark val="none"/>
        <c:tickLblPos val="nextTo"/>
        <c:crossAx val="2100819864"/>
        <c:crosses val="autoZero"/>
        <c:auto val="1"/>
        <c:lblAlgn val="ctr"/>
        <c:lblOffset val="100"/>
        <c:noMultiLvlLbl val="0"/>
      </c:catAx>
      <c:valAx>
        <c:axId val="2100819864"/>
        <c:scaling>
          <c:orientation val="minMax"/>
        </c:scaling>
        <c:delete val="0"/>
        <c:axPos val="b"/>
        <c:majorGridlines/>
        <c:numFmt formatCode="_-&quot;$&quot;* #,##0.00_-;\-&quot;$&quot;* #,##0.00_-;_-&quot;$&quot;* &quot;-&quot;??_-;_-@_-" sourceLinked="1"/>
        <c:majorTickMark val="out"/>
        <c:minorTickMark val="none"/>
        <c:tickLblPos val="nextTo"/>
        <c:crossAx val="2100816920"/>
        <c:crosses val="autoZero"/>
        <c:crossBetween val="between"/>
      </c:valAx>
    </c:plotArea>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yVal>
            <c:numRef>
              <c:f>'Extra Questions'!$C$91:$C$93</c:f>
              <c:numCache>
                <c:formatCode>General</c:formatCode>
                <c:ptCount val="3"/>
                <c:pt idx="0">
                  <c:v>3005.93</c:v>
                </c:pt>
                <c:pt idx="1">
                  <c:v>12710.0</c:v>
                </c:pt>
                <c:pt idx="2">
                  <c:v>27972.21</c:v>
                </c:pt>
              </c:numCache>
            </c:numRef>
          </c:yVal>
          <c:smooth val="0"/>
        </c:ser>
        <c:dLbls>
          <c:showLegendKey val="0"/>
          <c:showVal val="0"/>
          <c:showCatName val="0"/>
          <c:showSerName val="0"/>
          <c:showPercent val="0"/>
          <c:showBubbleSize val="0"/>
        </c:dLbls>
        <c:axId val="-2127146232"/>
        <c:axId val="-2130428488"/>
      </c:scatterChart>
      <c:valAx>
        <c:axId val="-2127146232"/>
        <c:scaling>
          <c:orientation val="minMax"/>
        </c:scaling>
        <c:delete val="0"/>
        <c:axPos val="b"/>
        <c:majorTickMark val="out"/>
        <c:minorTickMark val="none"/>
        <c:tickLblPos val="nextTo"/>
        <c:crossAx val="-2130428488"/>
        <c:crosses val="autoZero"/>
        <c:crossBetween val="midCat"/>
      </c:valAx>
      <c:valAx>
        <c:axId val="-2130428488"/>
        <c:scaling>
          <c:orientation val="minMax"/>
        </c:scaling>
        <c:delete val="0"/>
        <c:axPos val="l"/>
        <c:majorGridlines/>
        <c:numFmt formatCode="General" sourceLinked="1"/>
        <c:majorTickMark val="out"/>
        <c:minorTickMark val="none"/>
        <c:tickLblPos val="nextTo"/>
        <c:crossAx val="-212714623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1079500</xdr:colOff>
      <xdr:row>2</xdr:row>
      <xdr:rowOff>57150</xdr:rowOff>
    </xdr:from>
    <xdr:to>
      <xdr:col>10</xdr:col>
      <xdr:colOff>660400</xdr:colOff>
      <xdr:row>20</xdr:row>
      <xdr:rowOff>88900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24</xdr:row>
      <xdr:rowOff>19050</xdr:rowOff>
    </xdr:from>
    <xdr:to>
      <xdr:col>10</xdr:col>
      <xdr:colOff>927100</xdr:colOff>
      <xdr:row>43</xdr:row>
      <xdr:rowOff>50800</xdr:rowOff>
    </xdr:to>
    <xdr:graphicFrame macro="">
      <xdr:nvGraphicFramePr>
        <xdr:cNvPr id="3"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6350</xdr:rowOff>
    </xdr:from>
    <xdr:to>
      <xdr:col>11</xdr:col>
      <xdr:colOff>12700</xdr:colOff>
      <xdr:row>21</xdr:row>
      <xdr:rowOff>50800</xdr:rowOff>
    </xdr:to>
    <xdr:graphicFrame macro="">
      <xdr:nvGraphicFramePr>
        <xdr:cNvPr id="2"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0</xdr:row>
      <xdr:rowOff>12700</xdr:rowOff>
    </xdr:from>
    <xdr:to>
      <xdr:col>17</xdr:col>
      <xdr:colOff>812800</xdr:colOff>
      <xdr:row>21</xdr:row>
      <xdr:rowOff>12700</xdr:rowOff>
    </xdr:to>
    <xdr:graphicFrame macro="">
      <xdr:nvGraphicFramePr>
        <xdr:cNvPr id="3"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24</xdr:row>
      <xdr:rowOff>146050</xdr:rowOff>
    </xdr:from>
    <xdr:to>
      <xdr:col>11</xdr:col>
      <xdr:colOff>25400</xdr:colOff>
      <xdr:row>42</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95</xdr:row>
      <xdr:rowOff>95250</xdr:rowOff>
    </xdr:from>
    <xdr:to>
      <xdr:col>3</xdr:col>
      <xdr:colOff>558800</xdr:colOff>
      <xdr:row>122</xdr:row>
      <xdr:rowOff>88900</xdr:rowOff>
    </xdr:to>
    <xdr:graphicFrame macro="">
      <xdr:nvGraphicFramePr>
        <xdr:cNvPr id="5"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25400</xdr:colOff>
      <xdr:row>46</xdr:row>
      <xdr:rowOff>12700</xdr:rowOff>
    </xdr:from>
    <xdr:to>
      <xdr:col>11</xdr:col>
      <xdr:colOff>25400</xdr:colOff>
      <xdr:row>64</xdr:row>
      <xdr:rowOff>12700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12700</xdr:colOff>
      <xdr:row>66</xdr:row>
      <xdr:rowOff>25400</xdr:rowOff>
    </xdr:from>
    <xdr:to>
      <xdr:col>11</xdr:col>
      <xdr:colOff>38100</xdr:colOff>
      <xdr:row>84</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800100</xdr:colOff>
      <xdr:row>24</xdr:row>
      <xdr:rowOff>69850</xdr:rowOff>
    </xdr:from>
    <xdr:to>
      <xdr:col>17</xdr:col>
      <xdr:colOff>419100</xdr:colOff>
      <xdr:row>42</xdr:row>
      <xdr:rowOff>69850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127</xdr:row>
      <xdr:rowOff>57150</xdr:rowOff>
    </xdr:from>
    <xdr:to>
      <xdr:col>9</xdr:col>
      <xdr:colOff>444500</xdr:colOff>
      <xdr:row>145</xdr:row>
      <xdr:rowOff>57150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oneofyourbeeswax" refreshedDate="43656.87311226852" createdVersion="4" refreshedVersion="4" minRefreshableVersion="3" recordCount="278">
  <cacheSource type="worksheet">
    <worksheetSource ref="A1:AH279" sheet="raw_data"/>
  </cacheSource>
  <cacheFields count="35">
    <cacheField name="id" numFmtId="0">
      <sharedItems containsSemiMixedTypes="0" containsString="0" containsNumber="1" containsInteger="1" minValue="2265" maxValue="899766"/>
    </cacheField>
    <cacheField name="name" numFmtId="0">
      <sharedItems/>
    </cacheField>
    <cacheField name="space" numFmtId="0">
      <sharedItems containsBlank="1" longText="1"/>
    </cacheField>
    <cacheField name="neighborhood_overview" numFmtId="0">
      <sharedItems containsBlank="1" longText="1"/>
    </cacheField>
    <cacheField name="host_id" numFmtId="0">
      <sharedItems containsSemiMixedTypes="0" containsString="0" containsNumber="1" containsInteger="1" minValue="2466" maxValue="6629707"/>
    </cacheField>
    <cacheField name="host_name" numFmtId="0">
      <sharedItems/>
    </cacheField>
    <cacheField name="host_since" numFmtId="14">
      <sharedItems containsSemiMixedTypes="0" containsNonDate="0" containsDate="1" containsString="0" minDate="2008-08-23T00:00:00" maxDate="2013-05-30T00:00:00"/>
    </cacheField>
    <cacheField name="host_response_time" numFmtId="0">
      <sharedItems/>
    </cacheField>
    <cacheField name="host_response_time_minutes_to_response" numFmtId="0">
      <sharedItems containsMixedTypes="1" containsNumber="1" containsInteger="1" minValue="1" maxValue="2000"/>
    </cacheField>
    <cacheField name="host_response_rate" numFmtId="0">
      <sharedItems containsMixedTypes="1" containsNumber="1" minValue="0" maxValue="1"/>
    </cacheField>
    <cacheField name="host_neighbourhood" numFmtId="0">
      <sharedItems containsBlank="1"/>
    </cacheField>
    <cacheField name="host_listings_count" numFmtId="0">
      <sharedItems containsSemiMixedTypes="0" containsString="0" containsNumber="1" containsInteger="1" minValue="1" maxValue="27"/>
    </cacheField>
    <cacheField name="neighbourhood" numFmtId="0">
      <sharedItems containsBlank="1"/>
    </cacheField>
    <cacheField name="city" numFmtId="0">
      <sharedItems/>
    </cacheField>
    <cacheField name="state" numFmtId="0">
      <sharedItems containsBlank="1"/>
    </cacheField>
    <cacheField name="zipcode" numFmtId="0">
      <sharedItems containsBlank="1" containsMixedTypes="1" containsNumber="1" containsInteger="1" minValue="100" maxValue="78759"/>
    </cacheField>
    <cacheField name="market" numFmtId="0">
      <sharedItems count="4">
        <s v="Austin"/>
        <s v="New York"/>
        <s v="Amsterdam"/>
        <s v="Taipei"/>
      </sharedItems>
    </cacheField>
    <cacheField name="country" numFmtId="0">
      <sharedItems/>
    </cacheField>
    <cacheField name="property_type" numFmtId="0">
      <sharedItems count="14">
        <s v="House"/>
        <s v="Guesthouse"/>
        <s v="Apartment"/>
        <s v="Condominium"/>
        <s v="Guest suite"/>
        <s v="Townhouse"/>
        <s v="Bungalow"/>
        <s v="Loft"/>
        <s v="Bed and breakfast"/>
        <s v="Houseboat"/>
        <s v="Boat"/>
        <s v="Serviced apartment"/>
        <s v="Other"/>
        <s v="Hostel"/>
      </sharedItems>
    </cacheField>
    <cacheField name="room_type" numFmtId="0">
      <sharedItems/>
    </cacheField>
    <cacheField name="accommodates" numFmtId="0">
      <sharedItems containsSemiMixedTypes="0" containsString="0" containsNumber="1" containsInteger="1" minValue="1" maxValue="12"/>
    </cacheField>
    <cacheField name="square_feet" numFmtId="0">
      <sharedItems containsMixedTypes="1" containsNumber="1" containsInteger="1" minValue="0" maxValue="3200"/>
    </cacheField>
    <cacheField name="price_night" numFmtId="0">
      <sharedItems containsSemiMixedTypes="0" containsString="0" containsNumber="1" minValue="9.76" maxValue="1000" count="138">
        <n v="225"/>
        <n v="125"/>
        <n v="95"/>
        <n v="40"/>
        <n v="99"/>
        <n v="129"/>
        <n v="260"/>
        <n v="300"/>
        <n v="550"/>
        <n v="155"/>
        <n v="49"/>
        <n v="100"/>
        <n v="55"/>
        <n v="35"/>
        <n v="160"/>
        <n v="59"/>
        <n v="105"/>
        <n v="54"/>
        <n v="500"/>
        <n v="150"/>
        <n v="249"/>
        <n v="89"/>
        <n v="145"/>
        <n v="110"/>
        <n v="470"/>
        <n v="85"/>
        <n v="230"/>
        <n v="67"/>
        <n v="75"/>
        <n v="77"/>
        <n v="295"/>
        <n v="130"/>
        <n v="115"/>
        <n v="45"/>
        <n v="850"/>
        <n v="152"/>
        <n v="750"/>
        <n v="400"/>
        <n v="68"/>
        <n v="350"/>
        <n v="159"/>
        <n v="245"/>
        <n v="200"/>
        <n v="280"/>
        <n v="50"/>
        <n v="176"/>
        <n v="209"/>
        <n v="66"/>
        <n v="149"/>
        <n v="70"/>
        <n v="80"/>
        <n v="185"/>
        <n v="60"/>
        <n v="79"/>
        <n v="126"/>
        <n v="120"/>
        <n v="135"/>
        <n v="88"/>
        <n v="175"/>
        <n v="140"/>
        <n v="65"/>
        <n v="215"/>
        <n v="144"/>
        <n v="299"/>
        <n v="272"/>
        <n v="44"/>
        <n v="180"/>
        <n v="52"/>
        <n v="1000"/>
        <n v="170"/>
        <n v="219"/>
        <n v="250"/>
        <n v="195"/>
        <n v="420"/>
        <n v="90"/>
        <n v="78"/>
        <n v="87"/>
        <n v="86"/>
        <n v="112"/>
        <n v="450"/>
        <n v="179"/>
        <n v="109"/>
        <n v="56"/>
        <n v="93"/>
        <n v="235"/>
        <n v="189"/>
        <n v="165"/>
        <n v="259"/>
        <n v="98"/>
        <n v="48.735999999999997"/>
        <n v="29.248000000000001"/>
        <n v="40.927999999999997"/>
        <n v="12.672000000000001"/>
        <n v="126.72"/>
        <n v="102.336"/>
        <n v="41.92"/>
        <n v="80.896000000000001"/>
        <n v="54.591999999999999"/>
        <n v="9.76"/>
        <n v="87.744"/>
        <n v="45.823999999999998"/>
        <n v="65.311999999999998"/>
        <n v="98.56"/>
        <n v="38.975999999999999"/>
        <n v="63.36"/>
        <n v="70.176000000000002"/>
        <n v="82.847999999999999"/>
        <n v="47.776000000000003"/>
        <n v="25.344000000000001"/>
        <n v="38.048000000000002"/>
        <n v="10.72"/>
        <n v="27.295999999999999"/>
        <n v="89.664000000000001"/>
        <n v="68.224000000000004"/>
        <n v="39.04"/>
        <n v="50.752000000000002"/>
        <n v="72.224000000000004"/>
        <n v="144.44800000000001"/>
        <n v="95.647999999999996"/>
        <n v="43.872"/>
        <n v="64.319999999999993"/>
        <n v="38.015999999999998"/>
        <n v="96.512"/>
        <n v="52.64"/>
        <n v="46.783999999999999"/>
        <n v="44.832000000000001"/>
        <n v="74.08"/>
        <n v="73.12"/>
        <n v="51.648000000000003"/>
        <n v="39.968000000000004"/>
        <n v="25.376000000000001"/>
        <n v="93.567999999999998"/>
        <n v="90.656000000000006"/>
        <n v="19.488"/>
        <n v="20.48"/>
        <n v="15.584"/>
        <n v="69.215999999999994"/>
        <n v="35.103999999999999"/>
      </sharedItems>
    </cacheField>
    <cacheField name="cleaning_fee" numFmtId="0">
      <sharedItems containsString="0" containsBlank="1" containsNumber="1" minValue="0" maxValue="300"/>
    </cacheField>
    <cacheField name="availability_365" numFmtId="0">
      <sharedItems containsSemiMixedTypes="0" containsString="0" containsNumber="1" containsInteger="1" minValue="0" maxValue="365"/>
    </cacheField>
    <cacheField name="occupancy_rate" numFmtId="0">
      <sharedItems containsString="0" containsBlank="1" containsNumber="1" minValue="0" maxValue="310.25"/>
    </cacheField>
    <cacheField name="number_of_reviews" numFmtId="0">
      <sharedItems containsSemiMixedTypes="0" containsString="0" containsNumber="1" containsInteger="1" minValue="0" maxValue="511" count="141">
        <n v="411"/>
        <n v="223"/>
        <n v="456"/>
        <n v="237"/>
        <n v="79"/>
        <n v="325"/>
        <n v="44"/>
        <n v="41"/>
        <n v="25"/>
        <n v="63"/>
        <n v="28"/>
        <n v="9"/>
        <n v="33"/>
        <n v="108"/>
        <n v="88"/>
        <n v="26"/>
        <n v="181"/>
        <n v="70"/>
        <n v="328"/>
        <n v="0"/>
        <n v="55"/>
        <n v="27"/>
        <n v="3"/>
        <n v="1"/>
        <n v="143"/>
        <n v="511"/>
        <n v="13"/>
        <n v="376"/>
        <n v="40"/>
        <n v="390"/>
        <n v="358"/>
        <n v="204"/>
        <n v="121"/>
        <n v="38"/>
        <n v="15"/>
        <n v="220"/>
        <n v="288"/>
        <n v="21"/>
        <n v="37"/>
        <n v="85"/>
        <n v="5"/>
        <n v="221"/>
        <n v="239"/>
        <n v="126"/>
        <n v="145"/>
        <n v="4"/>
        <n v="150"/>
        <n v="138"/>
        <n v="95"/>
        <n v="29"/>
        <n v="7"/>
        <n v="12"/>
        <n v="75"/>
        <n v="119"/>
        <n v="6"/>
        <n v="73"/>
        <n v="173"/>
        <n v="8"/>
        <n v="36"/>
        <n v="34"/>
        <n v="213"/>
        <n v="66"/>
        <n v="51"/>
        <n v="82"/>
        <n v="396"/>
        <n v="118"/>
        <n v="149"/>
        <n v="42"/>
        <n v="157"/>
        <n v="93"/>
        <n v="103"/>
        <n v="229"/>
        <n v="167"/>
        <n v="61"/>
        <n v="248"/>
        <n v="10"/>
        <n v="117"/>
        <n v="31"/>
        <n v="148"/>
        <n v="72"/>
        <n v="58"/>
        <n v="99"/>
        <n v="23"/>
        <n v="222"/>
        <n v="183"/>
        <n v="252"/>
        <n v="71"/>
        <n v="156"/>
        <n v="186"/>
        <n v="24"/>
        <n v="69"/>
        <n v="90"/>
        <n v="214"/>
        <n v="52"/>
        <n v="11"/>
        <n v="65"/>
        <n v="123"/>
        <n v="47"/>
        <n v="182"/>
        <n v="105"/>
        <n v="131"/>
        <n v="16"/>
        <n v="102"/>
        <n v="164"/>
        <n v="14"/>
        <n v="112"/>
        <n v="32"/>
        <n v="74"/>
        <n v="20"/>
        <n v="30"/>
        <n v="77"/>
        <n v="80"/>
        <n v="94"/>
        <n v="87"/>
        <n v="78"/>
        <n v="76"/>
        <n v="56"/>
        <n v="19"/>
        <n v="83"/>
        <n v="18"/>
        <n v="89"/>
        <n v="46"/>
        <n v="81"/>
        <n v="2"/>
        <n v="195"/>
        <n v="49"/>
        <n v="68"/>
        <n v="234"/>
        <n v="57"/>
        <n v="300"/>
        <n v="147"/>
        <n v="400"/>
        <n v="135"/>
        <n v="67"/>
        <n v="17"/>
        <n v="22"/>
        <n v="333"/>
        <n v="275"/>
        <n v="397"/>
        <n v="171"/>
        <n v="165"/>
      </sharedItems>
    </cacheField>
    <cacheField name="review_scores_value" numFmtId="0">
      <sharedItems containsString="0" containsBlank="1" containsNumber="1" containsInteger="1" minValue="6" maxValue="10"/>
    </cacheField>
    <cacheField name="calculated_host_listings_count" numFmtId="0">
      <sharedItems containsSemiMixedTypes="0" containsString="0" containsNumber="1" containsInteger="1" minValue="1" maxValue="23"/>
    </cacheField>
    <cacheField name="reviews_per_month" numFmtId="0">
      <sharedItems containsString="0" containsBlank="1" containsNumber="1" minValue="0.01" maxValue="7.58"/>
    </cacheField>
    <cacheField name="year_revenue" numFmtId="164">
      <sharedItems containsSemiMixedTypes="0" containsString="0" containsNumber="1" minValue="0" maxValue="186150"/>
    </cacheField>
    <cacheField name="airbnb_commission" numFmtId="164">
      <sharedItems containsSemiMixedTypes="0" containsString="0" containsNumber="1" minValue="0" maxValue="16753.5"/>
    </cacheField>
    <cacheField name="year_profit" numFmtId="164">
      <sharedItems containsSemiMixedTypes="0" containsString="0" containsNumber="1" minValue="0" maxValue="169396.5"/>
    </cacheField>
    <cacheField name="greater_than_average" numFmtId="0">
      <sharedItems containsSemiMixedTypes="0" containsString="0" containsNumber="1" containsInteger="1" minValue="0" maxValue="1"/>
    </cacheField>
    <cacheField name="Field1" numFmtId="0" formula="price_night*occupancy_rat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8">
  <r>
    <n v="2265"/>
    <s v="Zen-East in the Heart of Austin"/>
    <s v="This colorful and clean 1923 house was completely remodeled in 2004. The house is a 2BR/ 2BA (1350 sq') with a pillow top queen bed in the large master with full private bath and a double futon bed (floor level) in an office which converts to a small guest room adjacent to a full bathroom in the hallway. The following amenities are included: CACH, WIFI, HDTV, washer/dryer, fully equipped kitchen, street parking, fenced back yard with semi privacy fence/deck and front yard with covered porch, pecan, crepe myrtle and other trees provide shade and floral displays in spring. Whatever is growing in the organic garden, you're welcome to pick and enjoy! Dwellers are culturally diverse and an eclectic blend of artists, professors, students, city employees, long time elderly, retired and business professionals. You will see new home construction as well as old homes in the 'hood. Please note higher rates during SXSW, Formula One and ACL: $325-$400 per night with minimum 4 night stay for SXSW"/>
    <m/>
    <n v="2466"/>
    <s v="Paddy"/>
    <d v="2008-08-23T00:00:00"/>
    <s v="within an hour"/>
    <n v="15"/>
    <n v="1"/>
    <s v="East Downtown"/>
    <n v="3"/>
    <s v="East Downtown"/>
    <s v="Austin"/>
    <s v="TX"/>
    <n v="78702"/>
    <x v="0"/>
    <s v="United States"/>
    <x v="0"/>
    <s v="Entire home/apt"/>
    <n v="4"/>
    <s v="N/A"/>
    <x v="0"/>
    <n v="100"/>
    <n v="68"/>
    <n v="40.799999999999997"/>
    <x v="0"/>
    <n v="9"/>
    <n v="3"/>
    <n v="0.2"/>
    <n v="9180"/>
    <n v="826.2"/>
    <n v="8353.7999999999993"/>
    <n v="1"/>
  </r>
  <r>
    <n v="5245"/>
    <s v="Green, Colorful, Clean &amp; Cozy home"/>
    <s v="Situated in a vibrant &amp; diverse multicultural neighborhood &amp; within walking distance of many great restaurants, cafes, performance/art spaces, UT campus, downtown &amp; just a few miles from a beautiful trail ~ Ladybird Lake. This green, colorful, clean and cozy house was built in 1923 and remodeled in 2004. As the homeowner, I've taken the liberty to paint each room a different color. The house has plenty of light, shade trees, a fenced back yard and deck, a front porch for sitting with simple landscaping. Conveniently located in central east Austin, you are: 1 - 2 miles from the University of Texas, Downtown &amp; the Austin Convention Center. You'll find yourself near local cafes and restaurants (Eastside, El Chile, Blue Dahlia, Eastside Pies, Bennu, Salty Sow, Farmacie, Dai Due, Justine's and much more). You're ~ 3 miles from Wheatsville Food Coop, Whole Foods (downtown), Central Market &amp; the Lady Bird Lake trail. Just a 5 minute walk to Commuter Rail Station will take you downtown duri"/>
    <m/>
    <n v="2466"/>
    <s v="Paddy"/>
    <d v="2008-08-23T00:00:00"/>
    <s v="within an hour"/>
    <n v="55"/>
    <n v="1"/>
    <s v="East Downtown"/>
    <n v="3"/>
    <s v="East Downtown"/>
    <s v="Austin"/>
    <s v="TX"/>
    <n v="78702"/>
    <x v="0"/>
    <s v="United States"/>
    <x v="0"/>
    <s v="Private room"/>
    <n v="2"/>
    <s v="N/A"/>
    <x v="1"/>
    <n v="75"/>
    <n v="179"/>
    <n v="107.4"/>
    <x v="1"/>
    <n v="9"/>
    <n v="3"/>
    <n v="0.08"/>
    <n v="13425"/>
    <n v="1208.25"/>
    <n v="12216.75"/>
    <n v="1"/>
  </r>
  <r>
    <n v="5456"/>
    <s v="Walk to 6th, Rainey St and Convention Ctr"/>
    <s v="Cute Private Studio apartment located in Willow Spence National Historic District. It is walking distance from Convention Center (3 1/2 blks) and Entertainment District. Save on cab fares. Bus stop around the corner, takes you straight downtown. Worried about food? Great food abounds! Iron works BBQ 3 blks away, Cenote and 24 HR IHOP 2 blks away, Rainey Street with bars and restaurants only 2 1/2 blks away , all within a safe walking distance. The apartment is located upstairs above garage, completely separate from the main house. This little 1930's apartment features wood floors and lots of windows. The kitchen has a full size refrigerator, sink, granite counter-top, microwave, hotpot, toaster oven and coffee-maker. The kitchen does NOT have a working cooktop. The apartment has 32&quot; LCD TV and Roku with netfix , HULU and Amazon Plus, as well as Books to read. The apartment is equipped with Air Conditioning,heating, blow dryer, ironing board and iron. One double ( Ser"/>
    <s v="My neighborhood is ideally located if you want to walk to bars and restaurants downtown, East 6th Street or Rainey Street. The Convention Center is only 3 1/2 blocks away and a quick 10 minute walk."/>
    <n v="8028"/>
    <s v="Sylvia"/>
    <d v="2009-02-16T00:00:00"/>
    <s v="within a few hours"/>
    <n v="312"/>
    <n v="1"/>
    <s v="East Downtown"/>
    <n v="1"/>
    <s v="East Downtown"/>
    <s v="Austin"/>
    <s v="TX"/>
    <n v="78702"/>
    <x v="0"/>
    <s v="United States"/>
    <x v="1"/>
    <s v="Entire home/apt"/>
    <n v="3"/>
    <s v="N/A"/>
    <x v="2"/>
    <m/>
    <n v="318"/>
    <n v="190.8"/>
    <x v="2"/>
    <n v="10"/>
    <n v="1"/>
    <n v="3.9"/>
    <n v="18126"/>
    <n v="1631.34"/>
    <n v="16494.66"/>
    <n v="1"/>
  </r>
  <r>
    <n v="5769"/>
    <s v="NW Austin Room"/>
    <s v="Looking for a comfortable inexpensive room to stay for a night? A week or more? Join us in our northwest Austin home where the house is tidy, nicely decorated and we are friendly, responsible, courteous hosts. Single or couples welcome. I have one small, very shy and quiet dog and we welcome travelers from all over. You can enjoy your coffee in the morning on the deck with a large backyard, or in the dining area. Your own Parking spot can be found in front of the house on the granite gravel driveway just beside the mailbox. The bedroom available in this listing accommodates two persons on a queen bed. It is next to my study and craft room that sometimes serves as another guest room for a visiting family member or friend but rarely have anyone stay unless I decide to open up this additional space for SXSW, ACL, etc. This room listing is my primary listing but wanted you to be aware of the 2nd bedroom that may on rare occasions be occupied by another guest. The bathroom is in"/>
    <s v="Quiet neighborhood with lots of trees and good neighbors."/>
    <n v="8186"/>
    <s v="Elizabeth"/>
    <d v="2009-02-19T00:00:00"/>
    <s v="within an hour"/>
    <n v="8"/>
    <n v="1"/>
    <s v="SW Williamson Co."/>
    <n v="1"/>
    <s v="SW Williamson Co."/>
    <s v="Austin"/>
    <s v="TX"/>
    <n v="78729"/>
    <x v="0"/>
    <s v="United States"/>
    <x v="0"/>
    <s v="Private room"/>
    <n v="2"/>
    <s v="N/A"/>
    <x v="3"/>
    <m/>
    <n v="8"/>
    <n v="4.8"/>
    <x v="3"/>
    <n v="10"/>
    <n v="1"/>
    <n v="2.2799999999999998"/>
    <n v="192"/>
    <n v="17.28"/>
    <n v="174.72"/>
    <n v="1"/>
  </r>
  <r>
    <n v="6413"/>
    <s v="Gem of a Studio near Downtown"/>
    <s v="(License #114332) Large, contemporary studio apartment available for vacation and short-term corporate rental. It's just south of the river and walkable to much of Austin's downtown scene. Our studio apartment sits above the garage and is detached from our main house. It's nicely appointed with plenty of modern amenities. A 37&quot; HDTV with DirecTV Now, Netflix, Amazon, etc., nice cotton sheets, a full kitchen, great private patio with lounge chairs and umbrella, broadband wi-fi, a full bath and shower with its own tankless water heater and more just to name a few features. We're just south of downtown Austin in the Travis Heights neighborhood. Being just about a mile and half to the Capitol, it's one of the oldest, and being south, it's Austin eclectic. To give you a sense of what's nearby: - About 1 block to the buses going into downtown and less returning (routes 7 and 20) - Across from the Town Lake Hike and Bike Trail, which is up to a 10-mile loop - 1 mile to the convention center"/>
    <s v="Travis Heights is one of the oldest neighborhoods in Austin. Our house was built in 1937. We rebuilt the apartment in 2009 (well, finished and furnished it for rental then). From the studio it's a pretty easy 1-mile walk through the neighborhood to all the shops and restaurants on South Congress."/>
    <n v="13879"/>
    <s v="Todd"/>
    <d v="2009-04-17T00:00:00"/>
    <s v="N/A"/>
    <s v="N/A"/>
    <s v="N/A"/>
    <s v="Travis Heights"/>
    <n v="1"/>
    <s v="Travis Heights"/>
    <s v="Austin"/>
    <s v="TX"/>
    <n v="78704"/>
    <x v="0"/>
    <s v="United States"/>
    <x v="2"/>
    <s v="Entire home/apt"/>
    <n v="2"/>
    <n v="550"/>
    <x v="4"/>
    <n v="50"/>
    <n v="20"/>
    <n v="12"/>
    <x v="4"/>
    <n v="10"/>
    <n v="1"/>
    <n v="0.73"/>
    <n v="1188"/>
    <n v="106.92"/>
    <n v="1081.08"/>
    <n v="1"/>
  </r>
  <r>
    <n v="6448"/>
    <s v="Secluded Studio in 78704 (Zilker)"/>
    <s v="Stay in our lovely 1 bedroom garage apartment and enjoy the quiet of our 78704 'hood while being close-in for all the fun! Walking distance to downtown, hop on a 7-min Capital Metro bus (rte 29), or take a $5 cab/Uber ride in. Also, 5-10 min walk to restaurants (Chuy's, Shady Grove, Austin Java, Shake Shack, Uchi), Alamo Drafthouse, and Barton Springs Bike Rental. Want more? Zilker Park, Barton Springs Pool, Barton Creek Greenbelt, Hike and Bike Trail, and other outdoor entertainment all within one mile. The apartment: One bedroom with queen bed, bath, kitchenette, WiFi/Internet access (no cable TV, sorry). Pull-out memory-foam couch also available (and/or inflatable mattress). 32&quot; flat screen TV. Kitchenette has full size stove/oven, mini refrigerator, coffee maker, toaster, blender, and microwave. It is also stocked with coffee, tea, creamer, and sweeteners. Iron, hairdryer, extra pillows, and blankets also provided. Located above our garage in our quiet backyard. Hardwoods and n"/>
    <s v="The neighborhood is fun and funky (but quiet)! People are friendly and you can't beat the location."/>
    <n v="14156"/>
    <s v="Amy"/>
    <d v="2009-04-20T00:00:00"/>
    <s v="within an hour"/>
    <n v="55"/>
    <n v="1"/>
    <s v="Zilker"/>
    <n v="2"/>
    <s v="Zilker"/>
    <s v="Austin"/>
    <s v="TX"/>
    <n v="78704"/>
    <x v="0"/>
    <s v="United States"/>
    <x v="1"/>
    <s v="Entire home/apt"/>
    <n v="3"/>
    <s v="N/A"/>
    <x v="5"/>
    <m/>
    <n v="180"/>
    <n v="108"/>
    <x v="5"/>
    <n v="10"/>
    <n v="2"/>
    <n v="2.1800000000000002"/>
    <n v="13932"/>
    <n v="1253.8800000000001"/>
    <n v="12678.119999999999"/>
    <n v="1"/>
  </r>
  <r>
    <n v="8502"/>
    <s v="Woodland Studio Lodging"/>
    <s v="Fully furnished suite with kitchen, bathroom, breakfast counter, sitting area with sofa, and queen-sized bed. Private patio entrance opens out onto large yard. Stay close to downtown, SoCo, and artsy East Austin. This quiet neighborhood just off of Woodland Avenue has beautiful old oak trees, so it stays pleasant and shady through the summer. Nearby city bus routes, so it is easy and inexpensive to get around, even if you don't have a car. (Avoid the hassles of parking, too!) Or rent a bike instead of a car. Within easy reach of the airport. Stays of 2 weeks or more are $50/night. Please ask and we can send a special offer with the reduced pricing. Higher rates may apply during holidays, special events, depending on length of your stay. Please note, although there is a wireless internet connection, there is not a tv in the studio. Austin Short Term Rental License #085368"/>
    <m/>
    <n v="25298"/>
    <s v="Karen"/>
    <d v="2009-07-11T00:00:00"/>
    <s v="within a day"/>
    <n v="235"/>
    <n v="1"/>
    <s v="East Riverside"/>
    <n v="1"/>
    <s v="East Riverside"/>
    <s v="Austin"/>
    <s v="TX"/>
    <n v="78741"/>
    <x v="0"/>
    <s v="United States"/>
    <x v="2"/>
    <s v="Entire home/apt"/>
    <n v="2"/>
    <s v="N/A"/>
    <x v="3"/>
    <n v="85"/>
    <n v="180"/>
    <n v="108"/>
    <x v="6"/>
    <n v="9"/>
    <n v="1"/>
    <n v="0.42"/>
    <n v="4320"/>
    <n v="388.8"/>
    <n v="3931.2"/>
    <n v="1"/>
  </r>
  <r>
    <n v="14765"/>
    <s v="30's Cottage, Trav Height, SoCo, mins to Downtown"/>
    <s v="Sleeps 5; 2 BR, 2 Bath. The upstairs Treehouse Bedroom and Bath has a sitting area and queen tempurpedic bed; The downstairs Patio bedroom and Bath has a queen bed and extra single bed (upon request); it opens to a private sitting patio through double french doors. The sunny Living room has a comfortable twin futon bed/ couch. Please note Pet Fee of $40 (enclosed patio). The historic Travis Heights home is beautifully decorated and landscaped, modern everything, central air/heat, full size washer/dryer, shaded and gated patio and plenty of off-street parking, large pecan trees, lots of light and charm. Next to a walk bridge across the Blunn Creek and you are in Stacy park, 1 mile long with a 30 meter swimming pool. Walk to the Congress Ave Bridge to watch the bats fly and visit Downtown's famous 6th, 4th, and now 2nd Street districts for live music and night life. The home nestled under towering Pecan and Live Oak trees is ‚ÄòOld Austin' at its finest. Experience its grace, romance an"/>
    <s v="South Austin is eclectic mix, known for funky creativity, street musicians and friendliness. Though somewhat gentrified as Austin has grown, this central, almost downtown neighborhood is cherished for being down-home, helpful and appreciative of diversity. Congress avenue is a stream of people watching; while so close, it does not impact our the quiet neighborhood."/>
    <n v="57982"/>
    <s v="Charla"/>
    <d v="2009-11-27T00:00:00"/>
    <s v="within a few hours"/>
    <n v="258"/>
    <n v="1"/>
    <s v="Travis Heights"/>
    <n v="1"/>
    <s v="Travis Heights"/>
    <s v="Austin"/>
    <s v="TX"/>
    <n v="78704"/>
    <x v="0"/>
    <s v="United States"/>
    <x v="0"/>
    <s v="Entire home/apt"/>
    <n v="5"/>
    <s v="N/A"/>
    <x v="6"/>
    <n v="0"/>
    <n v="321"/>
    <n v="192.6"/>
    <x v="7"/>
    <n v="9"/>
    <n v="1"/>
    <n v="0.6"/>
    <n v="50076"/>
    <n v="4506.84"/>
    <n v="45569.16"/>
    <n v="1"/>
  </r>
  <r>
    <n v="14913"/>
    <s v="Blue Boy Club House / Music Venue"/>
    <s v="What stands out here is that the property is very large with huge trees a stage and party pit plus a very large above ground pool and a sauna. It is very private yet very close to shopping, restaurants etc. I also have a rv on site that sleeps 3 people for an additional fee."/>
    <s v="This is a very private property with a park like feel. It's pretty awesome out here."/>
    <n v="58635"/>
    <s v="Steven"/>
    <d v="2009-11-30T00:00:00"/>
    <s v="N/A"/>
    <s v="N/A"/>
    <s v="N/A"/>
    <m/>
    <n v="2"/>
    <m/>
    <s v="Austin"/>
    <s v="TX"/>
    <n v="78748"/>
    <x v="0"/>
    <s v="United States"/>
    <x v="0"/>
    <s v="Entire home/apt"/>
    <n v="6"/>
    <s v="N/A"/>
    <x v="7"/>
    <n v="50"/>
    <n v="363"/>
    <n v="217.8"/>
    <x v="8"/>
    <n v="10"/>
    <n v="1"/>
    <n v="0.45"/>
    <n v="65340"/>
    <n v="5880.6"/>
    <n v="59459.4"/>
    <n v="1"/>
  </r>
  <r>
    <n v="21126"/>
    <s v="Live Like a Local in a Chic Mid-Century Modern Retreat"/>
    <s v="Relax and enjoy the light-filled, contemporary space - just minutes from lively South Congress Ave. (SoCo) and downtown. Beautifully appointed with custom walnut cabinetry, stained concrete floors, stainless appliances, and modern, cozy furnishings. When you're ready to venture, there are abundant choices nearby sure to entertain every type of traveler - from fantastic restaurants and boutique shops, to live music, to hike and bike trails. SWEET DREAMS Both artfully designed bedrooms feature Queen-Size Beds, Ultra-Comfortable Mattresses, High Thread Count sheets and Organic Cotton Duvets. The Master Bedroom boasts a large Walk-In Closet. In case of extra sleeping requirements, extra linens and a pillow for the sectional living room sofa are provided. CHEF'S KITCHEN Indulge your culinary desires on the gas range, under a beautiful, stainless steel vent hood. The fully equipped kitchen features stainless appliances, microwave, a French press coffee maker, toaster, blender, and a garbage"/>
    <s v="It's only a 10-minute walk to vibrant South Congress Avenue (aka SoCo) and its fantastic restaurants, cafes, boutiques, and music venues. Nearby Big Stacy Park has three acres of walking trails and a heated, spring-fed swimming pool for water babies."/>
    <n v="80406"/>
    <s v="Dani"/>
    <d v="2010-02-11T00:00:00"/>
    <s v="N/A"/>
    <s v="N/A"/>
    <s v="N/A"/>
    <s v="Travis Heights"/>
    <n v="11"/>
    <s v="Travis Heights"/>
    <s v="Austin"/>
    <s v="TX"/>
    <n v="78704"/>
    <x v="0"/>
    <s v="United States"/>
    <x v="0"/>
    <s v="Entire home/apt"/>
    <n v="5"/>
    <s v="N/A"/>
    <x v="8"/>
    <n v="80"/>
    <n v="142"/>
    <n v="85.2"/>
    <x v="9"/>
    <n v="10"/>
    <n v="11"/>
    <n v="0.91"/>
    <n v="46860"/>
    <n v="4217.3999999999996"/>
    <n v="42642.6"/>
    <n v="1"/>
  </r>
  <r>
    <n v="21145"/>
    <s v="Central, Pet Friendly, Private Pool, Non Smoking"/>
    <s v="Located only a few blocks from the University of Texas in the West Campus area and just minutes from downtown, this cute and comfortable smoke-free 2BR/1BA house is right in the heart of Austin. The guest house is located on the second floor on the back of the lot. (See photos for full view of house and carport.) The master bedroom has a king size bed &amp; overlooks the large swimming pool &amp; heated spa. Second bedroom has one full/double bed, one twin bed, and a TV with satellite. Kitchen is fully equipped and gigabit wireless Internet is available - even by the pool. Plenty of off-street parking and convenient to shopping, music venues, and most major tourist attractions. House is in a quiet neighborhood with lots of trees and privacy. Pets and children over the age 5 are welcome at no extra charge. House is also close to public transportation and within walking distance of campus, shopping, museums, live music, and theater venues. Rates already include all taxes &amp; cleaning fees! Upon re"/>
    <s v="Our neighborhood is a mix of students and single family houses, so it is very eclectic. There are plenty of restaurants and shops to walk to nearby and we're within minutes of almost everything else."/>
    <n v="80511"/>
    <s v="April"/>
    <d v="2010-02-12T00:00:00"/>
    <s v="N/A"/>
    <s v="N/A"/>
    <s v="N/A"/>
    <s v="West Campus"/>
    <n v="1"/>
    <s v="West Campus"/>
    <s v="Austin"/>
    <s v="TX"/>
    <n v="78705"/>
    <x v="0"/>
    <s v="United States"/>
    <x v="0"/>
    <s v="Entire home/apt"/>
    <n v="6"/>
    <n v="800"/>
    <x v="0"/>
    <m/>
    <n v="159"/>
    <n v="95.4"/>
    <x v="10"/>
    <n v="10"/>
    <n v="1"/>
    <n v="0.86"/>
    <n v="21465"/>
    <n v="1931.85"/>
    <n v="19533.150000000001"/>
    <n v="1"/>
  </r>
  <r>
    <n v="22166"/>
    <s v="Close in Hill country views NW"/>
    <s v="1900 square foot home in Austins pretigous Arboretum. Beautiful Hill Country views from two decks. Walk to shopping and restaurants. 10 minutes to downtown and the lakes. Home has two large bedrooms with private baths and half bath downstairs. living, dining and large kitchen. Granite and travertine upgrades. stainless appliances, large two car garage, hardwood floors, private street. Jacuzzi and pool within meters. Wireless internet, flat screen TV's in Master and living room with satellite Television. Everything you need and very safe and private but close to everything. only 10 minutes to the center of town or the Lake Austin! $100 cleaning fee required upon check in in form of check or money order. Longer term leases will have separate deposit, no cleaning fee but will be expected to clean professionally prior to move out or deducted from Deposit. Non Smoking home. 3 month lease or longer enjoys discounted rates and separate deposit. Shorter Stay options avai"/>
    <m/>
    <n v="84906"/>
    <s v="Stacey"/>
    <d v="2010-02-24T00:00:00"/>
    <s v="N/A"/>
    <s v="N/A"/>
    <s v="N/A"/>
    <m/>
    <n v="2"/>
    <s v="Balcones Civic Association"/>
    <s v="Austin"/>
    <s v="TX"/>
    <n v="78759"/>
    <x v="0"/>
    <s v="United States"/>
    <x v="3"/>
    <s v="Entire home/apt"/>
    <n v="4"/>
    <n v="1900"/>
    <x v="9"/>
    <n v="150"/>
    <n v="290"/>
    <n v="174"/>
    <x v="11"/>
    <n v="10"/>
    <n v="1"/>
    <n v="0.09"/>
    <n v="26970"/>
    <n v="2427.3000000000002"/>
    <n v="24542.7"/>
    <n v="1"/>
  </r>
  <r>
    <n v="22828"/>
    <s v="Garage Apartment near S Congress"/>
    <s v="Second story garage apartment (studio) with private entrance in quiet residential neighborhood. Unit includes full kitchen, bath and living area. Tastefully, fully furnished. Ideal for temporary housing needs in excess of 31 days. 3 miles/4.8 km to downtown, close to South Congress area. 6 miles/9 km to airport. 2 blocks from bus stop on downtown/UT route. Sorry but no bookings under 31 days (monthly only) due to City of Austin regulations on short term rentals. Please note, Airbnb is not authorized or obligated to collect hotel taxes on bookings of greater than 30 days within the State of Texas. Please contact Airbnb should their booking engine return hotel tax charge on long-term rentals. Features: * Posted rate includes all utilities/services (water, power, garbage, wireless internet, free laundry access; landline phone or cable TV not included); * Fully furnished with kitchen wares and appliances (range/stove, refrigerator, microwave, hot water kettle, coffee maker); * Quiet, resi"/>
    <m/>
    <n v="56488"/>
    <s v="David"/>
    <d v="2009-11-22T00:00:00"/>
    <s v="N/A"/>
    <s v="N/A"/>
    <s v="N/A"/>
    <s v="East Riverside"/>
    <n v="1"/>
    <s v="East Riverside"/>
    <s v="Austin"/>
    <s v="TX"/>
    <n v="78741"/>
    <x v="0"/>
    <s v="United States"/>
    <x v="1"/>
    <s v="Entire home/apt"/>
    <n v="2"/>
    <n v="500"/>
    <x v="10"/>
    <m/>
    <n v="267"/>
    <n v="160.19999999999999"/>
    <x v="12"/>
    <n v="10"/>
    <n v="1"/>
    <n v="0.32"/>
    <n v="7849.8"/>
    <n v="706.48"/>
    <n v="7143.32"/>
    <n v="1"/>
  </r>
  <r>
    <n v="22982"/>
    <s v="Private Clarksville 2-1/Sleeps Six"/>
    <s v="The Empty Nest is the whole second floor of a vintage Clarksville home with private and separate entrance. Generous bedrooms and large common living space flooded with skylights make this a great home away from home in the heart of Austin. UT, downtown, 6th Street, and Lady Bird Lake are minutes by car, bike, or even foot. Private exterior stairway leads to private porch and entrance. The Empty Nest is open and airy with original local art. We are within 2 miles of the UT Football and Baseball stadiums, The Austin Convention Center, 6th Street Entertainment district, The Capitol, Zilker Park, UT Austin Campus, Mount Bonnell, Lady Bird Lake, Barton Springs Pool, Waterloo Records, and Whole Foods Market Flagship store. There are parks, hiking trails, a pharmacy, Grocery store, Coffee shop, bagel shop, bakery,taverns,shopping and many restaurants within walking distance of our apartment. Our neighborhood is one of the oldest in Austin and is made up of eclectic residents. The streets are"/>
    <s v="Clarksville is conveniently located to the Capitol, University of Texas, 2nd St and 6th St entertainment districts, Whole Foods Market Flagship, eateries, grocery stores, Nau's Pharmacy, Waterloo Records and numerous parks, hiking trails, Lady Bird Lake and public pools. The Convention Center and Zilker park are 1.5 miles."/>
    <n v="89031"/>
    <s v="Gina"/>
    <d v="2010-03-06T00:00:00"/>
    <s v="N/A"/>
    <s v="N/A"/>
    <s v="N/A"/>
    <s v="Clarksville"/>
    <n v="1"/>
    <s v="Clarksville"/>
    <s v="Austin"/>
    <s v="TX"/>
    <n v="78703"/>
    <x v="0"/>
    <s v="United States"/>
    <x v="4"/>
    <s v="Entire home/apt"/>
    <n v="6"/>
    <s v="N/A"/>
    <x v="11"/>
    <n v="50"/>
    <n v="286"/>
    <n v="171.6"/>
    <x v="13"/>
    <n v="10"/>
    <n v="1"/>
    <n v="1.03"/>
    <n v="17160"/>
    <n v="1544.4"/>
    <n v="15615.6"/>
    <n v="1"/>
  </r>
  <r>
    <n v="27632"/>
    <s v="Clarksville Condo - Minutes to DT!"/>
    <s v="What a fabulous location! Thinking about moving to Austin? Renovating your home? Coming for work? Clarksville is minutes from downtown and so close to everything you want to see and do. See the fabulous Whole Foods, have a burger and a shake at Nau's, enjoy a margarita at sundown at Z' Tejas or go to a gallery on 6th Street. Clarksville has a dry cleaners, grocery store, restaurants, salons, shops, Cafe Medici, a wonderful park, playground and wading pool, convenience store, galleries and so much more. Condo is fully equipped with pots, pans, furniture, linens, towels washer &amp; dryer inside unit. Bed is queen-sized. Pack your bags and come to Austin! If you like what you read so far, see below for a more detailed description. Thanks for looking! Rates are: $125/night $800/week $3000/month This is a fully furnished one bedroom, one bathroom condominium with vaulted ceilings on the 2nd floor of a small, 12-unit complex in lovely Clarksville/Old West Austin. Clarksville is registered"/>
    <m/>
    <n v="119441"/>
    <s v="Angele"/>
    <d v="2010-05-06T00:00:00"/>
    <s v="within a few hours"/>
    <n v="207"/>
    <n v="0.97"/>
    <s v="Old West Austin"/>
    <n v="4"/>
    <s v="Old West Austin"/>
    <s v="Austin"/>
    <s v="TX"/>
    <n v="78703"/>
    <x v="0"/>
    <s v="United States"/>
    <x v="3"/>
    <s v="Entire home/apt"/>
    <n v="2"/>
    <n v="600"/>
    <x v="11"/>
    <n v="75"/>
    <n v="309"/>
    <n v="185.4"/>
    <x v="14"/>
    <n v="10"/>
    <n v="1"/>
    <n v="0.89"/>
    <n v="18540"/>
    <n v="1668.6"/>
    <n v="16871.400000000001"/>
    <n v="1"/>
  </r>
  <r>
    <n v="32396"/>
    <s v="South Austin Comfort"/>
    <s v="** Please contact me prior to booking. Thanks!** You'll have 3 bedrooms and 2 bathrooms. You can have up to 6 people here at once. -Bedroom 1 has a king-sized bed, en-suite bathroom with shower in the tub. Ceiling fan and drawer space is available, there is no closet. There is a TV with cable/remote and DVD player. - Bedroom 2 has a queen-sized bed. The linens are quite comfortable and there is a duvet if you want it and plenty of blankets if you prefer those. There is also a ceiling fan and space in the drawers and walk-in closet. The dresser has a mirror over it. - Bedroom 3 (study) has an inflatable queen-sized mattress with cozy sheets, pillows and blankets (no closet). - There are also 2 couches in the living room for one person each - they do not fold out, but most of my friends and family prefer to sleep there because they're both so darn comfy. - Bedrooms 2 and 3 are private and share one full bathroom. It's got a combination shower/tub; single sink; and toilet. - Ho"/>
    <m/>
    <n v="140174"/>
    <s v="Tiffany"/>
    <d v="2010-06-07T00:00:00"/>
    <s v="N/A"/>
    <s v="N/A"/>
    <s v="N/A"/>
    <s v="Cherry Creek"/>
    <n v="1"/>
    <s v="Cherry Creek"/>
    <s v="Austin"/>
    <s v="TX"/>
    <n v="78749"/>
    <x v="0"/>
    <s v="United States"/>
    <x v="0"/>
    <s v="Entire home/apt"/>
    <n v="6"/>
    <n v="1175"/>
    <x v="12"/>
    <n v="150"/>
    <n v="0"/>
    <n v="0"/>
    <x v="11"/>
    <n v="10"/>
    <n v="1"/>
    <n v="0.09"/>
    <n v="0"/>
    <n v="0"/>
    <n v="0"/>
    <n v="0"/>
  </r>
  <r>
    <n v="37324"/>
    <s v="furnished bedroom and full bath"/>
    <s v="Furnished Room/full bath available in quiet cul-de-sac."/>
    <s v="Neighborhood is very quiet and safe. Very near Mopac and I35. As well as major employers: National Instruments, the Domain, IBM."/>
    <n v="161189"/>
    <s v="Chris"/>
    <d v="2010-07-08T00:00:00"/>
    <s v="within an hour"/>
    <n v="45"/>
    <n v="1"/>
    <s v="Scofield Ridge"/>
    <n v="1"/>
    <s v="Scofield Ridge"/>
    <s v="Austin"/>
    <s v="TX"/>
    <n v="78727"/>
    <x v="0"/>
    <s v="United States"/>
    <x v="0"/>
    <s v="Private room"/>
    <n v="1"/>
    <n v="132"/>
    <x v="13"/>
    <n v="0"/>
    <n v="280"/>
    <n v="168"/>
    <x v="15"/>
    <n v="10"/>
    <n v="1"/>
    <n v="0.63"/>
    <n v="5880"/>
    <n v="529.20000000000005"/>
    <n v="5350.8"/>
    <n v="1"/>
  </r>
  <r>
    <n v="39152"/>
    <s v="ACL South Austin Cosmic Groove :~&gt;"/>
    <s v="The area has it's own private entrance by a pond, is a cozy 2 bedroom apartment in a &quot; shotgun&quot; style. One room w/ a Double bed other side has a twin bed. Bathroom included between ,Sleek counter with mini fridge,micro wave,toaster,drip coffe,sink -"/>
    <s v="Coming to Austin for one of the many Marathons? Lady Bird Lake (Colorado River) and our great jogging trails are only 5 blocks away. Quickly WALK BIKE to Zilker Park, home of Barton Springs Pool and the Austin City Limits Music Festival! So many world class chefs are located in the 78704 zip code... Yummy Also creative drinks ! Easy to get around all the historic music locations by walking or on the bus line! Downtown area, UT Campus, &amp; Capital building very close attractions as well! You are literally super close to everything awesome that Austin has to offer!"/>
    <n v="167892"/>
    <s v="Veronica"/>
    <d v="2010-07-15T00:00:00"/>
    <s v="within an hour"/>
    <n v="27"/>
    <n v="1"/>
    <s v="Bouldin Creek"/>
    <n v="3"/>
    <s v="Bouldin Creek"/>
    <s v="Austin"/>
    <s v="TX"/>
    <n v="78704"/>
    <x v="0"/>
    <s v="United States"/>
    <x v="2"/>
    <s v="Entire home/apt"/>
    <n v="3"/>
    <s v="N/A"/>
    <x v="14"/>
    <n v="40"/>
    <n v="13"/>
    <n v="7.8"/>
    <x v="16"/>
    <n v="9"/>
    <n v="3"/>
    <n v="1.83"/>
    <n v="1248"/>
    <n v="112.32"/>
    <n v="1135.68"/>
    <n v="1"/>
  </r>
  <r>
    <n v="39993"/>
    <s v="Tiny Tarrytown Apartment"/>
    <s v="PLEASE READ THE WHOLE DESCRIPTION AND HOUSE RULES BEFORE BOOKING Private attached apartment tucked away in historic lush West Austin neighborhood. Five minutes to downtown, walk to Lake Austin, easy access to hike and bike trails, 4 blocks from public boat ramp, public golf course, and several restaurants (Abel's on the Lake, Hula Hut, Mozart's) on Lake Austin. Many other nearby points of interest, restaurants, and services. THE APARTMENT IS SMALL - 200 sq ft (hence the name &quot;Tiny Tarrytown Apartment&quot;), and IT IS PRICED ACCORDINGLY. If you desire more spacious accommodations, please see our other attached apartment, &quot;Sunny Central Austin Apartment,&quot; at www.airbnb.com/rooms/46929. Guests have told us the American Leather sofa bed is as comfortable or more comfortable than a regular bed. Memory foam mattress on solid surfaces - NOTE: MATTRESS IS FIRM). No uncomfortable springs under mattress as with usual sofa beds. Olympic queen size, i.e., 80L x 66W, which is wider than normal que"/>
    <s v="Tarrytown is a 5-10 minute drive to everything that makes Austin such a great city. Central, quiet, friendly, tree-lined street. Lovely neighborhood park with swimming pool 1/2 mile away. Walk or ride to Lady Bird Lake Trail, nearby restaurants and nightspots. Bike path at end of street that connects to major bike routes. Our location provides quick access to all the great spots."/>
    <n v="210965"/>
    <s v="Susan And Anthony"/>
    <d v="2010-08-24T00:00:00"/>
    <s v="within an hour"/>
    <n v="52"/>
    <n v="1"/>
    <s v="Tarrytown"/>
    <n v="2"/>
    <s v="Tarrytown"/>
    <s v="Austin"/>
    <s v="TX"/>
    <n v="78703"/>
    <x v="0"/>
    <s v="United States"/>
    <x v="0"/>
    <s v="Entire home/apt"/>
    <n v="2"/>
    <n v="1300"/>
    <x v="15"/>
    <n v="20"/>
    <n v="210"/>
    <n v="126"/>
    <x v="17"/>
    <n v="10"/>
    <n v="2"/>
    <n v="1.25"/>
    <n v="7434"/>
    <n v="669.06"/>
    <n v="6764.9400000000005"/>
    <n v="1"/>
  </r>
  <r>
    <n v="46929"/>
    <s v="Sunny Central Austin Apartment"/>
    <s v="PLEASE READ THE WHOLE DESCRIPTION AND HOUSE RULES BEFORE BOOKING Private attached apartment tucked away in historic lush West Austin neighborhood. Five minutes to downtown, walk to Lake Austin, easy access to hike and bike trails, 4 blocks from public boat ramp, public golf course, and several restaurants (Abel's on the Lake, Hula Hut, Mozart's) on Lake Austin. Many other nearby points of interest, restaurants, and services. Please note that we have a separate listing for a another private apartment attached to our home (&quot;Tiny Tarrytown Apartment&quot;) that can be seen at www.airbnb.com/rooms/39993 Private entrance Free WiFi (U-verse fiber network, 300Mbps) No Kitchen, but we provide a small frig/freezer (with ice) and microwave 9% city hotel/motel tax is included in rental rate For your convenience, we provide a Nespresso espresso machine and a variety of Nespresso capsules, tea, tourist maps, books about what to see, do, and where to eat in Austin Cable TV (AT&amp;T U-verse TV U200 with DVR"/>
    <s v="Tarrytown is a 5-10 minute drive to everything that makes Austin such a great city. Central, quiet, friendly, tree-lined street. Lovely neighborhood park with swimming pool 1/2 mile away. Walk or ride to Lady Bird Lake Trail, nearby restaurants and nightspots. Bike path at end of street that connects to major bike routes. Our location provides quick access to all the great spots."/>
    <n v="210965"/>
    <s v="Susan And Anthony"/>
    <d v="2010-08-24T00:00:00"/>
    <s v="within an hour"/>
    <n v="24"/>
    <n v="1"/>
    <s v="Tarrytown"/>
    <n v="2"/>
    <s v="Tarrytown"/>
    <s v="Austin"/>
    <s v="TX"/>
    <n v="78703"/>
    <x v="0"/>
    <s v="United States"/>
    <x v="0"/>
    <s v="Entire home/apt"/>
    <n v="4"/>
    <s v="N/A"/>
    <x v="16"/>
    <n v="40"/>
    <n v="242"/>
    <n v="145.19999999999999"/>
    <x v="18"/>
    <n v="10"/>
    <n v="2"/>
    <n v="3.36"/>
    <n v="15246"/>
    <n v="1372.14"/>
    <n v="13873.86"/>
    <n v="1"/>
  </r>
  <r>
    <n v="47572"/>
    <s v="Harmonious Home in North Austin"/>
    <s v="I like to keep my home nice and tidy. I take care of the house while you maintain your bedroom and bathroom only. My two little 10 yr. old yorkies are well-behaved, don't shed, and are clean. They love company. I have an extra bedroom for you that is good for relaxation. It has black out curtains for good rest. It is for one person. It has a double bed. You will have your own bathroom. One shower which we share. I will provide a few toiletries to start. I have bath towels and sheets you can use but feel free to bring your own if you prefer. Room is cool in summer and warm in winter. There is one closet. There is a washer and dryer in garage and wireless Internet in the house. There is a flat screenTV in your room for local television. There is a patio to read and relax. Large driveway for parking on right side. Security alarm. Security cameras. We are 5 min. from Mopac and 183N and 10 min. to I-35. 20 min. or less to downtown. Bus stop one short block away. Metro Rail is"/>
    <s v="It is a quiet street with few kids. The surrounding kids are usually in by 8pm. Most kids are in by 8pm. It is quiet even on weekends. Because I am single, I do have an alarm system and security cameras."/>
    <n v="215917"/>
    <s v="Belinda"/>
    <d v="2010-08-28T00:00:00"/>
    <s v="N/A"/>
    <s v="N/A"/>
    <s v="N/A"/>
    <m/>
    <n v="1"/>
    <m/>
    <s v="Austin"/>
    <s v="TX"/>
    <n v="78758"/>
    <x v="0"/>
    <s v="United States"/>
    <x v="0"/>
    <s v="Private room"/>
    <n v="1"/>
    <n v="1200"/>
    <x v="17"/>
    <n v="100"/>
    <n v="325"/>
    <n v="195"/>
    <x v="19"/>
    <m/>
    <n v="1"/>
    <m/>
    <n v="10530"/>
    <n v="947.7"/>
    <n v="9582.2999999999993"/>
    <n v="1"/>
  </r>
  <r>
    <n v="50310"/>
    <s v="Super Hip South Austin Studio"/>
    <s v="Beautiful studio space available in Austin! Amenities include: parking; private entrance; FREE washer and dryer; full PRIVATE bathroom with shower and towels; kitchenette with hot plate, toaster oven, electric kettle, and mini-fridge; one DOUBLE sized, tempurpedic platform bed with amazing memory foam topped mattress; queen air mattress for additional guests; wi-fi; sprung wood floors; front garden for chillin'. Since this room functions as my music room when it's not being rented, it is almost soundproof. Musicians looking for a place to stay where they can practice without worry are welcomed and encouraged to stay here!! Around the corner from the #7 bus route which can take you almost ANYWHERE in Austin, including 6th street and Warehouse districts; University of Texas, Austin; and all the way to Highland Mall in North Austin (use the CapMetro site for schedules and planning). I can assist with restaurant recommendations and night life, as well as point you in the direction of yog"/>
    <s v="This is &quot;real&quot; south Austin...don't be surprised to hear Tejano, and even Mariachis, on a Friday or Saturday night...excellent taco truck around the corner for breakfast and lunch, or until they run out of tortillas, with bus stop located there."/>
    <n v="230553"/>
    <s v="Sevylla"/>
    <d v="2010-09-10T00:00:00"/>
    <s v="within a few hours"/>
    <n v="327"/>
    <n v="1"/>
    <s v="McKinney"/>
    <n v="2"/>
    <s v="McKinney"/>
    <s v="Austin"/>
    <s v="TX"/>
    <n v="78744"/>
    <x v="0"/>
    <s v="United States"/>
    <x v="4"/>
    <s v="Entire home/apt"/>
    <n v="3"/>
    <s v="N/A"/>
    <x v="3"/>
    <m/>
    <n v="275"/>
    <n v="165"/>
    <x v="20"/>
    <n v="10"/>
    <n v="2"/>
    <n v="2.16"/>
    <n v="6600"/>
    <n v="594"/>
    <n v="6006"/>
    <n v="1"/>
  </r>
  <r>
    <n v="50318"/>
    <s v="Scooby Doo House"/>
    <s v="I've seen a lot of cool places but this is the c-o-o-l-e-s-t!!!! This cottage has high ceilings, tons of sunlight and a very creative layout. The red oak floors give everything a nice warm glow and the rooms are furnished relatively sparsely. The whole place feels spacious, cool and comfy. The living room has a comfortable pillowtop queen-sized bed in the middle of it! You will also find a flat screen tv that is connected to netflix. i usually keep a number of kid's shows, yoga workouts, and other various films queued up or else you can search for other movies on there. It also plays dvds of which i have a few (sorry, no tv stations!) On the ground floor is my daughter's room. In here there are two beds (bunked). The bottom bed is a double with an extremely comfortable Zen 8&quot; memory foam mattress. The top is a twin size bed with a regular mattress. By ascending the ladder in the living room, you will be able to enter the loft studio. There's an array of curios up here and a"/>
    <s v="This neighborhood is very mellow and quiet. It's close to EVERYTHING. Lots of stuff is walkable and it's also close to several buslines. If you are driving all over town a lot it's right in the center of town and right in between the two highways."/>
    <n v="12409"/>
    <s v="Flip"/>
    <d v="2009-04-06T00:00:00"/>
    <s v="N/A"/>
    <s v="N/A"/>
    <s v="N/A"/>
    <s v="West Campus"/>
    <n v="2"/>
    <s v="West Campus"/>
    <s v="Austin"/>
    <s v="TX"/>
    <n v="78705"/>
    <x v="0"/>
    <s v="United States"/>
    <x v="3"/>
    <s v="Entire home/apt"/>
    <n v="2"/>
    <n v="650"/>
    <x v="11"/>
    <n v="50"/>
    <n v="168"/>
    <n v="100.8"/>
    <x v="21"/>
    <n v="10"/>
    <n v="2"/>
    <n v="0.28000000000000003"/>
    <n v="10080"/>
    <n v="907.2"/>
    <n v="9172.7999999999993"/>
    <n v="1"/>
  </r>
  <r>
    <n v="50334"/>
    <s v="Villa in Central Austin for ACL!"/>
    <s v="‚Ä¢First floor suite for rent in 2 story ‚ÄúTuscan Villa‚Äù style guest house in historic walking neighborhood of Clarksville, just 10 minutes from downtown Austin and 20 minutes from Zilker Park ‚Ä¢Downtown, South Congress, running and bike trails are minutes away via taxi or bus (stop is one block away) or 20 minute walk ‚Ä¢2 blocks from 4 restaurants, including Jeffrey‚Äôs, the number one high end restaurant in Austin; drycleaners, grocery store, drugstore and coffee shop ‚Ä¢Two private entrances ‚Äì French doors off of courtyard and off of private patio ‚Ä¢Outdoor shower on the private patio ‚Ä¢Double bed (Egyptian cotton linens, pillows and blankets provided) ‚Ä¢Couch, large flat screen TV and mini refrigerator ‚Ä¢Armoir for clothes storage ‚Ä¢Stainless steel desk ‚Ä¢Private bathroom ‚Äì walk-in rain can shower, vessel sink ‚Ä¢Washer/dryer ‚Ä¢WIFI and cable TV, complimentary ‚Ä¢Parking on the street ‚Ä¢More photos on request"/>
    <m/>
    <n v="230747"/>
    <s v="Suzanne"/>
    <d v="2010-09-10T00:00:00"/>
    <s v="N/A"/>
    <s v="N/A"/>
    <s v="N/A"/>
    <s v="Clarksville"/>
    <n v="1"/>
    <s v="Clarksville"/>
    <s v="Austin"/>
    <s v="TX"/>
    <n v="78703"/>
    <x v="0"/>
    <s v="United States"/>
    <x v="1"/>
    <s v="Entire home/apt"/>
    <n v="2"/>
    <s v="N/A"/>
    <x v="7"/>
    <m/>
    <n v="365"/>
    <n v="219"/>
    <x v="22"/>
    <n v="10"/>
    <n v="1"/>
    <n v="0.03"/>
    <n v="65700"/>
    <n v="5913"/>
    <n v="59787"/>
    <n v="1"/>
  </r>
  <r>
    <n v="51100"/>
    <s v="Walking distance to ACL"/>
    <s v="You will be in the heart of Clarksville walk to DT. Within 3 blocks Fresh Plus Grocery, Medici coffee, and 5 restaurant. and 6 more blocks to Downtown. Ability to sleep 6 3 Bedrooms 1 queen and 1 full. and 2 twins... 3 story modern home. Walking to DT is 35 minutes passing Waterloo records and Whole foods. City Bus at end of street takes you DT in 6 minutes. Walk to ACL less than a mile."/>
    <m/>
    <n v="235136"/>
    <s v="Charla"/>
    <d v="2010-09-15T00:00:00"/>
    <s v="N/A"/>
    <s v="N/A"/>
    <s v="N/A"/>
    <s v="Clarksville"/>
    <n v="1"/>
    <s v="Clarksville"/>
    <s v="Austin"/>
    <s v="TX"/>
    <n v="78703"/>
    <x v="0"/>
    <s v="United States"/>
    <x v="5"/>
    <s v="Entire home/apt"/>
    <n v="6"/>
    <n v="1700"/>
    <x v="18"/>
    <n v="100"/>
    <n v="363"/>
    <n v="217.8"/>
    <x v="23"/>
    <n v="10"/>
    <n v="1"/>
    <n v="0.01"/>
    <n v="108900"/>
    <n v="9801"/>
    <n v="99099"/>
    <n v="1"/>
  </r>
  <r>
    <n v="56690"/>
    <s v="STUDIO IN SOCO. BEST LOCATION!"/>
    <s v="https://www.airbnb.com/locations/austin/south-congress Our house has a completely redone guest house/media room and a upstairs apartment, used generally as an office. Located in 78704, this is very close to Hotel San Jose and Kimber Modern and Saint Cecilia. Downstairs is a very cool space with a queen size temperpedic Murphy bed. Projection TV and unique architectural doors make this a fantastic space. Galley Kitchen with large refrigerator and modern stylish bathroom. Couch and small kitchen table. South Congress is full of restaurants to walk to including Perla's and HopDoddy. We are a 4 block walk to Home Slice and Hey Cupcake. You may not need to rent a car. There is a city bus that runs along South Congress and drops you off downtown. There are lots of Car2Gos in the neighborhood. We have 2 Bikes you can rent/borrow. No more than 2 people South by Southwest (SXSW) is an Austin, Texas based company dedicated to planning conferences, trade shows, festivals and other events. SXSW f"/>
    <m/>
    <n v="268988"/>
    <s v="Stephanie"/>
    <d v="2010-10-23T00:00:00"/>
    <s v="within an hour"/>
    <n v="49"/>
    <n v="1"/>
    <s v="South Congress"/>
    <n v="2"/>
    <s v="South Congress"/>
    <s v="Austin"/>
    <s v="TX"/>
    <n v="78704"/>
    <x v="0"/>
    <s v="United States"/>
    <x v="2"/>
    <s v="Entire home/apt"/>
    <n v="2"/>
    <s v="N/A"/>
    <x v="19"/>
    <n v="50"/>
    <n v="60"/>
    <n v="36"/>
    <x v="24"/>
    <n v="10"/>
    <n v="2"/>
    <n v="1.55"/>
    <n v="5400"/>
    <n v="486"/>
    <n v="4914"/>
    <n v="1"/>
  </r>
  <r>
    <n v="57187"/>
    <s v="Zilker Park, Fun, Funky, Colorful, Peaceful Haven"/>
    <s v="WE WANT YOU TO BE HAPPY WITH WHAT YOU ARE GETTING SO PLEASE VERIFY THAT YOU HAVE READ THE FULL DESCRIPTION BELOW BEFORE YOU REQUEST TO BOOK. IMPORTANT SPECIAL NOTES: WEEKENDS: If a Saturday or Friday is already booked, you can book the other weekend night. Please don't instant book. Confirm with me availability. Thank you. THE SPACE (A BUILDING BEHIND MY HOUSE) *Home is a favorite on the Weird homes Austin annual tour. *Approximately 300 sf *Two full size futons on the floor, one in the loft, and big fluffy bean bags. Small bathroom with a very tiny shower (won‚Äôt be able to bend over in it). Shave you legs before you arrive :) *Peaceful Haven is a quiet spiritual space. Please respect the spiritual nature of the space and the neighbors. * Seeking clean quiet guests. This is not a party space but rather a very cool crash pad. * Holds six but not very comfortable after four. * Three female cats---Boowee, Pooh, Bonnie (in your space or out---up to you). We clean well and people with"/>
    <s v="The neighborhood is filled with homes from as early 1900's to modern remodels. All the homes on my street started as 1960's Ranch style. Today you never know what you will find next door or a block away. Regardless, we are truly a neighborhood that has real neighbors who know each other and walk, bike, drive the hood."/>
    <n v="272156"/>
    <s v="Lois"/>
    <d v="2010-10-27T00:00:00"/>
    <s v="within an hour"/>
    <n v="51"/>
    <n v="1"/>
    <s v="Zilker"/>
    <n v="2"/>
    <s v="Zilker"/>
    <s v="Austin"/>
    <s v="TX"/>
    <n v="78704"/>
    <x v="0"/>
    <s v="United States"/>
    <x v="1"/>
    <s v="Entire home/apt"/>
    <n v="6"/>
    <n v="265"/>
    <x v="4"/>
    <n v="29"/>
    <n v="257"/>
    <n v="154.19999999999999"/>
    <x v="25"/>
    <n v="10"/>
    <n v="2"/>
    <n v="5.38"/>
    <n v="15265.8"/>
    <n v="1373.92"/>
    <n v="13891.88"/>
    <n v="1"/>
  </r>
  <r>
    <n v="57272"/>
    <s v="12th&amp;Guadalupe 1bd 1bath Downtown"/>
    <s v="Small downtown Austin condo. Full size bed and also full size futon. Very cute. Close to everything downtown, including University of Texas area, the Capitol, 6th street clubs and warehouse/restaurant district . Great place to stay for a quick weekend or long term. Bus stop right outside of condo. No tv. Nice clean laundry area and snack machines in basement of building. Very safe secure building with keyless entry access. Clean cute space with retro kitchen. Starbucks two blocks away."/>
    <m/>
    <n v="272500"/>
    <s v="Dk"/>
    <d v="2010-10-27T00:00:00"/>
    <s v="N/A"/>
    <s v="N/A"/>
    <s v="N/A"/>
    <s v="Downtown"/>
    <n v="1"/>
    <s v="Downtown"/>
    <s v="Austin"/>
    <s v="TX"/>
    <n v="78701"/>
    <x v="0"/>
    <s v="United States"/>
    <x v="2"/>
    <s v="Entire home/apt"/>
    <n v="2"/>
    <s v="N/A"/>
    <x v="11"/>
    <m/>
    <n v="194"/>
    <n v="116.4"/>
    <x v="26"/>
    <n v="10"/>
    <n v="1"/>
    <n v="0.14000000000000001"/>
    <n v="11640"/>
    <n v="1047.5999999999999"/>
    <n v="10592.4"/>
    <n v="1"/>
  </r>
  <r>
    <n v="62279"/>
    <s v="Tarrytown bungalow minutes to SXSW!!"/>
    <s v="Cute 2 bedroom/1 bath home in Tarrytown - a GREAT location - about a mile to The Capitol, ACL/SXSW, UT, Town Lake, Lake Austin and all that downtown has to offer! Comfortable home for a small family, a couple, or a couple of friends! Has a big backyard with a sand box etc. gardens, outdoor deck and patio with a gas grill. Fully furnished with wifi, a washer and dryer, microwave, TV, stereo, etc. We have a playscape, and toys for kids, and a bottle of wine to greet you!"/>
    <s v="Tarrytown is &quot;the&quot; central neighborhood, nestled between downtown, UT, and the lake, this central location does not get any better. It is quite, safe, and easily accessible to all the city has to offer. There is a library, post office, bank, yoga studio, two blocks away, and famous eateries like Maudies, just down the street."/>
    <n v="303006"/>
    <s v="Paula"/>
    <d v="2010-11-28T00:00:00"/>
    <s v="N/A"/>
    <s v="N/A"/>
    <s v="N/A"/>
    <s v="Tarrytown"/>
    <n v="1"/>
    <s v="Tarrytown"/>
    <s v="Austin"/>
    <s v="TX"/>
    <n v="78703"/>
    <x v="0"/>
    <s v="United States"/>
    <x v="0"/>
    <s v="Entire home/apt"/>
    <n v="4"/>
    <s v="N/A"/>
    <x v="20"/>
    <n v="80"/>
    <n v="365"/>
    <n v="219"/>
    <x v="19"/>
    <m/>
    <n v="1"/>
    <m/>
    <n v="54531"/>
    <n v="4907.79"/>
    <n v="49623.21"/>
    <n v="1"/>
  </r>
  <r>
    <n v="68130"/>
    <s v="Hyde Park Flat - Bamboo Floors"/>
    <s v="Beautiful flat that comfortably sleeps up to four and is conveniently situated in Austin's centrally located and hip Hyde Park neighborhood and very close to the University of Texas, perfect for UT Football games. Featuring bamboo floors, a full kitchenette (with double burner, micro-wave, dishes, cookware and cooking utensils), colorful furniture and lots of natural light, its the antidote to the impersonal and tired big box hotel experience. We also have recently installed a brand new A/C unit, which is always a nice thing during our hot summers!! The apartment is on the same premise as the owner's home, but separate from the main house. So, they are close by if assistance is needed, but the apartment maintains plenty of privacy. It includes one full bed with a comfortable futon couch that folds out for two additional sleeping spots, and a dining table with place settings for up to four people. It also features one full bathroom with shower, and plenty of clean towels and linens pro"/>
    <m/>
    <n v="336916"/>
    <s v="Drew"/>
    <d v="2011-01-06T00:00:00"/>
    <s v="N/A"/>
    <s v="N/A"/>
    <s v="N/A"/>
    <s v="Hyde Park"/>
    <n v="1"/>
    <s v="Hyde Park"/>
    <s v="Austin"/>
    <s v="TX"/>
    <n v="78751"/>
    <x v="0"/>
    <s v="United States"/>
    <x v="2"/>
    <s v="Entire home/apt"/>
    <n v="4"/>
    <s v="N/A"/>
    <x v="21"/>
    <n v="40"/>
    <n v="84"/>
    <n v="50.4"/>
    <x v="27"/>
    <n v="10"/>
    <n v="1"/>
    <n v="3.99"/>
    <n v="4485.6000000000004"/>
    <n v="403.7"/>
    <n v="4081.9000000000005"/>
    <n v="1"/>
  </r>
  <r>
    <n v="69303"/>
    <s v="Huge Zilker Park Townhome-Colorful, Fun Location"/>
    <s v="***IMPORTANT: ONE NIGHT STAYS ARE AVAILABLE ON WEEKDAYS ONLY. YOU MUST BOOK A MINIMUM OF 2 NIGHTS ON THE WEEKENDS UNLESS THERE IS ONLY ONE NIGHT AVAILABLE. Monthly and weekly prices available at non special event times. Please ask for pricing. *One of the coolest places in Austin. Feels good. Looks good. Art and color every where. *Exceptional Garden. Best one in the neighborhood. *Quiet two story townhome that is part of a four-plex on a very quiet street. * One comfy King bed upstairs with a full bath. * Half bath downstairs and fold out queen (with memory foam found in downstairs closet) *Fish Tank Toilet *Washer/Dryer *Kitchen set up for gourmet cooking *Patio with grill *Stay for a night or for several months *All photos in space taken by me"/>
    <s v="Right next to Barton Springs and Zilker Park. Food Trailers, restaurants, and bike rental is less than a mile away."/>
    <n v="272156"/>
    <s v="Lois"/>
    <d v="2010-10-27T00:00:00"/>
    <s v="within an hour"/>
    <n v="29"/>
    <n v="1"/>
    <s v="Zilker"/>
    <n v="2"/>
    <s v="Barton Hills"/>
    <s v="Austin"/>
    <s v="TX"/>
    <n v="78704"/>
    <x v="0"/>
    <s v="United States"/>
    <x v="3"/>
    <s v="Entire home/apt"/>
    <n v="4"/>
    <s v="N/A"/>
    <x v="22"/>
    <n v="49"/>
    <n v="253"/>
    <n v="151.80000000000001"/>
    <x v="28"/>
    <n v="10"/>
    <n v="2"/>
    <n v="0.44"/>
    <n v="22011"/>
    <n v="1980.99"/>
    <n v="20030.009999999998"/>
    <n v="1"/>
  </r>
  <r>
    <n v="69352"/>
    <s v="Enchanting Zilker Cottage~Downtown"/>
    <s v="You will never forget your stay in this luxuriously appointed, utterly charming and vintage &quot;jewel box&quot; of a house in the Zilker Park neighborhood. The charm of our Zilker Cottage is exceeded only by its perfect location. This is an original vintage (approximately 650 square feet) 1940's Zilker Cottage in the very BEST location within 1/2 mile from DOWNTOWN AUSTIN with a cozy bedroom, bathroom, living room, dining room, huge kitchen, and vine covered front porch. Street parking is available (for free) directly in front of the house about 25 feet from the front door. You can look forward to staying so close to downtown but in a safe, upscale, and cool Zilker residence. Best of both worlds. The layout: The Enchanting Zilker Cottage (pictured above) is located in front and is completely private and all yours to enjoy! It has a covered front porch/seating area and a front yard area (not fenced) exclusively for you. There are 2 other residences on the property towards the south end of"/>
    <m/>
    <n v="347068"/>
    <s v="Particular Properties"/>
    <d v="2011-01-14T00:00:00"/>
    <s v="within a few hours"/>
    <n v="238"/>
    <n v="1"/>
    <s v="Zilker"/>
    <n v="2"/>
    <s v="Zilker"/>
    <s v="Austin"/>
    <s v="TX"/>
    <n v="78704"/>
    <x v="0"/>
    <s v="United States"/>
    <x v="0"/>
    <s v="Entire home/apt"/>
    <n v="2"/>
    <s v="N/A"/>
    <x v="21"/>
    <n v="55"/>
    <n v="2"/>
    <n v="1.2"/>
    <x v="29"/>
    <n v="10"/>
    <n v="2"/>
    <n v="4.1399999999999997"/>
    <n v="106.8"/>
    <n v="9.61"/>
    <n v="97.19"/>
    <n v="1"/>
  </r>
  <r>
    <n v="69810"/>
    <s v="Live Beneath Live Oaks in a Bright, Intimate House"/>
    <s v="Welcome to the &quot;Birdhouse&quot; a beautiful, quiet, light-filled studio located under large Live Oak trees in our backyard. Enjoy the weather with two outdoor areas: a shady limestone patio with comfortable seating and a sunny gravel patio. Inside the open-plan first floor is 350 square feet (32.5 square meters) and includes: A bed nook with a very comfortable natural queen mattress bed outfitted with clean crisp sheeting. A fully stocked kitchenette, with two burner gas cook top, under-counter fridge, convection microwave, and all the cooking supplies needed to make everything from a great cup of coffee in the morning to a cozy dinner. A well appointed bathroom with over-sized shower (supplied with endless hot water thanks to the tank-less water heater), fluffy towels, and hairdryer. A lovely seating area with a cozy window seat. Off street parking, for one car; High speed Wifi; and iPod dock are also provided. We are located approximately 2 miles south of downtown in-between South"/>
    <s v="Located in the cool Dawson area, about two miles south of downtown, the house is a short walk to coffee shops, a rock-climbing gym, and a variety of eateries. Public transportation is nearby."/>
    <n v="82762"/>
    <s v="Dolina"/>
    <d v="2010-02-18T00:00:00"/>
    <s v="within an hour"/>
    <n v="14"/>
    <n v="1"/>
    <s v="Dawson"/>
    <n v="1"/>
    <s v="Dawson"/>
    <s v="Austin"/>
    <s v="TX"/>
    <n v="78704"/>
    <x v="0"/>
    <s v="United States"/>
    <x v="0"/>
    <s v="Entire home/apt"/>
    <n v="2"/>
    <s v="N/A"/>
    <x v="23"/>
    <n v="50"/>
    <n v="265"/>
    <n v="159"/>
    <x v="30"/>
    <n v="10"/>
    <n v="1"/>
    <n v="3.85"/>
    <n v="17490"/>
    <n v="1574.1"/>
    <n v="15915.9"/>
    <n v="1"/>
  </r>
  <r>
    <n v="70258"/>
    <s v="South 1st Garage Apartment - Ideally Central"/>
    <s v="Contemporary apartment extremely well appointed. Kitchen has all brand new Bosch appliances including a speed oven, gas range with exhaust vent-a-hood, full-sized refrigerator and freezer, and Caesar-stone counter tops. Coffee maker and coffee is provided with Austin-based coffee bean brand. The bathroom features a walk-in shower with Speakman fixtures and a large rain shower head and contemporary tile and finishes. There are wood floors throughout with vaulted ceilings above and furnished with brand-new West Elm furniture and brand-new Pottery Barn bedding. The sleeper sofa is the West Elm Henry Deluxe Queen size that is designed without uncomfortable bars or springs, it pulls open easily to reveal a plush-top mattress - so comfortable it feels like a real bed. Interesting lighting sets the mood whether working in the open Desk nook or lounging in bed. Full size washer and dryer are concealed within the built-in closet that also includes a chest-of-drawers and hanging rods."/>
    <s v="Our neighborhood is in central Austin off of vibrant South First. We are in a quiet neighborhood between South Congress and South Lamar and less than 2 miles from downtown, Auditorium Shores, Lady Bird Lake and the Lady Bird Lake running and biking trail, and Austin bike share stations. You can take a two mile run through the neighborhood to the decomposed granite running and biking trail around Lady Bird Lake. Our neighborhood is less than 4 miles from the GreenBelt which has trail running, Barton Springs, and Zilker Park."/>
    <n v="355348"/>
    <s v="Jason"/>
    <d v="2011-01-20T00:00:00"/>
    <s v="within a few hours"/>
    <n v="113"/>
    <n v="0.9"/>
    <s v="Galindo"/>
    <n v="1"/>
    <m/>
    <s v="Austin"/>
    <s v="TX"/>
    <n v="78704"/>
    <x v="0"/>
    <s v="United States"/>
    <x v="1"/>
    <s v="Entire home/apt"/>
    <n v="3"/>
    <s v="N/A"/>
    <x v="19"/>
    <n v="60"/>
    <n v="171"/>
    <n v="102.6"/>
    <x v="26"/>
    <n v="10"/>
    <n v="1"/>
    <n v="0.98"/>
    <n v="15390"/>
    <n v="1385.1"/>
    <n v="14004.9"/>
    <n v="1"/>
  </r>
  <r>
    <n v="70659"/>
    <s v="Private Cottage-Near UT/Hyde Park"/>
    <s v="Luxury shower, bamboo floors, queen sized bed, desk, WIFI, mini-fridge, microwave, and coffeemaker. Walk to coffee shop, grocery, liquor store and bus lines - all only two blocks away. I love to give tips on where to eat and what to see. I think you will find this a very charming spot to stay in Austin! Not only is the cottage all your own with complete privacy and not attached, but I offer complete autonomy, if you will, for those of you coming in late or leaving early or whatever, I make it so that we don't have to coordinate schedules and anything works that you need. I will work with you on check in and out times according to the cottage's schedule, and have never had a problem. Most people love the ease of the place and how close it is to coffee shops, downtown, the Eastside's hip restaurants/nightlife, and the university. But, they also like that is in a neighborhood that's quiet and peaceful. Plus parking is plentiful on the street with no restrictions (which can be di"/>
    <m/>
    <n v="359112"/>
    <s v="Sara"/>
    <d v="2011-01-23T00:00:00"/>
    <s v="within an hour"/>
    <n v="53"/>
    <n v="0.9"/>
    <s v="Upper Boggy Creek"/>
    <n v="2"/>
    <s v="Upper Boggy Creek"/>
    <s v="Austin"/>
    <s v="TX"/>
    <n v="78722"/>
    <x v="0"/>
    <s v="United States"/>
    <x v="0"/>
    <s v="Entire home/apt"/>
    <n v="2"/>
    <n v="320"/>
    <x v="23"/>
    <n v="30"/>
    <n v="354"/>
    <n v="212.4"/>
    <x v="31"/>
    <n v="9"/>
    <n v="2"/>
    <n v="2.19"/>
    <n v="23364"/>
    <n v="2102.7600000000002"/>
    <n v="21261.239999999998"/>
    <n v="1"/>
  </r>
  <r>
    <n v="70812"/>
    <s v="1 Bedroom Apt; Above the Studio"/>
    <s v="This is a for a 1 bedroom- 1 bath apartment above (what used to be) the garage and is now the Studio at SOCO. We are located one block off of Congress. Located in 78704, this is very close to Hotel San Jose and Kimber Modern and Saint Cecilia. We have currently have this configured as two twins but with 30 minutes notice I can change it back to a King Size bed. Kitchen, great Sitting area with couch that opens to a bed and large table with six chairs. Generally used as an office, we have it for guests or special events. South Congress is full of restaurants to walk to including Perla's and Hopdoddy. We are a 4 block walk to Home Slice and Hey Cupcake. You may not need to rent a car. There is a city bus that runs along South Congress and drops you off downtown. There are lots of car2gos in the neighborhood. We have 2 Bikes you can rent/borrow. Gigabit WIFI available for you to use. We have electronic codes that we can set for your arrival if we are not home. South by South"/>
    <m/>
    <n v="268988"/>
    <s v="Stephanie"/>
    <d v="2010-10-23T00:00:00"/>
    <s v="within an hour"/>
    <n v="4"/>
    <n v="1"/>
    <s v="South Congress"/>
    <n v="2"/>
    <s v="South Congress"/>
    <s v="Austin"/>
    <s v="TX"/>
    <n v="78704"/>
    <x v="0"/>
    <s v="United States"/>
    <x v="1"/>
    <s v="Entire home/apt"/>
    <n v="3"/>
    <s v="N/A"/>
    <x v="19"/>
    <n v="50"/>
    <n v="65"/>
    <n v="39"/>
    <x v="32"/>
    <n v="10"/>
    <n v="2"/>
    <n v="1.31"/>
    <n v="5850"/>
    <n v="526.5"/>
    <n v="5323.5"/>
    <n v="1"/>
  </r>
  <r>
    <n v="72318"/>
    <s v="King Size Bedroom w Balcony / Top Floor"/>
    <s v="Comfortable furnishings, high ceilings, natural light and wood floors welcomes you to beautiful Austin. Our home is a sanctuary to us and we would love to share that with you. Our home is conveniently located in 78704, the heart of Austin. It is a 5-10 minute drive to downtown or a 15-20 minute bike ride along the hike and bike greenbelt to downtown. It is also 2 minute ride to Barton Springs, The Place to swim in Austin. This bedroom is the top floor of a three story house. It has its own bathroom and private balcony overlooking the back yard. It has a King size bed. It is an amazing room with lots of light and the bathroom has huge glass shower with a filtered shower head. The back private balcony overlook the back yard, which is quiet and serene. There is not a cat here but I can't figure out how to edit that out. Small animals are welcome for shorter visits There is a shared kitchen (for individual travelers-Mostly this is info. for ACL and SXSW folks), a huge living room and a"/>
    <s v="We live in Barton Hills which is Central and South....with quick access to Downtown and Zilker Park. Great place for ACL and SXSW."/>
    <n v="374529"/>
    <s v="Alyson &amp; Max"/>
    <d v="2011-02-02T00:00:00"/>
    <s v="within a few hours"/>
    <n v="87"/>
    <n v="1"/>
    <s v="Barton Hills"/>
    <n v="4"/>
    <s v="Barton Hills"/>
    <s v="Austin"/>
    <s v="TX"/>
    <n v="78704"/>
    <x v="0"/>
    <s v="United States"/>
    <x v="0"/>
    <s v="Private room"/>
    <n v="2"/>
    <s v="N/A"/>
    <x v="1"/>
    <n v="50"/>
    <n v="76"/>
    <n v="45.6"/>
    <x v="33"/>
    <n v="10"/>
    <n v="4"/>
    <n v="0.41"/>
    <n v="5700"/>
    <n v="513"/>
    <n v="5187"/>
    <n v="1"/>
  </r>
  <r>
    <n v="72633"/>
    <s v="Architect Designed - Great Location"/>
    <s v="Beautiful Architect designed two-story, modern home built in 2006, featured in the 2006 Austin AIA Homes Tour, hardwood floors, 2 bedrooms, 2 full tiled baths, gourmet kitchen which opens to the living area and dining area, lots of windows and natural light, house sits under a towering Live Oak tree. The home comfortably sleeps up to four adults. Upstairs: one queen bed and full bath, and washer/dryer. Downstairs: a double bed and full bath. The dining area has place settings for up to eight people. The living area includes a 42&quot; mounted plasma television. Entertainment: TV (Basic Cable), DVD, and wireless internet. Clean towels and linens provided. The backyard deck has a gas grill, great for BBQ, a chair swing hung under the Live Oak, and deck furniture for outdoor dining or relaxation. Street parking is available out front and not a problem. Taxes: a 15% tax rate is included in the nightly rate. The property is registered with the City of Austin as a short-term rental. STR"/>
    <s v="The home is conveniently situated in Austin's centrally located and hip South Congress (SoCo) neighborhood. The house is located on a quiet street one block from South Congress Avenue and 3 blocks from S. 1st Street. Walking distance to local bars/clubs, restaurants, and boutiques including the Continental Club (a SXSW venue), Jo‚Äôs Coffee, Hotel San Jose, Guero‚Äôs, Perla's, Home Slice Pizza, Amy‚Äôs Ice Cream, Hop Doddy Burgers, Vespaio/Enoteca, South Congress Cafe, Wahoo Tacos, Magnolia Cafe, Bouldin Creek Coffee, El Chile, Polvo's, Elizabeth Street Cafe, La Patisserie, Sway, Sugar Mama's Cupcakes, Dolce Neve Gelato, Freddy's, and Allen‚Äôs Boots and several boutiques. HEB Grocery is 4 blocks and Farm to Market Grocery 2 blocks for provisions. . Lady Bird Lake, 5 min drive or 40 min walk for walking, running, and biking trails. Little Stacy Park/Playground/Public tennis court is 15 minute walk. Stacy public pool for swimming year-round is a 10 minute walk."/>
    <n v="377037"/>
    <s v="Becca"/>
    <d v="2011-02-04T00:00:00"/>
    <s v="within a day"/>
    <n v="426"/>
    <n v="1"/>
    <s v="South Congress"/>
    <n v="1"/>
    <s v="South Congress"/>
    <s v="Austin"/>
    <s v="TX"/>
    <n v="78704"/>
    <x v="0"/>
    <s v="United States"/>
    <x v="0"/>
    <s v="Entire home/apt"/>
    <n v="4"/>
    <n v="2000"/>
    <x v="24"/>
    <n v="100"/>
    <n v="353"/>
    <n v="211.8"/>
    <x v="34"/>
    <n v="10"/>
    <n v="1"/>
    <n v="0.4"/>
    <n v="99546"/>
    <n v="8959.14"/>
    <n v="90586.86"/>
    <n v="1"/>
  </r>
  <r>
    <n v="72706"/>
    <s v="Great, Central SoCo Cottage!"/>
    <s v="Enjoy one of Austin's coolest neighborhoods! This comfortable 2BR/1BA house is located just south of downtown Austin and minutes from Zilker Park. The house is walkable to the popular South Congress (SoCo), South First street, and South Lamar. The living room couch pulls out into a full-size bed for additional guests. Cookware is provided. There is a TV with a Roku system. Roku allows you to sign into your video streaming accounts, such as Netflix, Hulu, Amazon, and HBO Go. There is an antennae for basic/local channels and wireless internet. The front porch offers a great spot for relaxing and enjoying the neighborhood vibe, and there is a table in the backyard as well. There is a 2- car driveway for off-street parking, and a full-size washer &amp; dryer. Three night stays are required for weekends and special events such as ACL, SXSW, F1), but two-night stays will be considered for an additional $50 fee. *You must inquire with me first before booking over festivals and holidays to ensure"/>
    <s v="Walking to breakfast or lunch at neighborhood cafes and fine dining restaurants, hopping on the City bus one block away, walking to the neighborhood park one block away, a twenty minute walk from Auditorium Shores and Ladybird Lake, a quick bike ride to Zilker Park, staying in the same neighborhood as residents movie star Elijah Wood and musician Robert Plant!"/>
    <n v="377618"/>
    <s v="Susan"/>
    <d v="2011-02-05T00:00:00"/>
    <s v="within an hour"/>
    <n v="13"/>
    <n v="1"/>
    <s v="Bouldin Creek"/>
    <n v="2"/>
    <s v="Bouldin Creek"/>
    <s v="Austin"/>
    <s v="TX"/>
    <n v="78704"/>
    <x v="0"/>
    <s v="United States"/>
    <x v="0"/>
    <s v="Entire home/apt"/>
    <n v="6"/>
    <s v="N/A"/>
    <x v="22"/>
    <n v="60"/>
    <n v="325"/>
    <n v="195"/>
    <x v="35"/>
    <n v="9"/>
    <n v="2"/>
    <n v="2.38"/>
    <n v="28275"/>
    <n v="2544.75"/>
    <n v="25730.25"/>
    <n v="1"/>
  </r>
  <r>
    <n v="72833"/>
    <s v="Central Cottage with bikes!"/>
    <s v="Clean, private cottage with lots of light in peaceful, tree-lined Ridgelea neighborhood in central Austin, five miles from downtown. The cottage is a separate building behind our house, so you have lots of privacy, though we are usually on-site if you have questions or want to visit with us. It shares a garden courtyard with our residence. Fully-functioning, 400 square-foot residential space with three rooms: sleeping area with loveseat, full kitchen, and bath with shower. Queen-size, comfortable bed with pillow top mattress sleeps two. Fresh bed and bath linens provided. Kitchen has a table for two next to a sunny window, gas stove, full-size fridge, microwave, coffee maker, toaster and blender. We provide coffee, sugar and milk. There is cooking oil and basic seasonings. The kitchen is fully stocked with dishes, cutlery, glasses, coffee cups, pots/pans and utensils including cooking knives, blender and a corkscrew. Bathroom has plenty of counter space and a closet. Bl"/>
    <s v="Walking distance to the original Kerbey Lane Cafe (open late). Central Market is less than a mile away and walkable, but bike or car is recommended. Close to Shoal Creek Greenbelt and bike routes. We are in Central Austin, which is near 35th Street and Loop 1 (Mopac Expressway). Our neighborhood is a 1940s central Austin residential area about 5 miles from downtown and SoCo/tourist attractions."/>
    <n v="378744"/>
    <s v="Ellen"/>
    <d v="2011-02-05T00:00:00"/>
    <s v="within an hour"/>
    <n v="1"/>
    <n v="1"/>
    <s v="Rosedale"/>
    <n v="1"/>
    <s v="Rosedale"/>
    <s v="Austin"/>
    <s v="TX"/>
    <n v="78731"/>
    <x v="0"/>
    <s v="United States"/>
    <x v="1"/>
    <s v="Entire home/apt"/>
    <n v="2"/>
    <n v="400"/>
    <x v="25"/>
    <n v="35"/>
    <n v="156"/>
    <n v="93.6"/>
    <x v="36"/>
    <n v="10"/>
    <n v="1"/>
    <n v="3.11"/>
    <n v="7956"/>
    <n v="716.04"/>
    <n v="7239.96"/>
    <n v="1"/>
  </r>
  <r>
    <n v="73005"/>
    <s v="3BR Convenient Gated Townhome!"/>
    <s v="A spacious (Phone number hidden by Airbnb) sq ft) gated, two-story townhome in a quiet neighborhood with 2 bedrooms plus loft to sleep up to 6 on real beds. Many guests have stayed during SXSW, F1 and just to explore the city! Get to downtown in 15 minutes with easy access to both the 183 and Mopac/Loop 1 highways. Plus Arboretum and The Domain is less than 5 minutes away with great restaurants and shopping! If you are headed to the Austin Convention Center (SXSW) or University of Texas campus, I recommend renting a car, and 3 car parking is available. I'm happy to suggest restaurants or things to do while in Austin! Place includes a gated swimming pool on property. Indoors, you have access to a fully stocked kitchen, 46&quot; TV with (Hidden by Airbnb) Chromecast, coffee and snacks. Real beds available for up to 6: Master bedroom has a queen bed, and the guest room has a full. Two additional twin mattresses can be arranged for larger groups. There are 2 comfy couches and air mattress can"/>
    <m/>
    <n v="128514"/>
    <s v="Vivian"/>
    <d v="2010-05-20T00:00:00"/>
    <s v="N/A"/>
    <s v="N/A"/>
    <s v="N/A"/>
    <s v="Angus Valley"/>
    <n v="1"/>
    <s v="Angus Valley"/>
    <s v="Austin"/>
    <s v="TX"/>
    <n v="78727"/>
    <x v="0"/>
    <s v="United States"/>
    <x v="5"/>
    <s v="Entire home/apt"/>
    <n v="6"/>
    <n v="1500"/>
    <x v="26"/>
    <n v="100"/>
    <n v="136"/>
    <n v="81.599999999999994"/>
    <x v="37"/>
    <n v="10"/>
    <n v="1"/>
    <n v="0.23"/>
    <n v="18768"/>
    <n v="1689.12"/>
    <n v="17078.88"/>
    <n v="1"/>
  </r>
  <r>
    <n v="73289"/>
    <s v="Simple 2/2 in Central Austin"/>
    <s v="Simply furnished 2/2 next to UT Austin campus. Stained concrete floors. Granite counter tops. 2 parking spaces. W/D. Wireless internet. Trash valet certain mornings. One bedroom with queen size bed and a loveseat; One bedroom with full size futon; Twin size futon in living room. If you're able to bring additional bedding, this apartment could fairly easily fit 6 people. It's a great location for SXSW, ACL, as well as just about any event that's happening in central Austin. Downtown hotels can get a little pricey at times. Here, you'd only be a 5 minute drive/cab or bus ride to downtown AND you'd have an entire apartment all to yourself! There's also a brand new awesome Trailer Park Eatery literally right outside of the apartment. All sorts of yummy deliciousness!"/>
    <m/>
    <n v="382510"/>
    <s v="Christina"/>
    <d v="2011-02-08T00:00:00"/>
    <s v="N/A"/>
    <s v="N/A"/>
    <s v="N/A"/>
    <s v="West Campus"/>
    <n v="2"/>
    <s v="West Campus"/>
    <s v="Austin"/>
    <s v="TX"/>
    <n v="78705"/>
    <x v="0"/>
    <s v="United States"/>
    <x v="2"/>
    <s v="Entire home/apt"/>
    <n v="4"/>
    <s v="N/A"/>
    <x v="23"/>
    <n v="0"/>
    <n v="250"/>
    <n v="150"/>
    <x v="38"/>
    <n v="10"/>
    <n v="2"/>
    <n v="0.4"/>
    <n v="16500"/>
    <n v="1485"/>
    <n v="15015"/>
    <n v="1"/>
  </r>
  <r>
    <n v="73898"/>
    <s v="Close to everything !! Good music!!"/>
    <s v="nice house. 4 baths upstairs bedroom very clean and neat. grocery is close, Randall's(Safeway) and HEB Come visit !!!! f1 raceway, music, the next place to Silicon Valley(Motorola, AMD, Freescale, cirrus logic, etc.) VA office. the biggest for veteran in the USA. University of Texas- the biggest college in the USA. you have to to see Austin !!!!!!!!!!!! bus, train, handicap people on the bus. limousines. Willy nelson, Sandra bullock, Micheal Dell, good musician and actors, etc all from Austin!!!!"/>
    <s v="I am close to downtown. Close to university of Texas, buses, train and greyhound. Lot of bands and racing. Austin (Website hidden by Airbnb)"/>
    <n v="387130"/>
    <s v="Rick"/>
    <d v="2011-02-11T00:00:00"/>
    <s v="N/A"/>
    <s v="N/A"/>
    <s v="N/A"/>
    <s v="Cherry Creek"/>
    <n v="1"/>
    <s v="Cherry Creek"/>
    <s v="Austin"/>
    <s v="TX"/>
    <n v="78749"/>
    <x v="0"/>
    <s v="United States"/>
    <x v="0"/>
    <s v="Private room"/>
    <n v="3"/>
    <n v="2222"/>
    <x v="27"/>
    <n v="10"/>
    <n v="0"/>
    <n v="0"/>
    <x v="15"/>
    <n v="9"/>
    <n v="1"/>
    <n v="0.28999999999999998"/>
    <n v="0"/>
    <n v="0"/>
    <n v="0"/>
    <n v="0"/>
  </r>
  <r>
    <n v="74716"/>
    <s v="Welcoming East Austin Guest Suite"/>
    <s v="Welcome to Casa Leona! We want you to fall in love with Austin. Please be my guest in the spacious home that I share with two housemates and one cat. Staying this close to Downtown Austin puts you in the heart of activity at the University of Texas, the state capitol, the entertainment districts and the festival and conference hubs. Yet, it's also a peaceful, quiet retreat from those same fun places and events. We are in easy walking distance to great coffee shops, pubs and a variety of restaurants and food trailers. The Guest Suite: Spacious and private guest suite is 500 sq.ft and has a private entrance and patio. It is furnished with a queen bed, couch, a few chairs, and a few patio chairs outside. The room includes a mini kitchen with a refrigerator and teapot. You will have a private (small) bathroom with sink, toilet and shower (no bath tub). The room has a stereo and wifi, but no TV. All sheets, pillowcases, and most blankets, are organic. You will not have access to the main ho"/>
    <s v="Central East Austin has been through it all. The amazing public art and beautiful people are a reflection of the history of an often poor, but always proud community. We're in a traditionally African American neighborhood, but now is a cultural blend reflecting the city today. Gentrification is an ongoing issue and challenge (and opportunity) here. I am proud of this neighborhood and fortunate to have lived here since 2000."/>
    <n v="393795"/>
    <s v="Jennifer"/>
    <d v="2011-02-15T00:00:00"/>
    <s v="within a day"/>
    <n v="423"/>
    <n v="1"/>
    <s v="East Downtown"/>
    <n v="1"/>
    <s v="East Downtown"/>
    <s v="Austin"/>
    <s v="TX"/>
    <n v="78702"/>
    <x v="0"/>
    <s v="United States"/>
    <x v="6"/>
    <s v="Private room"/>
    <n v="4"/>
    <s v="N/A"/>
    <x v="28"/>
    <n v="20"/>
    <n v="69"/>
    <n v="41.4"/>
    <x v="39"/>
    <n v="10"/>
    <n v="1"/>
    <n v="1.39"/>
    <n v="3105"/>
    <n v="279.45"/>
    <n v="2825.55"/>
    <n v="1"/>
  </r>
  <r>
    <n v="74742"/>
    <s v="Large private room"/>
    <s v="Great house, in a great location. You'll get your own clean private room, with queen sized bed, built in closet, chest of drawers - in a house with 1.5 bathrooms, a large backyard with hot tub, BBQ and garden furniture. The house is situated in a cul-de-sac with lots of on-street parking, 15 mins from downtown. 3 local bus routes can take you to the heart of Austin and an Uber is no more then $10. There is some amazing food in the vicinity - check out Radio Coffee Bar for some cheap great eats. If you want to grab a drink in the area, check out Casino South Side, Baker Street Pub, or the Crow Bar! All of them are fine drinking establishments. If you want some great local music, check out the Broken Spoke or The Continental Club. You'll have access to flat screen TV with Amazon prime, DVD and Wii, hi-speed internet (50Mbps) over wifi, and a clean, fully equipped, modern kitchen. Grocery store and restaurants located within walking distance. Please feel free to contact me!"/>
    <s v="You'll be staying in the fashionable 78704 neighborhood on a quiet cul-de-sac that has it all with nearby amenities, shopping, bars, and easy access to anywhere you need to be."/>
    <n v="394019"/>
    <s v="William"/>
    <d v="2011-02-15T00:00:00"/>
    <s v="within an hour"/>
    <n v="37"/>
    <n v="1"/>
    <s v="South Lamar"/>
    <n v="1"/>
    <s v="South Lamar"/>
    <s v="Austin"/>
    <s v="TX"/>
    <n v="78704"/>
    <x v="0"/>
    <s v="United States"/>
    <x v="0"/>
    <s v="Private room"/>
    <n v="2"/>
    <s v="N/A"/>
    <x v="29"/>
    <n v="0"/>
    <n v="243"/>
    <n v="145.80000000000001"/>
    <x v="40"/>
    <n v="10"/>
    <n v="1"/>
    <n v="0.05"/>
    <n v="11226.6"/>
    <n v="1010.39"/>
    <n v="10216.210000000001"/>
    <n v="1"/>
  </r>
  <r>
    <n v="75050"/>
    <s v="*Incredible Entire HOME 3 Bed 2.5 Bath Downtown*"/>
    <s v="East Austin Town Home. Fully Decorated. -5Min from Airport -5Min from the Heart of Downtown ATX -Walk to Lady Bird Lake -PERFECT location for F1 Race -Easy Access to ACL or SXSW Special Events Fully Furnished 3 Bed 2.5 Bath Town House (3 Queen Beds, Plus Couch) Security Fence &amp; Gate surrounding property Entirely Open Concept Living Room/Kitchen/Dining Room w/ Full private Backyard and BBQ No Pets without prior approval and additional deposit No Smoking √úber, Scooter Easily to surrounding Restaurants and Downtown or Rainey Street Happy to take any additional questions. 2 Day Stay Minimum. $250 Deposit."/>
    <s v="East Austin is the Most Dynamic Neighborhood in All of Austin. We are within walking distance of the Lake Downtown, Closest Neighborhood to the International Airport, and Take Pride in our Many Bars and Restaurants."/>
    <n v="395266"/>
    <s v="Kris"/>
    <d v="2011-02-16T00:00:00"/>
    <s v="N/A"/>
    <s v="N/A"/>
    <s v="N/A"/>
    <s v="Govalle"/>
    <n v="1"/>
    <s v="Govalle"/>
    <s v="Austin"/>
    <s v="TX"/>
    <n v="78702"/>
    <x v="0"/>
    <s v="United States"/>
    <x v="0"/>
    <s v="Entire home/apt"/>
    <n v="7"/>
    <s v="N/A"/>
    <x v="30"/>
    <n v="85"/>
    <n v="362"/>
    <n v="217.2"/>
    <x v="23"/>
    <m/>
    <n v="1"/>
    <n v="0.01"/>
    <n v="64074"/>
    <n v="5766.66"/>
    <n v="58307.34"/>
    <n v="1"/>
  </r>
  <r>
    <n v="75174"/>
    <s v="South Shore Condo on Lady Bird Lake"/>
    <s v="Gorgeous 1/1 condo on the south shore of Lady Bird Lake. 10 miles from the airport and 2 to downtown, South Congress and 6th Street. Complex offers free parking, a pool, lakeside dock and access to the new Boardwalk trail. Condo is just east of I-35 and 20 minutes from the Circuit of the Americas and 25 to the Dripping Springs wedding venues. Our condo is located within a gated community just off of Riverside Drive in the up and coming South Shore District with free parking and a bus stop 1/3 of a mile away. Mexican food and margaritas across the street at Baby Acapulco's and a 24-hour coffee shop Buzz Mill is a short walk away. The East Riverside corridor is becoming the new hot spot in Austin with legendary live music club Emo's relocating from 6th street to within walking distance of our condo. Unit features beautiful tile floors, a private courtyard facing the park with a partial view of the lake and access to the community pool and lakeside dock. Enjoy a drink and maybe the famo"/>
    <s v="The Southshore District is an up and coming area that is super convenient to I-35, downtown, SOCO, COTA and the airport. There are restaurants, clubs, and parkland all within walking distance of our condo. Starbucks, Walgreens, Chipotle, Mour Cafe, Chilantro and Mod Pizza are a few of the new options within walking distance."/>
    <n v="393905"/>
    <s v="David"/>
    <d v="2011-02-15T00:00:00"/>
    <s v="within an hour"/>
    <n v="20"/>
    <n v="1"/>
    <s v="East Riverside"/>
    <n v="2"/>
    <s v="Holly"/>
    <s v="Austin"/>
    <s v="TX"/>
    <n v="78741"/>
    <x v="0"/>
    <s v="United States"/>
    <x v="3"/>
    <s v="Entire home/apt"/>
    <n v="3"/>
    <s v="N/A"/>
    <x v="31"/>
    <m/>
    <n v="230"/>
    <n v="138"/>
    <x v="41"/>
    <n v="10"/>
    <n v="2"/>
    <n v="2.39"/>
    <n v="17940"/>
    <n v="1614.6"/>
    <n v="16325.4"/>
    <n v="1"/>
  </r>
  <r>
    <n v="75957"/>
    <s v="PRIVATE COTTAGE APT-Central Austin"/>
    <s v="Cottage Apartment in desirable Tarrytown neighborhood. With everything you need for short or longer stay, the apartment is of new construction, designer decorated with one bedroom (queen bed) and pull out sofa bed (queen) in living area, full bath, kitchen and washer/dryer, TV, DVD player and wifi. Light breakfast, bottled water, fruit, coffee and tea are stocked in the kitchen upon arrival. All linens and towels including bathing towels for swimming are provided. For the warm summer months, a lovely public pool sits at the end of the block, a three minute walk away. Only 5 min. drive to downtown, and convenient to mass transit, you are also walking distance to lake and hike and bike trails. Perfect for ACL or neighborhood stroll to the lake. The area around my place is filled with great things to eat, see and do. If you are hungry there are some fabulous restaurants such as Winflo, Mozart at the Lake, Galaxy, and Maudie's Cafe. There is also a grocery and drug store near b"/>
    <m/>
    <n v="404260"/>
    <s v="Kelly"/>
    <d v="2011-02-22T00:00:00"/>
    <s v="within an hour"/>
    <n v="59"/>
    <n v="1"/>
    <s v="Tarrytown"/>
    <n v="1"/>
    <s v="Tarrytown"/>
    <s v="Austin"/>
    <s v="TX"/>
    <n v="78703"/>
    <x v="0"/>
    <s v="United States"/>
    <x v="1"/>
    <s v="Entire home/apt"/>
    <n v="4"/>
    <s v="N/A"/>
    <x v="32"/>
    <n v="25"/>
    <n v="345"/>
    <n v="207"/>
    <x v="42"/>
    <n v="10"/>
    <n v="1"/>
    <n v="2.58"/>
    <n v="23805"/>
    <n v="2142.4499999999998"/>
    <n v="21662.55"/>
    <n v="1"/>
  </r>
  <r>
    <n v="76309"/>
    <s v="Quiet Traveler's Retreat on Greenspace, 4 mi to DT"/>
    <s v="TO BOOK WITH US, WE REQUIRE: A minimum of 6 positive reviews or references No negative reviews Four+ star-rating Complete profile INCLUDING a description or bio, AND a current photo of you Government ID Verification(s) AIRBNB HOSTS: I'm sorry, but I'm unable to offer accommodations to Airbnb hosts needing accommodations while renting their listings in Austin. If you're an Airbnb Host or Superhost from another area besides Austin, you must meet the same Booking Requirements as for Guests, including having at least six Host reviews. Thanks! If you don't meet our booking requirements, we're sorry, but we can't host you. We hope you'll check back when you do. If you do meet them, we look forward to meeting you! THIRD-PARTY BOOKINGS: These are against Airbnb policy, and present a safety and security risk. I‚Äòm not able to accommodate third-party bookings. CITY OF AUSTIN OCCUPANCY TAX: I will collect the required, City of Austin Hotel Occupancy tax for short-term rentals. Please see &quot;Other"/>
    <s v="My street borders Williamson Creek, and many of my neighbors also enjoy the natural spaces behind their homes. You'll see a lot of dog-walkers, runners with dogs, fathers with baby carriages and dogs in tow. My neighbors are kind, friendly and willing to assist if there's a need. A family of owls live along the creek behind our homes. Hawks are also frequent visitors. It's quiet, and peaceful. Inside the home you're protected from general neighborhood sounds. This is a walking neighborhood bordered by other small neighborhoods and many iconic South Austin points of interest. I live in close proximity to many of these gems. Most of them are within a mile, a 15 minute walk. You'll find a list in the Guidebook, and a long list of guest and host-recommended places printed out in the House Manual in your room. I also send a Welcome letter upon booking, with suggestions taken from these lists. I also post popular places on the fridge!"/>
    <n v="407093"/>
    <s v="Paula"/>
    <d v="2011-02-23T00:00:00"/>
    <s v="N/A"/>
    <s v="N/A"/>
    <s v="N/A"/>
    <s v="South Manchaca"/>
    <n v="2"/>
    <s v="South Manchaca"/>
    <s v="Austin"/>
    <s v="TX"/>
    <n v="78745"/>
    <x v="0"/>
    <s v="United States"/>
    <x v="0"/>
    <s v="Private room"/>
    <n v="2"/>
    <s v="N/A"/>
    <x v="33"/>
    <n v="12"/>
    <n v="61"/>
    <n v="36.6"/>
    <x v="43"/>
    <n v="10"/>
    <n v="2"/>
    <n v="1.36"/>
    <n v="1647"/>
    <n v="148.22999999999999"/>
    <n v="1498.77"/>
    <n v="1"/>
  </r>
  <r>
    <n v="76328"/>
    <s v="South Austin Charmer on Greenspace, 4 miles to DT"/>
    <s v="TO BOOK WITH US, WE REQUIRE: A minimum of 6 positive reviews or references No negative reviews Four+ star-rating Complete profile INCLUDING a description or bio, AND a current photo of you Government ID Verification(s) AIRBNB HOSTS: I'm sorry, but I'm unable to offer accommodations to Airbnb hosts needing accommodations while renting their listings in Austin. If you're an Airbnb Host or Superhost from another area besides Austin, you must meet the same Booking Requirements as for Guests, including having at least six Host reviews. Thanks! If you don't meet our booking requirements, we're sorry, but we can't host you. We hope you'll check back when you do. If you do meet them, we look forward to meeting you! THIRD-PARTY BOOKINGS: These are against Airbnb policy, and present a safety and security risk. I‚Äòm not able to accommodate third-party bookings. CITY OF AUSTIN OCCUPANCY TAX: I will collect the required, City of Austin Hotel Occupancy tax for short-term rentals. Please see &quot;Other"/>
    <s v="My street borders Williamson Creek, and many of my neighbors also enjoy the natural spaces behind their homes. You'll see a lot of dog-walkers, runners with dogs, fathers with baby carriages and dogs in tow. My neighbors are kind, friendly and willing to assist if there's a need. A family of owls live along the creek behind our homes. Hawks are also frequent visitors. It's quiet, and peaceful. Inside the home you're protected from general neighborhood sounds. This is a walking neighborhood bordered by other small neighborhoods and many iconic South Austin points of interest. I live in close proximity to many of these gems. Most of them are within a mile, a 15 minute walk. You'll find a list in the Guidebook, and a long list of guest and host-recommended places printed out in the House Manual in your room. I also send a Welcome letter upon booking, with suggestions taken from these lists. I also post popular places on the fridge!"/>
    <n v="407093"/>
    <s v="Paula"/>
    <d v="2011-02-23T00:00:00"/>
    <s v="N/A"/>
    <s v="N/A"/>
    <s v="N/A"/>
    <s v="South Manchaca"/>
    <n v="2"/>
    <s v="South Manchaca"/>
    <s v="Austin"/>
    <s v="TX"/>
    <n v="78745"/>
    <x v="0"/>
    <s v="United States"/>
    <x v="0"/>
    <s v="Private room"/>
    <n v="2"/>
    <s v="N/A"/>
    <x v="13"/>
    <n v="12"/>
    <n v="63"/>
    <n v="37.799999999999997"/>
    <x v="44"/>
    <n v="10"/>
    <n v="2"/>
    <n v="1.57"/>
    <n v="1323"/>
    <n v="119.07"/>
    <n v="1203.93"/>
    <n v="1"/>
  </r>
  <r>
    <n v="76391"/>
    <s v="3700 ft2 brand new Mueller Home"/>
    <s v="A 4 bedroom, 3 full and 2 half bath, 3 story, 3700 ft2 home in Mueller. The photos on this site are of my other property. I'm happy to take video or photos of this new house; just haven't done it yet! Other features include gourmet kitchen, wine fridge, jacuzzi tub, high ceilings, custom finishes throughout.. The house has wireless, hardwood floors, no spiked heels inside, sprinkler system, offstreet parking garage, though plenty of parking in front. One tempurpedic king bed in master, another king in the other master, two additional bedrooms with queen beds. Two parakeets will stay here; so please be willing to care for them. I have a small toy poodle that will stay with a friend. The house is professionally cleaned twice a week and will be prior to and after rental. If your group would like midweek cleaning, that can be arranged for $170 basic cleaning (no laundry or sheet changes). Public transportation is available 1 block away. look up (Website hidden by Airbnb)"/>
    <s v="Mueller is the most sought after central Austin neighborhood. It's occupied by UT professors, business owners, families and students."/>
    <n v="407740"/>
    <s v="Michelle"/>
    <d v="2011-02-24T00:00:00"/>
    <s v="N/A"/>
    <s v="N/A"/>
    <s v="N/A"/>
    <s v="Hyde Park"/>
    <n v="1"/>
    <s v="Hyde Park"/>
    <s v="Austin"/>
    <s v="TX"/>
    <n v="78751"/>
    <x v="0"/>
    <s v="United States"/>
    <x v="0"/>
    <s v="Entire home/apt"/>
    <n v="8"/>
    <s v="N/A"/>
    <x v="34"/>
    <n v="300"/>
    <n v="365"/>
    <n v="219"/>
    <x v="45"/>
    <n v="9"/>
    <n v="1"/>
    <n v="0.04"/>
    <n v="186150"/>
    <n v="16753.5"/>
    <n v="169396.5"/>
    <n v="1"/>
  </r>
  <r>
    <n v="76497"/>
    <s v="Lovely chic 2 Bdrm Downtown whereAirbnb CEO stays"/>
    <s v="My first guest was the Airbnb CEO Brian Chesky. In the stunning downtown historic neighborhood of Clarksville, at 12th &amp; lamar, walking distance to Whole Foods, great cafes,Town Lake Trail and downtown bars. Tucked away on a quiet dead end street. Most beautiful neighborhood ever. Beautiful, quaint bungalow home in the lovely historic neighborhood of Clarksville, 4 blocks from Whole Foods World Headquarters. Approx 1 mile from downtown bars and music venues, tucked away on a private dead-end street, next to a small park. Nearby are: Cafe Medici, Jeffrey's, Fresh Plus Grocery, Zocalo Cafe, Wink, Castle Hill Fitness, Black Swan yoga, etc. 1.2 miles from the Town Lake Hike and Bike Trail and Zilker Park. 1.2 miles from University of Texas or the Capitol. 1 amazing king bed. 1 queen bed, 2 sofas. 1 bathroom. Lovely private deck in the back, surrounded by bamboo, perfect for sitting outside, enjoying dinner or an evening drink. Wifi Access. Clean towels/linens are provided. iPod dock. **onl"/>
    <s v="Clarksville/Old West Austin is one of the top 2 most desirable neighborhoods in austin, walking distance to great restaurants, cafe's, Whole Foods World Headquarters, 1 mile from the Town Lake Hike n Bike trail etc etc."/>
    <n v="177441"/>
    <s v="Ashley"/>
    <d v="2010-07-22T00:00:00"/>
    <s v="N/A"/>
    <s v="N/A"/>
    <s v="N/A"/>
    <s v="West Austin"/>
    <n v="2"/>
    <s v="Old West Austin"/>
    <s v="Austin"/>
    <s v="TX"/>
    <n v="78703"/>
    <x v="0"/>
    <s v="United States"/>
    <x v="0"/>
    <s v="Entire home/apt"/>
    <n v="4"/>
    <s v="N/A"/>
    <x v="35"/>
    <n v="50"/>
    <n v="343"/>
    <n v="205.8"/>
    <x v="46"/>
    <n v="9"/>
    <n v="2"/>
    <n v="1.62"/>
    <n v="31281.599999999999"/>
    <n v="2815.34"/>
    <n v="28466.26"/>
    <n v="1"/>
  </r>
  <r>
    <n v="76501"/>
    <s v="Upstairs Flat in Central Austin"/>
    <s v="Furnished upstairs duplex unit in Central Austin. This is our 1930's duplex that we inhabit as a single family home, the upstairs functions as its own apartment with two private entrances, kitchen, bathroom, sun porch with day bed, bedroom with double bed, dining room, and living room with convertible sofa bed. Very close to I35, walking distance to the University of Texas, the restaurants and bars on Manor Road, two bus stops with direct runs into downtown, and within the Car-2-Go rental zone. Licensed Austin Short Term Rental, OL(phone number hidden)"/>
    <s v="French Place/Cherrywood is a nice, quiet neighborhood with lots of foot and bike traffic, lots of cute bungalows, people sitting on their porches and in their yard. We have lots of shade from all the big post oak trees in our area. We're walking distance from a great cluster of bars and restaurants, and easy walking distance to the northeast corner of UT."/>
    <n v="408534"/>
    <s v="Kevin And Bob"/>
    <d v="2011-02-24T00:00:00"/>
    <s v="within a few hours"/>
    <n v="163"/>
    <n v="1"/>
    <s v="Upper Boggy Creek"/>
    <n v="1"/>
    <s v="Upper Boggy Creek"/>
    <s v="Austin"/>
    <s v="TX"/>
    <n v="78722"/>
    <x v="0"/>
    <s v="United States"/>
    <x v="0"/>
    <s v="Entire home/apt"/>
    <n v="3"/>
    <s v="N/A"/>
    <x v="1"/>
    <m/>
    <n v="295"/>
    <n v="177"/>
    <x v="47"/>
    <n v="10"/>
    <n v="1"/>
    <n v="1.48"/>
    <n v="22125"/>
    <n v="1991.25"/>
    <n v="20133.75"/>
    <n v="1"/>
  </r>
  <r>
    <n v="76911"/>
    <s v="Formula One for Luxury, an EastSide Sanctuary"/>
    <s v="Bachelorette Boutique- Bachelor BroTel - With a multitude of scooters on every corner. Epicenter to Central East Austin. Food trucks, Rainey Street, Live Music and laughter. Automobile not needed. Great for Families, with outdoor space, flexible sleeping areas. A Formula One Grand Prix event spans a weekend. It begins with two free practice sessions on Friday (except in Monaco, where Friday practices are moved to Thursday), and one free practice on Saturday. Additional drivers (commonly known as third drivers) are allowed to run on Fridays, but only two cars may be used per team, requiring a race driver to give up his seat. A qualifying session is held after the last free practice session. This session determines the starting order for the race on Sunday Plus surf park (Website hidden by Airbnb) and bouldering gym (Website hidden by Airbnb) nearby. One half acre of pure roaming. 2 story spaciousness Furnished with flexibility and options. Artsy, but all Austin. On bike route 50."/>
    <s v="No car necessary. 200 restaurants and nightspots within easy walking distance. Breakfast tacos all day. Country dancing all night. Local cafe's"/>
    <n v="394012"/>
    <s v="Peter"/>
    <d v="2011-02-15T00:00:00"/>
    <s v="within an hour"/>
    <n v="3"/>
    <n v="1"/>
    <s v="East Downtown"/>
    <n v="1"/>
    <s v="East Downtown"/>
    <s v="Austin"/>
    <s v="TX"/>
    <n v="78702"/>
    <x v="0"/>
    <s v="United States"/>
    <x v="0"/>
    <s v="Entire home/apt"/>
    <n v="12"/>
    <n v="3200"/>
    <x v="36"/>
    <n v="130"/>
    <n v="329"/>
    <n v="197.4"/>
    <x v="48"/>
    <n v="10"/>
    <n v="1"/>
    <n v="2.2200000000000002"/>
    <n v="148050"/>
    <n v="13324.5"/>
    <n v="134725.5"/>
    <n v="1"/>
  </r>
  <r>
    <n v="76925"/>
    <s v="Comfy Digs in East Austin"/>
    <s v="Our home has two full bathrooms and three bedrooms. Beds include two queen sized beds (each in their own bedroom), two twin beds (in a third bedroom), and a queen sofa pull out bed (living room). A big, fully equipped kitchen, front porch and back patio for relaxing. Also Stereo, TV, Wireless internet, and Streaming TV for your enjoyment. The house is modest, but great for a big group because it can sleep 8 comfortably - meet up here to enjoy Austin. Our house is also officially registered with the City of Austin, making it a legal transaction for rental bookings. This is the exact same tax you would pay in any hotel or motel in the city. Our house is walking distance from many restaurants and coffee houses (see our Airbnb Guidebook), one mile from the convention center, 6 blocks from the hike and bike trail around Lady Bird Lake, one mile from downtown. We are two blocks from bus routes 17 or 22 and 10 minutes from the airport. A short bike ride, very short cab ride or an eas"/>
    <s v="Our neighborhood has beautiful old trees, friendly neighbors and is close enough to Ladybird Lake for a walk on the hike and bike trail, but also close enough to enjoy the bars and food on E. 6th street."/>
    <n v="411190"/>
    <s v="Lynn"/>
    <d v="2011-02-26T00:00:00"/>
    <s v="within a few hours"/>
    <n v="134"/>
    <n v="1"/>
    <s v="Holly"/>
    <n v="1"/>
    <m/>
    <s v="Austin"/>
    <s v="TX"/>
    <n v="78702"/>
    <x v="0"/>
    <s v="United States"/>
    <x v="0"/>
    <s v="Entire home/apt"/>
    <n v="8"/>
    <s v="N/A"/>
    <x v="37"/>
    <n v="125"/>
    <n v="362"/>
    <n v="217.2"/>
    <x v="26"/>
    <n v="10"/>
    <n v="1"/>
    <n v="0.14000000000000001"/>
    <n v="86880"/>
    <n v="7819.2"/>
    <n v="79060.800000000003"/>
    <n v="1"/>
  </r>
  <r>
    <n v="76987"/>
    <s v="Master Bedroom for Rent"/>
    <s v="Large 4 bedroom House has the master bedroom for rent located in South Austin, minutes to dowtown. Full Kitchen with fresh eggs available. The price is for one person for one bedroom (queen bed) but more can be accommodated with another bedroom that is available with cots and airmattress for the week at SXSW as well. Wi-Fi also available. Quiet neighborhood, nice neighbors. easy access to all the main routes into downtown as well as walking distance to the bus lines and the night owl bus line. A locked garage with space for one vehicle is also available but it is a pretty safe neighborhood. The house is also alarmed. There is a TV with DVD and a stereo with a CD player. More Pictures to come soon."/>
    <m/>
    <n v="411609"/>
    <s v="Rob"/>
    <d v="2011-02-26T00:00:00"/>
    <s v="N/A"/>
    <s v="N/A"/>
    <s v="N/A"/>
    <m/>
    <n v="1"/>
    <s v="Cherry Creek"/>
    <s v="Austin"/>
    <s v="TX"/>
    <n v="78745"/>
    <x v="0"/>
    <s v="United States"/>
    <x v="0"/>
    <s v="Private room"/>
    <n v="5"/>
    <n v="1800"/>
    <x v="28"/>
    <m/>
    <n v="365"/>
    <n v="219"/>
    <x v="19"/>
    <m/>
    <n v="1"/>
    <m/>
    <n v="16425"/>
    <n v="1478.25"/>
    <n v="14946.75"/>
    <n v="1"/>
  </r>
  <r>
    <n v="76996"/>
    <s v="The Travis Heights Tree House"/>
    <s v="The Travis Heights Tree House is a lovely studio in the desirable Travis Heights neighborhood. Open and airy the studio feels spacious with 10' high ceilings. The kitchen has plenty of storage, bamboo counter tops, an electric range, coffeepot and microwave. The bathroom is beautifully tiled with subway tile and has a bath and plenty of storage as well. The living area is cozy and comfortable and flooded with natural light. The large, private deck is surrounded by trees and the perfect place to enjoy your morning coffee or evening cocktail. Tucked in on a double lot the Tree House affords you both privacy and a prime location. Lady Bird Lake is a short walk from the studio where you can hike, bike, rent a canoe or kayak or eat at one of the many restaurants or food trailers. Just down the hill, Big Stacy Pool is open year round and heated in the winter. S. Congress is a short 1/2 mile walk away with many excellent restaurants, shops and the world famous Continental Club. Fr"/>
    <m/>
    <n v="1665428"/>
    <s v="Krista"/>
    <d v="2012-01-28T00:00:00"/>
    <s v="within an hour"/>
    <n v="13"/>
    <n v="1"/>
    <s v="Travis Heights"/>
    <n v="1"/>
    <s v="Travis Heights"/>
    <s v="Austin"/>
    <s v="TX"/>
    <n v="78704"/>
    <x v="0"/>
    <s v="United States"/>
    <x v="1"/>
    <s v="Entire home/apt"/>
    <n v="2"/>
    <s v="N/A"/>
    <x v="38"/>
    <n v="50"/>
    <n v="242"/>
    <n v="145.19999999999999"/>
    <x v="49"/>
    <n v="10"/>
    <n v="1"/>
    <n v="0.31"/>
    <n v="9873.6"/>
    <n v="888.62"/>
    <n v="8984.98"/>
    <n v="1"/>
  </r>
  <r>
    <n v="77162"/>
    <s v="Quiet house downtown on 9th street!"/>
    <s v="This space has a special Yoga and meditation room in the front and is decorated with fabulous art for a nice bohemian feel."/>
    <s v="Downtown, but quiet &amp; homey."/>
    <n v="412919"/>
    <s v="Caroline"/>
    <d v="2011-02-27T00:00:00"/>
    <s v="N/A"/>
    <s v="N/A"/>
    <s v="N/A"/>
    <s v="Downtown"/>
    <n v="1"/>
    <m/>
    <s v="Austin"/>
    <s v="TX"/>
    <n v="78701"/>
    <x v="0"/>
    <s v="United States"/>
    <x v="0"/>
    <s v="Entire home/apt"/>
    <n v="2"/>
    <s v="N/A"/>
    <x v="39"/>
    <n v="25"/>
    <n v="355"/>
    <n v="213"/>
    <x v="50"/>
    <n v="8"/>
    <n v="1"/>
    <n v="0.09"/>
    <n v="74550"/>
    <n v="6709.5"/>
    <n v="67840.5"/>
    <n v="1"/>
  </r>
  <r>
    <n v="77347"/>
    <s v="Room or rooms"/>
    <s v="Master suite with private entrance available. Poolside location which includes large yard, nature trails and park on Lake Austin across street. Greta natural relaxed setting minutes to town!"/>
    <s v="Park like setting with access to Lake Austin Private space on 4 acres. Hill country feel."/>
    <n v="382265"/>
    <s v="Leslie"/>
    <d v="2011-02-08T00:00:00"/>
    <s v="N/A"/>
    <s v="N/A"/>
    <s v="N/A"/>
    <m/>
    <n v="6"/>
    <s v="Steiner Ranch"/>
    <s v="Austin"/>
    <s v="TX"/>
    <n v="78733"/>
    <x v="0"/>
    <s v="United States"/>
    <x v="0"/>
    <s v="Private room"/>
    <n v="2"/>
    <s v="N/A"/>
    <x v="2"/>
    <n v="50"/>
    <n v="365"/>
    <n v="219"/>
    <x v="19"/>
    <m/>
    <n v="2"/>
    <m/>
    <n v="20805"/>
    <n v="1872.45"/>
    <n v="18932.55"/>
    <n v="1"/>
  </r>
  <r>
    <n v="77635"/>
    <s v="Retro 60's Home,Walk to Zilker,Yard"/>
    <s v="60's style, contemporary, three bedroom, one bath condo unit in a quiet, quaint neighborhood close to downtown. Huge oak trees will keep you shaded during sunny Austin days. Cool off in Barton Springs, a natural spring fed swimming hole that is within walking distance, as well as many restaurants, coffee shops, and local shopping. Only 5 minutes to downtown where you can find fine dining, live music, and fantastic shopping. Walk along town lake or drop into the greenbelt for bird watching and rock climbing ... all within 5-10 minutes. Don't forget to visit The Broken Spoke for a true honky-tonk experience. Looking to rent for 1-2 months? We welcome 30+ day rentals! Stay with us in October and enjoy the 3-day ACL Music Festival during Oct. 4-6 &amp; 11-13. ACL rates are $700 a night. The home is located within walking distance to Zilker Park where the festival is held each year. Trust us...you don't want to deal with having to park a car on the festival grounds! Enjoy Barton Springs (also w"/>
    <m/>
    <n v="416628"/>
    <s v="Carlos"/>
    <d v="2011-03-01T00:00:00"/>
    <s v="within a day"/>
    <n v="543"/>
    <n v="1"/>
    <s v="Zilker"/>
    <n v="2"/>
    <s v="Zilker"/>
    <s v="Austin"/>
    <s v="TX"/>
    <n v="78704"/>
    <x v="0"/>
    <s v="United States"/>
    <x v="0"/>
    <s v="Entire home/apt"/>
    <n v="6"/>
    <n v="1150"/>
    <x v="40"/>
    <n v="75"/>
    <n v="348"/>
    <n v="208.8"/>
    <x v="51"/>
    <n v="10"/>
    <n v="2"/>
    <n v="0.16"/>
    <n v="33199.199999999997"/>
    <n v="2987.93"/>
    <n v="30211.269999999997"/>
    <n v="1"/>
  </r>
  <r>
    <n v="77639"/>
    <s v="Sweet South Austin Spot"/>
    <s v="Contemporary, three bedroom, one bath condo unit in a quiet, quaint neighborhood close to downtown. Huge oak trees will keep you shaded during sunny Austin days. Cool off in Barton Springs, a natural spring fed swimming hole that is within walking distance, as well as many restaurants, coffee shops, and local shopping. Only 5 minutes to downtown where you can find fine dining, live music, and fantastic shopping. Walk along town lake or drop into the greenbelt for bird watching and rock climbing ... all within 5-10 minutes. Don't forget to visit The Broken Spoke for a true honky-tonk experience. Looking to rent for 1-2 months? We welcome 30+ day rentals! Stay with us in October and enjoy the 3-day ACL Music Festival. The home is located within walking distance to Zilker Park where the festival is held each year. Trust us...you don't want to deal with having to park a car on the festival grounds! Enjoy Barton Springs (also walking distance) which is a spring-fed pool. On the other side"/>
    <m/>
    <n v="416628"/>
    <s v="Carlos"/>
    <d v="2011-03-01T00:00:00"/>
    <s v="within a day"/>
    <n v="322"/>
    <n v="1"/>
    <s v="Zilker"/>
    <n v="2"/>
    <s v="Zilker"/>
    <s v="Austin"/>
    <s v="TX"/>
    <n v="78704"/>
    <x v="0"/>
    <s v="United States"/>
    <x v="0"/>
    <s v="Entire home/apt"/>
    <n v="6"/>
    <n v="1"/>
    <x v="41"/>
    <n v="100"/>
    <n v="336"/>
    <n v="201.6"/>
    <x v="51"/>
    <n v="9"/>
    <n v="2"/>
    <n v="0.25"/>
    <n v="49392"/>
    <n v="4445.28"/>
    <n v="44946.720000000001"/>
    <n v="1"/>
  </r>
  <r>
    <n v="78035"/>
    <s v="Modern Gem featured by Dwell. Pool + HotTub."/>
    <s v="3 bedroom/2 bath main house. Plus backyard casita with full bath. 2 miles to downtown. Half a mile to Barton Springs Pool in Zilker Park. WiFi, AT&amp;T Uverse, high-end appliances, tankless water heater (never run out of hot water), fire pit, natural gas grill, 3 blocks to corner store, walk to Alamo Drafthouse and S. Lamar restaurants and bars. Bicycles can be arranged."/>
    <s v="Zilker Neighborhood is surrounded by some of the cities best restaurants. On South Lamar you'll find Uchi, Eberly, Vox, Ramen Tatsuya and more. On Barton Springs Road there is Chuy's, Juliet, Shady Grove and P. Terry's. Something for everyone. Barton Springs Pool is a half mile down the hill."/>
    <n v="419192"/>
    <s v="Keith And Shannon"/>
    <d v="2011-03-02T00:00:00"/>
    <s v="within an hour"/>
    <n v="41"/>
    <n v="1"/>
    <s v="Zilker"/>
    <n v="1"/>
    <s v="Zilker"/>
    <s v="Austin"/>
    <s v="TX"/>
    <n v="78704"/>
    <x v="0"/>
    <s v="United States"/>
    <x v="0"/>
    <s v="Entire home/apt"/>
    <n v="6"/>
    <n v="1600"/>
    <x v="36"/>
    <n v="175"/>
    <n v="142"/>
    <n v="85.2"/>
    <x v="7"/>
    <n v="10"/>
    <n v="1"/>
    <n v="2.0699999999999998"/>
    <n v="63900"/>
    <n v="5751"/>
    <n v="58149"/>
    <n v="1"/>
  </r>
  <r>
    <n v="78127"/>
    <s v="*Luxury Home Downtown* walk to 6th/ Free parking!"/>
    <s v="Beautiful Space, perfect for SXSW!! Incredible design, hip feel, super quiet at night and very clean. Killer Location It has a full kitchen, a large living room with wrap around windows, fireplace, art, office, a beautiful vanity and Egyptian chandeliers.. 3 bedrooms: 2 downstairs, One is large enough to fit 2-3 people comfortably... 3 Queens , 1 Full Bed Because of the set up multiple women could comfortably do their make-up and prep so the 1 bathroom is no issue at all! All hardwood floors. Will include all linens, many white towels, Anthropologie candles &amp; hardwood floors &amp; nice art. VERY CLEAN. It is a boudoir studio so it is large enough to have an intimate gathering, I would just have to prepare some of the antiques... Quiet and super close, super safe and includes 3- full parking spaces as well as street parking and parking all around at night. I would also have snacks available from the nearby Whole Foods..."/>
    <s v="It is across the street from a bike rack where you can rent bikes for cheap from the city that work great. It is across the street from a fabulous little coffee shop for morning coffee; walk down the street for dinner at the Tavern or for coffee at Austin Java. It is only 6 blocks away from West 6th and is a straight walk, no hill. Walk straight up the street to reach the capital, you can walk to the beginning of Sixth in under 10 and Uuber is always within 1-5 minutes. It is so close so Pedicabs will also take you for a slightly outrageous price, but I guess it is about the experience??"/>
    <n v="419707"/>
    <s v="Julia"/>
    <d v="2011-03-02T00:00:00"/>
    <s v="within an hour"/>
    <n v="1"/>
    <n v="1"/>
    <s v="Downtown"/>
    <n v="2"/>
    <m/>
    <s v="Austin"/>
    <s v="TX"/>
    <n v="78701"/>
    <x v="0"/>
    <s v="United States"/>
    <x v="0"/>
    <s v="Entire home/apt"/>
    <n v="6"/>
    <s v="N/A"/>
    <x v="42"/>
    <n v="95"/>
    <n v="118"/>
    <n v="70.8"/>
    <x v="22"/>
    <n v="8"/>
    <n v="2"/>
    <n v="0.03"/>
    <n v="14160"/>
    <n v="1274.4000000000001"/>
    <n v="12885.6"/>
    <n v="1"/>
  </r>
  <r>
    <n v="78242"/>
    <s v="Huge house for SXSW"/>
    <s v="Whole 2,000 square foot house available for the following nights of SXSW: - March 10-12 (Thur, Fri, Sat nights) - March 18-20 (Fri, Sat, Sun nights) All other nights are booked! $350 rate is for the whole house per night. There are four bedrooms. 5 miles from downtown. No close neighbors, so a band could easily rehearse there whenever they wanted. (Full PA and/or backline also available for rent if you like. In addition, we own a recording studio off-site if you require a separate rehearsal space.) Master bedroom: queen bed with full private bath; fully furnished. Bedroom 2: pull out full-sized couch only. Bedroom 3: single bed and desk only. Bedroom 4: bunk beds - top one is single, bottom is full-size - only. One other full bathroom upstairs and one half bath downstairs. Two huge fully furnished living rooms with a dining room, electric piano, and fireplace. Two couches downstairs that people could sleep on also. Nice kitchen with stainless steel appliances and dishwasher. Washer and"/>
    <m/>
    <n v="420207"/>
    <s v="Cherilyn"/>
    <d v="2011-03-03T00:00:00"/>
    <s v="N/A"/>
    <s v="N/A"/>
    <s v="N/A"/>
    <s v="Westgate"/>
    <n v="1"/>
    <s v="Westgate"/>
    <s v="Austin"/>
    <s v="TX"/>
    <n v="78745"/>
    <x v="0"/>
    <s v="United States"/>
    <x v="0"/>
    <s v="Entire home/apt"/>
    <n v="10"/>
    <n v="2"/>
    <x v="43"/>
    <m/>
    <n v="179"/>
    <n v="107.4"/>
    <x v="19"/>
    <m/>
    <n v="1"/>
    <m/>
    <n v="30072"/>
    <n v="2706.48"/>
    <n v="27365.52"/>
    <n v="1"/>
  </r>
  <r>
    <n v="78422"/>
    <s v="Living the Dream on Richardine"/>
    <s v="Our house is a standard 1960's ranch with an open kitchen/living room. It's a really comfortable space that has lots of natural shade from large trees in the yard. The room has a double bed with a twin mattress underneath that can q add space for a third body to sleep. Funky old antique furniture from my relatives in small town Mississippi (where Elvis was born!). We have a 70 passenger school bus in the driveway that will soon be an additional guest house. We also have a small DIY music studio in the back yard if you feel the need to lay down a few tracks while you're here."/>
    <m/>
    <n v="421002"/>
    <s v="E. Dixie"/>
    <d v="2011-03-03T00:00:00"/>
    <s v="within a day"/>
    <n v="356"/>
    <n v="1"/>
    <s v="MLK &amp; 183"/>
    <n v="1"/>
    <s v="Rosewood"/>
    <s v="Austin"/>
    <s v="TX"/>
    <n v="78721"/>
    <x v="0"/>
    <s v="United States"/>
    <x v="0"/>
    <s v="Private room"/>
    <n v="2"/>
    <n v="500"/>
    <x v="44"/>
    <m/>
    <n v="73"/>
    <n v="43.8"/>
    <x v="23"/>
    <n v="8"/>
    <n v="1"/>
    <n v="0.01"/>
    <n v="2190"/>
    <n v="197.1"/>
    <n v="1992.9"/>
    <n v="1"/>
  </r>
  <r>
    <n v="78584"/>
    <s v="East 2nd Street Charmer!"/>
    <s v="This property is a licensed Short Term Rental. Please see photos for STR license number. 2 Bedroom, 2 Bathroom, Sleeps 4 Whether you are visiting family, or in town for business or pleasure, your Austin accommodations have never been so convenient and comfortable. This home was originally built in 1902, and was completely remodeled in 2009, designed to maintain its old world charm while providing modern amenities. East 2nd Main House is one block east of downtown Austin in an eclectic neighborhood. It is bright and airy with 10-foot ceilings throughout, vaulted ceilings in the master bedroom and many windows providing ample natural light. A mere five blocks from Austin‚Äôs famous 6th Street district, and within walking distance to fine dining, coffee houses and art galleries, it‚Äôs easy to say that this home is in a fantastic location. Did we mention that the University of Texas at Austin is a short 1.5 mile jaunt where you can enjoy all of UT‚Äôs athletic events? If you are coming to Austi"/>
    <s v="The views of downtown are gorgeous. There is something new popping up that makes the area even more cool every week."/>
    <n v="422239"/>
    <s v="Cristina"/>
    <d v="2011-03-04T00:00:00"/>
    <s v="within an hour"/>
    <n v="43"/>
    <n v="1"/>
    <s v="East Downtown"/>
    <n v="3"/>
    <s v="East Downtown"/>
    <s v="Austin"/>
    <s v="TX"/>
    <n v="78702"/>
    <x v="0"/>
    <s v="United States"/>
    <x v="0"/>
    <s v="Entire home/apt"/>
    <n v="6"/>
    <s v="N/A"/>
    <x v="45"/>
    <n v="110"/>
    <n v="290"/>
    <n v="174"/>
    <x v="52"/>
    <n v="10"/>
    <n v="3"/>
    <n v="0.96"/>
    <n v="30624"/>
    <n v="2756.16"/>
    <n v="27867.84"/>
    <n v="1"/>
  </r>
  <r>
    <n v="78731"/>
    <s v="Beautiful East Austin House"/>
    <s v="Enjoy Austin while staying in this beautiful, fun, creative 2 bedroom and 1 bathroom house located a few short blocks from Downtown Austin. Walk out the front door into a vibrant Eastside neighborhood with local restaurants, dive bars and historic institutions such as The Victory Grill, a legendary juke joint from the 1930's. It's a short walk to downtown and the East 6th St. music scene. There's easy access to downtown, UT campus and F1 by bus, walking, pedi-cab, bike or taxi. The airport is 15 minutes away, and sometimes I'm able to help with pick-up and drop-off. You will love the house, it's modern and eclectic. The large guest room is upstairs and has a huge window and lots of light. There is one queen bed, and a full size Aero-bed is available upon request. There is a comfortable chair, desk and shelves. The full bathroom is shared with the host. The open concept living space is perfect for entertaining and enjoying a meal. The front yard has custom landscaping w"/>
    <s v="Being able to walk downtown cannot be beat. When Austin traffic is at its most crazy, I'm always glad I can get around without even needing a bike. The neighborhood restaurants are great, check out Blue Dahlia for open faced sandwiches, fresh salads and their delectable blueberry blintzes. The house is 4 blocks from Franklin BBQ--voted best in the USA."/>
    <n v="423131"/>
    <s v="Robin"/>
    <d v="2011-03-04T00:00:00"/>
    <s v="within an hour"/>
    <n v="50"/>
    <n v="1"/>
    <s v="East Downtown"/>
    <n v="1"/>
    <s v="East Downtown"/>
    <s v="Austin"/>
    <s v="TX"/>
    <n v="78702"/>
    <x v="0"/>
    <s v="United States"/>
    <x v="0"/>
    <s v="Private room"/>
    <n v="2"/>
    <s v="N/A"/>
    <x v="25"/>
    <n v="0"/>
    <n v="40"/>
    <n v="24"/>
    <x v="53"/>
    <n v="10"/>
    <n v="1"/>
    <n v="1.48"/>
    <n v="2040"/>
    <n v="183.6"/>
    <n v="1856.4"/>
    <n v="1"/>
  </r>
  <r>
    <n v="78749"/>
    <s v="Luxury Downtown Condo, Walk to Everything!"/>
    <s v="This open, contemporary condo is right in 78701, the heart of downtown Austin. There's really no better location in the city. It is a safe and quiet luxury condominium building, with 24 hour security, and is within walking distance to the best Austin has to offer. It is a 5-10 minute walk to our best restaurants, the Capitol building, historic Congress Avenue, the 6th Street music scene, the bats at the Congress Bridge, and all of the sites that downtown Austin has to offer. The 13th floor rooftop terrace offers views of the Capitol Building and the downtown skyline, and is a great place to relax with a glass of wine. The condo is clean, non-smoking, sleek and modern. There is a washer and dryer, TV and wifi. I would love to host you for 30+ days. Please contact me if interested!"/>
    <s v="Downtown Austin it the place to be! It's a vibrant neighborhood that has everything within walking distance. Bars, restaurants, lounges, haunted hotels, bats, bridges, Ladybird Lake and the Capitol Building are all within easy walking distance."/>
    <n v="423241"/>
    <s v="Breanne"/>
    <d v="2011-03-04T00:00:00"/>
    <s v="within an hour"/>
    <n v="33"/>
    <n v="1"/>
    <s v="Downtown"/>
    <n v="2"/>
    <s v="Downtown"/>
    <s v="Austin"/>
    <s v="TX"/>
    <n v="78701"/>
    <x v="0"/>
    <s v="United States"/>
    <x v="2"/>
    <s v="Entire home/apt"/>
    <n v="2"/>
    <n v="632"/>
    <x v="46"/>
    <n v="149"/>
    <n v="58"/>
    <n v="34.799999999999997"/>
    <x v="54"/>
    <n v="10"/>
    <n v="2"/>
    <n v="0.06"/>
    <n v="7273.2"/>
    <n v="654.59"/>
    <n v="6618.61"/>
    <n v="1"/>
  </r>
  <r>
    <n v="78757"/>
    <s v="Nice Room Great House near Zilker"/>
    <s v="Comfortable furnishings, high ceilings, natural light and wood floors welcomes you to this beautiful Austin home. Our home is a sanctuary to us and we would love to share that with you. Our home is conveniently located in 78704, the heart of Austin. It is a 5-10 minute drive to downtown or a 15-20 minute bike ride along the hike and bike greenbelt to downtown. It is also 2 minute ride to Barton Springs, The Place to swim in Austin. This bedroom is on the second floor of a three story house. It has its own bathroom and entrance. It is attached to the house and is located next to the kitchen. This room also has a closet that holds the washer and dryer. For short term rentals, it is no problem to have that off limits to the rest of the house. Long term, you would need to be ok with us using them, when it is convenient for you, of course. The back door overlooks the scenic back yard. There is a shared kitchen, huge living room and a sun room overlooking the greenbelt."/>
    <m/>
    <n v="374529"/>
    <s v="Alyson &amp; Max"/>
    <d v="2011-02-02T00:00:00"/>
    <s v="within a few hours"/>
    <n v="347"/>
    <n v="1"/>
    <s v="Barton Hills"/>
    <n v="4"/>
    <s v="Barton Hills"/>
    <s v="Austin"/>
    <s v="TX"/>
    <n v="78704"/>
    <x v="0"/>
    <s v="United States"/>
    <x v="0"/>
    <s v="Private room"/>
    <n v="2"/>
    <s v="N/A"/>
    <x v="47"/>
    <n v="50"/>
    <n v="352"/>
    <n v="211.2"/>
    <x v="55"/>
    <n v="10"/>
    <n v="4"/>
    <n v="0.79"/>
    <n v="13939.2"/>
    <n v="1254.53"/>
    <n v="12684.67"/>
    <n v="1"/>
  </r>
  <r>
    <n v="2515"/>
    <s v="Stay at Chez Chic budget room #1"/>
    <s v="-PLEASE BOOK DIRECTLY. NO NEED TO SEND A REQUEST FOR DATES CALENDAR IS UP TO DATE ALL AIRBNB RESERVATIONS WILL BE HONORED Nice, comfortable, and clean private guest room with shared bathroom (2 people max) - full size bed. In very nice apartment on central Park North 4th floor walk-up. same place as Chez chic #2, max capacity of the rooms 2 people). You will share the apt with me and my little family. Daily cleaning in common areas. Located one block from Subway 2/3,B/C on 110th street, Bus M1,2,3,4 at the corner, central park across the street. Your room: full size bed (sleeps two), desk, Digital Tv/DVD, wifi internet, A/C, closet and desk. Sheets/Towels provided. Iron/air dryer provided. Separate Full bathroom shared with guestroom room #2. Access to the Kitchen from 8AM weekdays or anytime during the weekend and light cooking, access to kitchen at all times but no cooking in the evening. The apartment: spacious newly renovated, hardwood floors,3BD, 2Bath apartment with Living room"/>
    <m/>
    <n v="2758"/>
    <s v="Steph"/>
    <d v="2008-09-06T00:00:00"/>
    <s v="N/A"/>
    <s v="N/A"/>
    <s v="N/A"/>
    <s v="Harlem"/>
    <n v="3"/>
    <s v="Harlem"/>
    <s v="New York"/>
    <s v="NY"/>
    <n v="10026"/>
    <x v="1"/>
    <s v="United States"/>
    <x v="2"/>
    <s v="Private room"/>
    <n v="3"/>
    <s v="N/A"/>
    <x v="15"/>
    <n v="60"/>
    <n v="310"/>
    <n v="263.5"/>
    <x v="56"/>
    <n v="10"/>
    <n v="3"/>
    <n v="1.42"/>
    <n v="15546.5"/>
    <n v="1399.19"/>
    <n v="14147.31"/>
    <n v="1"/>
  </r>
  <r>
    <n v="2539"/>
    <s v="Clean &amp; quiet apt home by the park"/>
    <s v="Spacious, renovated, and clean apt home, one block to F train, 25 minutes to lower Manhatten"/>
    <s v="Close to Prospect Park and Historic Ditmas Park"/>
    <n v="2787"/>
    <s v="John"/>
    <d v="2008-09-07T00:00:00"/>
    <s v="N/A"/>
    <s v="N/A"/>
    <s v="N/A"/>
    <s v="Gravesend"/>
    <n v="8"/>
    <s v="Kensington"/>
    <s v="Brooklyn"/>
    <s v="NY"/>
    <n v="11218"/>
    <x v="1"/>
    <s v="United States"/>
    <x v="2"/>
    <s v="Private room"/>
    <n v="4"/>
    <s v="N/A"/>
    <x v="48"/>
    <n v="125"/>
    <n v="360"/>
    <n v="306"/>
    <x v="57"/>
    <n v="10"/>
    <n v="8"/>
    <n v="0.23"/>
    <n v="45594"/>
    <n v="4103.46"/>
    <n v="41490.54"/>
    <n v="1"/>
  </r>
  <r>
    <n v="2595"/>
    <s v="Skylit Midtown Castle"/>
    <s v="- Spacious (500+ft¬≤), immaculate and nicely furnished &amp; designed studio. - Tuck yourself into the ultra comfortable bed under the skylight. Fall in love with a myriad of bright lights in the city night sky. - Single-sized bed/convertible floor mattress with luxury bedding (available upon request). - Gorgeous pyramid skylight with amazing diffused natural light, stunning architectural details, soaring high vaulted ceilings, exposed brick, wood burning fireplace, floor seating area with natural zafu cushions, modern style mixed with eclectic art &amp; antique treasures, large full bath, newly renovated kitchen, air conditioning/heat, high speed WiFi Internet, and Apple TV. - Centrally located in the heart of Midtown Manhattan just a few blocks from all subway connections in the very desirable Midtown location a few minutes walk to Times Square, the Theater District, Bryant Park and Herald Square. - The Midtown Castle is a uniquely charming Dutch Colonial survivor from the 1890s. - This is"/>
    <s v="Centrally located in the heart of Manhattan just a few blocks from all subway connections in the very desirable Midtown location a few minutes walk to Times Square, the Theater District, Bryant Park and Herald Square."/>
    <n v="2845"/>
    <s v="Jennifer"/>
    <d v="2008-09-09T00:00:00"/>
    <s v="within a day"/>
    <n v="1261"/>
    <n v="0.8"/>
    <s v="Midtown"/>
    <n v="5"/>
    <s v="Midtown"/>
    <s v="New York"/>
    <s v="NY"/>
    <n v="10018"/>
    <x v="1"/>
    <s v="United States"/>
    <x v="2"/>
    <s v="Entire home/apt"/>
    <n v="2"/>
    <s v="N/A"/>
    <x v="0"/>
    <n v="100"/>
    <n v="345"/>
    <n v="293.25"/>
    <x v="58"/>
    <n v="9"/>
    <n v="2"/>
    <n v="0.33"/>
    <n v="65981.25"/>
    <n v="5938.31"/>
    <n v="60042.94"/>
    <n v="1"/>
  </r>
  <r>
    <n v="3330"/>
    <s v="#ERROR!"/>
    <s v="Room Features: - clean, hardwood floors - 2 large windows with sliding glass doors providing access to private rooftop deck - clean private bathroom with tub - comfy, cozy, queen sized bed with fresh sheets - full length mirror - dresser - hangers for clothes - fresh bath towels included with stay Apartment Features: - open living room with lots of natural light - basic cable/Netflix/ HBO Go on TV - high ceilings - dishwasher/microwave/gas stove - pots and pans for cooking / dishes &amp; utensils - 2 quiet, working roommates (lovely ladies in their early 30s) Building: - 4 story - elevator - laundry facility in basement - 1 block from Montrose Ave stop on L train - friendly neighbors Ideal For: - someone on vacation looking for a great deal - someone in transition, moving, or exploring williamsburg - someone who wants hotel comfort, but not hotel rates - someone who is clean and will not smoke/do drugs in the apartment - someone who prefers to stay at least a week - couples welcome! no"/>
    <s v="Location is GREAT!! Right off the L train in the best neighborhood in the five boroughs: Williamsburg (recognized as one of the best neighborhoods in New York City by TimeOut Magazine New York) You will be walking distance to all the best bars, restaurants and music venues in Brooklyn. Several Supermarkets and bodegas are all within short walking distance."/>
    <n v="4177"/>
    <s v="Jbee"/>
    <d v="2008-11-09T00:00:00"/>
    <s v="N/A"/>
    <s v="N/A"/>
    <s v="N/A"/>
    <s v="East Williamsburg"/>
    <n v="5"/>
    <s v="Williamsburg"/>
    <s v="Brooklyn"/>
    <s v="NY"/>
    <n v="11206"/>
    <x v="1"/>
    <s v="United States"/>
    <x v="2"/>
    <s v="Private room"/>
    <n v="2"/>
    <s v="N/A"/>
    <x v="49"/>
    <n v="125"/>
    <n v="271"/>
    <n v="230.35"/>
    <x v="59"/>
    <n v="10"/>
    <n v="3"/>
    <n v="0.32"/>
    <n v="16124.5"/>
    <n v="1451.21"/>
    <n v="14673.29"/>
    <n v="1"/>
  </r>
  <r>
    <n v="3647"/>
    <s v="THE VILLAGE OF HARLEM....NEW YORK !"/>
    <s v="WELCOME TO OUR INTERNATIONAL URBAN COMMUNITY This Spacious 1 bedroom is with Plenty of Windows with a View....... Sleeps.....Four Adults.....two in the Livingrm. with (2) Sofa-beds. (Website hidden by Airbnb) two in the Bedrm.on a very Comfortable Queen Size Bed... A Complete Bathrm.....With Shower and Bathtub....... Fully Equipped with Linens &amp; Towels........ Spacious Living Room......Flat ScreenTelevision.....DVD Player with Movies available for your viewing during your stay............................................................................. Dining Area.....for Morning Coffee or Tea..................................................... The Kitchen Area is Modern with Granite Counter Top... includes the use of a Coffee Maker...Microwave to Heat up a Carry Out/In Meal.... Not suited for a Gourmet Cook...or Top Chef......Sorry!!!! . This Flat is located in HISTORIC HARLEM.... near the Appollo Theater and The Museum Mile...on Fifth Avenue. Sylvia's World Famous Resturant...loca"/>
    <m/>
    <n v="4632"/>
    <s v="Elisabeth"/>
    <d v="2008-11-25T00:00:00"/>
    <s v="within a day"/>
    <n v="842"/>
    <n v="0.5"/>
    <s v="Harlem"/>
    <n v="1"/>
    <s v="Harlem"/>
    <s v="New York"/>
    <s v="NY"/>
    <n v="10027"/>
    <x v="1"/>
    <s v="United States"/>
    <x v="2"/>
    <s v="Private room"/>
    <n v="2"/>
    <s v="N/A"/>
    <x v="19"/>
    <n v="75"/>
    <n v="365"/>
    <n v="310.25"/>
    <x v="19"/>
    <m/>
    <n v="1"/>
    <m/>
    <n v="46537.5"/>
    <n v="4188.38"/>
    <n v="42349.120000000003"/>
    <n v="1"/>
  </r>
  <r>
    <n v="3831"/>
    <s v="Cozy Entire Floor of Brownstone"/>
    <s v="Greetings! We own a double-duplex brownstone in Clinton Hill on Gates near Classon Avenue - (7 blocks to C train, 5 blocks to G train, minutes to all), in which we host on the entire top floor of the upper duplex. This is more of an efficiency set-up: it is the top floor on a two-family, double duplex brownstone, the top floor for our guests consists of a sizable bedroom, full bath and eat-in kitchen for your exclusive use. Our family occupies the floors below. You go through a common hallway and staircase, to get to the top floor (2 easy flights up from the main entrance), but not through any rooms, so it is a fairly private set-up. - Clinton Hill, Gates Avenue near Classon Ave. (1 mi. or less to Williamsburg, Park Slope, Prospect Heights, downtown, Ft. Greene, Bed-Stuy, Bushwick; 20 mins to Manhattan) - includes FiOS, heat (or A/C), hot water, and electricity all included - furnished with two twin beds (convertible into a king bed), one rollaway twin bed and one inflatable m"/>
    <s v="Just the right mix of urban center and local neighborhood; close to all but enough quiet for a calming walk."/>
    <n v="4869"/>
    <s v="LisaRoxanne"/>
    <d v="2008-12-07T00:00:00"/>
    <s v="within an hour"/>
    <n v="42"/>
    <n v="1"/>
    <s v="Clinton Hill"/>
    <n v="1"/>
    <s v="Clinton Hill"/>
    <s v="Brooklyn"/>
    <s v="NY"/>
    <n v="11238"/>
    <x v="1"/>
    <s v="United States"/>
    <x v="4"/>
    <s v="Entire home/apt"/>
    <n v="3"/>
    <n v="500"/>
    <x v="21"/>
    <m/>
    <n v="149"/>
    <n v="126.65"/>
    <x v="60"/>
    <n v="9"/>
    <n v="1"/>
    <n v="4.3600000000000003"/>
    <n v="11271.85"/>
    <n v="1014.47"/>
    <n v="10257.380000000001"/>
    <n v="1"/>
  </r>
  <r>
    <n v="5022"/>
    <s v="Entire Apt: Spacious Studio/Loft by central park"/>
    <s v="Loft apartment with high ceiling and wood flooring located 10 minutes away from Central Park in Harlem -¬†1 block away from 6 train and 3 blocks from 2 &amp; 3 line. This is in a recently renovated building which includes elevator, trash shoot. marble entrance and laundromat in the basement. The apartment is a spacious loft studio. The seating area and sleeping area is divided by a bookcase. There is a long hallway entrance where the bathroom and closet for your clothes is situated. The apartment is in mint condition, the walls have been freshly painted a few months ago. Supermarket, and 24 hour convenience store less than 1 block away. 1 block away from Hot Yoga Studio and NY Sports club facility. Perfect for anyone wanting to stay in Manhattan but get more space. 10 minutes away from midtown and 15 minutes away from downtown. The neighborhood is lively and diverse. You will need to travel at least 10 blocks to find cafe's, restaurants etc.. There are a few restaurants on 100 street on"/>
    <m/>
    <n v="7192"/>
    <s v="Laura"/>
    <d v="2009-01-29T00:00:00"/>
    <s v="within a day"/>
    <n v="678"/>
    <n v="1"/>
    <s v="East Harlem"/>
    <n v="1"/>
    <m/>
    <s v="New York"/>
    <s v="NY"/>
    <n v="10029"/>
    <x v="1"/>
    <s v="United States"/>
    <x v="2"/>
    <s v="Entire home/apt"/>
    <n v="1"/>
    <s v="N/A"/>
    <x v="50"/>
    <n v="80"/>
    <n v="11"/>
    <n v="9.35"/>
    <x v="50"/>
    <n v="10"/>
    <n v="1"/>
    <n v="0.09"/>
    <n v="748"/>
    <n v="67.319999999999993"/>
    <n v="680.68000000000006"/>
    <n v="1"/>
  </r>
  <r>
    <n v="5099"/>
    <s v="Large Cozy 1 BR Apartment In Midtown East"/>
    <s v="I have a large 1 bedroom apartment centrally located in Midtown East. A 10 minute walk from Grand Central Station, Times Square, Empire State Building and all major subway and bus lines. The apartment is located on the 5th floor of a pre-war walk up building-no elevator/lift. The apartment is bright with has high ceilings and flow through rooms. A spacious, cozy living room with Netflix and Apple TV. A large bright kitchen to sit and enjoy coffee or tea. The bedroom is spacious with a comfortable queen size bed that sleeps 2. I have a comfortable queen size aero bed that fits in the living room and sleeps 2. It can be tucked away for living space and opened when ready for bed. I'd be happy to give you tips and advice on the best ways to experience the most of NYC. The apartment's location is great for sightseeing. ** Check out my listing guidebook ** If you would like to stay local in the area, there is a very long &amp; famous strip of bars and restaurants along 3rd Avenue, which"/>
    <s v="My neighborhood in Midtown East is called Murray Hill. The area is very centrally located with easy access to explore . The apartment is about 5 blocks (7 minute walk) to the United Nations and Grand Central Station the main and most historic train station. Grand Central will give you access to every train in the city. The apartment is also very close to main attractions, It's about a 10 minute walk to both the Empire State Building and Times Square. There's a great shopping area with dozens of stores including H&amp;M, Zara, The Gap, BeBe and the world famous Macy's department store. These shops are a 10 minute walk up East 34th Street from 5th avenue and 8th avenue. If you would like to stay local in the area, there is a very long &amp; famous strip of bars and restaurants along 3rd avenue, which is just around the corner from the apartment. It's commonly known as the 3rd avenue strip."/>
    <n v="7322"/>
    <s v="Chris"/>
    <d v="2009-02-02T00:00:00"/>
    <s v="within a day"/>
    <n v="517"/>
    <n v="1"/>
    <s v="Flatiron District"/>
    <n v="1"/>
    <m/>
    <s v="New York"/>
    <s v="NY"/>
    <n v="10016"/>
    <x v="1"/>
    <s v="United States"/>
    <x v="2"/>
    <s v="Entire home/apt"/>
    <n v="2"/>
    <s v="N/A"/>
    <x v="51"/>
    <n v="125"/>
    <n v="306"/>
    <n v="260.10000000000002"/>
    <x v="61"/>
    <n v="9"/>
    <n v="1"/>
    <n v="0.56999999999999995"/>
    <n v="48118.5"/>
    <n v="4330.67"/>
    <n v="43787.83"/>
    <n v="1"/>
  </r>
  <r>
    <n v="5121"/>
    <s v="BlissArtsSpace!"/>
    <s v="HELLO EVERYONE AND THANKS FOR VISITING BLISS ART SPACE! Thank you all for your support. I've traveled a lot in the last year few years, to the U.K. Germany, Italy and France! Loved Paris and Calabria! Highly recommend all these places. Things are a little busy this past month, so, please forgive me if I don't reply quickly. I am also in a moment where I don't wish to be in front of the computer 24/7. But I will answer as soon as I can : ) One room available for rent in a 2 bedroom apt in Bklyn. We share a common space with kitchen. I am an artist(painter, filmmaker) and curator who is working in the film industry while I'm building my art event production businesses. Price above is nightly for one person. Monthly rates available. Price is $875 per month for one person. Utilities not included, they are about 50 bucks, payable when the bill arrives mid month. Couples rates are slightly more for monthly and 90$ per night short term. If you are a couple please Iet me know and I‚Äôll gi"/>
    <m/>
    <n v="7356"/>
    <s v="Garon"/>
    <d v="2009-02-03T00:00:00"/>
    <s v="N/A"/>
    <s v="N/A"/>
    <s v="N/A"/>
    <s v="Bedford-Stuyvesant"/>
    <n v="1"/>
    <m/>
    <s v="Brooklyn"/>
    <s v="NY"/>
    <n v="11216"/>
    <x v="1"/>
    <s v="United States"/>
    <x v="2"/>
    <s v="Private room"/>
    <n v="2"/>
    <s v="N/A"/>
    <x v="52"/>
    <m/>
    <n v="365"/>
    <n v="310.25"/>
    <x v="62"/>
    <n v="9"/>
    <n v="1"/>
    <n v="0.45"/>
    <n v="18615"/>
    <n v="1675.35"/>
    <n v="16939.650000000001"/>
    <n v="1"/>
  </r>
  <r>
    <n v="5172"/>
    <s v="Quiet Slice of Manhattan"/>
    <s v="The bedroom is roomy at 10'x12' and has a queen-sized, memory foam bed. Awesome hotel-grade pillows and high thread count sheets. The living/dining space is very small. Full kitchen with new appliances. Fully stocked with pots, dishes and flatware. Furnished with a cozy loveseat and dining set. TWO PEOPLE MAX. The apt is not appropriate for babies and toddlers. If you are traveling with a child, the child counts as one of the two maximum."/>
    <s v="The welcome packet has maps and such. Although I have no access to my neighbor's yards, you can see lots of greenery from my windows! Grocery stores, drugstores, restaurants, bars and boutiques nearby. Read the guidebook for places to eat and things to do."/>
    <n v="7386"/>
    <s v="Adrienne"/>
    <d v="2009-02-03T00:00:00"/>
    <s v="N/A"/>
    <s v="N/A"/>
    <s v="N/A"/>
    <s v="Murray Hill"/>
    <n v="1"/>
    <s v="Murray Hill"/>
    <s v="New York"/>
    <s v="NY"/>
    <n v="10016"/>
    <x v="1"/>
    <s v="United States"/>
    <x v="2"/>
    <s v="Entire home/apt"/>
    <n v="2"/>
    <s v="N/A"/>
    <x v="5"/>
    <n v="90"/>
    <n v="0"/>
    <n v="0"/>
    <x v="63"/>
    <n v="10"/>
    <n v="1"/>
    <n v="0.71"/>
    <n v="0"/>
    <n v="0"/>
    <n v="0"/>
    <n v="0"/>
  </r>
  <r>
    <n v="5178"/>
    <s v="Large Furnished Room Near B'way"/>
    <s v="You will use one large, furnished, private room of a two-bedroom apartment and share a bathroom with the host. The apartment is located a few blocks away from Central Park between 8th and 9th Avenue. The closest subway station is Columbus Circle 59th Street. Great restaurants, Broadway and all transportation are easily accessible. The cost of the room is $73 per night. Weekly rate is available. There is a $12.00 fee per guest. The apartment also features hardwood floors and a second-floor walk-up. There is a full-sized bed,TV, microwave, and a small refrigerator as well as other appliances. Wired internet, WIFI, TV, electric heat, bed sheets and towels are included. A kitchen is available in the living room. You can come in any time except midnight. Basic check in/out time is 12pm. I am flexible on the schedule so please ask. Please note there is a cat in the living room. The living room is a private place for the host. Also, because the place is close to the street, ther"/>
    <s v="Theater district, many restaurants around here."/>
    <n v="8967"/>
    <s v="Shunichi"/>
    <d v="2009-03-03T00:00:00"/>
    <s v="within a day"/>
    <n v="597"/>
    <n v="0.91"/>
    <s v="Hell's Kitchen"/>
    <n v="1"/>
    <s v="Hell's Kitchen"/>
    <s v="New York"/>
    <s v="NY"/>
    <n v="10019"/>
    <x v="1"/>
    <s v="United States"/>
    <x v="2"/>
    <s v="Private room"/>
    <n v="2"/>
    <s v="N/A"/>
    <x v="53"/>
    <n v="15"/>
    <n v="204"/>
    <n v="173.4"/>
    <x v="64"/>
    <n v="9"/>
    <n v="1"/>
    <n v="3.46"/>
    <n v="13698.6"/>
    <n v="1232.8699999999999"/>
    <n v="12465.73"/>
    <n v="1"/>
  </r>
  <r>
    <n v="5203"/>
    <s v="Cozy Clean Guest Room - Family Apt"/>
    <s v="Stay in my family's little guest room and enjoy privacy, a warm welcome, and security. Your guest room is comfortable and clean. It is small but well outfitted, has a single bed and a fabulous mattress which is firm and yet pillowy on top, all at the same time. The bathroom is shared and immediately across the hall. (&quot;Shared&quot; in the sense it isn't &quot;en suite.&quot; The family will use our second bath while you are staying with us). The bathroom is fully supplied with shampoo, conditioner, scrub, soap, towels. There is a window air conditioner in summer, ceiling fan, abundant pre-war construction apartment heat. No smoking. I leave out a simple self serve breakfast: granola, yogurt, fruit. We may chat with you over coffee, or perhaps you'll hit us on a busy day when we are already out and have left the coffee for you to serve yourself. Coffee or tea are available anytime. When you respond tell us a little bit about yourself, the purpose of your visit, and persuade us that you'd be a su"/>
    <s v="Our neighborhood is full of restaurants and cafes. There is plenty to do."/>
    <n v="7490"/>
    <s v="MaryEllen"/>
    <d v="2009-02-05T00:00:00"/>
    <s v="N/A"/>
    <s v="N/A"/>
    <s v="N/A"/>
    <s v="Upper West Side"/>
    <n v="1"/>
    <s v="Upper West Side"/>
    <s v="New York"/>
    <s v="NY"/>
    <n v="10025"/>
    <x v="1"/>
    <s v="United States"/>
    <x v="2"/>
    <s v="Private room"/>
    <n v="1"/>
    <s v="N/A"/>
    <x v="53"/>
    <m/>
    <n v="0"/>
    <n v="0"/>
    <x v="65"/>
    <n v="10"/>
    <n v="1"/>
    <n v="1.07"/>
    <n v="0"/>
    <n v="0"/>
    <n v="0"/>
    <n v="0"/>
  </r>
  <r>
    <n v="5216"/>
    <s v="Super Large APT"/>
    <s v="LONG TERM PREFERRED!! Would like stays of 3-6 months or longer, but one month minimum. SO my apt is located in Chelsea/Flatiron cant get more central than that! Relax like you would at home. My building has an elevator, its a studio with a sleep loft that has 2 queen size beds,and a very comfy futon. Full bathroom and kitchen,tv and wireless internet for your computer, available for up to 2 people at a time but can easily fit up to 4 at a additional cost. I also supply all towels and linens for you. There are plenty of places nearby to eat ans shop at , including Eataly by Mario Batali or Shake Shack in the park. There are also many interesting antique boutiques nearby and walk through markets on the weekend! Your about 3-5 minutes from almost all the trains and you could walk to Madison SQ garden or Times Square about 20 min or so. Feel free to ask me if you need hints of places to eat or hang out and i will try and find something just your speed. Thx for checking out my place!"/>
    <m/>
    <n v="7510"/>
    <s v="Tonya"/>
    <d v="2009-02-06T00:00:00"/>
    <s v="N/A"/>
    <s v="N/A"/>
    <s v="N/A"/>
    <s v="Flatiron District"/>
    <n v="5"/>
    <s v="Flatiron District"/>
    <s v="New York"/>
    <s v="NY"/>
    <n v="10010"/>
    <x v="1"/>
    <s v="United States"/>
    <x v="2"/>
    <s v="Entire home/apt"/>
    <n v="4"/>
    <n v="500"/>
    <x v="54"/>
    <n v="50"/>
    <n v="276"/>
    <n v="234.6"/>
    <x v="59"/>
    <n v="8"/>
    <n v="5"/>
    <n v="0.3"/>
    <n v="29559.599999999999"/>
    <n v="2660.36"/>
    <n v="26899.239999999998"/>
    <n v="1"/>
  </r>
  <r>
    <n v="5238"/>
    <s v="Cute &amp; Cozy Lower East Side 1 bdrm"/>
    <s v="PLEASE NOTE: do not automatically book with out messaging me first. Thanks! My apartment is a cute, cozy, 1 bdrm apt in the Lower East Side (LES) adjacent to Chinatown in lower Manhattan, steps to F train, East Broadway stop and very close to Canal/Delancey streets where many hip bars, restaurants and shops are in the LES. Apt is clean, has a fully equipped kitchen, cable TV, A/C, heat, and wireless internet. Apt is located on 2nd floor of well maintained walk up building. Walking distance to Soho, East Village, Little Italy, Chinatown and very close to Dumbo and Williamsburg, Brooklyn. You have place to yourself-better than a hotel! Prices listed are for up to two people only. Possible to accommodate a 3rd (for extra charge), but ideal for two. Nighty rate: $100 - $140 a night for up to two people depending on time of year. $10 extra per person after 2 people. As of now, I prefer booking for minimum 7 days and more. Might make an exception to fill in time slots, so inquire anyway."/>
    <s v="Historically, the Lower East Side was a stopping ground for immigrants who just arrived in NYC and was filled with tenements. There is an awesome Tenement Museum now on Orchard street, not far from my apartment. The Lower East Side has, in my opinion, two identities. The eastern side is very residential. The western, more in part is a hip, night time destinations with many bars, restaurants, galleries, cafes, independent shops, etc. My apartment is a couple of minutes from the hip part. My particular street is very much in transition definitely going through gentrification. My block has now three renovated buildings, including mine and I suspect in a few years, will be completely different. My immediate neighborhood is a mix of people - a real reflection of NYC diversity - Asian, Latin, Jewish, Black, young professionals, hipsters, artists, etc. It's a cool mix. The street is urban for sure but very safe. My building is filled with young professionals, creative types - one married co"/>
    <n v="7549"/>
    <s v="Ben"/>
    <d v="2009-02-07T00:00:00"/>
    <s v="within a day"/>
    <n v="725"/>
    <n v="0.9"/>
    <s v="Lower East Side"/>
    <n v="4"/>
    <s v="Lower East Side"/>
    <s v="New York"/>
    <s v="NY"/>
    <n v="10002"/>
    <x v="1"/>
    <s v="United States"/>
    <x v="2"/>
    <s v="Entire home/apt"/>
    <n v="3"/>
    <s v="N/A"/>
    <x v="55"/>
    <n v="40"/>
    <n v="249"/>
    <n v="211.65"/>
    <x v="66"/>
    <n v="10"/>
    <n v="4"/>
    <n v="1.35"/>
    <n v="25398"/>
    <n v="2285.8200000000002"/>
    <n v="23112.18"/>
    <n v="1"/>
  </r>
  <r>
    <n v="5295"/>
    <s v="Beautiful 1br on Upper West Side"/>
    <s v="Beautiful 1br on the Upper West Side. Apartment is in a great location, close to Columbia University, the beautiful St. John‚Äôs Cathedral, just a few blocks from Central Park, Riverside Park, and Morning Side Park. Many amazing restaurants are just a few steps away and it's only 2 small blocks from the 1 train and 3 blocks from the B and C trains. My charming 1 bedroom apartment is very sunny, with a comfortable full size bed in the bedroom, fold out couch in the living room, TV/DVD, brand new kitchen, brand new bathroom, and Internet. It is on the 6th floor of an elevator building with an evening doorman. Can't wait to hear from you! Deposit required."/>
    <m/>
    <n v="7702"/>
    <s v="Lena"/>
    <d v="2009-02-10T00:00:00"/>
    <s v="N/A"/>
    <s v="N/A"/>
    <s v="N/A"/>
    <s v="Upper West Side"/>
    <n v="1"/>
    <s v="Upper West Side"/>
    <s v="New York"/>
    <s v="NY"/>
    <n v="10025"/>
    <x v="1"/>
    <s v="United States"/>
    <x v="2"/>
    <s v="Entire home/apt"/>
    <n v="2"/>
    <s v="N/A"/>
    <x v="56"/>
    <n v="60"/>
    <n v="269"/>
    <n v="228.65"/>
    <x v="67"/>
    <n v="10"/>
    <n v="1"/>
    <n v="0.37"/>
    <n v="30867.75"/>
    <n v="2778.1"/>
    <n v="28089.65"/>
    <n v="1"/>
  </r>
  <r>
    <n v="5435"/>
    <s v="Upper West Side-Unique One Bedroom"/>
    <s v="WELCOME TO THE BIG APPLE! BOOKING FOR DECEMBER 21ST THROUGH JANUARY 2ND ONLY. . PLEASE INQUIRE ONLY IF YOU ARE LOOKING TO BOOK AROUND THESE DATES! Have you dreamed of waking up in Manhattan with all the pleasures of New York City right outside your door? This sunny and cheerful one bedroom apartment is located on the 15th floor of an Art Deco doorman building overlooking Riverside Park and the Hudson River. Conveniently located on Riverside Drive and 103rd Street, there is one full sized bed and a pull-out sofa. Lots of books, art work, and interesting items from many travels make this a very cozy/comfortable and well appointed apartment. You will be two blocks from the Broadway subway and bus lines and the M5 bus stops in front of the building. Do you need to get in a quick run before sampling New York‚Äôs delicacies? Just walk across the street to Riverside Park and enjoy the trails. You are also within walking distance of Columbia University and Central Park. New York‚Äôs fine"/>
    <s v="The upper west side is filled with parks and is residential west of Broadway but a few subway stops (about ten minutes) to midtown Manhattan."/>
    <n v="7987"/>
    <s v="Carla"/>
    <d v="2009-02-16T00:00:00"/>
    <s v="within an hour"/>
    <n v="38"/>
    <n v="1"/>
    <s v="Upper West Side"/>
    <n v="2"/>
    <m/>
    <s v="New York"/>
    <s v="NY"/>
    <n v="10025"/>
    <x v="1"/>
    <s v="United States"/>
    <x v="2"/>
    <s v="Entire home/apt"/>
    <n v="2"/>
    <s v="N/A"/>
    <x v="22"/>
    <n v="60"/>
    <n v="338"/>
    <n v="287.3"/>
    <x v="15"/>
    <n v="9"/>
    <n v="1"/>
    <n v="0.23"/>
    <n v="41658.5"/>
    <n v="3749.27"/>
    <n v="37909.230000000003"/>
    <n v="1"/>
  </r>
  <r>
    <n v="5803"/>
    <s v="Lovely Room 1, Garden, Best Area, Legal rental"/>
    <s v="Welcome to an historic, stunning 4-story Brooklyn house, with one of Brooklyn's most beautiful gardens and large patio. Park Slope is a very safe, quiet and friendly neighborhood. 140 year old house filled with light, color, artwork. Three excellent SUBWAY LINES (R, F, G) 3 minutes walk. I have a LEGAL rental of 2 bedrooms on top floor with a clean, SHARED bathroom. Please write to me, and wait until I reply &quot;yes!&quot; Discounts available for longer stays. This is an historic house with charming details, and it has a few quirks of old houses, like creaky stairs. The main floor is my office; I work here but you can help yourself to delicious breakfast foods and enjoy the patio and garden. Main floor is private later at night. Upstairs: 2 very quiet, cozy rooms on TOP floor, medium size, with closets. 1 room -- either 2 twins or King bed, excellent mattress 1 room -- Queen bed excellent mattress SHARED BATHROOM. Professionally cleaned. Sharing hasn't been an is"/>
    <s v="Neighborhood is amazing! Best subways to Manhattan, Williamsburg, Lower East Side (20 mins); * Excellent affordable restaurants; Supermarket on corner. * Close to Barclay's Center, Bell House, other good music clubs, cultural events; * Near Prospect Park (free events, concerts) &amp; Botanical Gardens * Museum / Brooklyn Academy of Music * Steps from NY Marathon route * Flea Markets &amp; bargain shopping * YMCA, gyms nearby; Street parking."/>
    <n v="9744"/>
    <s v="Laurie"/>
    <d v="2009-03-10T00:00:00"/>
    <s v="N/A"/>
    <s v="N/A"/>
    <s v="N/A"/>
    <s v="Park Slope"/>
    <n v="3"/>
    <s v="Park Slope"/>
    <s v="Brooklyn"/>
    <s v="NY"/>
    <n v="11215"/>
    <x v="1"/>
    <s v="United States"/>
    <x v="0"/>
    <s v="Private room"/>
    <n v="2"/>
    <s v="N/A"/>
    <x v="57"/>
    <n v="164"/>
    <n v="328"/>
    <n v="278.8"/>
    <x v="68"/>
    <n v="10"/>
    <n v="3"/>
    <n v="1.36"/>
    <n v="24534.400000000001"/>
    <n v="2208.1"/>
    <n v="22326.300000000003"/>
    <n v="1"/>
  </r>
  <r>
    <n v="6021"/>
    <s v="Wonderful Guest Bedroom in Manhattan for SINGLES"/>
    <s v="GUEST BEDROOM on Central Park West. Beautiful and safe location overlooking Central Park. 2 minutes from the C and B trains, 4 blocks from Broadway and trains 1 and 9 on the Upper West Side of Manhattan, near Columbia University. The room is sunny with a Full-size bed...shared bathroom with owner and the kitchen can be used for breakfast ‚Äì NO COOKING. Clean environment, air conditioning and a nicely decorated room with cable TV, wireless and fresh linens provided. $100.00/night ‚Äì SINGLE $130.00/night ‚Äì TWO PEOPLE December &amp; Holidays the rate for SINGLE is $120.00/night and TWO PEOPLE is $150.00 - NO SMOKING (no exceptions) - NO PETS (no exceptions) - 2-NIGHT MINIMUM STAY (no exceptions) - MAXIMUM 2 PERSONS (no exceptions) - NO CHILDREN (no exceptions) - 12:00 noon CHECK-OUT TIME It's a GEM on the Upper West Side. NOTES: - Payments made through AirBnB - Prices are guaranteed after booking. - No washer/dryer. There are laundry facilities close by."/>
    <m/>
    <n v="11528"/>
    <s v="Claudio"/>
    <d v="2009-03-27T00:00:00"/>
    <s v="within a few hours"/>
    <n v="350"/>
    <n v="0.79"/>
    <s v="Upper West Side"/>
    <n v="1"/>
    <m/>
    <s v="New York"/>
    <s v="NY"/>
    <n v="10025"/>
    <x v="1"/>
    <s v="United States"/>
    <x v="2"/>
    <s v="Private room"/>
    <n v="1"/>
    <s v="N/A"/>
    <x v="25"/>
    <n v="80"/>
    <n v="344"/>
    <n v="292.39999999999998"/>
    <x v="69"/>
    <n v="10"/>
    <n v="1"/>
    <n v="0.81"/>
    <n v="24854"/>
    <n v="2236.86"/>
    <n v="22617.14"/>
    <n v="1"/>
  </r>
  <r>
    <n v="6090"/>
    <s v="West Village Nest - Superhost"/>
    <s v="Excellent West Village Location - Bleecker Street and Perry Street in the heart of the West Village, a historic and chic neighborhood in Manhattan with many 19th century townhouses. Around every corner you will find brownstones, stoops, cobblestone and tree lined streets Plus endless restaurant &amp; shopping choices. The apartment has many original details and is located in a historic pre-war apartment building on one of the prettiest street corners in lower Manhattan. Details: * Large windows provide beautiful natural light and views of the charming neighborhood * Hardwood floors and vintage style tile * Decorative fireplace with mantel * Renovated Kitchen with full refrigerator, stove, microwave and dishwasher * Spacious open floor plan and high ceilings * Queen size bed - super comfy * Utilities included in monthly rate (water, heat, air condition, electrical, gas AND and wireless internet) * Fifth floor apartment (walk up) * Full service laundry 2 blocks away * Steps to boutiqu"/>
    <s v="The West Village is the most walking friendly neighborhood. There are restaurants, convenient stores, subway stations close by"/>
    <n v="11975"/>
    <s v="Alina"/>
    <d v="2009-04-01T00:00:00"/>
    <s v="N/A"/>
    <s v="N/A"/>
    <s v="N/A"/>
    <s v="West Village"/>
    <n v="1"/>
    <s v="West Village"/>
    <s v="New York"/>
    <s v="NY"/>
    <n v="10014"/>
    <x v="1"/>
    <s v="United States"/>
    <x v="2"/>
    <s v="Entire home/apt"/>
    <n v="1"/>
    <s v="N/A"/>
    <x v="58"/>
    <n v="100"/>
    <n v="0"/>
    <n v="0"/>
    <x v="15"/>
    <n v="10"/>
    <n v="1"/>
    <n v="0.23"/>
    <n v="0"/>
    <n v="0"/>
    <n v="0"/>
    <n v="0"/>
  </r>
  <r>
    <n v="6848"/>
    <s v="Only 2 stops to Manhattan studio"/>
    <s v="Our comfortable 500 sq foot (46 sq m) studio apartment with full kitchen and bath is for short term rental. The apartment is private and is in a two family house. The house is located in FABULOUS Williamsburg, Brooklyn within 10 minute travel from Manhattan. The studio is a perfect place to stay for budget minded visitors of New York City! IN THE APARTMENT: Comfortable luxury king size bed, soft flannel bed linens, pillows, comforters, a couch with queen size pullout bed, air conditioning, hangers, iron &amp; ironing board, alarm clock, radio, TV(No Cable/Satellite), DVD/VCR player, wireless internet access for guest's laptops, dining table, room divider/screen IN THE BATHROOM: Fluffy bath towels, hand towels, bath mat, wash cloths, toilet paper (initial supply), plunger/toilet brush, soaps, shampoo &amp; conditioner, hair dryer. IN THE KITCHEN: Refrigerator, gas stove, toaster, microwave, French press coffee maker, plates/bowls, glasses (wine, large, small), cups, Kitchen towels, frying pa"/>
    <m/>
    <n v="15991"/>
    <s v="Allen &amp; Irina"/>
    <d v="2009-05-06T00:00:00"/>
    <s v="within a few hours"/>
    <n v="342"/>
    <n v="1"/>
    <s v="Williamsburg"/>
    <n v="1"/>
    <s v="Williamsburg"/>
    <s v="Brooklyn"/>
    <s v="NY"/>
    <n v="11211"/>
    <x v="1"/>
    <s v="United States"/>
    <x v="2"/>
    <s v="Entire home/apt"/>
    <n v="3"/>
    <n v="500"/>
    <x v="59"/>
    <n v="90"/>
    <n v="261"/>
    <n v="221.85"/>
    <x v="70"/>
    <n v="9"/>
    <n v="1"/>
    <n v="0.9"/>
    <n v="31059"/>
    <n v="2795.31"/>
    <n v="28263.69"/>
    <n v="1"/>
  </r>
  <r>
    <n v="6990"/>
    <s v="UES Beautiful Blue Room / Oak Room"/>
    <s v="Home is fun healthy. A special morning juice made with Lemon, Limes and chia seeds. The Silver Bowl Breakfast: fruit, granola, chia seeds, cacao nibs and yogurt. Your Night‚Äôs Sleep: Frette sheets, down comforter So just pack your favorite comfy shoes and bring your empty suitcases to fill. One single sleeping bedroom, The room is approximately 65 square feet. The twin bed is built on the legs of a piano from the 1800's. Dresses for your clothes, hairdryer and towels are provided in your room, so you can feel the comforts of being home. The room is sound proof, no street noise, Frette sheets, perfect for recovering from jet-lag. I feel that if my guests have a good nights sleep, they are full of energy for their adventure, which I end up having happy guests. The Common Space: approximately 500 square feet, features an Eat-in kitchen, living room and bathroom, to share. There is never more than 2 guests here at a time, this way there is enough space for each of us to get lost in, if w"/>
    <s v="Location: Five minutes to Central Park, Museum Mile (Guggenheim Museum, Metropolitan Museum, Whitney Museum, The Cooper Hewitt Museum, The Frick Collection and many more. Movie Stars pepper the hood and the area is considered ‚ÄúThe New Downtown‚Äù. Today‚Äôs hipsters moved uptown to escape the over gentrified neighborhoods, such as the LES, the Village and now Chelsea. Shopping: Many cool consignment shops to get your Haute couture, such as the famous Encore. Food: Around the corner, Gourmet Garage, Japanese, French, Mexican, Health food bars, and Joy Burgers Laundry: There is a laundry service on the corner, drop before 9am and pickup after 5pm, washed, dried and folded for $10. You will not miss a beat on your venture and you can still look good."/>
    <n v="16800"/>
    <s v="Cyn"/>
    <d v="2009-05-12T00:00:00"/>
    <s v="within an hour"/>
    <n v="50"/>
    <n v="1"/>
    <s v="East Harlem"/>
    <n v="4"/>
    <s v="East Harlem"/>
    <s v="New York"/>
    <s v="NY"/>
    <n v="10029"/>
    <x v="1"/>
    <s v="United States"/>
    <x v="2"/>
    <s v="Private room"/>
    <n v="1"/>
    <s v="N/A"/>
    <x v="28"/>
    <m/>
    <n v="294"/>
    <n v="249.9"/>
    <x v="71"/>
    <n v="10"/>
    <n v="3"/>
    <n v="2.11"/>
    <n v="18742.5"/>
    <n v="1686.83"/>
    <n v="17055.669999999998"/>
    <n v="1"/>
  </r>
  <r>
    <n v="7036"/>
    <s v="Large Guest Room for Broolyn Condo"/>
    <s v="3 bedroom fairly new Condo (5 years old) in Brooklyn. Very Clean and comfortable room. If you are looking for affordable short-term room, this is a good place to stay. You will get private room with lock but you will share bathroom and kitchen. Living room is not common space. We have 2 cats and if you have allergy, this is not ideal accommodation for you. WiFi. Landrey Machine in apt. Location; Room Features: Room A - Large Guest Room (accommodate up to 2 pp) - clean, hardwood floors - 1 window &amp; private balcony - full size bed with fresh sheets - Chest Drawer - Desk and Chair - TV"/>
    <s v="Kensington Bklyn very safe residential neighborhood. Walking distance to Prospect Park. 1 block from Grocery Store."/>
    <n v="53179"/>
    <s v="Ed And Kiko"/>
    <d v="2009-11-11T00:00:00"/>
    <s v="a few days or more"/>
    <n v="2000"/>
    <n v="0.13"/>
    <s v="Kensington"/>
    <n v="3"/>
    <m/>
    <s v="Brooklyn"/>
    <s v="NY"/>
    <n v="11218"/>
    <x v="1"/>
    <s v="United States"/>
    <x v="3"/>
    <s v="Private room"/>
    <n v="2"/>
    <s v="N/A"/>
    <x v="60"/>
    <n v="30"/>
    <n v="361"/>
    <n v="306.85000000000002"/>
    <x v="45"/>
    <n v="9"/>
    <n v="3"/>
    <n v="0.04"/>
    <n v="19945.25"/>
    <n v="1795.07"/>
    <n v="18150.18"/>
    <n v="1"/>
  </r>
  <r>
    <n v="7064"/>
    <s v="Bright calm peaceful loft, amazing location, Wburg"/>
    <s v="Note that I'm only taking longer-term reservations at the moment. The room has a large closet, a desk/work area, love-seat (couch) in a living room area. Ideal for one person; accommodates two cozily. Shared kitchen and bathroom, both with big skylights. On the second floor is a washer and dryer--and my wonderful flatmate, with whom you share the kitchen and bathroom. There is more than enough space for everyone. The apartment is tranquil and bright, full of plants, providing a bit of calm amidst the chaos. It's also close to all trains, galleries, shops, cafes, and restaurants. Ask for weekly and monthly rates. APARTMENT --Furnished room, perfect for 1 person (could accommodate a couple, but cozily) very private, on the 3rd floor of a 3-story building --Big skylight in kitchen and bathroom --Exposed brick walls, great light --Freshly painted, clean and well-maintained --Double bed, closet, hangers, 2 large windows --Kitchen and bathroom are on the same floor (3rd), everything works"/>
    <s v="--One stop from the East Village, Lower East Side, and an easy ride to other parts of Brooklyn and Manhattan --From burgers to oysters to tapas to creative Japanese--we are surrounded by innovative restaurants serving delicious food --Grocery stores and delis nearby --Art galleries, local designers and boutiques all around --Pottery studio downstairs --Art-film houses within a 5-min walk --A really fun, diverse area--everything you want is here"/>
    <n v="17297"/>
    <s v="Joelle"/>
    <d v="2009-05-15T00:00:00"/>
    <s v="within a few hours"/>
    <n v="226"/>
    <n v="1"/>
    <s v="Williamsburg"/>
    <n v="1"/>
    <m/>
    <s v="Brooklyn"/>
    <s v="NY"/>
    <n v="11211"/>
    <x v="1"/>
    <s v="United States"/>
    <x v="7"/>
    <s v="Private room"/>
    <n v="1"/>
    <s v="N/A"/>
    <x v="19"/>
    <n v="50"/>
    <n v="58"/>
    <n v="49.3"/>
    <x v="11"/>
    <n v="10"/>
    <n v="1"/>
    <n v="0.09"/>
    <n v="7395"/>
    <n v="665.55"/>
    <n v="6729.45"/>
    <n v="1"/>
  </r>
  <r>
    <n v="7097"/>
    <s v="Perfect for Your Parents + Garden"/>
    <s v="Are your parents coming to town? They'll love this space -- high-end Victorian townhouse. Very spacious and clean. This is the garden-level floor in our four-story brownstone. We are on premises. There are two large rooms, a bathroom and a &quot;kitchenette&quot; -- there's no oven or cooktop. But you'll get a microwave, refrigerator, sink, cutlery/dishes, coffee or tea making facility. You can use main kitchen upstairs if you really want to cook. King-size bed as well as queen-size sofa bed, bathroom with shower but no tub. Private entrance to unit. Huge private garden. Hi-definition 48-inch TV w/ cable. Unit is not particularly sunny. No stairs to negotiate here, though (two steps down into space). No air conditioning but has ceiling fan in living room and desktop fans. Tends to be cool."/>
    <s v="Residential, village-like atmosphere."/>
    <n v="17571"/>
    <s v="Jane"/>
    <d v="2009-05-17T00:00:00"/>
    <s v="within an hour"/>
    <n v="25"/>
    <n v="1"/>
    <s v="Fort Greene"/>
    <n v="1"/>
    <s v="Fort Greene"/>
    <s v="Brooklyn"/>
    <s v="NY"/>
    <n v="11205"/>
    <x v="1"/>
    <s v="United States"/>
    <x v="2"/>
    <s v="Entire home/apt"/>
    <n v="4"/>
    <s v="N/A"/>
    <x v="61"/>
    <m/>
    <n v="336"/>
    <n v="285.60000000000002"/>
    <x v="72"/>
    <n v="10"/>
    <n v="1"/>
    <n v="1.57"/>
    <n v="61404"/>
    <n v="5526.36"/>
    <n v="55877.64"/>
    <n v="1"/>
  </r>
  <r>
    <n v="7241"/>
    <s v="Adorable, tons of light, Meatpacking"/>
    <s v="Hi. Studio, extremely cute, pleasant, cheery, lots of natural light, comfortable, homey, and quiet. No sad generic / Ikea furniture or plastic. Well-equipped kitchen. Large bathroom (large for Manhattan, that is) with real bathtub! Bed is harder than average. High speed internet, etc. no TV (if you're coming to NYC to watch TV, something's wrong). Discount possible if you stay for more than 14 days. It is an extremely cozy, warm little apartment, very nice for watching storms come hit the city, or for watching the snow fall in the park across the street. I am a heterosexual non-interior designer, so unlike most Airbnb ppl, the photos I show of my apartment are worse, not better than my apartment. In other words, the apartment is actually nicer than the photos. The apartment is perfectly located, close to Meatpacking and Chelsea galleries and High Line, very close to several subway lines. Laundry and lots of food shopping (Chelsea Market plus a regular grocery store) are very close"/>
    <m/>
    <n v="18583"/>
    <s v="John"/>
    <d v="2009-05-24T00:00:00"/>
    <s v="N/A"/>
    <s v="N/A"/>
    <s v="N/A"/>
    <s v="West Village"/>
    <n v="1"/>
    <s v="West Village"/>
    <s v="New York"/>
    <s v="NY"/>
    <n v="10014"/>
    <x v="1"/>
    <s v="United States"/>
    <x v="2"/>
    <s v="Entire home/apt"/>
    <n v="2"/>
    <s v="N/A"/>
    <x v="62"/>
    <n v="90"/>
    <n v="71"/>
    <n v="60.35"/>
    <x v="73"/>
    <n v="9"/>
    <n v="1"/>
    <n v="0.55000000000000004"/>
    <n v="8690.4"/>
    <n v="782.14"/>
    <n v="7908.2599999999993"/>
    <n v="1"/>
  </r>
  <r>
    <n v="7322"/>
    <s v="Chelsea Perfect"/>
    <s v="Hey Doti, You are now our #1 host in NYC... Brian Chesky Co-founder Airbnb --------------------------------------------------------------------------------------- ENJOY NEW YORK CITY IN A TRUE BED AND BREAKFAST STYLE WITH FULL SERVICE AND AMENITIES. Private Bedroom, with queen memory foam topped bed. The room is Located at the end of a long hall providing extra privacy. Apartment has large separate living room, dining area, NY small:) but fully equipped kitchen, furnished with all amenities and linen, cable, WIFI, air conditioning and electric fireplace. Wake to a variety of fresh organic fruits, yogurts, warm from the oven NY bagels, free range eggs, granola, coffees, teas and other treats served for your pleasure and health. Elevator building- what a relief! Walking distance to just about everything in Manhattan! Located in the heart of Chelsea we are in the Art Gallery and Museum district, as well as the Fashion district. Surrounded by Restaurants and boutiques galore, minute"/>
    <m/>
    <n v="18946"/>
    <s v="Doti"/>
    <d v="2009-05-27T00:00:00"/>
    <s v="within an hour"/>
    <n v="48"/>
    <n v="1"/>
    <s v="Chelsea"/>
    <n v="1"/>
    <s v="Chelsea"/>
    <s v="New York"/>
    <s v="NY"/>
    <n v="10011"/>
    <x v="1"/>
    <s v="United States"/>
    <x v="2"/>
    <s v="Private room"/>
    <n v="3"/>
    <s v="N/A"/>
    <x v="59"/>
    <n v="0"/>
    <n v="0"/>
    <n v="0"/>
    <x v="74"/>
    <n v="9"/>
    <n v="1"/>
    <n v="2.19"/>
    <n v="0"/>
    <n v="0"/>
    <n v="0"/>
    <n v="0"/>
  </r>
  <r>
    <n v="7726"/>
    <s v="Hip Historic Brownstone Apartment with Backyard"/>
    <s v="You have your own floor with private entrance, kitchen and bathroom. The laundry room and backyard are shared spaces. Guests are not allowed in the cellar or upstairs."/>
    <s v="A mix of Caribbean culture, professionals and young hipsters. A true melting pot in a beautiful brownstone enclave. Still retains a bit of it's grit but is welcoming to all."/>
    <n v="20950"/>
    <s v="Adam And Charity"/>
    <d v="2009-06-10T00:00:00"/>
    <s v="within an hour"/>
    <n v="46"/>
    <n v="1"/>
    <s v="Crown Heights"/>
    <n v="1"/>
    <s v="Crown Heights"/>
    <s v="Brooklyn"/>
    <s v="NY"/>
    <n v="11216"/>
    <x v="1"/>
    <s v="United States"/>
    <x v="5"/>
    <s v="Entire home/apt"/>
    <n v="3"/>
    <s v="N/A"/>
    <x v="4"/>
    <n v="50"/>
    <n v="184"/>
    <n v="156.4"/>
    <x v="51"/>
    <n v="10"/>
    <n v="1"/>
    <n v="4.5599999999999996"/>
    <n v="15483.6"/>
    <n v="1393.52"/>
    <n v="14090.08"/>
    <n v="1"/>
  </r>
  <r>
    <n v="7801"/>
    <s v="Sweet and Spacious Brooklyn Loft"/>
    <s v="The apartment is an open-plan (Phone number hidden by Airbnb) sq. ft. loft (140 sq m) with 5 large windows providing bright sunlight all day, located in an old factory building with many of the original finishes including tin ceilings, wooden beams and columns, and white brick walls. Very few of these original factory loft buildings remain in the neighborhood, and this space is quite special. Located in the very center of Williamsburg: just two blocks from the Bedford L train and two blocks from McCarren park! Stellar restaurants, bars, nightlife, and shopping are all steps away. Manhattan is just a 5-10 minute ride on the L train. The loft has a fully stocked kitchen with fridge, oven, microwave, dishwasher, and everything you might need for cooking: great knives, pots and pans, a wide range of spices, kitchen tools, and a beautiful dining table. There is a large bathroom, a custom cedar sauna for 5 (built by yours truly), a washer/dryer, and air conditioning. For your entertainment"/>
    <s v="We've lived here for over 10 years and watched as the neighborhood has transformed into the vibrant creative scene for which it has become renowned. When you arrive, you'll find a printout of our personal neighborhood favorite shops, restaurants, bars and more."/>
    <n v="21207"/>
    <s v="Chaya"/>
    <d v="2009-06-12T00:00:00"/>
    <s v="N/A"/>
    <s v="N/A"/>
    <s v="N/A"/>
    <s v="Williamsburg"/>
    <n v="1"/>
    <s v="Williamsburg"/>
    <s v="Brooklyn"/>
    <s v="NY"/>
    <n v="11211"/>
    <x v="1"/>
    <s v="United States"/>
    <x v="7"/>
    <s v="Entire home/apt"/>
    <n v="4"/>
    <s v="N/A"/>
    <x v="63"/>
    <n v="100"/>
    <n v="287"/>
    <n v="243.95"/>
    <x v="75"/>
    <n v="10"/>
    <n v="1"/>
    <n v="0.09"/>
    <n v="72941.05"/>
    <n v="6564.69"/>
    <n v="66376.36"/>
    <n v="1"/>
  </r>
  <r>
    <n v="7970"/>
    <s v="Chic Chelsea"/>
    <s v="Live like a true New Yorker in one of Manhattan's finest neighborhoods. Located in the heart of Chelsea this large, sunny, fully furnished studio has hardwood floors, high ceilings, large windows and a sleeping loft. It also includes a full bathroom and kitchen with all essentials provided (linens, bedding, towels, cookware, microwave, blow dryer, iron, etc.), cable television, high speed internet, heat &amp; AC. Ideal location to enjoy the best of New York, there are four subway lines within two blocks of apartment and many restaurants, movie theaters, shopping, galleries and sights nearby."/>
    <m/>
    <n v="10496"/>
    <s v="Cee"/>
    <d v="2009-03-17T00:00:00"/>
    <s v="N/A"/>
    <s v="N/A"/>
    <s v="N/A"/>
    <s v="Flatiron District"/>
    <n v="1"/>
    <s v="Flatiron District"/>
    <s v="New York"/>
    <s v="NY"/>
    <n v="10010"/>
    <x v="1"/>
    <s v="United States"/>
    <x v="2"/>
    <s v="Entire home/apt"/>
    <n v="2"/>
    <s v="N/A"/>
    <x v="55"/>
    <n v="50"/>
    <n v="293"/>
    <n v="249.05"/>
    <x v="38"/>
    <n v="8"/>
    <n v="1"/>
    <n v="0.33"/>
    <n v="29886"/>
    <n v="2689.74"/>
    <n v="27196.260000000002"/>
    <n v="1"/>
  </r>
  <r>
    <n v="8024"/>
    <s v="CBG CtyBGd HelpsHaiti rm#1:1-4"/>
    <s v="Welcome to CommunityBeGood,(URL HIDDEN) 30% of guest fees we donate to our partner Haitian - led groups; informal Brooklyn guest house on Park Place for people wanting travel stays tied into local neighborhood of Park Slope and to have their fees help support local to global social projects. We offer free wireless, cable TV in each room; Located 20 minutes from Manhattan by close subway, and steps from Brooklyn's Fifth Avenue trendy cafes and shops/ BAM Brooklyn Academy of Music; ten minutes from Brooklyn Museum and Botanic Gardens."/>
    <s v="I love the mixture of ethnicities, foods, families and friends we 've made over 40 years here."/>
    <n v="22486"/>
    <s v="Lisel"/>
    <d v="2009-06-20T00:00:00"/>
    <s v="N/A"/>
    <s v="N/A"/>
    <s v="N/A"/>
    <s v="Park Slope"/>
    <n v="5"/>
    <s v="Park Slope"/>
    <s v="Brooklyn"/>
    <s v="NY"/>
    <n v="11217"/>
    <x v="1"/>
    <s v="United States"/>
    <x v="8"/>
    <s v="Private room"/>
    <n v="4"/>
    <s v="N/A"/>
    <x v="31"/>
    <n v="10"/>
    <n v="336"/>
    <n v="285.60000000000002"/>
    <x v="76"/>
    <n v="9"/>
    <n v="5"/>
    <n v="1.07"/>
    <n v="37128"/>
    <n v="3341.52"/>
    <n v="33786.480000000003"/>
    <n v="1"/>
  </r>
  <r>
    <n v="8025"/>
    <s v="CBG Helps Haiti Room#2.5"/>
    <s v="Welcome to CommunityBeGood, our informal Brooklyn guesthouse in Park Place for people wanting travel stays tied into a local neighborhood of Park Slope. 30% of fees help support local/global Haitian -led social projects. Sitting room, huge kitchen and cooking available. Located 20 minutes from Manhattan, and steps from Brooklyn's Fifth Avenue trendy cafes and shops; BAM brooklyn Academy of Music, Brooklyn Museum et al. CEREMONY GUESTS: SLEEPS UP TO 10; Four guest rooms also possible for special event rentals on an as available basis;"/>
    <s v="Historic Park Slope, Brooklyn. Brownstone is between 5th and 6th Avenues. Diverse, safe, boutique shopping, many restaurants &amp; coffee houses, near cultural centers (Brooklyn Museum, Main Branch of Public Library, BAM, Barclay' Center) Prospect Park, Botanical Garden. Close to subways three stops to Manhattan (10 minutes). by."/>
    <n v="22486"/>
    <s v="Lisel"/>
    <d v="2009-06-20T00:00:00"/>
    <s v="N/A"/>
    <s v="N/A"/>
    <s v="N/A"/>
    <s v="Park Slope"/>
    <n v="5"/>
    <s v="Park Slope"/>
    <s v="Brooklyn"/>
    <s v="NY"/>
    <n v="11217"/>
    <x v="1"/>
    <s v="United States"/>
    <x v="5"/>
    <s v="Private room"/>
    <n v="2"/>
    <n v="2160"/>
    <x v="49"/>
    <n v="10"/>
    <n v="342"/>
    <n v="290.7"/>
    <x v="77"/>
    <n v="9"/>
    <n v="5"/>
    <n v="0.32"/>
    <n v="20349"/>
    <n v="1831.41"/>
    <n v="18517.59"/>
    <n v="1"/>
  </r>
  <r>
    <n v="8110"/>
    <s v="CBG Helps Haiti Rm #2"/>
    <s v="* Owner occupied brownstone with garden - homeowner (Lisel) is active in local/ global partnerships with the organized poor; guest cooking and food storage welcome; * CTY Donations: 30% of guest fees go to Haitian or local projects. CBG Partner network and (SENSITIVE CONTENTS HIDDEN) followup are options. * Guests are invited into an informal brownstone household, with garden and kitchen cooking access. WEB:(URL HIDDEN) * Fifth Avenue Cafes, Brooklyn BAM performances, Prospect Park, and subways to Manhattan close by. CEREMONY GUESTS: SLEEPS UP TO 10; Four guest rooms also possible for special event rentals on an as available basis;"/>
    <s v="It's historic, multi ethnic and cross class diversity; its access to cultural institutions and park space; its community organizations and grassroots leaders."/>
    <n v="22486"/>
    <s v="Lisel"/>
    <d v="2009-06-20T00:00:00"/>
    <s v="N/A"/>
    <s v="N/A"/>
    <s v="N/A"/>
    <s v="Park Slope"/>
    <n v="5"/>
    <s v="Park Slope"/>
    <s v="Brooklyn"/>
    <s v="NY"/>
    <n v="11217"/>
    <x v="1"/>
    <s v="United States"/>
    <x v="8"/>
    <s v="Private room"/>
    <n v="3"/>
    <s v="N/A"/>
    <x v="55"/>
    <n v="10"/>
    <n v="350"/>
    <n v="297.5"/>
    <x v="73"/>
    <n v="9"/>
    <n v="5"/>
    <n v="0.56999999999999995"/>
    <n v="35700"/>
    <n v="3213"/>
    <n v="32487"/>
    <n v="1"/>
  </r>
  <r>
    <n v="8225"/>
    <s v="Stay at Chez Chic budget Room #2"/>
    <s v="PLEASE BOOK DIRECTLY. NO NEED TO SEND A REQUEST FOR DATES CALENDAR IS UP TO DATE The best deal!!! Private budget bedroom for 2 - one full size mattress + twin size bed - great mattresses in a very stylish and spacious 3BD apartment to share with other tourists (2 others max). 4th floor walk-up. All amenities included (iron,air dryer, A/c in room, towels, sheets, A/c, , Wifi). Nice and clean bathroom to share with one other guestroom. Daily cleaning service in common area. Kitchen is available for breakfast and for small cooking (not after 9pm). There are two other guest rooms with 2 tourists in the apartment which has its own bathroom. It's the best deal for your budget. Extremely well located next to express subway lines 2,3 (15 min to Times Square), across the street from central park with buses M2,3 4, down the hill from Columbia and its restaurants/bars area, the beautiful Morningside area with all its little cafes and ethnic restaurants, and the majestic St John the Divine Cathed"/>
    <m/>
    <n v="2758"/>
    <s v="Steph"/>
    <d v="2008-09-06T00:00:00"/>
    <s v="N/A"/>
    <s v="N/A"/>
    <s v="N/A"/>
    <s v="Harlem"/>
    <n v="3"/>
    <s v="Harlem"/>
    <s v="New York"/>
    <s v="NY"/>
    <n v="10026"/>
    <x v="1"/>
    <s v="United States"/>
    <x v="2"/>
    <s v="Private room"/>
    <n v="3"/>
    <s v="N/A"/>
    <x v="10"/>
    <n v="65"/>
    <n v="252"/>
    <n v="214.2"/>
    <x v="78"/>
    <n v="9"/>
    <n v="3"/>
    <n v="1.32"/>
    <n v="10495.8"/>
    <n v="944.62"/>
    <n v="9551.1799999999985"/>
    <n v="1"/>
  </r>
  <r>
    <n v="8343"/>
    <s v="Quiet, Spacious 3BR, 1.5 BA EV apt w/yard"/>
    <s v="Large main bathroom with deep tub, plus half bath. Sleeps 5-7: Queen bed in MBR, new &amp; comfy full-size futon (with inner memory foam layer) bed in mid size room, and one single (w/extra memory foam mattress on top) in smallest BR. Also, there is a pullout couch (becomes full size bed) in LR with screens that can make it a space that no one walks through. Basic cable, high speed internet, blu ray player with netflix and other apps. Free laundry one floor down."/>
    <s v="I love that the East Village is still a strong community that supports local businesses. It is very green, with lots of community gardens which are open to the public on weekends to explore. My apt is very quiet, yet just a couple of blocks away are amazing restaurants, boutiques, and even great shows like Stomp!"/>
    <n v="24222"/>
    <s v="Lori"/>
    <d v="2009-07-02T00:00:00"/>
    <s v="within an hour"/>
    <n v="14"/>
    <n v="1"/>
    <s v="Alphabet City"/>
    <n v="3"/>
    <s v="Alphabet City"/>
    <s v="New York"/>
    <s v="NY"/>
    <n v="10009"/>
    <x v="1"/>
    <s v="United States"/>
    <x v="3"/>
    <s v="Entire home/apt"/>
    <n v="7"/>
    <s v="N/A"/>
    <x v="64"/>
    <n v="120"/>
    <n v="14"/>
    <n v="11.9"/>
    <x v="26"/>
    <n v="10"/>
    <n v="3"/>
    <n v="0.15"/>
    <n v="3236.8"/>
    <n v="291.31"/>
    <n v="2945.4900000000002"/>
    <n v="1"/>
  </r>
  <r>
    <n v="8490"/>
    <s v="MAISON DES SIRENES1,bohemian apartment"/>
    <s v="I am the lucky owner of an amazing brownstone. I have been renting my second floor as a vacation rental for one year plus and have amazing response.I just discovered airbnb and i thought i could try it .looks like fun.!!!! anyway the apt is (URL HIDDEN) features a terrasse with chairs ,table ,umbrella and (URL HIDDEN) is prefect for having a glass of wine in summer nights,grilling,brunch or simply chat and watch the stars!!!! Because the house is about 100 years old,there is antique wood floor,two fireplaces and antique clawfoot tub.The kitchen is enterely equiped(stove ,fridge...) with brick counter like in Tuscany. The master bedroom features a true queen size bed with double french door to the terrasse. The living room offers a daybed that turns into two twins beds or another queen size bed. Towels are provided. cable and wifi The neighbouhood bedstuy is the new upcoming place to be.It is often described as the hidden treasure of Ny.A new italian restaurant just opened a few block a"/>
    <m/>
    <n v="25183"/>
    <s v="Nathalie"/>
    <d v="2009-07-10T00:00:00"/>
    <s v="within an hour"/>
    <n v="32"/>
    <n v="1"/>
    <s v="Bedford-Stuyvesant"/>
    <n v="2"/>
    <s v="Bedford-Stuyvesant"/>
    <s v="Brooklyn"/>
    <s v="NY"/>
    <n v="11216"/>
    <x v="1"/>
    <s v="United States"/>
    <x v="7"/>
    <s v="Entire home/apt"/>
    <n v="5"/>
    <n v="800"/>
    <x v="55"/>
    <n v="90"/>
    <n v="301"/>
    <n v="255.85"/>
    <x v="79"/>
    <n v="9"/>
    <n v="2"/>
    <n v="0.65"/>
    <n v="30702"/>
    <n v="2763.18"/>
    <n v="27938.82"/>
    <n v="1"/>
  </r>
  <r>
    <n v="8505"/>
    <s v="Sunny Bedroom Across Prospect Park"/>
    <s v="Apartment sits across the street from Prospect Park. Cozy bedroom that's just been renovated. Western facing windows, sleep in late, but enjoy plenty of light in the evenings. Recently remodeled modern bathroom. Washer and dryer available for use. High quality sofabed. Yoga mats, yoga blocks resistance bands and foam roller for your use. Quiet and friendly neighborhood, in the heart of Windsor Terrace. 25 minutes to Manhattan by F train"/>
    <s v="Quiet and beautiful Windsor Terrace. The apartment is across the street from an entrance to Prospect Park. 10 minute walk to the 15th Street F &amp; G train as well as the bustling Prospect Park West Street, filled with restaurants, bars, coffee shops and a book store."/>
    <n v="25326"/>
    <s v="Gregory"/>
    <d v="2009-07-12T00:00:00"/>
    <s v="within an hour"/>
    <n v="49"/>
    <n v="1"/>
    <s v="Windsor Terrace"/>
    <n v="2"/>
    <s v="Windsor Terrace"/>
    <s v="Brooklyn"/>
    <s v="NY"/>
    <n v="11218"/>
    <x v="1"/>
    <s v="United States"/>
    <x v="3"/>
    <s v="Private room"/>
    <n v="2"/>
    <s v="N/A"/>
    <x v="52"/>
    <n v="25"/>
    <n v="69"/>
    <n v="58.65"/>
    <x v="11"/>
    <n v="10"/>
    <n v="2"/>
    <n v="1.96"/>
    <n v="3519"/>
    <n v="316.70999999999998"/>
    <n v="3202.29"/>
    <n v="1"/>
  </r>
  <r>
    <n v="8700"/>
    <s v="Magnifique Suite au N de Manhattan - vue Cloitres"/>
    <m/>
    <m/>
    <n v="26394"/>
    <s v="Claude &amp; Sophie"/>
    <d v="2009-07-20T00:00:00"/>
    <s v="N/A"/>
    <s v="N/A"/>
    <s v="N/A"/>
    <s v="Inwood"/>
    <n v="1"/>
    <s v="Inwood"/>
    <s v="New York"/>
    <s v="NY"/>
    <n v="10034"/>
    <x v="1"/>
    <s v="United States"/>
    <x v="2"/>
    <s v="Private room"/>
    <n v="2"/>
    <n v="700"/>
    <x v="50"/>
    <n v="25"/>
    <n v="0"/>
    <n v="0"/>
    <x v="19"/>
    <m/>
    <n v="1"/>
    <m/>
    <n v="0"/>
    <n v="0"/>
    <n v="0"/>
    <n v="0"/>
  </r>
  <r>
    <n v="9357"/>
    <s v="Midtown Pied-a-terre"/>
    <s v="PLEASE DO NOT HIT &quot;REQUEST TO BOOK&quot;. HIT SMALL &quot;CONTACT HOST&quot; ABOVE IN RED FIRST. THANK YOU. LOCATION, LOCATION, LOCATION! Cozy and comfortable midtown studio on a quiet tree-lined street, right in the heart of New York City! Elevator, doorman, and laundry in the building... kitchen, private bath, approx. 300 sq. feet. Television, cable internet &amp; wifi available, national phone service available upon request, and kitchen wares included. Right in the theatre district, and central to all things in NYC; 5 minute stroll to Central Park/Columbus Cirlce, 10 minutes to Times Square, Lincoln Center, Carnegie Hall, etc. Close to most subway lines, and most any food your heart desires. Sometimes DATES ARE AVAILABLE THAT AREN'T LISTED, so please contact me. Thank you!"/>
    <m/>
    <n v="30193"/>
    <s v="Tommi"/>
    <d v="2009-08-06T00:00:00"/>
    <s v="within a day"/>
    <n v="1020"/>
    <n v="1"/>
    <s v="Hell's Kitchen"/>
    <n v="1"/>
    <s v="Hell's Kitchen"/>
    <s v="New York"/>
    <s v="NY"/>
    <n v="10019"/>
    <x v="1"/>
    <s v="United States"/>
    <x v="2"/>
    <s v="Entire home/apt"/>
    <n v="2"/>
    <s v="N/A"/>
    <x v="19"/>
    <n v="25"/>
    <n v="53"/>
    <n v="45.05"/>
    <x v="80"/>
    <n v="9"/>
    <n v="1"/>
    <n v="0.53"/>
    <n v="6757.5"/>
    <n v="608.17999999999995"/>
    <n v="6149.32"/>
    <n v="1"/>
  </r>
  <r>
    <n v="9518"/>
    <s v="SPACIOUS, LOVELY FURNISHED MANHATTAN BEDROOM"/>
    <s v="20 MINUTES TO TIMES SQUARE FULLY FURNISHED BEDROOM - TV, INTERNET, WI-FI, RADIO, HEAT, AC ALL UTILITIES INCLUDED ACCESS TO THE ENTIRE APARTMENT LOOKING FOR RESPONSIBLE, MATURE PEOPLE ONE BLOCK AWAY FROM THE 1 LINE TWO BLOCKS AWAY FROM THE A LINE LOVELY INWOOD PARK TWO BLOCKS AWAY 20 MINS TO MIDTOWN 24HR BUS &amp; TRAIN SERVICE Dyckman Farmhouse Museum 4881 Broadway, New York, NY Hours: Today 11am ‚Äì 4pm Transit: 207th Street-10 Av Cost‚Äé: Adults $1; Children (under 10) free The Cloisters Fort Tryon Park, 99 Margaret Corbin Drive, New York, NY Hours: Today 9am ‚Äì 5:15pm Transit: Dyckman Street (200 St) The Cloisters is a museum located in Fort Tryon Park, New York City. The building, which is a branch of the Metropolitan Museum of Art, was reconstructed in the 1930s from the architectural elements of several European medieval abbeys. It is used to exhibit art and architecture from Medieval Europe. The Cloisters, which is near the northern tip of Manhattan island on a hill overlo"/>
    <s v="LIVELY NEIGHBOORHOOD WITH VERY NICE, CARING PEOPLE THAT WILL ALWAYS LOOK OUT FOR YOU AND HELP YOU IN ANYWAY POSSIBLE. THEY ENJOY THE PEOPLE COMING FROM ALL OVER THE WORLD."/>
    <n v="31374"/>
    <s v="Shon"/>
    <d v="2009-08-12T00:00:00"/>
    <s v="N/A"/>
    <s v="N/A"/>
    <s v="N/A"/>
    <s v="Inwood"/>
    <n v="1"/>
    <s v="Inwood"/>
    <s v="New York"/>
    <s v="NY"/>
    <n v="10034"/>
    <x v="1"/>
    <s v="United States"/>
    <x v="2"/>
    <s v="Private room"/>
    <n v="2"/>
    <s v="N/A"/>
    <x v="65"/>
    <n v="20"/>
    <n v="335"/>
    <n v="284.75"/>
    <x v="81"/>
    <n v="8"/>
    <n v="1"/>
    <n v="1.1299999999999999"/>
    <n v="12529"/>
    <n v="1127.6099999999999"/>
    <n v="11401.39"/>
    <n v="1"/>
  </r>
  <r>
    <n v="9657"/>
    <s v="Modern 1 BR / NYC / EAST VILLAGE"/>
    <s v="The east village offers a mixture of old school cool NY flavor and new school sophistication. Fun and unique boutiques and cafes line the streets. For some urban nature, Thompkins Square Park is just 1 block east. Although the neighborhood is lively and fun, the apartment is nice and quiet at night. As a designer in the interior/home field, I bring a unique element of style to my home. If you are interested in a classic, cool downtown experience in comfortable spot, this is for you!!!"/>
    <s v="The east village offers a mixture of old school cool NY flavor and new school sophistication. Fun and unique boutiques and cafes line the streets. For some urban nature, Thompkins Square Park is just 1 block east. Although the neighborhood is lively and fun, the apartment is nice and quiet at night. As a designer in the interior/home field, I bring a unique element of style to my home. If you are interested in a classic, cool downtown experience in comfortable spot, this is for you!!!"/>
    <n v="21904"/>
    <s v="Dana"/>
    <d v="2009-06-16T00:00:00"/>
    <s v="within a day"/>
    <n v="775"/>
    <n v="0.53"/>
    <s v="East Village"/>
    <n v="1"/>
    <s v="East Village"/>
    <s v="New York"/>
    <s v="NY"/>
    <n v="10003"/>
    <x v="1"/>
    <s v="United States"/>
    <x v="2"/>
    <s v="Entire home/apt"/>
    <n v="3"/>
    <s v="N/A"/>
    <x v="66"/>
    <n v="100"/>
    <n v="345"/>
    <n v="293.25"/>
    <x v="82"/>
    <n v="10"/>
    <n v="1"/>
    <n v="0.21"/>
    <n v="52785"/>
    <n v="4750.6499999999996"/>
    <n v="48034.35"/>
    <n v="1"/>
  </r>
  <r>
    <n v="9668"/>
    <s v="front room/double bed"/>
    <s v="_________________________________________________ F.A.Q. F.A.Q. F.A.Q. F.A.Q. F.A.Q. F.A.Q. F.A.Q. F.A.Q. FREQUENTLY ASKED QUESTIONS -------------------------------------------------------------------------------------- Hi, are xx-xx dates available? check the calendar, if there's availability, feel free to make a booking, i've had many times other guests book the dates someone is looking for because they are writing to ask me if the days they want are available. --------------- Where are you located?? check the tab on this listing that says &quot;location&quot;, that will show you where i live, and where you will be located in relation to wherever you would like to visit. --------------- How far away are you from X? times square- 15 minutes central park 10-20min(depends where, it's big) midtown west 15 minutes midtown east 20-25 minutes union square 25 minutes east village 30 minutes downtown 30-35 minutes again, look at the &quot;location&quot; tab/link on this listing. do you know the address? i ha"/>
    <s v="Just about everything you will ever need is within a few blocks of the apartment (typical Manhattan); pharmacy, hardware store, deli, laundry, etc. There are quite a few grocery stores/ supermarkets nearby, including Fairway, which carries gourmet and organic foods. Fresh direct also delivers to the area. There's a good variety of restaurants nearby. You can get anything from a juicy, hand-formed burger, to curry dishes, to $1 homemade tamales on the street, to churrasco, to burritos, to sushi 'til 2am; I think you get the point. The area is safe, parking spaces are available, and your car will be secure. People are very nice, and friendly. It is very neighborhood-y; hell, the crossing guard knows my name. It is more of a family neighborhood, but there are also many young people in the area because of the great number of schools nearby. The apartment is conveniently located right down the street from City College and just 2 stops from Columbia, Barnard, Teachers College, Manhattan S"/>
    <n v="32294"/>
    <s v="Ssameer A.K.A. Trip"/>
    <d v="2009-08-18T00:00:00"/>
    <s v="within an hour"/>
    <n v="13"/>
    <n v="1"/>
    <s v="Hamilton Heights"/>
    <n v="3"/>
    <s v="Hamilton Heights"/>
    <s v="New York"/>
    <s v="NY"/>
    <n v="10031"/>
    <x v="1"/>
    <s v="United States"/>
    <x v="2"/>
    <s v="Private room"/>
    <n v="2"/>
    <s v="N/A"/>
    <x v="44"/>
    <n v="50"/>
    <n v="329"/>
    <n v="279.64999999999998"/>
    <x v="83"/>
    <n v="9"/>
    <n v="3"/>
    <n v="2.0299999999999998"/>
    <n v="13982.5"/>
    <n v="1258.43"/>
    <n v="12724.07"/>
    <n v="1"/>
  </r>
  <r>
    <n v="9704"/>
    <s v="Spacious 1 bedroom in luxe building"/>
    <s v="Comfortable and conveniently located 2 bedroom, 1.5 bathroom in the best area in Harlem (8th Avenue, between 120th and 121st streets). The second bedroom has a closet, dresser, and full size bed. It is fully equipped with fresh linen, towels, etc. Please note, I only rent the room to two guests when I am out of town. Large modern living room/dining room has a sofa bed, tv but no cable, wifi (throughout apt), antique dining room table and chairs‚Ä¶ Full kitchen with everything you could possible need and washer / dryer Nearby Restaurants/bars: Vinteria - (8th Ave &amp; 119th) Delicious caf√© / restaurant ‚ÄúLes Ambassades‚Äù (8th Ave &amp; 119th) Cedric - French (119th and St. Nicolas) Billy's Black - (119th and St. Nicolas) Harlem Food Bar - (114th &amp; 8th) Bier Garden - (113th &amp; 8th) Frederick Bistro (8th &amp; 114th) Lido - Italian (8th &amp;117th) Harlem Tavern (8th &amp;116th) Five and Diamond (8th &amp; 113th) Zoma - Ethiopian (8th &amp; 113th) Melba's - Soul Food (8th &amp; 114th) Max Soha - Italian (Amsterdam &amp; 123rd)"/>
    <m/>
    <n v="32045"/>
    <s v="Teri"/>
    <d v="2009-08-16T00:00:00"/>
    <s v="N/A"/>
    <s v="N/A"/>
    <s v="N/A"/>
    <s v="Harlem"/>
    <n v="1"/>
    <s v="Harlem"/>
    <s v="New York"/>
    <s v="NY"/>
    <n v="10027"/>
    <x v="1"/>
    <s v="United States"/>
    <x v="2"/>
    <s v="Private room"/>
    <n v="2"/>
    <n v="900"/>
    <x v="67"/>
    <n v="50"/>
    <n v="329"/>
    <n v="279.64999999999998"/>
    <x v="52"/>
    <n v="10"/>
    <n v="1"/>
    <n v="1.43"/>
    <n v="14541.8"/>
    <n v="1308.76"/>
    <n v="13233.039999999999"/>
    <n v="1"/>
  </r>
  <r>
    <n v="9782"/>
    <s v="Loft in Williamsburg Area w/ Roof"/>
    <s v="Hi there! Available for short term stay is ONE of three separate small private rooms, each about 90 SF, with full bed mattresses lofted above the floor with some short steps up. There is a roof with some chairs and a good view of the Manhattan skyline. It's very near delis, fun bars, really great restaurants, awesome pizza, a nice cafe, 15 minute walk or 5 minute b24 bus ride to the Graham L subway stop and 15 minute walk to the Nassau G, and 30 minutes total travel time to Union Square. That is a central subway hub. From there you can get to Times Square, Grand Central, Chinatown, and Wall Street area in 5-10 minutes, or the major museums in 15 minutes. It is a 15-20 minute walk to Williamsburg, a very nice Brooklyn area with many great shops, restaurants, bars and a huge music scene. There are free transfers between the buses and trains. Also it's right off the Morgan exit of the BQE/395, which makes it a 10 minute, $20 dollar cab ride from LaGuardia and 20 minute $40 ride from JFK."/>
    <s v="Within a 5 minute walk, there's 4 bars. Two of them have great beers and food, and one also has a very nice whiskey collection. Two awesome pizza places are also 5 minutes away. Within a 15-30 minute walk this increases by at least 10x! Best BBQ in the city: Fette Sau A really fun bar any night: Union Pool Great venues: The Warsaw, St Vitus, Knitting Factory Fun dance: Output, Bembe, TBA Can't miss Smorgasburg and Brooklyn Flea during the warmer months!"/>
    <n v="32169"/>
    <s v="Andrea"/>
    <d v="2009-08-17T00:00:00"/>
    <s v="within an hour"/>
    <n v="3"/>
    <n v="0.86"/>
    <s v="Williamsburg"/>
    <n v="3"/>
    <s v="Williamsburg"/>
    <s v="Brooklyn"/>
    <s v="NY"/>
    <n v="11222"/>
    <x v="1"/>
    <s v="United States"/>
    <x v="2"/>
    <s v="Private room"/>
    <n v="2"/>
    <s v="N/A"/>
    <x v="12"/>
    <n v="0"/>
    <n v="329"/>
    <n v="279.64999999999998"/>
    <x v="84"/>
    <n v="10"/>
    <n v="3"/>
    <n v="1.66"/>
    <n v="15380.75"/>
    <n v="1384.27"/>
    <n v="13996.48"/>
    <n v="1"/>
  </r>
  <r>
    <n v="9783"/>
    <s v="back room/bunk beds"/>
    <s v="_________________________________________________ F.A.Q. F.A.Q. F.A.Q. F.A.Q. F.A.Q. F.A.Q. F.A.Q. F.A.Q. FREQUENTLY ASKED QUESTIONS -------------------------------------------------------------------------------------- Hi, are xx-xx dates available? check the calendar, if there's availability, feel free to make a booking, i've had many times other guests book the dates someone is looking for because they are writing to ask me if the days they want are available. --------------- Where are you located?? check the tab on this listing that says &quot;location&quot;, that will show you where i live, and where you will be located in relation to wherever you would like to visit. --------------- How far away are you from X? times square- 15 minutes central park 10-20min(depends where, it's big) midtown west 15 minutes midtown east 20-25 minutes union square 25 minutes east village 30 minutes downtown 30-35 minutes again, look at the &quot;location&quot; tab/link on this listing. do you know the address? i ha"/>
    <s v="the diversity, safety and convenience are what make this a great neighborhood to stay in while visiting NYC. despite being a bit uptown, still being in manhattan, there are many more conveniences than staying in almost any part of brooklyn, queens, the bronx, etc."/>
    <n v="32294"/>
    <s v="Ssameer A.K.A. Trip"/>
    <d v="2009-08-18T00:00:00"/>
    <s v="within an hour"/>
    <n v="55"/>
    <n v="1"/>
    <s v="Hamilton Heights"/>
    <n v="3"/>
    <s v="Hamilton Heights"/>
    <s v="New York"/>
    <s v="NY"/>
    <n v="10031"/>
    <x v="1"/>
    <s v="United States"/>
    <x v="2"/>
    <s v="Private room"/>
    <n v="2"/>
    <s v="N/A"/>
    <x v="44"/>
    <n v="50"/>
    <n v="326"/>
    <n v="277.10000000000002"/>
    <x v="85"/>
    <n v="9"/>
    <n v="3"/>
    <n v="2.37"/>
    <n v="13855"/>
    <n v="1246.95"/>
    <n v="12608.05"/>
    <n v="1"/>
  </r>
  <r>
    <n v="10452"/>
    <s v="Large B&amp;B Style rooms"/>
    <s v="Private Rooms for Rent (Phone number hidden by Airbnb) EVERYTHING IS INCLUDED!!! JUST BRING YOUR CLOTHES. $70 Low monthly rental rate Offering a lovely furnished private rooms with full kitchen and bathroom in a brand new home for male or female. Perfect for travelers, students, international guests. Included: All Utilities Comfortable bed or pullout sofa (full size with fine linens, soaps and towels) Fully equipped Kitchen and bath All Rooms are extremely Clean and large TV, High speed internet cable Wireless internet Housekeeping Laundry room on premises Great location: Franklin Avenue in Downtown Brooklyn. Clean and Safe area. Two blocks from the A, C, and Shuttle train to the B, Q. Quick stops to Manhattan. Close to shopping area."/>
    <m/>
    <n v="35935"/>
    <s v="Angela"/>
    <d v="2009-09-03T00:00:00"/>
    <s v="N/A"/>
    <s v="N/A"/>
    <s v="N/A"/>
    <s v="Bedford-Stuyvesant"/>
    <n v="2"/>
    <s v="Bedford-Stuyvesant"/>
    <s v="Brooklyn"/>
    <s v="NY"/>
    <n v="11238"/>
    <x v="1"/>
    <s v="United States"/>
    <x v="2"/>
    <s v="Private room"/>
    <n v="3"/>
    <s v="N/A"/>
    <x v="49"/>
    <m/>
    <n v="323"/>
    <n v="274.55"/>
    <x v="86"/>
    <n v="9"/>
    <n v="2"/>
    <n v="0.69"/>
    <n v="19218.5"/>
    <n v="1729.67"/>
    <n v="17488.830000000002"/>
    <n v="1"/>
  </r>
  <r>
    <n v="10962"/>
    <s v="Lovely room 2 &amp; garden; Best area, Legal rental"/>
    <s v="Welcome to an historic and stunning 4-story Brooklyn house, lovely garden, in beautiful Park Slope! Very safe, quiet, dynamic, and popular neighborhood! 140 year old house filled with light, color, artwork. Three excellent SUBWAY LINES (R, F, G) 3 minutes walk. I have a LEGAL rental of 2 bedrooms on top floor with a clean, SHARED bathroom (hasn't been problem for guests). Professionally cleaned. Please write me, and wait until I reply &quot;yes! before you request reservation. Discounts for longer stays. Flexible in winter months. Please ask if you need a shorter stay, I try to be flexible. The main floor is my office; Help yourself to good breakfast foods, enjoy the patio, garden but cooking only with permission. Main floor is private later at night. This is an historic old house, not modern, so it has quirks of old houses, like creaky stairs. THE BEDROOMS: 2 Quiet, cozy rooms on TOP floor, medium size; with closets: 1 room -- either 2 twins or comfortab"/>
    <s v="Neighborhood is wonderful, a great walking neighborhood. Free concerts all summer, great restaurants and bars, music venues, Botanical garden, Brooklyn Museum, playgrounds, 4 gyms nearby. Often ranked the # 1 neighborhood in NYC!"/>
    <n v="9744"/>
    <s v="Laurie"/>
    <d v="2009-03-10T00:00:00"/>
    <s v="N/A"/>
    <s v="N/A"/>
    <s v="N/A"/>
    <s v="Park Slope"/>
    <n v="3"/>
    <s v="Park Slope"/>
    <s v="Brooklyn"/>
    <s v="NY"/>
    <n v="11215"/>
    <x v="1"/>
    <s v="United States"/>
    <x v="0"/>
    <s v="Private room"/>
    <n v="2"/>
    <s v="N/A"/>
    <x v="57"/>
    <n v="64"/>
    <n v="332"/>
    <n v="282.2"/>
    <x v="87"/>
    <n v="10"/>
    <n v="3"/>
    <n v="1.42"/>
    <n v="24833.599999999999"/>
    <n v="2235.02"/>
    <n v="22598.579999999998"/>
    <n v="1"/>
  </r>
  <r>
    <n v="11708"/>
    <s v="Cute apt in artist's home"/>
    <s v="Our basement room with private bathroom and kitchenette is located in our home where we reside upstairs. There are custom-made artistic details throughout the apartment, including beautiful steel banister, thick maple wood bench, sculptural metal table and unique sculpture throughout. Interesting concave yellow bathroom tiles light up the bathroom. Bushwick is a vibrant community with lots of restaurants, bars, art galleries, cafes and street art. We are renting a private basement apartment in our home. The apartment has a separate bedroom, private bathroom and kitchenette with mini fridge and coffee maker (there is no stove for cooking). You will have use of a hair dryer. There are small windows in the bedroom and kitchenette area. The bathroom and kitchenette are all newly built. Full size bed sleeps 2 people. We cannot accommodate more than 2 people, sorry! This is a great place to stay if you're looking for grass-roots art and music and cool places off the beaten track. You will"/>
    <m/>
    <n v="44145"/>
    <s v="Tyrome"/>
    <d v="2009-10-07T00:00:00"/>
    <s v="within an hour"/>
    <n v="47"/>
    <n v="1"/>
    <s v="Bushwick"/>
    <n v="2"/>
    <s v="Bushwick"/>
    <s v="Brooklyn"/>
    <s v="NY"/>
    <n v="11237"/>
    <x v="1"/>
    <s v="United States"/>
    <x v="2"/>
    <s v="Entire home/apt"/>
    <n v="2"/>
    <s v="N/A"/>
    <x v="25"/>
    <n v="50"/>
    <n v="32"/>
    <n v="27.2"/>
    <x v="88"/>
    <n v="9"/>
    <n v="2"/>
    <n v="1.71"/>
    <n v="2312"/>
    <n v="208.08"/>
    <n v="2103.92"/>
    <n v="1"/>
  </r>
  <r>
    <n v="11943"/>
    <s v="Country space in the city"/>
    <s v="Ditmas Park. Entire 3rd floor. 2 large rooms Sunny tree lined quiet street. 2 1/2 blocks to B express or Q local trains. 30 minutes to midtown. Light Breakfast included. Organic food co-op, restaurants (3-4), pizza parlor in neighborhood."/>
    <m/>
    <n v="45445"/>
    <s v="Harriet"/>
    <d v="2009-10-12T00:00:00"/>
    <s v="within a day"/>
    <n v="989"/>
    <n v="0.5"/>
    <s v="Flatbush"/>
    <n v="1"/>
    <s v="Flatbush"/>
    <s v="Brooklyn"/>
    <s v="NY"/>
    <n v="11226"/>
    <x v="1"/>
    <s v="United States"/>
    <x v="0"/>
    <s v="Private room"/>
    <n v="1"/>
    <s v="N/A"/>
    <x v="19"/>
    <m/>
    <n v="365"/>
    <n v="310.25"/>
    <x v="19"/>
    <m/>
    <n v="1"/>
    <m/>
    <n v="46537.5"/>
    <n v="4188.38"/>
    <n v="42349.120000000003"/>
    <n v="1"/>
  </r>
  <r>
    <n v="12048"/>
    <s v="LowerEastSide apt share shortterm 1"/>
    <s v="Don't stay at a hostel! Stay with me in my lower east side apartment. ( Before reading description, PLEASE NOTE: do not automatically book with out messaging me first.) Cute, cozy, 1 bdrm apt in hip lower east side of Manhattan to share for short term stays - 1 person only for this particular listing (possible 2nd person (***no couples, see below***) Good situation for tourist looking for cheap place to stay that is more private and homey than a hostel or someone moving to NY and looking for a home base while you look for something more permanent or someone here in NYC for short term work/business. I have a new comfy sofa sleeper in living room. The apartment is small with separate rooms for bedroom and living room. I would stay in bedroom, guest on sofa sleeper in living room. The rooms are adjoined and I would have to walk through living room to get to kitchen and bathroom, so not 100% private. I have plenty of towels, linens, blankets, etc. Sometimes there may be a 3rd person stayi"/>
    <s v="Historically, the Lower East Side was a stopping ground for immigrants who just arrived in NYC and was filled with tenements. There is an awesome Tenement Museum now on Orchard street, not far from my apartment. The Lower East Side has, in my opinion, two identities. The eastern side is very residential. The western, more in part is a hip, night time destinations with many bars, restaurants, galleries, cafes, independent shops, etc. My apartment is a couple of minutes from the hip part. My particular street is very much in transition definitely going through gentrification. My block has now three renovated buildings, including mine and I suspect in a few years, will be completely different. My immediate neighborhood is a mix of people - a real reflection of NYC diversity - Asian, Latin, Jewish, Black, young professionals, hipsters, artists, etc. It's a cool mix. The street is urban for sure but very safe. My building is filled with young professionals, creative types - one married co"/>
    <n v="7549"/>
    <s v="Ben"/>
    <d v="2009-02-07T00:00:00"/>
    <s v="within a day"/>
    <n v="1268"/>
    <n v="0.9"/>
    <s v="Lower East Side"/>
    <n v="4"/>
    <s v="Lower East Side"/>
    <s v="New York"/>
    <s v="NY"/>
    <n v="10002"/>
    <x v="1"/>
    <s v="United States"/>
    <x v="2"/>
    <s v="Shared room"/>
    <n v="1"/>
    <s v="N/A"/>
    <x v="13"/>
    <n v="0"/>
    <n v="259"/>
    <n v="220.15"/>
    <x v="31"/>
    <n v="10"/>
    <n v="4"/>
    <n v="1.88"/>
    <n v="7705.25"/>
    <n v="693.47"/>
    <n v="7011.78"/>
    <n v="1"/>
  </r>
  <r>
    <n v="12192"/>
    <s v="ENJOY Downtown NYC!"/>
    <s v="You get your own room with comfortable queen size bed in 8x10 space. Has plenty of storage &amp; desk with fan &amp; air conditioner during warmer months. Good for short and long stays. You will share the kitchen &amp; bathroom with other guests and my roommate. Best for budget travelers looking for a safe, clean, convenient home base to experience NYC. Again it is in a three bedroom BASEMENT apartment with little sunlight. FYI: you must enter through building courtyard to get to apartment - so you will pass recycling &amp; the garbage room. Experienced Host - ask me any questions you may have and read some of the reviews. Hundreds of guests have enjoyed NYC from this humble abode, and I have made it quite comfy but it is a simple space. If you have any questions or concerns before or during your stay please communicate! For travelers wanting to be in an awesome neighborhood for an affordable price, this is one of the best options out there. --------------------------------"/>
    <s v="Enjoy great food, music, unique shops, night-life and a relaxed vibe in the East Village. Located just two blocks from Tompkins Square Park. The East River Park is close by and has jogger/bikers' path and a beautiful skyline of the city night and day."/>
    <n v="46978"/>
    <s v="Edward"/>
    <d v="2009-10-19T00:00:00"/>
    <s v="N/A"/>
    <s v="N/A"/>
    <s v="N/A"/>
    <s v="Alphabet City"/>
    <n v="2"/>
    <s v="Alphabet City"/>
    <s v="New York"/>
    <s v="NY"/>
    <n v="10009"/>
    <x v="1"/>
    <s v="United States"/>
    <x v="2"/>
    <s v="Private room"/>
    <n v="2"/>
    <s v="N/A"/>
    <x v="38"/>
    <n v="30"/>
    <n v="74"/>
    <n v="62.9"/>
    <x v="71"/>
    <n v="9"/>
    <n v="2"/>
    <n v="2.1"/>
    <n v="4277.2"/>
    <n v="384.95"/>
    <n v="3892.25"/>
    <n v="1"/>
  </r>
  <r>
    <n v="12299"/>
    <s v="Beautiful Sunny Park Slope Brooklyn"/>
    <s v="This is a large one bedroom apartment located on the second floor of a beautiful national historic landmarked building. It is located three blocks from the F train which will have you into Manhattan within twenty minutes. Prospect Park, the largest park in Brooklyn is a block away. There are many great restaurants and bars within walking distance."/>
    <m/>
    <n v="47610"/>
    <s v="Abdul"/>
    <d v="2009-10-22T00:00:00"/>
    <s v="N/A"/>
    <s v="N/A"/>
    <s v="N/A"/>
    <s v="Park Slope"/>
    <n v="1"/>
    <s v="Park Slope"/>
    <s v="Brooklyn"/>
    <s v="NY"/>
    <n v="11215"/>
    <x v="1"/>
    <s v="United States"/>
    <x v="2"/>
    <s v="Entire home/apt"/>
    <n v="2"/>
    <s v="N/A"/>
    <x v="55"/>
    <n v="100"/>
    <n v="345"/>
    <n v="293.25"/>
    <x v="50"/>
    <n v="10"/>
    <n v="1"/>
    <n v="0.24"/>
    <n v="35190"/>
    <n v="3167.1"/>
    <n v="32022.9"/>
    <n v="1"/>
  </r>
  <r>
    <n v="12303"/>
    <s v="1bdr w private bath. in lofty apt"/>
    <s v="Im renting 1 furnished bdroom (full size bed) with its own bathroom in smoke free 2 bedroom apt. The apt is located in Fort Greene in a renovated Armory. Bldg offers 24h doorman- laundryroom. 1 block away from restaurants, Fort Greene park and CNRQBD trains(10min subway ride to Manhattan). I rent the room for a minimum of 6 days."/>
    <m/>
    <n v="47618"/>
    <s v="Yolande"/>
    <d v="2009-10-22T00:00:00"/>
    <s v="within a few hours"/>
    <n v="311"/>
    <n v="1"/>
    <s v="Brooklyn Navy Yard"/>
    <n v="1"/>
    <s v="Brooklyn Navy Yard"/>
    <s v="Brooklyn"/>
    <s v="NY"/>
    <n v="11205"/>
    <x v="1"/>
    <s v="United States"/>
    <x v="2"/>
    <s v="Private room"/>
    <n v="2"/>
    <s v="N/A"/>
    <x v="55"/>
    <n v="60"/>
    <n v="336"/>
    <n v="285.60000000000002"/>
    <x v="89"/>
    <n v="10"/>
    <n v="1"/>
    <n v="0.24"/>
    <n v="34272"/>
    <n v="3084.48"/>
    <n v="31187.52"/>
    <n v="1"/>
  </r>
  <r>
    <n v="12318"/>
    <s v="West Side Retreat"/>
    <s v="One Bedroom with your own private bathroom is available in this 2 bedroom, 2 bathroom, doorman building in the heart of the West Side of Manhattan. The bedroom has a Queen size bed and TV. The kitchen has every modern convenience to make cooking fun. Please be prepared to book online, because I cannot hold your requested days... Location: Steps to Riverside Park, 1 and 1/2 blocks to subway. Near the famous Zabars, Museum of Natural History and major clothes shopping."/>
    <m/>
    <n v="16800"/>
    <s v="Cyn"/>
    <d v="2009-05-12T00:00:00"/>
    <s v="within an hour"/>
    <n v="60"/>
    <n v="1"/>
    <s v="East Harlem"/>
    <n v="4"/>
    <s v="Upper West Side"/>
    <s v="New York"/>
    <s v="NY"/>
    <n v="10024"/>
    <x v="1"/>
    <s v="United States"/>
    <x v="2"/>
    <s v="Private room"/>
    <n v="2"/>
    <n v="1300"/>
    <x v="56"/>
    <m/>
    <n v="254"/>
    <n v="215.9"/>
    <x v="90"/>
    <n v="9"/>
    <n v="3"/>
    <n v="0.64"/>
    <n v="29146.5"/>
    <n v="2623.19"/>
    <n v="26523.31"/>
    <n v="1"/>
  </r>
  <r>
    <n v="12343"/>
    <s v="BEST BET IN HARLEM"/>
    <s v="Centrally located in the heart of Harlem located just steps away from major tourists destinations such as: The Schomburg Center for Research in Black Culture, The Apollo Theater, The Studio Museum of Harlem, Abyssinian Baptist Church, Striver‚Äôs Row, the Theresa Hotel, Astor Row, and the legendary Jungle Alley, is this beautiful West 131st Street apartment. Open, airy, 1,000 Sq. Ft. one bedroom apartment centrally located in a brownstone in the heart of Harlem. 1-2 Guests $150 a night; 3-4 Guests $175 a night 17 ft. ceilings, top floor, skylights, private Sleeps up to 4 (1 queen-sized bed, pullout sofa-bed, blow up mattress available upon request) Close to transportation: 15-20 minutes to midtown wifi internet service, cable television, cd player/radio close to 2 major supermarkets"/>
    <m/>
    <n v="47727"/>
    <s v="Earl"/>
    <d v="2009-10-22T00:00:00"/>
    <s v="within a few hours"/>
    <n v="303"/>
    <n v="1"/>
    <s v="Harlem"/>
    <n v="1"/>
    <s v="Harlem"/>
    <s v="New York"/>
    <s v="NY"/>
    <n v="10027"/>
    <x v="1"/>
    <s v="United States"/>
    <x v="2"/>
    <s v="Entire home/apt"/>
    <n v="3"/>
    <n v="1"/>
    <x v="19"/>
    <m/>
    <n v="331"/>
    <n v="281.35000000000002"/>
    <x v="91"/>
    <n v="9"/>
    <n v="1"/>
    <n v="0.84"/>
    <n v="42202.5"/>
    <n v="3798.23"/>
    <n v="38404.269999999997"/>
    <n v="1"/>
  </r>
  <r>
    <n v="12627"/>
    <s v="Entire apartment in central Brooklyn neighborhood."/>
    <s v="Spacious 1 bedroom apt in Prospect-Lefferts Garden neighborhood. The large living room can convert into an additional sleeping space for your stay using a queen sofa bed. WiFi. Balcony has lovely view of Prospect park and Eastern Brooklyn. Safe building with 24 hr security."/>
    <s v="Steps from Beautiful Prospect Park, Zoo, Brooklyn Museum of Art, Botanic Gardens and the Brooklyn Public Library. Bars, restaurants, yoga studios &amp; gym all within 2 mins walk. Also only 20 mins from Union Square."/>
    <n v="49670"/>
    <s v="Rana"/>
    <d v="2009-10-29T00:00:00"/>
    <s v="within an hour"/>
    <n v="38"/>
    <n v="0.9"/>
    <s v="Lefferts Garden"/>
    <n v="1"/>
    <s v="Lefferts Garden"/>
    <s v="Brooklyn"/>
    <s v="NY"/>
    <n v="11225"/>
    <x v="1"/>
    <s v="United States"/>
    <x v="2"/>
    <s v="Entire home/apt"/>
    <n v="2"/>
    <s v="N/A"/>
    <x v="19"/>
    <n v="100"/>
    <n v="211"/>
    <n v="179.35"/>
    <x v="54"/>
    <n v="10"/>
    <n v="1"/>
    <n v="0.46"/>
    <n v="26902.5"/>
    <n v="2421.23"/>
    <n v="24481.27"/>
    <n v="1"/>
  </r>
  <r>
    <n v="12937"/>
    <s v="1 Stop fr. Manhattan! Private Suite,Landmark Block"/>
    <s v="Beautifully renovated bedroom suite in 1890 Townhouse on Landmarked block, only 5 minutes from Manhattan. Dedicated entrance under stoop to foyer leading to bedroom suite assures privacy (my daytime office/library is in the rear of this floor). Includes one double bed (sleeps 2), &amp; one thick futon sofa bed (sleeps 2 addit'l ).Microwave, small refrigerator, coffee maker in room. THERE IS NO TV. NO COOKING . WIFI available. A friendly, medium sized dog (Gus) is on the premises. Private Bathroom (walk-in shower stall big enough for two). Soap, Shampoo, Clean towels, hairdryer provided. Housekeeper once a week. Beautiful rear garden access to enjoy store bought breakfast. Close to East River waterfront promenade , MOMA/PS1 Museum, restaurants, shops, food market, laundry, post office. Currently four subway lines available only a block away ! Many films and TV series were filmed on the block during the year, including classics like 'Sex &amp; The City, The Sopranos&quot;, and currently, &quot;"/>
    <s v="Beautiful historic block, lined with old trees and turn of the century residential townhouse architecture. The neighborhood has a great number of places to eat, including Italian, Peruvian, Thai and Chinese food, and the typical American Diner (COURT SQUARE DINER) thats open 24 hours. The LIC CORNER CAFE, around the corner, serves homemade pastries and sandwiches. LIC MARKET serves the freshest most innovative food in Queens. Film &amp; TV crews are always filming on our block. Time-Out Magazine rated it &quot;The 3rd Best Block in all of NYC!&quot; We are a 12 minute walk to the new Gantry State Park, a $30 million Riverwalk Park with stunnung views of Manhattan."/>
    <n v="50124"/>
    <s v="Orestes"/>
    <d v="2009-10-31T00:00:00"/>
    <s v="within an hour"/>
    <n v="60"/>
    <n v="0.9"/>
    <s v="Long Island City"/>
    <n v="1"/>
    <s v="Long Island City"/>
    <s v="Queens"/>
    <s v="NY"/>
    <n v="11101"/>
    <x v="1"/>
    <s v="United States"/>
    <x v="5"/>
    <s v="Private room"/>
    <n v="4"/>
    <s v="N/A"/>
    <x v="31"/>
    <m/>
    <n v="264"/>
    <n v="224.4"/>
    <x v="92"/>
    <n v="10"/>
    <n v="1"/>
    <n v="2.12"/>
    <n v="29172"/>
    <n v="2625.48"/>
    <n v="26546.52"/>
    <n v="1"/>
  </r>
  <r>
    <n v="12940"/>
    <s v="Charming Brownstone 3 - Near PRATT"/>
    <s v="If you're traveling to New York City don‚Äôt settle for a cramped hotel room. Stay in an Historic Brownstone and get a true taste of living as a New Yorker. This 1 bedroom apartment with attached den, is best suited for 2 guests, but can sleep 4. It is truly charming, with tin ceilings, hardwood floors, newly renovated bathroom &amp; kitchen with stainless steel appliances. It also includes free wifi internet! Living room has a sofa bed and there is a daybed in the small room. Best suited for 2 or a family of 4. This is a 1.5 bed room apartment- 1 large bedroom with private den attached. Located in the Bedstuy/ Clinton Hill neighborhood of Downtown Brooklyn. We're across the street from the C Train &amp; S Shuttle that connects to the 2, 3, 4, 5, &amp; Q trains. 2 blocks from the A Express train &amp; the Long Island Railroad and near all major bus lines. Close to shopping, theaters and tourist attractions including The Brooklyn Museum, Brooklyn Academy of Music, Brooklyn Botanical Garden, Brook"/>
    <s v="Multicultural melting pot. Lots of cafes, bars and restaurants in walking distance. Technically in Bedstuy but located on the border of four great neighborhoods: Clinton Hill, Bedstuy, Prospect Heights and Crown Heights."/>
    <n v="50148"/>
    <s v="Adreinne"/>
    <d v="2009-10-31T00:00:00"/>
    <s v="N/A"/>
    <s v="N/A"/>
    <s v="N/A"/>
    <s v="Bedford-Stuyvesant"/>
    <n v="6"/>
    <s v="Bedford-Stuyvesant"/>
    <s v="Brooklyn"/>
    <s v="NY"/>
    <n v="11238"/>
    <x v="1"/>
    <s v="United States"/>
    <x v="2"/>
    <s v="Entire home/apt"/>
    <n v="2"/>
    <s v="N/A"/>
    <x v="23"/>
    <n v="90"/>
    <n v="1"/>
    <n v="0.85"/>
    <x v="93"/>
    <n v="9"/>
    <n v="1"/>
    <n v="0.48"/>
    <n v="93.5"/>
    <n v="8.42"/>
    <n v="85.08"/>
    <n v="1"/>
  </r>
  <r>
    <n v="13050"/>
    <s v="bright and stylish duplex"/>
    <s v="Two large, bright bedrooms and a large bathroom in the upper duplex of a a brownstone in the fabulous Bed-Stuy neighborhood of Brooklyn. Brightly light, lots of space, and a beautiful mix of modern and antique furniture, with a well-equipped kitchen, as well as a washer-dryer and dishwasher. A 10-year-old lives here so there are lots of books and toys for kids. Blocks from the subway and two buses; coffee shops, wine store, and great restaurants around the corner."/>
    <s v="The Putnam-Throop area of Bed-Stuy is a vibrant, burgeoning community of artists, musicians, families, and professionals, young and old. The homes are beautiful and the streets are tree-lined and peaceful. Great new restaurants are springing up among the old favorites, and cafes, wine shops, and other amenities are close by."/>
    <n v="50846"/>
    <s v="Jennifer"/>
    <d v="2009-11-02T00:00:00"/>
    <s v="N/A"/>
    <s v="N/A"/>
    <s v="N/A"/>
    <s v="Bedford-Stuyvesant"/>
    <n v="1"/>
    <s v="Bedford-Stuyvesant"/>
    <s v="Brooklyn"/>
    <s v="NY"/>
    <n v="11221"/>
    <x v="1"/>
    <s v="United States"/>
    <x v="5"/>
    <s v="Entire home/apt"/>
    <n v="5"/>
    <n v="1400"/>
    <x v="32"/>
    <n v="85"/>
    <n v="166"/>
    <n v="141.1"/>
    <x v="94"/>
    <n v="9"/>
    <n v="1"/>
    <n v="0.11"/>
    <n v="16226.5"/>
    <n v="1460.39"/>
    <n v="14766.11"/>
    <n v="1"/>
  </r>
  <r>
    <n v="13076"/>
    <s v="SPACIOUS SUNNY ROOM"/>
    <s v="Enjoy your stay in this beautiful, large, and sunny room for business or leisure. Equipped with a full size bed, clean white bed linens and television for your viewing pleasure, you will be sure to enjoy your stay. The apartment is a 5 minutes walk to the Brooklyn Museum, 7 mins to the Brooklyn Botanic Garden, 10 mins to Prospect Park and the weekend Farmers Market at Grand Army Plaza. Also in the area are many new restaurants, shops, and bars for your dining pleasure. Travel distance to Manhattan on the 2/3 train lines from Eastern Parkway is 25-30 minutes. There are also local buses, #45 and #41, to take you downtown Brooklyn where you can shop til you drop. Brooklyn is happening with attractions that include Barclay's Center, home of the Brooklyn Nets, the Brooklyn Academy of Music (BAM), Atlantic Mall with its many stores such as Victoria's Secret, DSW, Marshall's, Burlington Coat Factory, Target, Best Buy and more; other sights are Park Slope known for it's many restaurants and b"/>
    <s v="The neighborhood is an eclectic blend of all races, great restaurants, bars and places to visit like the Brooklyn Museum, Brooklyn Botanic Garden, Brooklyn Public Library at Grand Army Plaza and more."/>
    <n v="50912"/>
    <s v="I"/>
    <d v="2009-11-02T00:00:00"/>
    <s v="within a few hours"/>
    <n v="195"/>
    <n v="0.9"/>
    <s v="Prospect Heights"/>
    <n v="2"/>
    <s v="Prospect Heights"/>
    <s v="Brooklyn"/>
    <s v="NY"/>
    <n v="11238"/>
    <x v="1"/>
    <s v="United States"/>
    <x v="2"/>
    <s v="Private room"/>
    <n v="1"/>
    <s v="N/A"/>
    <x v="49"/>
    <n v="100"/>
    <n v="361"/>
    <n v="306.85000000000002"/>
    <x v="51"/>
    <n v="9"/>
    <n v="1"/>
    <n v="0.14000000000000001"/>
    <n v="21479.5"/>
    <n v="1933.16"/>
    <n v="19546.34"/>
    <n v="1"/>
  </r>
  <r>
    <n v="13121"/>
    <s v="(E) RIGHT ON BUDGET"/>
    <s v="Private Room in residential home with a Private bath. Minimum stay 2 nights. ***(NO SMOKING)*** There will be a charge of $150 (BILLED TO YOUR CREDIT CARD/ACCOUNT) for any smoking in rooms or thru windows to include incense and candles, or damages to items within the home: Hardwood floors, AC, cable-TV, internet, use of full kitchen with microwave.(URL HIDDEN) ************* Thank you for choosing Jullett‚Äôs Place for your accommodation while visiting our lovely but ‚Äúexpensive‚Äù city. I will do my best to help you have a wonderful and exciting time by providing you with maps, ideas, information and places to see and visit during your stay. ‚Ä¢ When in doubt please ask about anything and everything. I will take the time to get the information for you ‚Ä¢On the other side are the house rules (not written in stone), but to help both of us (Host and Guest) better understand each other. It is my goal to provide excellent service to you and I do need your participation. ‚Ä¢We are 5 boros (Manh"/>
    <m/>
    <n v="27848"/>
    <s v="Jullett"/>
    <d v="2009-07-27T00:00:00"/>
    <s v="within an hour"/>
    <n v="3"/>
    <n v="1"/>
    <s v="Jamaica"/>
    <n v="7"/>
    <s v="Jamaica"/>
    <s v="Queens"/>
    <s v="NY"/>
    <n v="11434"/>
    <x v="1"/>
    <s v="United States"/>
    <x v="0"/>
    <s v="Private room"/>
    <n v="4"/>
    <s v="N/A"/>
    <x v="38"/>
    <n v="25"/>
    <n v="337"/>
    <n v="286.45"/>
    <x v="95"/>
    <n v="9"/>
    <n v="7"/>
    <n v="0.66"/>
    <n v="19478.599999999999"/>
    <n v="1753.07"/>
    <n v="17725.53"/>
    <n v="1"/>
  </r>
  <r>
    <n v="13394"/>
    <s v="Fort Greene brownstone"/>
    <s v="Large private parlor room with high ceilings in beautiful brownstone on quiet street 1 block from Fort Greene Park. Share full kitchen/bathroom/washer-dryer/wi-fi facilities with documentary sound recordist, who lives in the other side of the 3-bedroom apartment (often away &amp; place will be all yours!) 8 minutes to B/Q//R/4/5/2/3/C/G subways (only 1 stop to Manhattan!) Multiethnic &amp; multicultural neighborhood has many lovely bars/cafes/restaurants/shops, and farmers market &amp; flea market on weekends. By the way, guests: There has recently been some static regarding the legality of renting out one's apt on airbnb in NYC, which seems to be an attempt by the hospitality industry lobby to push the City Council to disallow such practices, on insurance and liability grounds. So if you are sitting outside on the stoop, or coming in &amp; out of the building, and some other tenant asks you who you are, just say you're a friend of Alex's. No need to say you're a short-term paying guest - other t"/>
    <m/>
    <n v="52335"/>
    <s v="Alexander"/>
    <d v="2009-11-08T00:00:00"/>
    <s v="within a few hours"/>
    <n v="86"/>
    <n v="1"/>
    <s v="Fort Greene"/>
    <n v="2"/>
    <s v="Fort Greene"/>
    <s v="Brooklyn"/>
    <s v="NY"/>
    <n v="11205"/>
    <x v="1"/>
    <s v="United States"/>
    <x v="2"/>
    <s v="Private room"/>
    <n v="2"/>
    <s v="N/A"/>
    <x v="50"/>
    <n v="50"/>
    <n v="314"/>
    <n v="266.89999999999998"/>
    <x v="96"/>
    <n v="10"/>
    <n v="2"/>
    <n v="1.1499999999999999"/>
    <n v="21352"/>
    <n v="1921.68"/>
    <n v="19430.32"/>
    <n v="1"/>
  </r>
  <r>
    <n v="13414"/>
    <s v="Cat Lover Bargain in Heart of Williamsburg"/>
    <s v="Note to prospective guests. I need you to be here 10/2 pm-10/11 am to take care of my cat (give or take a night), but arrival and departure dates before and after that are flexible, if you don't mind sharing the place with me. -------------------------------------------------------------------------------------------------- My sunny (every room has at least one window with a view), airy, comfortable prewar home is in the absolute center of the north side of Williamsburg, Brooklyn, a half-block off of the main Bedford Ave. thoroughfare - the most convenient and fun part, near the waterfront, ferry, and parks. I live only 1 block from the Bedford Ave. L subway stop (which is only 1 stop from Manhattan). It's a safe and very short walk home from the subway. -------------------------------------------------------------------------------------------------- The apartment is a 4 room railroad flat (that means the rooms are all in a row, like cars of a train) in a classic early 20th-century N"/>
    <s v="My neighborhood has everything you could want, including incredible views of Manhattan that you can't have if you're actually in Manhattan. We have many of the best restaurants, hottest clubs, good free park amenities (like a quarter mile rubber running track and riverside hangouts) and best boutique shopping in the entire city. It's also very convenient. The L train connects with virtually every other train, plus there's a ferry a few blocks away."/>
    <n v="52451"/>
    <s v="Maud"/>
    <d v="2009-11-08T00:00:00"/>
    <s v="N/A"/>
    <s v="N/A"/>
    <s v="N/A"/>
    <s v="Williamsburg"/>
    <n v="1"/>
    <s v="Williamsburg"/>
    <s v="Brooklyn"/>
    <s v="NY"/>
    <n v="11249"/>
    <x v="1"/>
    <s v="United States"/>
    <x v="2"/>
    <s v="Entire home/apt"/>
    <n v="2"/>
    <n v="650"/>
    <x v="68"/>
    <n v="0"/>
    <n v="0"/>
    <n v="0"/>
    <x v="97"/>
    <n v="10"/>
    <n v="1"/>
    <n v="0.53"/>
    <n v="0"/>
    <n v="0"/>
    <n v="0"/>
    <n v="0"/>
  </r>
  <r>
    <n v="13552"/>
    <s v="Cute Cozy Studio in Manhattan"/>
    <s v="Fully Furnished, Cozy, Private Studio Apartment on Manhattan's Historic Upper West Side Just a a 25 minute walk to Times Square, or a 5 minute train ride on the 2 or 3 express! Or take the bus and see the views on the way downtown (bus stop 10 feet from my front door!). All the necessities are conveniently close by such as: * B,C and 1,2,3 trains (1 block away) * Laundry (across the street) * Drug Store (across the street) * Supermarkets Trader Joe's, Fairway, Pioneer * Restaurants, Bars (across the street) Famous Points of Interest within walking distance: * Central Park * Hudson River Park * the Dakota * Columbus Circle * Lincoln Center * American History Museum Apartment has for your use (at no extra cost): * full size bed * 42&quot; flat screen TV with Apple TV, Netflix, Hulu, &amp; HBO * clean sheets and towels * bathroom * soaps, shampoo, conditioner * paper towels, toilet paper * wireless internet * kitchen"/>
    <s v="The Upper West Side is my favorite area of Manhattan. While still in the bustling city, you will notice it is much more residential than other areas. My favorite area of the Upper West Side is Riverside Park situated at the Hudson River. Just beautiful!"/>
    <n v="7612"/>
    <s v="Brian"/>
    <d v="2009-02-09T00:00:00"/>
    <s v="within an hour"/>
    <n v="54"/>
    <n v="1"/>
    <s v="Upper West Side"/>
    <n v="1"/>
    <s v="Upper West Side"/>
    <s v="New York"/>
    <s v="NY"/>
    <n v="10023"/>
    <x v="1"/>
    <s v="United States"/>
    <x v="2"/>
    <s v="Entire home/apt"/>
    <n v="2"/>
    <s v="N/A"/>
    <x v="55"/>
    <n v="69"/>
    <n v="122"/>
    <n v="103.7"/>
    <x v="98"/>
    <n v="9"/>
    <n v="1"/>
    <n v="1.69"/>
    <n v="12444"/>
    <n v="1119.96"/>
    <n v="11324.04"/>
    <n v="1"/>
  </r>
  <r>
    <n v="13808"/>
    <s v="Blue Room for 2 in Brownstone for $1350 monthly"/>
    <s v="A beautiful room for two people in a historical four stories brownstone with original wood details from the 1800s, on a lovely quiet street, one block away from subway, laundry mat, supermarket, and shopping. Cafes, restaurants, and wine bars all around. Guests will have use of a fully functional, modern, all stainless steel kitchen on the upstairs floor. The room is WiFi ready. It has a queen size iron bed, an antique mirror dresser and a secretary, a ship steam trunk, a sofa, a round table where you can eat at, two large wall closets, one with drawers and shelves. Every bedroom in the house has its own private bathroom, so you don't have to share your bathroom with anyone. Your bathroom is right outside the room, it has a claw foot bathtub. The mattress has been recently changed. Linens and towels are provided by us. When they are in groups of four or five or of six or seven, guests can also book the Purple and Red Room in the same house, if these are available Only the Blue Room"/>
    <s v="We are in New York! And Brooklyn is the new hip place of the city, with plenty of culture and shopping during the day and an exciting night life: restaurants, bars, clubs, cinemas, theaters, museums, art galleries, the Brooklyn Academy of Music with a full program of events 365 days a year, a fantastic park -Prospect Park- and so many different neighborhoods to explore. Our neighborhood is called Bedford Stuyvesant: it is African American, Caribbean, and African, with plenty of music, ethnic restaurants and coffee shops. It is surrounded by Crown Heights on the south, Clinton HIll on the West and Williamsburg on the North. Nearby are the Brooklyn Museum with the seond largest Egyptian collection in the world, the Brooklyn Children Museum, The Brooklyn Botanical Garden, Prospect Park, The Brooklyn Library, The Brooklyn Academy Of Music, and the Brooklyn Bridge."/>
    <n v="54275"/>
    <s v="JT And Tiziana (Tippy)"/>
    <d v="2009-11-14T00:00:00"/>
    <s v="N/A"/>
    <s v="N/A"/>
    <s v="N/A"/>
    <s v="Stuyvesant Heights"/>
    <n v="3"/>
    <s v="Bedford-Stuyvesant"/>
    <s v="Brooklyn"/>
    <s v="NY"/>
    <n v="11216"/>
    <x v="1"/>
    <s v="United States"/>
    <x v="5"/>
    <s v="Private room"/>
    <n v="2"/>
    <s v="N/A"/>
    <x v="50"/>
    <n v="35"/>
    <n v="260"/>
    <n v="221"/>
    <x v="99"/>
    <n v="9"/>
    <n v="3"/>
    <n v="1.04"/>
    <n v="17680"/>
    <n v="1591.2"/>
    <n v="16088.8"/>
    <n v="1"/>
  </r>
  <r>
    <n v="14287"/>
    <s v="Cozy 1BD on Central Park West in New York City"/>
    <s v="Enjoy this cozy pre-war brownstone right on Central Park! I'm a big traveller, so the place is artfully decorated with mementos from India, Brazil, Japan, and Spain. But-- the goosedown-filled sectional is from Crate and Barrel, and will soak you right up! You can have it all to yourself. This 1 bedroom is uncharacteristically quiet for New York, as it faces the back of the building. You'll always get a good sleep at night, and a nice hot shower in the morning. Step onto beautiful tree-lined 85th Street and let your New York adventure begin! Take the subway at the end of the block. Walk the other direction if you're stomach is growling! Italian, Mexican, American, Greek .... all types of cuisine are within walking distance from this apartment! Wi-fi, VERY CLEAN,VERY NICELY FURNISHED (800sf) ONE BEDROOM, hardwood floors, great condition. Great quality furniture. Queen size bed, HD flat panel TV, HD DVD player, wireless router, fully furnished kitchen. All linens, towels, pillows, blan"/>
    <s v="The most popular thing about my home is that I live on Central Park. It offers tremendous convenience because the subway is on the block as are restaurants from every single nationality you can think of. Walk to Lincoln Center for the opera as I often do, or catch a concert on the Great Lawn."/>
    <n v="56094"/>
    <s v="Joya"/>
    <d v="2009-11-20T00:00:00"/>
    <s v="N/A"/>
    <s v="N/A"/>
    <s v="N/A"/>
    <s v="Upper West Side"/>
    <n v="1"/>
    <s v="Upper West Side"/>
    <s v="New York"/>
    <s v="NY"/>
    <n v="10024"/>
    <x v="1"/>
    <s v="United States"/>
    <x v="2"/>
    <s v="Entire home/apt"/>
    <n v="2"/>
    <s v="N/A"/>
    <x v="69"/>
    <n v="70"/>
    <n v="238"/>
    <n v="202.3"/>
    <x v="33"/>
    <n v="9"/>
    <n v="1"/>
    <n v="0.36"/>
    <n v="34391"/>
    <n v="3095.19"/>
    <n v="31295.81"/>
    <n v="1"/>
  </r>
  <r>
    <n v="14290"/>
    <s v="* ORIGINAL BROOKLYN LOFT *"/>
    <s v="BROOKLYN FACTORY LOFT MORGAN AVE L train (5 mins walk away) (15 mins to union sq) Bushwick / East Williamsburg Large loft, 1200sqf, 14ft ceiling, top floor,loads of light , 2 large queen beds (1 loft deck/bedroom with ladder steps) office area with large desk, fast wi fi internet, open plan lounge and commercial style kitchen, dining area, stereo for musics etc, photo/art books, projector for evenings in. rooftop one flight up for a view of Manhattan and Brooklyn. fresh towels, sheets, soap etc, provided. lots of light with large windows on south and west direction. This is a non smoking Apartment :) great location in Bushwick, local cafes, bars, organic grocery store open 24hrs, art gallery, 5 minute walk to L train station 1 block from NY Loft Hostel,music venue downstairs, cafe, and the amazing Roberta's pizza, MoMo sushi, and TuTu's bar/resto, Forrest point, lot's of reviews online about the neighborhood...."/>
    <s v="Bushwick is a constantly changing area, new openings all the time ! -new local cinema and bar/resto -new indi food market arriving -many new restaurants throughout the neighborhood -juice bar,cafes, Fine and Raw factory chocolate shop."/>
    <n v="56104"/>
    <s v="James"/>
    <d v="2009-11-20T00:00:00"/>
    <s v="within an hour"/>
    <n v="16"/>
    <n v="0.97"/>
    <s v="East Williamsburg"/>
    <n v="4"/>
    <s v="Williamsburg"/>
    <s v="Brooklyn"/>
    <s v="NY"/>
    <n v="11206"/>
    <x v="1"/>
    <s v="United States"/>
    <x v="7"/>
    <s v="Entire home/apt"/>
    <n v="2"/>
    <s v="N/A"/>
    <x v="0"/>
    <n v="128"/>
    <n v="147"/>
    <n v="124.95"/>
    <x v="86"/>
    <n v="9"/>
    <n v="1"/>
    <n v="0.66"/>
    <n v="28113.75"/>
    <n v="2530.2399999999998"/>
    <n v="25583.510000000002"/>
    <n v="1"/>
  </r>
  <r>
    <n v="14314"/>
    <s v="Greenpoint Place...Has It All!"/>
    <s v="Greenpoint Place still has great dates available but we are booking up fast! You can rest assured, our private home falls within the NYC short term rental guidelines. You will enjoy a fully furnished living space which occupies the entire ground floor of our 1889 Victorian home. We offer you a complete kitchen w/ all appliances, beautifully tiled bath w/oversize shower and a separate bedroom w/double bed, closet and chest of drawers. Living room w/HDTV and a queen size sofa bed for additional sleeping space. Linens, towels, basic paper products and soap/shampoo are included. On street parking is free, safe and widely available most likely in front of our home. We are a short walk to the 7 train which puts you along 42nd St. in one stop! The East River Ferry, a nice alternative to the subway, is only six blocks away on India St. and the East River! Fabulous restaurants, galleries and bars are flooding our neighborhood. Enjoy the unique, diverse community feeling of Greenpoint. You w"/>
    <m/>
    <n v="56246"/>
    <s v="Jeanne"/>
    <d v="2009-11-21T00:00:00"/>
    <s v="within an hour"/>
    <n v="40"/>
    <n v="1"/>
    <s v="Greenpoint"/>
    <n v="2"/>
    <s v="Greenpoint"/>
    <s v="Brooklyn"/>
    <s v="NY"/>
    <n v="11222"/>
    <x v="1"/>
    <s v="United States"/>
    <x v="2"/>
    <s v="Entire home/apt"/>
    <n v="4"/>
    <s v="N/A"/>
    <x v="62"/>
    <n v="0"/>
    <n v="252"/>
    <n v="214.2"/>
    <x v="100"/>
    <n v="10"/>
    <n v="2"/>
    <n v="1.22"/>
    <n v="30844.799999999999"/>
    <n v="2776.03"/>
    <n v="28068.77"/>
    <n v="1"/>
  </r>
  <r>
    <n v="14322"/>
    <s v="Beautiful Apartment in Manhattan!!!"/>
    <s v="THE APARTMENT IS MODERN AND WELL FURNISHED,SPOTLESS, WELL-MANTAINED, WELL DESIGNED, WOOD FLOOR AND LOTS OF WINDOWS!! I HAVE A NICE BIG SIZE ONE BEDROOM APARTMENT WITH A QUEEN SIZE BED, WITH ALL THE FACILITIES INCLUDED (AC on usage) The apartment is located on the east side of manhattan, still in between of east village and mid town. Near you have many famous landmarks, including Gramercy Park, Union Square and NYU, Empire State building, Madison Square park and the Flat Iron building. It's also located near many great restaurants and cafes,bars, supermarkets and more.. Major bus an trains( 6 and N R Q) On the east side you are 2 avenues away from the East Side River, take the chance on a sunny day and walk, run or bike down until the Seaport, Brooklyn and Manhattan bridge. *Clean towels an sheets *AC on usage you will pay it at your departure. *Cable HD with featured channel as HBO *Unlimited Internet *Large full kitchen *Bathroom with full tub and clean towels"/>
    <s v="They are very private, so please respect their privacy, be polite and discrete. No party, music or any noises are allowed."/>
    <n v="56284"/>
    <s v="Francesca"/>
    <d v="2009-11-21T00:00:00"/>
    <s v="within an hour"/>
    <n v="28"/>
    <n v="1"/>
    <s v="Kips Bay"/>
    <n v="1"/>
    <s v="Kips Bay"/>
    <s v="New York"/>
    <s v="NY"/>
    <n v="10010"/>
    <x v="1"/>
    <s v="United States"/>
    <x v="2"/>
    <s v="Entire home/apt"/>
    <n v="2"/>
    <s v="N/A"/>
    <x v="42"/>
    <n v="150"/>
    <n v="273"/>
    <n v="232.05"/>
    <x v="101"/>
    <n v="9"/>
    <n v="1"/>
    <n v="0.2"/>
    <n v="46410"/>
    <n v="4176.8999999999996"/>
    <n v="42233.1"/>
    <n v="1"/>
  </r>
  <r>
    <n v="14377"/>
    <s v="Williamsburg 1 bedroom Apartment"/>
    <s v="Fully furnished 1 bedroom apartment in Williamsburg, Brooklyn. Apartment is set up with everything to make you comfortable. Bedroom has a queen sized pillow top mattress and an air conditioner. Living room is set up with flat screen with roku with netflix/hulu/amazon prime, air conditioner, and a desk to work. Apartment has an eat in kitchen with stainless steel appliances and all the dishes/cookware necessary. The building has an elevator. The neighborhood is extremely trendy. Within walking distance are many coffee shops, bars, restaurants, shops. There are several large music venues as well as smaller ones in the neighborhood. An abundance of thrift/vintage shops thrive in Williamsburg. Rarely is it necessary to leave the neighborhood for a great night out. The JMZ train is 3 blocks away. 1 stop to Manhattan, Lower East Side. L train is 10 minutes walk, 1 stop to Manhattan. Or walk over the Williamsburg bridge into Manhattan's Lower East Side. The night view of Manhattan o"/>
    <m/>
    <n v="56512"/>
    <s v="Joanna"/>
    <d v="2009-11-22T00:00:00"/>
    <s v="N/A"/>
    <s v="N/A"/>
    <s v="N/A"/>
    <s v="Williamsburg"/>
    <n v="1"/>
    <s v="Williamsburg"/>
    <s v="Brooklyn"/>
    <s v="NY"/>
    <n v="11211"/>
    <x v="1"/>
    <s v="United States"/>
    <x v="2"/>
    <s v="Entire home/apt"/>
    <n v="2"/>
    <s v="N/A"/>
    <x v="59"/>
    <n v="50"/>
    <n v="3"/>
    <n v="2.5499999999999998"/>
    <x v="81"/>
    <n v="9"/>
    <n v="1"/>
    <n v="0.92"/>
    <n v="357"/>
    <n v="32.130000000000003"/>
    <n v="324.87"/>
    <n v="1"/>
  </r>
  <r>
    <n v="14694"/>
    <s v="Large bedrm kitchen lounge garden Victorian House"/>
    <s v="Enjoy a large bedroom: Tempurpedic King size bed, skylight, 2nd &amp; 3rd floor bathrooms; kitchen &amp; lounge for your use. Outdoor porch and back deck. Great, quiet neighborhood, Ditmas Park / Cortelyou Rd. area with subway, restaurants and grocery all within 3 blocks. 2 bathrooms including walk in shower and 2 claw foot tubs with shower, Lounge with kitchen on the second floor. All rooms have Climate controlled heat &amp; AC units, WiFi through out the house and porches, Outdoor space: 2 porches, porch swing and garden. We live in a large free standing, 3-story,wood frame VICTORIAN home, built in 1909, restored to her original glory. Most of the second and third floors of my home are reserved for guests. About 2,000 sq feet. After enjoying Brooklyn or the 'City' come home to spacious Victorian and relax on the porch or check out a Netflix movie on the big screen TV, or work out in the gym available for guests, sleep in peace knowing in the morning you can make breakfast or choos"/>
    <s v="Although we are a short distance to area restaurants, grocery and subway, our street is quiet, charming with 100+ sycamore trees arching over the street. Check all there is to do in the City and come home to serenity. This area also has much to see."/>
    <n v="55469"/>
    <s v="Jk"/>
    <d v="2009-11-18T00:00:00"/>
    <s v="within an hour"/>
    <n v="33"/>
    <n v="1"/>
    <s v="Flatbush"/>
    <n v="3"/>
    <s v="Flatbush"/>
    <s v="Brooklyn"/>
    <s v="NY"/>
    <n v="11230"/>
    <x v="1"/>
    <s v="United States"/>
    <x v="0"/>
    <s v="Private room"/>
    <n v="2"/>
    <s v="N/A"/>
    <x v="22"/>
    <n v="70"/>
    <n v="364"/>
    <n v="309.39999999999998"/>
    <x v="54"/>
    <n v="9"/>
    <n v="3"/>
    <n v="7.0000000000000007E-2"/>
    <n v="44863"/>
    <n v="4037.67"/>
    <n v="40825.33"/>
    <n v="1"/>
  </r>
  <r>
    <n v="3209"/>
    <s v="Quiet apt near center, great view"/>
    <s v="Our apartment has lots of light, a balcony and an office (or spare bedroom it you come with more than 2). You can play the grand piano if you like - and play with our (very sociable and well behaved) cat as well. When we bought this house, we fell in love with the view: Het Schip is an architectural wonder and has recently re-opened as a museum, highly recommneded. Our own residential complex was totally renovated during 2010/2011, bringing back the colors and brick structure of the original building. Since then the building is listed as a national monument."/>
    <s v="Welcome to the Spaarndammerbuurt! From the beginning of the 1900s, this was the ground zero of social housing in the Netherlands. It is still a very diverse neighborhood, but it has recently been renovated and is now a place where lots of young couples and families reside. Check out the lovey Zaanhof (courtyard) just around the corner of our house, which has a playing ground, and enjoy an afternoon with a book at the fountain. And when it's hot, check out the Bredius open air swimming pool - a 5 minute walk. There are some great restaurants at walking distance, like Morris &amp; Bella, Freud, Bar Mick and Pinsa's Pizzeria (all on Spaarndammerstraat). Jump on your bicycle and enjoy a fantastic view at the IJ river when dining at Pont 13 (boat) or on the upper floar of REM eiland. The Westerpark is very nearby, good for running, picknicks, festivals. And if you want even more activity, just head to the center, it's close!"/>
    <n v="3806"/>
    <s v="Maartje"/>
    <d v="2008-10-24T00:00:00"/>
    <s v="within a few hours"/>
    <n v="91"/>
    <n v="1"/>
    <s v="Spaarndammer en Zeeheldenbuurt"/>
    <n v="1"/>
    <s v="Spaarndammer en Zeeheldenbuurt"/>
    <s v="Amsterdam"/>
    <s v="Noord-Holland"/>
    <s v="1013 XE"/>
    <x v="2"/>
    <s v="Netherlands"/>
    <x v="2"/>
    <s v="Entire home/apt"/>
    <n v="5"/>
    <s v="N/A"/>
    <x v="14"/>
    <n v="40"/>
    <n v="96"/>
    <m/>
    <x v="67"/>
    <n v="10"/>
    <n v="1"/>
    <n v="1.08"/>
    <n v="0"/>
    <n v="0"/>
    <n v="0"/>
    <n v="0"/>
  </r>
  <r>
    <n v="20168"/>
    <s v="100%Centre-Private Floor/Bathroom-Lockable Studio"/>
    <s v="For those who like all facets of city life. In the streets surrounding the house, there are lots of antique shops, and for those who are into browsing for antiques. The Rijksmuseum is a short walk away. The famous nine-streets with all its little boutique shops, cafes, restaurants and whatnot is also around the corner. The Dam Square, Leidse Square and Rembrandt Squarejust minutes to walk. No Curfew. In all rooms you feel 100% privacy. Hair dryer, towels and linens are included. Airport pick-up is possible at extra charge (ask for it)"/>
    <s v="Located just in between famous central canals. In the streets surrounding the house, there are lots of antique shops, and for those who are into browsing for antiques. The Rijksmuseum is a short walk away. The famous nine-streets with all its little boutique shops, cafes, restaurants and whatnot is also around the corner. The Dam Square, Leidse Square and Rembrandt Squarejust minutes to walk. No Curfew. In all rooms you feel 100% privacy. Hair dryer, towels and linens are included. Airport pick-up is possible at extra charge (ask for it)"/>
    <n v="59484"/>
    <s v="Alex"/>
    <d v="2009-12-02T00:00:00"/>
    <s v="within an hour"/>
    <n v="35"/>
    <n v="1"/>
    <s v="Grachtengordel"/>
    <n v="2"/>
    <s v="Grachtengordel"/>
    <s v="Amsterdam"/>
    <s v="North Holland"/>
    <n v="1017"/>
    <x v="2"/>
    <s v="Netherlands"/>
    <x v="8"/>
    <s v="Private room"/>
    <n v="2"/>
    <s v="N/A"/>
    <x v="50"/>
    <m/>
    <n v="132"/>
    <n v="62.4"/>
    <x v="102"/>
    <n v="9"/>
    <n v="2"/>
    <n v="2.11"/>
    <n v="4992"/>
    <n v="449.28"/>
    <n v="4542.72"/>
    <n v="1"/>
  </r>
  <r>
    <n v="25428"/>
    <s v="Lovely apt in City Centre (Jordaan)"/>
    <s v="This nicely furnished, newly renovated apt is very sunny, and spacious with 8 windows. The appliances are fairly new. There are two flat screen TVs, washing machine, dryer, dishwasher, laptop computer, Wi-fi, and high speed internet as well as a printer. The floors are wood thru out the apt. The large living room and bedroom are separated by a nice corridor.The living room has two sofas, and is very comfortable. Doors in all rooms, and lots of privacy. Lots of books and CDs. There is a bathroom with a tub, and a separate toilet. We have a new wood burning fireplace in the living room. Wonderful views of the Keizersgracht Canal and Wester Church in front, and trees and gardens in back. The apt is in a historic area, as well as a very convenient one. It is two blocks from the Anne Frank House. The neighborhood is filled with cafes, and restaurants, with a supermarket next door. There are also neighborhood shops like a laundry, cheese shop, etc. We are a few blocks from the Dam. There a"/>
    <m/>
    <n v="56142"/>
    <s v="Joan"/>
    <d v="2009-11-20T00:00:00"/>
    <s v="within a few hours"/>
    <n v="113"/>
    <n v="1"/>
    <s v="Grachtengordel"/>
    <n v="2"/>
    <s v="Grachtengordel"/>
    <s v="Amsterdam"/>
    <s v="North Holland"/>
    <n v="1016"/>
    <x v="2"/>
    <s v="Netherlands"/>
    <x v="2"/>
    <s v="Entire home/apt"/>
    <n v="3"/>
    <s v="N/A"/>
    <x v="1"/>
    <n v="40"/>
    <n v="65"/>
    <n v="85.8"/>
    <x v="23"/>
    <n v="10"/>
    <n v="2"/>
    <n v="0.12"/>
    <n v="10725"/>
    <n v="965.25"/>
    <n v="9759.75"/>
    <n v="1"/>
  </r>
  <r>
    <n v="27886"/>
    <s v="Romantic, stylish B&amp;B houseboat in canal district"/>
    <s v="For a romantic couple: A beautifully restored traditional dutch barge, M.s. Luctor, with all modern comfords, your own entrance, three rooms,(sleeping room, deckhouse and wheelhouse) with two bikes and a canadian canoe to explore the city. Have your breakfast weather permitting on the large jetty. (You might want to give a piece of your fresh fruit to our Greek turtle...) Organic products, a variety of cheese, fresh orange juice and croisants... We are member of green-hotels (ECEAT) and care for the enviroment. (We just installed solar pannels! A lot of questions can be answered on boat (Website hidden by Airbnb) there is a button with Frequently Asked Questions.) The location is superb, fantastic view and everything that makes Amsterdam great,shops, restaurants, cafe's, red light district, musea, cinema's, theatre, is close by! There is wifi available, but more important: we know the city and can help you to find whatever you're looking for. Central station is on foot aprox. ten mi"/>
    <s v="Central, quiet, safe, clean and beautiful."/>
    <n v="97647"/>
    <s v="Flip"/>
    <d v="2010-03-23T00:00:00"/>
    <s v="within an hour"/>
    <n v="7"/>
    <n v="1"/>
    <s v="Westelijke Eilanden"/>
    <n v="1"/>
    <s v="Westelijke Eilanden"/>
    <s v="Amsterdam"/>
    <s v="North Holland"/>
    <n v="1013"/>
    <x v="2"/>
    <s v="Netherlands"/>
    <x v="9"/>
    <s v="Private room"/>
    <n v="2"/>
    <s v="N/A"/>
    <x v="19"/>
    <n v="0"/>
    <n v="209"/>
    <n v="42.25"/>
    <x v="103"/>
    <n v="10"/>
    <n v="1"/>
    <n v="2"/>
    <n v="6337.5"/>
    <n v="570.38"/>
    <n v="5767.12"/>
    <n v="1"/>
  </r>
  <r>
    <n v="28658"/>
    <s v="Cosy guest room near city centre -1"/>
    <s v="Cosy small but comfortable guest room with twin beds in Amsterdam West (not the entire apartment), near the pretty Erasmus Park, not in the center but very close, 15 minutes by tram/bus from/to DAM and Central Station. 20 minutes walking to Jordaan district, home to many art galleries, particularly for modern art, and is also dotted with speciality shops and restaurants, is very closed. There are also some pretty good restaurants and caaff√©s in the neighborhood. Tram and bus lines are just out of the door, n. 14 to Jordaan (10 min), Dam (15 min) and Amsterdam Oost, n. 12 to Vondelpark (10min), Museumplein (15 min) and Sloterdijk (8 min, connection to Schiphol airport), n. 13 to Central Station (20 min). The apartment is on the 2nd floor of a typical Amsterdam building with a typical steep Amsterdam staircase, be aware of that when coming with big suitcases. Bed sheets and towels are included. Check-in between 18.00 and 22.00, check-out before 12.00. I live in the apartment, bathroom"/>
    <s v="The listing is located in Amsterdam west, between Bos en Lommer and De Baarsjes, few minutes from the pretty Erasmuspark and 15 minutes walking from Jordaan district. There are different restaurant and cafes in the neighbourhood, including a &quot;Bagel and Beans&quot; just a few minutes away."/>
    <n v="123414"/>
    <s v="Michele"/>
    <d v="2010-05-12T00:00:00"/>
    <s v="within an hour"/>
    <n v="23"/>
    <n v="1"/>
    <s v="Bos en Lommer"/>
    <n v="2"/>
    <s v="Bos en Lommer"/>
    <s v="Amsterdam"/>
    <s v="Noord-Holland"/>
    <n v="1056"/>
    <x v="2"/>
    <s v="Netherlands"/>
    <x v="2"/>
    <s v="Private room"/>
    <n v="2"/>
    <s v="N/A"/>
    <x v="60"/>
    <n v="15"/>
    <n v="297"/>
    <n v="135.85"/>
    <x v="48"/>
    <n v="9"/>
    <n v="2"/>
    <n v="4.17"/>
    <n v="8830.25"/>
    <n v="794.72"/>
    <n v="8035.53"/>
    <n v="1"/>
  </r>
  <r>
    <n v="28871"/>
    <s v="Comfortable double room"/>
    <s v="In a monumental house right in the center of Amsterdam, we offer two rooms (one single room and one double room) to visitors who want to enjoy the comfort of a home-like accommodation, plus being in the middle of the historic city center, close to all important museums, shopping streets, restaurants, bars and clubs. Both rooms share a bathroom, have TV, DVD and access to free wifi internet. We are situated in the middle of the most important nightlife area of Amsterdam, which makes it a very vibrant place, but also a noisy place. We accept all major credit cards."/>
    <m/>
    <n v="124245"/>
    <s v="Edwin"/>
    <d v="2010-05-13T00:00:00"/>
    <s v="within an hour"/>
    <n v="59"/>
    <n v="1"/>
    <s v="Amsterdam Centrum"/>
    <n v="3"/>
    <s v="Amsterdam Centrum"/>
    <s v="Amsterdam"/>
    <s v="North Holland"/>
    <n v="1017"/>
    <x v="2"/>
    <s v="Netherlands"/>
    <x v="2"/>
    <s v="Private room"/>
    <n v="2"/>
    <s v="N/A"/>
    <x v="28"/>
    <m/>
    <n v="175"/>
    <n v="193.05"/>
    <x v="104"/>
    <n v="10"/>
    <n v="3"/>
    <n v="2.0099999999999998"/>
    <n v="14478.75"/>
    <n v="1303.0899999999999"/>
    <n v="13175.66"/>
    <n v="1"/>
  </r>
  <r>
    <n v="29051"/>
    <s v="Comfortable single room"/>
    <s v="In a monumental house right in the center of Amsterdam, we offer two rooms (one single room and one double room) to visitors who want to enjoy the comfort of a home-like accommodation, plus being in the middle of the historic city center, close to all important museums, shopping streets, restaurants, bars and clubs. Both rooms share a bathroom, have TV, DVD and access to free wifi internet. We are situated in the middle of the most important nightlife area of Amsterdam, which makes it a very vibrant place, but also a noisy place. We accept all major credit cards."/>
    <m/>
    <n v="124245"/>
    <s v="Edwin"/>
    <d v="2010-05-13T00:00:00"/>
    <s v="within an hour"/>
    <n v="31"/>
    <n v="1"/>
    <s v="Amsterdam Centrum"/>
    <n v="3"/>
    <s v="Amsterdam Centrum"/>
    <s v="Amsterdam"/>
    <s v="North Holland"/>
    <n v="1017"/>
    <x v="2"/>
    <s v="Netherlands"/>
    <x v="2"/>
    <s v="Private room"/>
    <n v="1"/>
    <s v="N/A"/>
    <x v="12"/>
    <m/>
    <n v="225"/>
    <n v="113.75"/>
    <x v="26"/>
    <n v="10"/>
    <n v="3"/>
    <n v="3.99"/>
    <n v="6256.25"/>
    <n v="563.05999999999995"/>
    <n v="5693.1900000000005"/>
    <n v="1"/>
  </r>
  <r>
    <n v="29554"/>
    <s v="cosy jordaan located apartment"/>
    <s v="The apartment A traditional Dutch architectural apartment on the fourth floor. Four typical Amsterdam, steep and narrow flights lead you to a 50 square meter one bedroom apartment. It has a large living room with an open kitchen, a large bathroom with a bath tub. A shared roof terrace with an amazing view. The¬† apartment is equipped with everything you need during your stay.¬† The area It is only a five minutes walk from Amsterdam Central Station. You are in a walking distance to almost all the attractions in the city. Behind the apartment you can rent yourself a bike if you would like to tour around the city. Right outside your door you'll find the Haarlemmerstraat, chosen as most attractive shoppingstreet in Amsterdam in 2012. Besides a lot of nice little boutiques, there are many restaurants and bars, most of them with outdoor seeting. Just off of Haarlemmerstraat is the Jordaan, worldfamous and very old neighbourhood with beautiful hidden public gardens, narrow, winding canals and s"/>
    <m/>
    <n v="127233"/>
    <s v="Ingeborg"/>
    <d v="2010-05-18T00:00:00"/>
    <s v="a few days or more"/>
    <n v="2000"/>
    <n v="0"/>
    <s v="Grachtengordel"/>
    <n v="2"/>
    <s v="Grachtengordel"/>
    <s v="Amsterdam"/>
    <s v="NH"/>
    <n v="1013"/>
    <x v="2"/>
    <s v="Netherlands"/>
    <x v="2"/>
    <s v="Entire home/apt"/>
    <n v="2"/>
    <s v="N/A"/>
    <x v="31"/>
    <m/>
    <n v="0"/>
    <n v="146.25"/>
    <x v="105"/>
    <n v="10"/>
    <n v="2"/>
    <n v="1.1000000000000001"/>
    <n v="19012.5"/>
    <n v="1711.13"/>
    <n v="17301.37"/>
    <n v="1"/>
  </r>
  <r>
    <n v="31080"/>
    <s v="2-story apartment + rooftop terrace"/>
    <s v="My apartment is light and cosy. The three bedrooms are on the second floor, one main bedroom (double bed 160x200) and two single bedrooms (bed 90x200). On the third floor you'll be surprised to come into a sea of light with an open kitchen (incl. dishwasher, microwave, oven, washing machine) with a dining table (6) and sitting area with TV and music (and Wifi). Wooden floor. Doors to rooftop terrace with bamboo plants and flowers. Sun on terrace from dawn till about 18.00 hrs. No noise from the street, other than now and then a car looking for a parking place and neighbours walking by. Bathroom with toilet, shower and bath. Because of the stairs (two-three) not suitable for smaller children or elderly people."/>
    <m/>
    <n v="133488"/>
    <s v="Nienke"/>
    <d v="2010-05-27T00:00:00"/>
    <s v="N/A"/>
    <s v="N/A"/>
    <s v="N/A"/>
    <s v="Hoofddorppleinbuurt"/>
    <n v="1"/>
    <s v="Hoofddorppleinbuurt"/>
    <s v="Amsterdam"/>
    <s v="North Holland"/>
    <n v="1059"/>
    <x v="2"/>
    <s v="Netherlands"/>
    <x v="2"/>
    <s v="Entire home/apt"/>
    <n v="4"/>
    <s v="N/A"/>
    <x v="70"/>
    <n v="60"/>
    <n v="277"/>
    <n v="0"/>
    <x v="106"/>
    <n v="10"/>
    <n v="1"/>
    <n v="0.37"/>
    <n v="0"/>
    <n v="0"/>
    <n v="0"/>
    <n v="0"/>
  </r>
  <r>
    <n v="41125"/>
    <s v="Amsterdam Center Entire Apartment"/>
    <s v="A nice, sunny and spacious apartment in the center of Amsterdam, in the Jordaan neighborhood: one of the most characteristics neighborhood of Amsterdam. Apartment consists of 2 rooms (bedroom + living room) . There is a modern kitchen with full appliances, and a toilet &amp; bathroom in the apartment. It is very nearby to the central station and other public transportation. Easy to travel to the all hot spots within 10 minutes. There are many nice cafe's, restaurants, bars, art galleries and shops at walking distance. Anne Frank's house and Wester Church are just 5 minutes away. There are also many supermarkets and restaurants for your convenience. The apartment is fully furnished. Amenities: Washing machine, dishwasher, combi-microwave, espresso machine, big flat screen tv, stereo system, cable TV and Free WIFI. It is available for 2 people for short term. Any other questions, please let me know."/>
    <m/>
    <n v="178515"/>
    <s v="Fatih"/>
    <d v="2010-07-23T00:00:00"/>
    <s v="within a few hours"/>
    <n v="272"/>
    <n v="1"/>
    <s v="Jordaan"/>
    <n v="1"/>
    <m/>
    <s v="Amsterdam"/>
    <s v="North Holland"/>
    <n v="1015"/>
    <x v="2"/>
    <s v="Netherlands"/>
    <x v="2"/>
    <s v="Entire home/apt"/>
    <n v="2"/>
    <s v="N/A"/>
    <x v="66"/>
    <n v="40"/>
    <n v="1"/>
    <n v="180.05"/>
    <x v="107"/>
    <n v="10"/>
    <n v="1"/>
    <n v="0.77"/>
    <n v="32409"/>
    <n v="2916.81"/>
    <n v="29492.19"/>
    <n v="1"/>
  </r>
  <r>
    <n v="42970"/>
    <s v="Comfortable room@PERFECT location + 2 bikes"/>
    <s v="What I offer: great location, comfortable bed, private &amp; clean home. Be careful for: The stairs are really steep and it can be noisy outside On the pictures you see one of the two rooms I rent out in the same building. If you are looking for a place for 4 people this could also be ideal! This room is located on the second floor of the building. It is right in the middle of the center of Amsterdam. Just around the corner of the lively part of Amsterdam. Nearby everything in town: museums, shops, clubs, bars and restaurants. Public transport is really around the corner. The central station is 15 minutes walking distance and by tram it will only take you 5 minutes (tram 1, 2 and 5). The famous/oldest caf√© in Amsterdam is right in front. What's in the private studio?: ‚Ä¢ Comfortable double bed ‚Ä¢ Fridge, tea cooker, Nespresso machine ‚Ä¢ Private shower and toilet ‚Ä¢ Windows are double, which keeps out the most of the noise ‚Ä¢ Free WIFI ‚Ä¢ Free use of washing machine and dryer ‚Ä¢ Free use of"/>
    <s v="My home is in the best neighborhood. Everything is close by and it feels like a small village in the city ring. The best thing to do is just walk around town(the best and quieter on a Sunday morning). For sure also take a boat tour as Amsterdam is really beautiful from the canals."/>
    <n v="187580"/>
    <s v="Monique"/>
    <d v="2010-08-01T00:00:00"/>
    <s v="within an hour"/>
    <n v="53"/>
    <n v="1"/>
    <s v="Grachtengordel"/>
    <n v="2"/>
    <s v="Amsterdam Centrum"/>
    <s v="Amsterdam"/>
    <s v="North Holland"/>
    <n v="1012"/>
    <x v="2"/>
    <s v="Netherlands"/>
    <x v="8"/>
    <s v="Private room"/>
    <n v="2"/>
    <s v="N/A"/>
    <x v="40"/>
    <n v="35"/>
    <n v="62"/>
    <n v="0.65"/>
    <x v="108"/>
    <n v="10"/>
    <n v="2"/>
    <n v="4.2300000000000004"/>
    <n v="103.35"/>
    <n v="9.3000000000000007"/>
    <n v="94.05"/>
    <n v="1"/>
  </r>
  <r>
    <n v="43980"/>
    <s v="View into park / museum district (long/short stay)"/>
    <s v="Exclusive park view area, 10 min. walk to Leidseplein and Van Gogh museum/Rijksmuseum etc., safe and most silent area in town, trams and restaurants and (night)shops 50 m! 2 PERS.: Only appartment with bed linnen and towels for max. 2 pers. and the 2 kids. The appartment is meant for 2 pers. It is meant as an extra service as we had this question before, so please understand it this way. All self-catering, fill up what you used in my house, no Bed &amp; Breakfast service! PLEASE NOTE: arrival after 15h and departure before 10h (other times have to be agreed upon and times have to fit working schedules) Southern style summer time with roof terrace pleasures and lounging with view into Vondelpark. ----- Great apartment with the right view into Vondelpark, 3 big windows on south overlooking the park. Extremely luminous. Extremely silent. Ideal for joggers right at the Vondelpark entrance. Very quiet neighbourhood without passing through traffic. ----- The surface is ca. 45m2 on one floor plus"/>
    <s v="Residential. Young crowd and young families live in the area. Quiet. View into the park. Museums nearby. Hundrets of restaurants, take aways and bars in the neighbourhood. Artist studios. Ideal for joggers as right at the famous Vondelpark. Ideal for museum people as you can walk to a huge amount of the famous museums. Ideal for classic music fans, as you can walk to the famous Concertgebouw. Artists and intellectuals live in this upgrade area around the park, but it's not awefully snobby. Good price quality restaurants and delis/night shops at 50 m distance from the home. 15 min. by taxi to the airport!"/>
    <n v="65041"/>
    <s v="Ym"/>
    <d v="2009-12-22T00:00:00"/>
    <s v="within an hour"/>
    <n v="54"/>
    <n v="1"/>
    <s v="Oud-West"/>
    <n v="3"/>
    <s v="Oud-Zuid"/>
    <s v="Amsterdam"/>
    <s v="North Holland"/>
    <n v="1054"/>
    <x v="2"/>
    <s v="Netherlands"/>
    <x v="2"/>
    <s v="Entire home/apt"/>
    <n v="2"/>
    <n v="700"/>
    <x v="11"/>
    <n v="50"/>
    <n v="271"/>
    <n v="40.299999999999997"/>
    <x v="73"/>
    <n v="8"/>
    <n v="2"/>
    <n v="0.63"/>
    <n v="4030"/>
    <n v="362.7"/>
    <n v="3667.3"/>
    <n v="1"/>
  </r>
  <r>
    <n v="44129"/>
    <s v="Luxury design with canal view"/>
    <s v="Welcome to my little gem Romantic apartment in the heart of the historic and vibrant Jordaan neighbourhood of Amsterdam , very much the perfect base from which to explore the city - away from the tourist traps Romantic and stylish apartment, It's the perfect base from which to explore Amsterdam from. I've already had some great people come and stay, so I welcome you to my home. Anne Frank Museum, Saturday Noordermarkt Market and Central Station is a short walk away from the apartment My apartment is on the first floor with views of one of Amsterdam's most beautiful canals - the Brouwersgracht. With all mod cons and a unique location, this is the perfect apartment to have as a base while you explore Amsterdam. The apartment is North facing with many windows so it's full of light (but not direct sunlight) by day. The bedroom has a cupboard to hang clothes/store shoes etc. There is also an ironing board/iron and a hair dryer here as well. The bathroom has a bath and a rain shower inside"/>
    <s v="The Jordaan is possibly the most famous neighbourhood in the Netherlands. Akin to the reputation enjoyed by London‚Äôs Cockneys, this once working-class bastion was renowned for tight community bonds, radical politics and a love for drink and over-the-top sing-a-longs. Gentrification of decades past has attracted more galleries, restaurants, specialty shops and upwardly-mobile residents to its scenic streets but there‚Äôs undeniably still a distinct atmosphere to be enjoyed here. The neighbourhood is perfect. Quiet but offers many restaurants and shops within a 5-10 minute walking radius. Located in a UNESCO protected area with many canals and iconic buildings Location - old Jordaan is undoubtedly one of the most beautiful and vibrant areas in Amsterdam and in the world, and about everything, especially on the bike . View is unparalleled : All six windows look out to the magical Brouwersgracht canal where you can have the best vantage point for the slow pace of swans , boats , herons and l"/>
    <n v="187728"/>
    <s v="Tanya"/>
    <d v="2010-08-01T00:00:00"/>
    <s v="within a few hours"/>
    <n v="283"/>
    <n v="1"/>
    <s v="Jordaan"/>
    <n v="9"/>
    <s v="Jordaan"/>
    <s v="Amsterdam"/>
    <s v="North Holland"/>
    <s v="1015 JJ"/>
    <x v="2"/>
    <s v="Netherlands"/>
    <x v="2"/>
    <s v="Entire home/apt"/>
    <n v="3"/>
    <s v="N/A"/>
    <x v="71"/>
    <n v="60"/>
    <n v="66"/>
    <n v="176.15"/>
    <x v="81"/>
    <n v="9"/>
    <n v="4"/>
    <n v="1.78"/>
    <n v="44037.5"/>
    <n v="3963.38"/>
    <n v="40074.120000000003"/>
    <n v="1"/>
  </r>
  <r>
    <n v="44391"/>
    <s v="Amsterdam Centre, 3-room Apartment"/>
    <s v="Fully furnished apartment in the center of Amsterdam including a livingroom, 2 bedrooms (1 room with 2p bed 1,40*2m and second bedroom has a 2p bed 1,60*2m which can be seperated in two seperate single beds upon request), toilet, shower, luxurious kitchen and beautiful roof terrace!"/>
    <s v="The appartment is located in the city centre. Famous Amsterdam places such as the Amsterdam Zoo and the Maritime Museam are in 5 minutes walking distance. The supermarket is literally the next door!"/>
    <n v="194779"/>
    <s v="Jan"/>
    <d v="2010-08-08T00:00:00"/>
    <s v="within an hour"/>
    <n v="25"/>
    <n v="1"/>
    <s v="Oostelijke Eilanden en Kadijken"/>
    <n v="1"/>
    <s v="Oostelijke Eilanden en Kadijken"/>
    <s v="Amsterdam"/>
    <s v="Noord-Holland"/>
    <s v="1018 LX"/>
    <x v="2"/>
    <s v="Netherlands"/>
    <x v="2"/>
    <s v="Entire home/apt"/>
    <n v="4"/>
    <n v="484"/>
    <x v="42"/>
    <n v="50"/>
    <n v="0"/>
    <n v="42.9"/>
    <x v="109"/>
    <n v="9"/>
    <n v="1"/>
    <n v="0.31"/>
    <n v="8580"/>
    <n v="772.2"/>
    <n v="7807.8"/>
    <n v="1"/>
  </r>
  <r>
    <n v="45246"/>
    <s v="Cozy Flat in the Jordaan (center)"/>
    <s v="Welcome to magical Amsterdam! This flat is located in the heart of the historic &quot;Jordaan&quot; district in the center of the city: - 2 minute walk to the Anne Frank House and canals - 15/20 minute walk to Central Station - 10 minute walk to Dam Sqaure - walking distance to all amenities The flat is on the 1st floor of a typical Amsterdam flat. Apartment is approx 45 sq mtrs: - King size bed and full bathroom with fresh towels and all linens and pillows included - Fully equipped kitchen with all necessary cooking utensils and spices - free wifi for laptop or mobile - large projector screen for DVD watching - washing machine if needed - unlimited coffee and espresso from automated coffee machine Clean and simple with a sunny quiet terrace. Perfect for a weekend getaway or an extended business stay. Amsterdam enthusiast will check you in and give you useful tips and recommendations."/>
    <m/>
    <n v="200188"/>
    <s v="George"/>
    <d v="2010-08-13T00:00:00"/>
    <s v="within an hour"/>
    <n v="54"/>
    <n v="1"/>
    <m/>
    <n v="1"/>
    <m/>
    <s v="Amsterdam"/>
    <s v="North Holland"/>
    <s v="1015 SV"/>
    <x v="2"/>
    <s v="Netherlands"/>
    <x v="2"/>
    <s v="Entire home/apt"/>
    <n v="2"/>
    <s v="N/A"/>
    <x v="72"/>
    <m/>
    <n v="195"/>
    <n v="0"/>
    <x v="110"/>
    <n v="9"/>
    <n v="1"/>
    <n v="0.78"/>
    <n v="0"/>
    <n v="0"/>
    <n v="0"/>
    <n v="0"/>
  </r>
  <r>
    <n v="46386"/>
    <s v="Cozy loft in central Amsterdam"/>
    <s v="Beautiful and comfortable apartment/loft in great central neighbourhood in Amsterdam. Neighbourhood is called the pijp (adjacent to center). The apartment has beautiful views: on an old monument and the Amstel river on one side, on a park like gardencomplex at the other side. It is on the third floor with a big balcony facing south with lots of light in the house. On top of the building there is a private roof top terrace 18m2 with a great view on the south part of town. The oak wooden floor gives a warm feeling inside. There is WIFI, dishwasher, flatscreen TV cable TV Trams/Trains/Metro all closeby, a 10 minute walk to the centre of town. Plenty of cafes/eateries/lunchplaces closeby. It is a non smoking apartment, smoking is allowed on the large balcony The place has a small but comfortable double bed. (1m40x2m00)"/>
    <s v="De pijp is all about hip shops, cafes, restaurants, coffee bars, places to hang out, and walk around or sit in the park."/>
    <n v="207342"/>
    <s v="Joost"/>
    <d v="2010-08-20T00:00:00"/>
    <s v="N/A"/>
    <s v="N/A"/>
    <s v="N/A"/>
    <s v="De Pijp"/>
    <n v="1"/>
    <s v="De Pijp"/>
    <s v="Amsterdam"/>
    <s v="North Holland"/>
    <s v="1074 VM"/>
    <x v="2"/>
    <s v="Netherlands"/>
    <x v="2"/>
    <s v="Entire home/apt"/>
    <n v="2"/>
    <n v="721"/>
    <x v="19"/>
    <n v="50"/>
    <n v="0"/>
    <n v="126.75"/>
    <x v="22"/>
    <n v="8"/>
    <n v="1"/>
    <n v="0.03"/>
    <n v="19012.5"/>
    <n v="1711.13"/>
    <n v="17301.37"/>
    <n v="1"/>
  </r>
  <r>
    <n v="47061"/>
    <s v="Charming apartment in old centre"/>
    <s v="A beautiful, quiet apartment in the center of Amsterdam. First floor of a characteristic Amsterdam house build in 1890. Wonderful view over the ‚ÄòSingelgracht‚Äô- canal. 74m2. Spacious living. Fully equipped modern half-open kitchen. Bedroom with a double bed and another separate room with an single sleeping couch. Nice old wooden floor. Wireless Internet. Nassaukade is a street in West Amsterdam, on the banks of the canal between the Nassau Square and the Overtoom. The street is part of a series of three building situated on the canal quays, that the center boundary. The Nassaukade makes with the line located Stadhouderskade and Mauritskade part of the s100, the Amsterdaminner ring. The westside of the center of Amsterdam. Lots of nice bars and restaurants around. Very close to the Leidseplein, the 9-Streets and the Vondelpark. However very close to the tourists attractions, the apartment itself is very quiet and idyllic. We're a couple of theater directors working in both the Netherland"/>
    <m/>
    <n v="211696"/>
    <s v="Ivar"/>
    <d v="2010-08-24T00:00:00"/>
    <s v="within an hour"/>
    <n v="38"/>
    <n v="1"/>
    <m/>
    <n v="1"/>
    <m/>
    <s v="Amsterdam"/>
    <s v="North Holland"/>
    <s v="1053 LZ"/>
    <x v="2"/>
    <s v="Netherlands"/>
    <x v="2"/>
    <s v="Entire home/apt"/>
    <n v="3"/>
    <s v="N/A"/>
    <x v="59"/>
    <m/>
    <n v="155"/>
    <n v="0"/>
    <x v="91"/>
    <n v="9"/>
    <n v="1"/>
    <n v="1.61"/>
    <n v="0"/>
    <n v="0"/>
    <n v="0"/>
    <n v="0"/>
  </r>
  <r>
    <n v="48076"/>
    <s v="Amsterdam Central and lot of space"/>
    <s v="Just a few minutes walking from Central Station , very well located . 3 bedrooms , 2 bathrooms . The apartment is situated in the Jordaan, a very popular and exclusive area of Amsterdam. You will be in the very heart of this historic city exploring it's small streets offering a diverse variety of boutiques, antiques and speciality stores. The Jordaan is well known for it's tiny backstreets laced with twisting canals, fresh produce markets and old fashioned caf√©s and bars capturing the spirit of Amsterdam like nowhere else. The apartment is arranged over two floors (first and second) and features a combined open plan kitchen, living and dining room, providing a fully fitted kitchen, a dining room table and six chairs, a range of comfortable seating and an entertainment system complete with TV, CD &amp; DVD player. On the first floor is the kitchen which is fully fitted with microwave, oven ,gas hob, fridge freezer, dishwasher, washing machine, tumble dryer, kettle, coffee maker, and all"/>
    <s v="Lovely area , lot of stores, restaurant , very busy street , weekends it can be noisy ."/>
    <n v="219080"/>
    <s v="Franklin"/>
    <d v="2010-08-31T00:00:00"/>
    <s v="within an hour"/>
    <n v="18"/>
    <n v="1"/>
    <s v="Grachtengordel"/>
    <n v="2"/>
    <s v="Grachtengordel"/>
    <s v="Amsterdam"/>
    <s v="North Holland"/>
    <n v="1013"/>
    <x v="2"/>
    <s v="Netherlands"/>
    <x v="2"/>
    <s v="Entire home/apt"/>
    <n v="4"/>
    <s v="N/A"/>
    <x v="39"/>
    <n v="0"/>
    <n v="306"/>
    <n v="100.75"/>
    <x v="111"/>
    <n v="9"/>
    <n v="2"/>
    <n v="1.77"/>
    <n v="35262.5"/>
    <n v="3173.63"/>
    <n v="32088.87"/>
    <n v="1"/>
  </r>
  <r>
    <n v="49552"/>
    <s v="Historic Multatuli luxury 3bed2bath"/>
    <s v="The house has retained its historical details, yet offers every modern comfort and convenience. It features beamed ceilings throughout, steep wooden stairs and the traditional Dutch steeply slanted roof in the attic bedroom. LAYOUT DESCRIPTION: The spacious living room is on the first level with a large open kitchen and dining area. On the second level there are two bedrooms and two bathrooms. The master bedroom is located at the back of the house, with an ensuite bathroom. The second bedroom has an original wooden floor with three large windows overlooking the street. The shower room is next door. The third bedroom, in the attic, has the possibility to sleep up to 4 people with two twin beds and two optional sofa-beds. STAIRS: The apartment comprises the top half of the house and is completely independent, accessed through its own front door and up two flights of stairs. It has two internal flights of stairs. In historic buildings in Amsterdam many of the staircases are steeper than m"/>
    <s v="You will find yourself in a quiet side street of the Canal district by the Jordaan, with everything you need just around the corner. From little cafes and restaurants, a great bakery and an Italian coffee bar, to all kinds of traiteurs, shops and supermarkets. There are two weekly organic markets within 5 minutes walk (Wednesdays and Saturdays). There‚Äôs a bike rental 2 minutes walk from the house. It‚Äôs just a short train ride from the airport and the station is only 7 minutes walk from the apartment so it‚Äôs very quick to get here. Amsterdam is a small city and it‚Äôs very easy to get around on foot or by bike or of course by boat! LOCATION DESCRIPTION: Binnen Brouwersstraat is located in a beautiful area of the northern Jordaan, a small side street at the top of the Keizersgracht canal, between the Brouwersgracht canal (voted the most beautiful street in Amsterdam) and the Haarlemmerstraat (voted the Best Shopping Street in the Netherlands) which features a huge range of restaurants and"/>
    <n v="225987"/>
    <s v="Joanna &amp; MP"/>
    <d v="2010-09-06T00:00:00"/>
    <s v="N/A"/>
    <s v="N/A"/>
    <s v="N/A"/>
    <s v="Grachtengordel"/>
    <n v="1"/>
    <s v="Grachtengordel"/>
    <s v="Amsterdam"/>
    <s v="North Holland"/>
    <s v="1013 EE"/>
    <x v="2"/>
    <s v="Netherlands"/>
    <x v="2"/>
    <s v="Entire home/apt"/>
    <n v="4"/>
    <n v="1507"/>
    <x v="73"/>
    <n v="75"/>
    <n v="0"/>
    <n v="198.9"/>
    <x v="51"/>
    <n v="9"/>
    <n v="1"/>
    <n v="3.31"/>
    <n v="83538"/>
    <n v="7518.42"/>
    <n v="76019.58"/>
    <n v="1"/>
  </r>
  <r>
    <n v="49790"/>
    <s v="Luxurous Houseboat-Great Location"/>
    <s v="One of the best houseboats in Central Amsterdam, luxurous, fantastic terrace on the water and great view on a very good location, near the center. Quiet neighboorhood with shops and restaurants. Next to the Vondelpark and Musea aerea. If you want a real comfortable stay, on a not commonplace object, this is the place for you. Watch the boats and the swans passing by. Walk through the vondelpark to the center and musea. This a beautiful well mordern designed boathouse with large windows that let in a lot of ligh. Is an open space where you can interact easily. You have a well and beautiful designed shower with a shower cap. The walls are white and makes the place more specious. One big bedroom with a double bed and a semi open room with one twin bed (140 cm-200 cm). Open kitchen, big living room with big launch sofa, LCDTV, seperate bathroom, seperate toilet. Total square meter around 96 m. furniture is luxurous; new kitchen and bathroom. TV, good soundsystem Wireless Internet etc etc."/>
    <m/>
    <n v="227530"/>
    <s v="Klaas"/>
    <d v="2010-09-07T00:00:00"/>
    <s v="within a few hours"/>
    <n v="110"/>
    <n v="1"/>
    <s v="Oud-West"/>
    <n v="1"/>
    <m/>
    <s v="Amsterdam"/>
    <s v="North Holland"/>
    <s v="1054 ZW"/>
    <x v="2"/>
    <s v="Netherlands"/>
    <x v="10"/>
    <s v="Entire home/apt"/>
    <n v="4"/>
    <s v="N/A"/>
    <x v="0"/>
    <n v="50"/>
    <n v="281"/>
    <n v="0"/>
    <x v="112"/>
    <n v="10"/>
    <n v="1"/>
    <n v="1.04"/>
    <n v="0"/>
    <n v="0"/>
    <n v="0"/>
    <n v="0"/>
  </r>
  <r>
    <n v="50515"/>
    <s v="Family Home (No drugs, smoking or parties)"/>
    <s v="A nice family home in a lovely part of Amsterdam. With it's warm and comfortable interior you'll feel at home instantly. Only 10 minutes on a bike (which you can rent everywhere) to the city centre with it's museums, parks, shops etc. Also great location to take a day trip to Haarlem, the beach or explore the rest of Amsterdam. This area has all you need. Small bakery around the corner, supermarkets, theatre and a lovely park with a nice cafe around the corner (Erasmuspark). The house is newly build and surrounded by other houses/apartments which are all connected to a friendly and quiet little square. It's a real family area and ideal for families with children or couples who enjoy a nice and quiet place to stay in dynamic Amsterdam."/>
    <s v="Our neighborhood is a lovely part of Amsterdam. It's a multi cultural area with lots of Turkish bakeries, Restaurants from all over the world, the best bookshop in Amsterdam, a beautiful theatre where you can enjoy music and meals from all over the world, small galleries, organic food stores, supermarkets, artists, students, and open minded friendly people. Bos en Lommer is often described as Bolo (Amsterdam's Soho)."/>
    <n v="231864"/>
    <s v="Karin"/>
    <d v="2010-09-12T00:00:00"/>
    <s v="a few days or more"/>
    <n v="2000"/>
    <n v="0.44"/>
    <s v="Oud-West"/>
    <n v="1"/>
    <s v="Bos en Lommer"/>
    <s v="Amsterdam"/>
    <s v="North Holland"/>
    <n v="1061"/>
    <x v="2"/>
    <s v="Netherlands"/>
    <x v="5"/>
    <s v="Entire home/apt"/>
    <n v="6"/>
    <s v="N/A"/>
    <x v="55"/>
    <n v="75"/>
    <n v="61"/>
    <n v="182.65"/>
    <x v="51"/>
    <n v="9"/>
    <n v="1"/>
    <n v="0.22"/>
    <n v="21918"/>
    <n v="1972.62"/>
    <n v="19945.38"/>
    <n v="1"/>
  </r>
  <r>
    <n v="50518"/>
    <s v="Perfect central Amsterdam apartment"/>
    <s v="Very stylish fully furnished apartment in Amsterdam-Westerpark. Just a 2 minute walk to the popular Jordaan area with all nice little bars, awesome restaurants, excellent markets and the famous canals. Very central place, not far from Central Station (you can easily walk, catch a bus or a taxi). - Wireless internet - Cable TV - Private bathroom with toilet &amp; shower - Private kitchen with all kitchenware and a huge fridge - Comfortable double bed - Fresh towels and sheets provided - Washer &amp; dryer - Nice and relaxed neighborhood, close to city center. Close to shops and supermarkets Please tell me about your plans in Amsterdam. I know the city very well so I can provide awesome tips you'll like!"/>
    <m/>
    <n v="231806"/>
    <s v="Nikki"/>
    <d v="2010-09-12T00:00:00"/>
    <s v="within an hour"/>
    <n v="45"/>
    <n v="1"/>
    <s v="Frederik Hendrikbuurt"/>
    <n v="1"/>
    <s v="Oud-West"/>
    <s v="Amsterdam"/>
    <s v="North Holland"/>
    <n v="1052"/>
    <x v="2"/>
    <s v="Netherlands"/>
    <x v="2"/>
    <s v="Entire home/apt"/>
    <n v="2"/>
    <s v="N/A"/>
    <x v="1"/>
    <n v="30"/>
    <n v="0"/>
    <n v="39.65"/>
    <x v="113"/>
    <n v="9"/>
    <n v="1"/>
    <n v="1.2"/>
    <n v="4956.25"/>
    <n v="446.06"/>
    <n v="4510.1899999999996"/>
    <n v="1"/>
  </r>
  <r>
    <n v="50523"/>
    <s v="B &amp; B de 9 Straatjes (city center)"/>
    <s v="B &amp; B ‚ÄúDe 9 Straatjes‚Äù welcomes you to your ‚Äòhome away from home‚Äô. Located in a monumental historic building in the middle of the famous Jordaan and nine shopping streets. It‚Äôs situated in the lively city center of Amsterdam offering a diversity of brown pubs, restaurants and boutiques in the direct area. B &amp; B ‚ÄúDe 9 Straatjes‚Äù is the most excellent location for a city trip, business visit or shopping spree. B &amp;B ‚ÄúDe 9 Straatjes‚Äù is only a 15-minute walk from Amsterdam Central Railway Station. Typical Amsterdam sightseeing attractions such as The Dam Square, Red Light District, The Vondelpark, Van Gogh Museum, Rijksmuseum, nightlife area and shopping district are within walking distance. We offer you a spacious, comfortable, recently renovated and newly decorated accommodation with all the comfort and modern luxuries you need nowadays. The B &amp; B has a private entrance and a private bathroom it is also a non-smoking residence. We very much look forward welcoming you to a uniqu"/>
    <m/>
    <n v="231946"/>
    <s v="Raymond"/>
    <d v="2010-09-12T00:00:00"/>
    <s v="within an hour"/>
    <n v="58"/>
    <n v="1"/>
    <s v="Grachtengordel"/>
    <n v="2"/>
    <s v="Grachtengordel"/>
    <s v="Amsterdam"/>
    <s v="North Holland"/>
    <n v="1016"/>
    <x v="2"/>
    <s v="Netherlands"/>
    <x v="8"/>
    <s v="Private room"/>
    <n v="2"/>
    <s v="N/A"/>
    <x v="23"/>
    <m/>
    <n v="250"/>
    <n v="0"/>
    <x v="34"/>
    <n v="10"/>
    <n v="2"/>
    <n v="2.15"/>
    <n v="0"/>
    <n v="0"/>
    <n v="0"/>
    <n v="0"/>
  </r>
  <r>
    <n v="50570"/>
    <s v="Bright Apartment - residential area"/>
    <s v="Bright apartment in centre-west of Amsterdam. Residential area. Fully furnished. Apartment is 100% at your disposal! On top (third) floor, so very quiet. The apartment is located on a dead-end street. No traffic noise. Excellent accessibility from main roads, from airport and city centre. 15 minutes to city centre (bicycle/tram/bus/night bus) 15 minutes to Leidseplein 15 minutes to Van Gogh Museum 2 minutes to supermarkets (7 days/week) 2 minutes to several public transport means 2 minutes to bike hire 2 minutes to lovely park ADVICE: Airbnb calendar is accurate. If it indicates available, the apartment is indeed available."/>
    <s v="Residential and very quiet area in an upcoming neighbourhood. One park is on the other side of the dead-end street. Shops and restaurants are just around the corner."/>
    <n v="232321"/>
    <s v="Evert"/>
    <d v="2010-09-12T00:00:00"/>
    <s v="within a few hours"/>
    <n v="235"/>
    <n v="1"/>
    <s v="Bos en Lommer"/>
    <n v="3"/>
    <s v="Bos en Lommer"/>
    <s v="Amsterdam"/>
    <s v="Amsterdam"/>
    <s v="1055SC"/>
    <x v="2"/>
    <s v="Netherlands"/>
    <x v="2"/>
    <s v="Entire home/apt"/>
    <n v="3"/>
    <s v="N/A"/>
    <x v="74"/>
    <n v="60"/>
    <n v="0"/>
    <n v="162.5"/>
    <x v="23"/>
    <n v="9"/>
    <n v="2"/>
    <n v="1.66"/>
    <n v="14625"/>
    <n v="1316.25"/>
    <n v="13308.75"/>
    <n v="1"/>
  </r>
  <r>
    <n v="52490"/>
    <s v="Amsterdam Aqua"/>
    <s v="The guest room is equiped with a king-size waterbed, plus a wall size window with a lovely view over the the mini marina, there are boats and often many birds are here; swans, geese, seagulls, ducks etcetera. You can access the large balcony. There is also TV, DVD, player, many movies, a wardrobe, hairdryer, clean towels and bedlinen. Hi speed fibre optic internet/WIFI. The balcony, bathroom and toilet are shared. See you soon at Amsterdam Aqua !"/>
    <s v="The neighbourhood is calm, with a lot of light, water, trees, birds, and some great architecture around the &quot;islands&quot;, make for nice walking around. Shops and supermarkets at minutes walking distance, and some nice restaurants and cafe-terraces are in the area."/>
    <n v="185836"/>
    <s v="VictorLuke"/>
    <d v="2010-07-30T00:00:00"/>
    <s v="within a day"/>
    <n v="1140"/>
    <n v="1"/>
    <s v="Zeeburg"/>
    <n v="1"/>
    <s v="Zeeburg"/>
    <s v="Amsterdam"/>
    <s v="North Holland"/>
    <n v="1019"/>
    <x v="2"/>
    <s v="Netherlands"/>
    <x v="2"/>
    <s v="Private room"/>
    <n v="2"/>
    <n v="226"/>
    <x v="75"/>
    <n v="0"/>
    <n v="12"/>
    <n v="0"/>
    <x v="114"/>
    <n v="10"/>
    <n v="1"/>
    <n v="0.81"/>
    <n v="0"/>
    <n v="0"/>
    <n v="0"/>
    <n v="0"/>
  </r>
  <r>
    <n v="53067"/>
    <s v="Quiet sleeping in the green studio"/>
    <s v="THere are 48 steps on the staircase before you reach this attic studio."/>
    <s v="A large variety of restaurants and shops are around the corner, there is even an outgoing area where lots of Amsterdam people go out."/>
    <n v="246493"/>
    <s v="Studio"/>
    <d v="2010-09-27T00:00:00"/>
    <s v="within an hour"/>
    <n v="15"/>
    <n v="1"/>
    <s v="De Pijp"/>
    <n v="5"/>
    <s v="De Pijp"/>
    <s v="Amsterdam"/>
    <s v="North Holland"/>
    <n v="1073"/>
    <x v="2"/>
    <s v="Netherlands"/>
    <x v="4"/>
    <s v="Private room"/>
    <n v="2"/>
    <s v="N/A"/>
    <x v="76"/>
    <n v="25"/>
    <n v="22"/>
    <n v="7.8"/>
    <x v="115"/>
    <n v="10"/>
    <n v="4"/>
    <n v="3.28"/>
    <n v="678.6"/>
    <n v="61.07"/>
    <n v="617.53"/>
    <n v="1"/>
  </r>
  <r>
    <n v="53671"/>
    <s v="Nice room near centre with en suite bath"/>
    <s v="This room with en suite private bathroom including shower and tub is situated on the first floor of a historic monument from the beginning of the 20th century, built in the Amsterdam school style. The house was recently (6 years ago) thoroughly renovated including a completely new private bathroom with natural stone, shower and bath tub. We also put a new floor 2 years ago and live on the 2nd and 3rd floor ourselves. The house is situated in the small &quot;Zeeheldenbuurt&quot;, close to famous Prinseneiland and separated from the city centre only by the railway tracks. It is only 5 minutes walking to get there (Jordaan and grachten: canals, atmospheric shopping, cafe's) but around the house you barely will find any tourists - apart from the beautiful canals, bridges, houses in Amsterdam style and bistro's around the house! We provide you with everything: sheets, 4 towels, showergel, soap, a hairdryer, an umbrella and a welcome bottle of wine. And also with a handy city map, bike maps and some g"/>
    <s v="Around the corner you can sit on the square in a very nice Caf√©, there's a deli and a grocery opposite our house. The area is very scenic, but there are no tourists! Within 5 minutes walking you reach the centre."/>
    <n v="247822"/>
    <s v="Georg"/>
    <d v="2010-09-28T00:00:00"/>
    <s v="N/A"/>
    <s v="N/A"/>
    <s v="N/A"/>
    <s v="Spaarndammer en Zeeheldenbuurt"/>
    <n v="1"/>
    <s v="Spaarndammer en Zeeheldenbuurt"/>
    <s v="Amsterdam"/>
    <s v="North Holland"/>
    <s v="1013 NN"/>
    <x v="2"/>
    <s v="Netherlands"/>
    <x v="4"/>
    <s v="Private room"/>
    <n v="2"/>
    <s v="N/A"/>
    <x v="28"/>
    <m/>
    <n v="294"/>
    <n v="14.3"/>
    <x v="116"/>
    <n v="10"/>
    <n v="1"/>
    <n v="2.81"/>
    <n v="1072.5"/>
    <n v="96.53"/>
    <n v="975.97"/>
    <n v="1"/>
  </r>
  <r>
    <n v="53692"/>
    <s v="Large quiet Studio with gardenview in hip area."/>
    <s v="Fully equiped studio with a small kitchen in one of the popular areas of Amsterdam. Near museam quarter, RAI, Centrum, Albert Cuypmarket, Sarphatipark, restaurants and ca√©'s of the world. It has one double bed a sleepingcouch for two persons and an extra bed could be put in. Pink is suitable for 3 to 4 adults. It is situated on the first floor. In total we have three studio, the other two, called green and blue are at the toplevel at third floor. When you come in May you have a big chance that the golden rain is flowering. It is a bright and airy studio with the three large windows. It has Central heating, wifi a small kitchen with oven and microwave, no dishwasher unfortunately. I think the gardeview is a nice innercity one. You can see many backyards of the neighbours and you will see my chicken and cat being busy with their lives. The area is full of nice affordable places to eat. From typical Dutch, Turkish, South American, Indonesia, Ethiopia, Italian, you name it it is all here."/>
    <s v="We re in a quiet street, in the middle of a very lifely area. With the daily Albert Cuyp market around the corner as well as a meeting place with lots of cafes and restaurant where people meet to have a drink from earlie in the morning untill late at night. Many shops and lots of occasions an public transport to all directions."/>
    <n v="246493"/>
    <s v="Studio"/>
    <d v="2010-09-27T00:00:00"/>
    <s v="within an hour"/>
    <n v="43"/>
    <n v="1"/>
    <s v="De Pijp"/>
    <n v="5"/>
    <s v="De Pijp"/>
    <s v="Amsterdam"/>
    <s v="North Holland"/>
    <n v="1073"/>
    <x v="2"/>
    <s v="Netherlands"/>
    <x v="4"/>
    <s v="Private room"/>
    <n v="4"/>
    <s v="N/A"/>
    <x v="52"/>
    <n v="25"/>
    <n v="0"/>
    <n v="191.1"/>
    <x v="117"/>
    <n v="10"/>
    <n v="4"/>
    <n v="2.4500000000000002"/>
    <n v="11466"/>
    <n v="1031.94"/>
    <n v="10434.06"/>
    <n v="1"/>
  </r>
  <r>
    <n v="55256"/>
    <s v="Luminous centric room"/>
    <s v="Need a place to stay in the Amsterdam historical city center during a short stay or weekend? Room in a sweet apartment with a view on the diamond Factory in the old city center and in a street next to the wide Oudeschans canal. A quiet street in a busy area. Sunny and centric. Less than 10 minutes walking from Amsterdam Central Station, Dam Square and Rembrandt Square. Kitchen and bath room are shared. In my apartment you will find: A room with: * a twin bed (a very wide comfortable bedbank) * desk / table * two windows * internet connection * woorden floor, surface +_ 16m2 And in the rest of the shared house: * Kitchen: diswasher, washing machine, etc * Bathroom: shower, toilet The area is very centric. Most high lights are walking distance: * The Old Newmarket (2 minutes) * Dam Square (7 min's) * Waterlooplein Market (2 min's) * Two old synagogues and a Jewish museum (2 min's) * a grand supermarket (1 min) * Rembrandt square (5 minutes) * Plenty of bars and restaurants around"/>
    <s v="It's in the old historical center, just a few streets from The Waag, redlight district, the Waterlooplein market, many restaurants, the Amstel. The first metro stop with any metro from central station, so in the heart of city centre. I love where I live, especially because it's still in a quiet street, while being in this centric area."/>
    <n v="260785"/>
    <s v="Lotte"/>
    <d v="2010-10-13T00:00:00"/>
    <s v="within a few hours"/>
    <n v="327"/>
    <n v="1"/>
    <s v="Nieuwmarkt en Lastage"/>
    <n v="1"/>
    <s v="Nieuwmarkt en Lastage"/>
    <s v="Amsterdam"/>
    <s v="North Holland"/>
    <n v="1011"/>
    <x v="2"/>
    <s v="Netherlands"/>
    <x v="2"/>
    <s v="Private room"/>
    <n v="2"/>
    <n v="431"/>
    <x v="77"/>
    <n v="15"/>
    <n v="138"/>
    <n v="0"/>
    <x v="11"/>
    <n v="10"/>
    <n v="1"/>
    <n v="1.17"/>
    <n v="0"/>
    <n v="0"/>
    <n v="0"/>
    <n v="0"/>
  </r>
  <r>
    <n v="55703"/>
    <s v="groundfloor apartment with patio"/>
    <s v="comfortable newly renovated family home in centre of Amsterdam, in a 1930's building. The home has a small patio, comfortable kitchen, dining and living room and bathroom with bathtub and separate shower. 1 master bedroom, 2 children's rooms with everything you need for small children, including toys and bikes. Washer and dryer available. 5 minute tramride to centre and trainstation, 15 minute cabride to airport."/>
    <s v="lively early twentieth century neighborhood with shops, newly opened restaurants, playgrounds and small parks scattered all over. Every week a new restaurant or bar opens up to the hip scene of Amsterdam, leaving plenty to choose from for a marvelous vacation!"/>
    <n v="263214"/>
    <s v="Arjan"/>
    <d v="2010-10-16T00:00:00"/>
    <s v="N/A"/>
    <s v="N/A"/>
    <s v="N/A"/>
    <s v="Bos en Lommer"/>
    <n v="1"/>
    <m/>
    <s v="Amsterdam"/>
    <s v="Noord-Holland"/>
    <s v="1056EN"/>
    <x v="2"/>
    <s v="Netherlands"/>
    <x v="2"/>
    <s v="Entire home/apt"/>
    <n v="4"/>
    <n v="1184"/>
    <x v="71"/>
    <n v="50"/>
    <n v="304"/>
    <n v="89.7"/>
    <x v="22"/>
    <n v="9"/>
    <n v="1"/>
    <n v="0.08"/>
    <n v="22425"/>
    <n v="2018.25"/>
    <n v="20406.75"/>
    <n v="1"/>
  </r>
  <r>
    <n v="55709"/>
    <s v="Bright Loft in Centre Amsterdam"/>
    <s v="Charming, bright loft on the 5th floor with great cityviews (there's an elevator!). Highlights: * In the old city centre, but in a very quiet street * Walking distance to all places of interest * Very clean, comfortable and 'homy' * Free wifi * Sunny balcony * tram- and taxistand around the corner Interior: contemporary and comfortable. Hall. Light and spacious L-shaped living room with dining-, lounge- and desk-corner (free Wifi). Quiet bedroom with comfortable big double bed. Separate well-equiped kitchen with dishwasher. Separate toilet. Bathroom with shower. Great balcony. For a 3rd person (or child) we can add a (comfortable) matrass in the living room. Bedsheets, towels etc. are available complimentory. The small building is rather new and very well-kept. Centraly located, very pleasant loft-apartment. It is situated in a very quiet street but still right in the centre of Amsterdam; a Unesco qualified World Heritage site! The apartment is very close to the inviting Utrechtsestr"/>
    <s v="The apartment is situated in a small, quiet, one-way direction street in a cute residential area, very close (a few minutes walk) to supermarkets and the historic city centre."/>
    <n v="263233"/>
    <s v="Jan-Willem"/>
    <d v="2010-10-16T00:00:00"/>
    <s v="within a few hours"/>
    <n v="293"/>
    <n v="1"/>
    <s v="Grachtengordel"/>
    <n v="2"/>
    <s v="Grachtengordel"/>
    <s v="Amsterdam"/>
    <s v="North Holland"/>
    <s v="1017 ZJ"/>
    <x v="2"/>
    <s v="Netherlands"/>
    <x v="7"/>
    <s v="Entire home/apt"/>
    <n v="3"/>
    <n v="0"/>
    <x v="40"/>
    <n v="35"/>
    <n v="36"/>
    <n v="197.6"/>
    <x v="93"/>
    <n v="10"/>
    <n v="1"/>
    <n v="0.55000000000000004"/>
    <n v="31418.400000000001"/>
    <n v="2827.66"/>
    <n v="28590.74"/>
    <n v="1"/>
  </r>
  <r>
    <n v="55807"/>
    <s v="Greatly located, cozy atmosphere"/>
    <s v="A privateroom, a private bathroom and a shared kitchen and livingroom. This beautifull light apartment is located in a very nice neighbourhood. De Baarsjes is considered the 'lower east side' of Amsterdam. Booming new bars, cafe's and restaurants are opening monthly. A lot of artists are beginning gallerys as well and you will find the surrounding area lively and relaxing. Since this new hype has developped in the last five years the neighbourhood is still residencial and is not as busy as the Leidseplein area. This guarantees a good night sleep. This apartment has a lot of light and personality. You can feel this personal touch through the entire place where there are art pieces from every part of the world, gathered in travels. During your stay you are very likely to feel at home in this comfortable and light room. You will find a big collection of cd's, books in many languages and dvd's which will make a night in much more pleasant. The kitchen is as supplied as you will find an"/>
    <m/>
    <n v="263844"/>
    <s v="Rai &amp; Clo"/>
    <d v="2010-10-17T00:00:00"/>
    <s v="within a day"/>
    <n v="1021"/>
    <n v="1"/>
    <s v="Oud-West"/>
    <n v="1"/>
    <s v="Oud-West"/>
    <s v="Amsterdam"/>
    <s v="North Holland"/>
    <n v="1057"/>
    <x v="2"/>
    <s v="Netherlands"/>
    <x v="2"/>
    <s v="Private room"/>
    <n v="2"/>
    <s v="N/A"/>
    <x v="52"/>
    <n v="15"/>
    <n v="122"/>
    <n v="23.4"/>
    <x v="34"/>
    <n v="9"/>
    <n v="1"/>
    <n v="1.56"/>
    <n v="1404"/>
    <n v="126.36"/>
    <n v="1277.6400000000001"/>
    <n v="1"/>
  </r>
  <r>
    <n v="55868"/>
    <s v="Apartment near Museumplein (centre)"/>
    <s v="Dear reader, If you would like to stay in my house, please send me a message. I never accept reservation requests without communicating with potential guests through email before. It is not a second home, but the house I live in. I do not rent it out to everybody. Thanks! Our 80m2 home is on the second floor (no elevator) and is over 100 years old. Lots of old characteristics are saved, but the house is comfortable in a 21th century way! There are two bedrooms, one with a double bed and one with a single bed (2 meters up). There is also room for an extra, comfortable bed on the floor. If needed I can arrange a cod. Please ask for it. We have an open, fully equipped kitchen which looks into the living/dining room. The living room has lots of early 20th century details like the ceiling (Amsterdamse School) and stained glass. The kitchen has a gas-cooked-stove, fridge, freezer, dishwasher, smegg oven, nespresso machine, a microwave and more. The living-room has a large wooden table with"/>
    <s v="Our neighborhood is very central, but also quiet. By foot you can walk to every major museum Amsterdam has to offer, all three museums guaranteed reachable within 5 minutes by foot! Within 1 square kilometer you will find everything you want: art, food, shopping."/>
    <n v="264178"/>
    <s v="Cornelie"/>
    <d v="2010-10-17T00:00:00"/>
    <s v="within a day"/>
    <n v="1227"/>
    <n v="1"/>
    <s v="Museumkwartier"/>
    <n v="1"/>
    <s v="Museumkwartier"/>
    <s v="Amsterdam"/>
    <s v="North Holland"/>
    <s v="1071 DN"/>
    <x v="2"/>
    <s v="Netherlands"/>
    <x v="2"/>
    <s v="Entire home/apt"/>
    <n v="4"/>
    <n v="861"/>
    <x v="48"/>
    <m/>
    <n v="45"/>
    <n v="79.3"/>
    <x v="14"/>
    <n v="10"/>
    <n v="1"/>
    <n v="0.93"/>
    <n v="11815.7"/>
    <n v="1063.4100000000001"/>
    <n v="10752.29"/>
    <n v="1"/>
  </r>
  <r>
    <n v="56879"/>
    <s v="86 m2, city centre &amp; lovely view"/>
    <s v="ONLY TO RENT for a month between 22 JULY &amp; 22 AUGUST Our apartment is located in the centre, 5 minutes from the Central Station. Our place is on the 5th floor (with an elevator). On the 5th you will find a small bedroom with a high sleeper for our 7-year-old daughter. She can have a logee because it has two beds. There is an extra (camping) bed for a baby. The living room is on the 4th floor, where you have at the left side a great view over the IJ-river. You can see the tall ships go by. At the right side the're new apartments &amp; hotel. In the living room there's a comfortable sofa (guest sometimes sleep on it) a audioplayer and stereo you can use. There' s an open kitchen with an oven, dishwasher, fridge, microwave, nespresso machine etc, etc. In a big closet you will find a washer and dryer you can use. At the backside of the house there‚Äôs the master bedroom with a double bed and a desk to work on. Further on there is a separate toilet and a bathroom with a bath and a separate show"/>
    <m/>
    <n v="270282"/>
    <s v="Linda &amp; Theo"/>
    <d v="2010-10-25T00:00:00"/>
    <s v="within a day"/>
    <n v="476"/>
    <n v="1"/>
    <s v="Westelijke Eilanden"/>
    <n v="1"/>
    <s v="Westelijke Eilanden"/>
    <s v="Amsterdam"/>
    <s v="North Holland"/>
    <n v="1013"/>
    <x v="2"/>
    <s v="Netherlands"/>
    <x v="2"/>
    <s v="Entire home/apt"/>
    <n v="4"/>
    <s v="N/A"/>
    <x v="78"/>
    <n v="100"/>
    <n v="243"/>
    <n v="29.25"/>
    <x v="23"/>
    <n v="10"/>
    <n v="1"/>
    <n v="0.01"/>
    <n v="3276"/>
    <n v="294.83999999999997"/>
    <n v="2981.16"/>
    <n v="1"/>
  </r>
  <r>
    <n v="57978"/>
    <s v="Still cosy X Mas availability!"/>
    <s v="WE HAVE JUST RENOVATED THE WHOLE APARTMENT This charming and very spacious apartment is located on the second floor of a historic 19th century building on what is known as the most 'gezellige'* street of the Oud West area of Amsterdam. Oud West is an easy-going and friendly neighbourhood with lots of coffee shops, caf√©'s, lunchrooms and restaurants. It borders the 'grachtengordel' (the canals) and on foot it takes you no more than 5 minutes to get to the Leidseplein or the Vondelpark. With a bike rental around the corner and every place you want to visit within a 15 minute bike (or public transport)-radius, this is a TOP LOCATION: centrally located yet quite, domestic and 'gezellig'*. (* There is no translation for 'gezellig' but cosy comes close) The 60 square meter studio/apartment consists of a large living room, a bedroom with a extra large king-sized bed (2 meter x 2.20 meter), a fully equipped kitchen and a bathroom with toilet. The living room has folding doors to a quite and s"/>
    <m/>
    <n v="276959"/>
    <s v="Elisabeth"/>
    <d v="2010-11-02T00:00:00"/>
    <s v="within a day"/>
    <n v="770"/>
    <n v="0.74"/>
    <s v="Oud-West"/>
    <n v="1"/>
    <m/>
    <s v="Amsterdam"/>
    <s v="NH"/>
    <n v="1054"/>
    <x v="2"/>
    <s v="Netherlands"/>
    <x v="2"/>
    <s v="Entire home/apt"/>
    <n v="3"/>
    <s v="N/A"/>
    <x v="1"/>
    <n v="30"/>
    <n v="261"/>
    <n v="157.94999999999999"/>
    <x v="104"/>
    <n v="9"/>
    <n v="1"/>
    <n v="1.51"/>
    <n v="19743.75"/>
    <n v="1776.94"/>
    <n v="17966.810000000001"/>
    <n v="1"/>
  </r>
  <r>
    <n v="58211"/>
    <s v="En Suite accommodation in a monumental canal house"/>
    <s v="En Suite offers the first floor with a spacious lounge area, overlooking the canal. The area provides all the comfort you require, like a fire place, colour TV, DVD player, iPod docking, internet access, comfortable sofa and chairs. The spacious bedroom, including a double bed, is located in the back of the house, overlooking the courtyard. The bedroom does have a separate hand basin and a colour TV with remote control. The private bathroom does have a toilet, shower and for your comfort a deluxe set of towels. The pantry is including refrigerator, Nespresso coffee machine, dish washer, microwave, toaster. Coffee, tea and Dutch ‚Äústroopwafels‚Äù are offered on a complimentary basis as well as the beverages in the refrigerator (soft drinks and beer). The price is based on the use of one bedroom (max 2 persons), should you require the additional room there will be a surcharge."/>
    <s v="En Suite is located on one of the main canals in the city, the Keizersgracht (area nine streets). All major attractions are on walking distance, like the Anne Frank House, the Royal Palace on Dam square, the Jordaan (oldest neighbourhood of Amsterdam), Madame Tussaud, Magna Plaza shopping mall, the Vondelpark, the red light district and many restaurants and bars. Beside the above, the apartment is ideally located from the major museums (The Rijksmuseum, Van Gogh museum and the Stedelijk museum) and galleries."/>
    <n v="278253"/>
    <s v="Marcel"/>
    <d v="2010-11-04T00:00:00"/>
    <s v="within an hour"/>
    <n v="52"/>
    <n v="1"/>
    <s v="Grachtengordel"/>
    <n v="4"/>
    <s v="Grachtengordel"/>
    <s v="Amsterdam"/>
    <s v="North Holland"/>
    <s v="1016 EZ"/>
    <x v="2"/>
    <s v="Netherlands"/>
    <x v="4"/>
    <s v="Private room"/>
    <n v="4"/>
    <s v="N/A"/>
    <x v="0"/>
    <n v="100"/>
    <n v="237"/>
    <n v="169.65"/>
    <x v="57"/>
    <n v="10"/>
    <n v="2"/>
    <n v="1.06"/>
    <n v="38171.25"/>
    <n v="3435.41"/>
    <n v="34735.839999999997"/>
    <n v="1"/>
  </r>
  <r>
    <n v="58600"/>
    <s v="Big Spacious and Sunny Family Suite"/>
    <s v="General: The house is a double floor (3rd and 4th floor) apartment in the Westerpark area, a beautiful residential area which is 15 minutes away from the Jordaan (centre). The house has been completely renovated with a country-styled look and personal touches and has just recently been taken care for with new beds and furniture. Additional furniture for babies and small children are available per request. Look and feel: The kitchen and living are in open connection with one another, making this floor a warm space to be in. There are windows on both sides, so there is always enough light entering the house. The kitchen has been designed with antique wood in combination with modern equipment: cooking plates (gas), electric oven, dishwasher, microwave, coffee machine and milk creamer. There is enough cooking utensils hove dine with maximum 8 persons. The living room has two comfortable couches and there are family games for adults and toys for smaller children. There is a big flat screen"/>
    <s v="The neighborhood is best described as upcoming and hip. 5 minutes at walking distance, the Westerpark is situated. This is an urban-green area with lots of stuff to see and do. The Amsterdam Fashion Week is held there, the Affordable Art Fair, the Wintergames, all kind of hip and urban parties take place and in the summer it is a great place to barbecue and hang out. The street where the apartment is located however, is very very quiet at night. So you are able to sleep like a rose ;-) Next to the Westerpark area is the Jordaan area, which is famous for its biological and handycraft markets, as well as its restaurants, small shopping streets and canal-views. The Jordaan area forms part of the city centre. It is a 30 minute walk to get there, or jou can go by public transport. Around the corner, there is a big playground for children and a nice coffee bar to have a good breakfast, lunch or just a coffee while reading your newspapers. And for a good and scenic dinner, go to Cafe Restaura"/>
    <n v="280614"/>
    <s v="Pieter"/>
    <d v="2010-11-07T00:00:00"/>
    <s v="within a day"/>
    <n v="469"/>
    <n v="0.6"/>
    <s v="Oud-West"/>
    <n v="1"/>
    <s v="Oud-West"/>
    <s v="Amsterdam"/>
    <s v="North Holland"/>
    <n v="1051"/>
    <x v="2"/>
    <s v="Netherlands"/>
    <x v="2"/>
    <s v="Entire home/apt"/>
    <n v="6"/>
    <s v="N/A"/>
    <x v="19"/>
    <n v="85"/>
    <n v="122"/>
    <n v="154.05000000000001"/>
    <x v="34"/>
    <n v="9"/>
    <n v="1"/>
    <n v="2.2799999999999998"/>
    <n v="23107.5"/>
    <n v="2079.6799999999998"/>
    <n v="21027.82"/>
    <n v="1"/>
  </r>
  <r>
    <n v="62801"/>
    <s v="Very nice appartment ALL of januari"/>
    <s v="Very Nice Appartment for rent from the 5th of Januari to 6th of febuari. Nicely located on an entrance to the Westerpark. Great friendly calm neighbourhood Lots of grocery shops, restaurants and public transportation on walking distance Comes with free wifi, dishwasher, microwave, washer, dryer, BATH, etc. One bike available (with kidseat). 1 bedroom with kingsize 2 pers bed 1 bedroom for child until age of 4, includes bed, closet, etc. 1 livingroom with 2 pers sleepingcouch Kitchen, hallway, bathroom (bath) Balcony Storage Groundfloor appartment Location for (Hidden by Airbnb) maps; Solebaystraat, bos en lommer, Amsterdam NO SMOKING Very nice appartment, perfect for small family. Lots of toys around. For further questions please e-mail; (Email hidden by Airbnb) or call + (Phone number hidden by Airbnb) Greetings, Jan Visser."/>
    <m/>
    <n v="306117"/>
    <s v="Jan"/>
    <d v="2010-12-01T00:00:00"/>
    <s v="N/A"/>
    <s v="N/A"/>
    <s v="N/A"/>
    <s v="Bos en Lommer"/>
    <n v="1"/>
    <s v="Bos en Lommer"/>
    <s v="Amsterdam"/>
    <s v="North Holland"/>
    <n v="1055"/>
    <x v="2"/>
    <s v="Netherlands"/>
    <x v="2"/>
    <s v="Entire home/apt"/>
    <n v="4"/>
    <n v="592"/>
    <x v="36"/>
    <m/>
    <n v="364"/>
    <n v="79.3"/>
    <x v="19"/>
    <m/>
    <n v="1"/>
    <m/>
    <n v="59475"/>
    <n v="5352.75"/>
    <n v="54122.25"/>
    <n v="1"/>
  </r>
  <r>
    <n v="64736"/>
    <s v="Luxury Houseboat"/>
    <s v="Beautiful houseboat in the center of Amsterdam looking onto the canal called kostverlorengracht. This all private houseboat is a very clean and bright place. The location is ideal , it's only a 5 min walk to the Vondelpark or to the Overtoom. Also lots of public transport options to get to the museum area, shopping center, Damsquare or Leidseplein Leidsesquare in 5-10 min. The houseboat has a bedroom, kitchen, bathroom, toilet and livingroom. It's ideal to stay with 1 or 2 people. Some details: - ground floor - bright houseboat with big windows - terras on the south/west side - private shower/bath and toilet - private fully equipped kitchen with washing machine and small oven - double bed with view over the canal - about 60 m2 - 5 min. walk to Vondelpark/overtoom - tram 1 and 17 around the corner (5-10 min ride to Leidsesquare and museum area) - Schiphol is 15min with public transport"/>
    <m/>
    <n v="306192"/>
    <s v="Conny"/>
    <d v="2010-12-01T00:00:00"/>
    <s v="N/A"/>
    <s v="N/A"/>
    <s v="N/A"/>
    <s v="Oud-West"/>
    <n v="1"/>
    <s v="Oud-West"/>
    <s v="Amsterdam"/>
    <s v="North Holland"/>
    <m/>
    <x v="2"/>
    <s v="Netherlands"/>
    <x v="10"/>
    <s v="Entire home/apt"/>
    <n v="2"/>
    <n v="592"/>
    <x v="22"/>
    <n v="25"/>
    <n v="0"/>
    <n v="236.6"/>
    <x v="11"/>
    <n v="10"/>
    <n v="1"/>
    <n v="1.48"/>
    <n v="34307"/>
    <n v="3087.63"/>
    <n v="31219.37"/>
    <n v="1"/>
  </r>
  <r>
    <n v="64769"/>
    <s v="Unique 3 bedroom house in Centre"/>
    <s v="Our beautifully renovated 3 bedroom house is spread over 3 floors and measures approximately (Phone number hidden by Airbnb) ft.2). We have a charming private garden in the back where we barbecue all the time in the summer. There is a fully equipped kitchen and a large dining room, and living room on the ground floor, the first bedroom, spacious luxurious bathroom (giant tub) and laundry room are on the floor above and another 2 spacious bedrooms, and brand new bathroom are one floor above. Our house is located in the absolute centre (really the best location) of Amsterdam and overlooks a quiet, absolutely lovely green park. The Frederiksplein is about 20 meters from the beginning of the Achtergracht canal and just 1 block from the Amstel River (just a 2 minute walk and you can see the most beautiful theatre in Amsterdam, Carre!). The Utrechtsestraat, one of the best shopping and dining streets in Amsterdam is just around the corner and the Rembrandtplein is only a 5 minute walk away."/>
    <s v="We love love this area of Amsterdam. It's quiet with a park across the street, but right around the corner there is so much action in the Utrechtsestraat. The Utrechtsestraat is known for it's great restaurants, delicacy stores (famous butcher and cheese store), and boutique stores. From our house you can walk anywhere in the city. The Rijksmuseum is just 10 minutes away, as is the Van Gogh museum and all the shopping streets you need."/>
    <n v="312863"/>
    <s v="Marijntje"/>
    <d v="2010-12-08T00:00:00"/>
    <s v="within a day"/>
    <n v="725"/>
    <n v="1"/>
    <s v="Grachtengordel"/>
    <n v="1"/>
    <s v="Grachtengordel"/>
    <s v="Amsterdam"/>
    <s v="North Holland"/>
    <s v="1017 XL"/>
    <x v="2"/>
    <s v="Netherlands"/>
    <x v="5"/>
    <s v="Entire home/apt"/>
    <n v="4"/>
    <s v="N/A"/>
    <x v="79"/>
    <m/>
    <n v="71"/>
    <n v="0"/>
    <x v="15"/>
    <n v="9"/>
    <n v="1"/>
    <n v="0.28999999999999998"/>
    <n v="0"/>
    <n v="0"/>
    <n v="0"/>
    <n v="0"/>
  </r>
  <r>
    <n v="65230"/>
    <s v="Juwelier"/>
    <s v="The apartment is located on the second floor. Beware that there is no elevator in the building, so prepare for some stairs. Amsterdam stairs are very steep. Due to the stairs this apartment is not suitable for families with (small) children or people with immobility problems. We offer a spacious lounge room/dining corner and television. Also wifi is available. If you have any questions about staying in The Juwelier just get in touch!"/>
    <s v="The apartment is in the middle of down town. Restaurant, cafeterias, coffee shops, theatres, theatres of English stand up comedians and more. Just around the building or meters from the front door."/>
    <n v="213960"/>
    <s v="Riek"/>
    <d v="2010-08-26T00:00:00"/>
    <s v="within an hour"/>
    <n v="38"/>
    <n v="1"/>
    <s v="Amsterdam Centrum"/>
    <n v="1"/>
    <s v="Amsterdam Centrum"/>
    <s v="Amsterdam"/>
    <s v="North Holland"/>
    <s v="1012 GB"/>
    <x v="2"/>
    <s v="Netherlands"/>
    <x v="2"/>
    <s v="Entire home/apt"/>
    <n v="4"/>
    <n v="0"/>
    <x v="80"/>
    <n v="60"/>
    <n v="313"/>
    <n v="46.15"/>
    <x v="118"/>
    <n v="10"/>
    <n v="1"/>
    <n v="0.93"/>
    <n v="8260.85"/>
    <n v="743.48"/>
    <n v="7517.3700000000008"/>
    <n v="1"/>
  </r>
  <r>
    <n v="67841"/>
    <s v="Amsterdam - The Pijp Apartment 1A"/>
    <s v="Your own private 1 bedroom apartment!! This one bedroom apartment is 40m2 with morning and afternoon sun and immaculately presented with modern designer and vintage furniture and lighting throughout. It is situated close to the Albert Cuyp Markets &amp; Heineken Brewery located in De Pijp, Amsterdam South. This property is located in the lively area of De Pijp which is the most cosmopolitan and vibrant districts of Amsterdam. De Pijp is brimming with great caf√©s, restaurants and bars. The Albert Cuyp Market is 1 street away and the popular Sarphatipark is less then 2 minutes away. The apartment is only a 10 minute walk to Museumplein, Rembrandtplein, Dam Square and Trams 3, 12, 16 and 24 run past the corner of the street. It comes fully equipped with Wireless Broadband Internet and Cable TV. This apartment has a 3 night minimum stay."/>
    <m/>
    <n v="335166"/>
    <s v="Dene"/>
    <d v="2011-01-04T00:00:00"/>
    <s v="within an hour"/>
    <n v="11"/>
    <n v="0.83"/>
    <s v="De Pijp"/>
    <n v="2"/>
    <m/>
    <s v="De Pijp"/>
    <s v="North Holland"/>
    <n v="1073"/>
    <x v="2"/>
    <s v="Netherlands"/>
    <x v="2"/>
    <s v="Entire home/apt"/>
    <n v="2"/>
    <s v="N/A"/>
    <x v="19"/>
    <n v="25"/>
    <n v="35"/>
    <n v="203.45"/>
    <x v="11"/>
    <n v="10"/>
    <n v="2"/>
    <n v="0.15"/>
    <n v="30517.5"/>
    <n v="2746.58"/>
    <n v="27770.92"/>
    <n v="1"/>
  </r>
  <r>
    <n v="68290"/>
    <s v="Rebel - Private Room"/>
    <s v="The place and room I am offering is uniquely situated in the historical heart (old city center) of Amsterdam. And fits two people comfortably. The private room is located on the third floor."/>
    <s v="My home is in a 16th century monumental house (2 floors) and is situated in a quieter part of Amsterdam's city center, just a few minutes walk from the lively Dam Square, the canals and all the highlight that this great city has to offer. It is the perfect base for travelers who wish to explore Amsterdam‚Äôs nightlife. Many not-to-be-missed historic attractions, museums, and theaters are only a short walk from this listing. Both business and leisure guests will appreciate the room‚Äôs proximity to the city's excellent public transport system. I can advise guests regarding bus, train and tram service. Top shopping, bicycle rent shops and canal boats are around the corner."/>
    <n v="336950"/>
    <s v="Manuel"/>
    <d v="2011-01-06T00:00:00"/>
    <s v="within an hour"/>
    <n v="44"/>
    <n v="1"/>
    <s v="De Wallen"/>
    <n v="12"/>
    <s v="De Wallen"/>
    <s v="Amsterdam"/>
    <s v="NH"/>
    <s v="1012 CK"/>
    <x v="2"/>
    <s v="Netherlands"/>
    <x v="11"/>
    <s v="Private room"/>
    <n v="2"/>
    <s v="N/A"/>
    <x v="81"/>
    <n v="20"/>
    <n v="160"/>
    <n v="22.75"/>
    <x v="20"/>
    <n v="10"/>
    <n v="3"/>
    <n v="6.03"/>
    <n v="2479.75"/>
    <n v="223.18"/>
    <n v="2256.5700000000002"/>
    <n v="1"/>
  </r>
  <r>
    <n v="68873"/>
    <s v="Yves Klein - Private Room"/>
    <s v="The place and room I am offering is uniquely situated in the historical heart (old city center) of Amsterdam. And fits two people comfortably. The private room is located on the third floor."/>
    <s v="My home is in a 16th century monumental house (2 floors) and is situated in a quieter part of Amsterdam's city center, just a few minutes walk from the lively Dam Square, the canals and all the highlight that this great city has to offer. It is the perfect base for travelers who wish to explore Amsterdam‚Äôs nightlife. Many not-to-be-missed historic attractions, museums, and theaters are only a short walk from this listing. Both business and leisure guests will appreciate the room‚Äôs proximity to the city's excellent public transport system. I can advise guests regarding bus, train and tram service. Top shopping, bicycle rent shops and canal boats are around the corner."/>
    <n v="336950"/>
    <s v="Manuel"/>
    <d v="2011-01-06T00:00:00"/>
    <s v="within an hour"/>
    <n v="17"/>
    <n v="1"/>
    <s v="De Wallen"/>
    <n v="12"/>
    <s v="De Wallen"/>
    <s v="Amsterdam"/>
    <s v="North Holland"/>
    <s v="1012 CK"/>
    <x v="2"/>
    <s v="Netherlands"/>
    <x v="11"/>
    <s v="Private room"/>
    <n v="2"/>
    <s v="N/A"/>
    <x v="81"/>
    <n v="20"/>
    <n v="156"/>
    <n v="104"/>
    <x v="101"/>
    <n v="10"/>
    <n v="3"/>
    <n v="5.56"/>
    <n v="11336"/>
    <n v="1020.24"/>
    <n v="10315.76"/>
    <n v="1"/>
  </r>
  <r>
    <n v="69042"/>
    <s v="Cozy Studio || Located at the canal!"/>
    <s v="This charming and well equipped studio is located on the fourth floor of an authentic Amsterdam canal house. The studio was just renovated, exposing the original hundred years old wooden beams. It is very bright, with light entering from windows on five sides, including two skylights and canal view. The studio offers all you need for a comfortable stay, including a fully equipped kitchen, a private bathroom, 32&quot; flat screen TV, a computer with fast Internet connection, sounds system, DVD, and a telephone, all with no extra charges. The comfortable king size bed can also be converted to two singles beds. The sofa bed can also accommodate a third guest. I'm sure you will enjoy your stay at my place."/>
    <s v="The Jordaan district is the place to live if you are in Amsterdam. While located in the centre of Amsterdam, it is safe, charming and residential, known for it's many bridges, cafes, restaurants, galleries and markets."/>
    <n v="344312"/>
    <s v="Kjetil"/>
    <d v="2011-01-12T00:00:00"/>
    <s v="within an hour"/>
    <n v="7"/>
    <n v="1"/>
    <s v="Jordaan"/>
    <n v="2"/>
    <s v="Jordaan"/>
    <s v="Amsterdam"/>
    <s v="North Holland"/>
    <n v="1016"/>
    <x v="2"/>
    <s v="Netherlands"/>
    <x v="2"/>
    <s v="Private room"/>
    <n v="3"/>
    <n v="269"/>
    <x v="82"/>
    <n v="40"/>
    <n v="51"/>
    <n v="101.4"/>
    <x v="94"/>
    <n v="9"/>
    <n v="2"/>
    <n v="1.28"/>
    <n v="5678.4"/>
    <n v="511.06"/>
    <n v="5167.3399999999992"/>
    <n v="1"/>
  </r>
  <r>
    <n v="73208"/>
    <s v="Centre Museum Quarter Apt Roof Deck"/>
    <s v="Characterisic two bedroom duplex apartment with roof terrace, in a charming turn of the century town house. Situated in the heart of the Museum Quarter, A stone‚Äôs throw from the Rijksmuseum, Van Gogh Museum, Concert Gebouw and Vondel Park. The apartment has a spacious living room and dining room with original plaster ceilings. A separate fully equipped kitchen and small office. The master bedroom is ensuite with a full bath and shower. The second bedroom can accomodate two single beds, and has a separate shower and W.C. The apartment is perfectly located for chic shopping on the P.C. Hooftstraat, antiquing on the Spiegelgracht, and is a ten minute walk to the Leidseplein and the Centre. The trendy bars and restaurants of the Pijp and the famous Albert Cuyp Market are also close by. Conveniently located to the Amsterdam RAI Convention Centre and the Amsterdam WTC, World Trade Centre. Many trams stop around the corner, and there are excellent links to Schiphol Airport and Sation Zuid. It"/>
    <m/>
    <n v="381900"/>
    <s v="Vikki"/>
    <d v="2011-02-08T00:00:00"/>
    <s v="within a few hours"/>
    <n v="143"/>
    <n v="1"/>
    <s v="Museumkwartier"/>
    <n v="2"/>
    <s v="Museumkwartier"/>
    <s v="Amsterdam"/>
    <s v="North Holland"/>
    <n v="1071"/>
    <x v="2"/>
    <s v="Netherlands"/>
    <x v="2"/>
    <s v="Entire home/apt"/>
    <n v="4"/>
    <s v="N/A"/>
    <x v="72"/>
    <n v="70"/>
    <n v="0"/>
    <n v="33.15"/>
    <x v="80"/>
    <n v="10"/>
    <n v="1"/>
    <n v="0.63"/>
    <n v="6464.25"/>
    <n v="581.78"/>
    <n v="5882.47"/>
    <n v="1"/>
  </r>
  <r>
    <n v="74367"/>
    <s v="Dutch designer canal house apartment (city centre)"/>
    <s v="Located in the Jordaan area, the most vibrant neighbourhood in Amsterdam, this apartment with a view on a beautiful canal is walking distance from several city highlights (Anne Frank house, Dam square among others) and surrounded by bars and restaurants. The living room gets plenty of natural light and the bedroom faces a very quiet enclosed garden, which can be viewed from the balcony. Some of the furniture has been changed recently. Pictures of the new situation will be uploaded soon. The main furnishings and functions of the flat haven't changed. The new bed in the main room is a very comfortable king size bed. There is a single bed in the back room which connects to the main bedroom. There is currently no bathroom basin however you can use the kitchen sink. There is free wifi."/>
    <m/>
    <n v="391075"/>
    <s v="Ruben"/>
    <d v="2011-02-14T00:00:00"/>
    <s v="N/A"/>
    <s v="N/A"/>
    <s v="N/A"/>
    <s v="Jordaan"/>
    <n v="1"/>
    <s v="Jordaan"/>
    <s v="Amsterdam"/>
    <s v="North Holland"/>
    <n v="1015"/>
    <x v="2"/>
    <s v="Netherlands"/>
    <x v="2"/>
    <s v="Entire home/apt"/>
    <n v="3"/>
    <s v="N/A"/>
    <x v="6"/>
    <n v="60"/>
    <n v="249"/>
    <n v="0"/>
    <x v="75"/>
    <n v="9"/>
    <n v="1"/>
    <n v="0.11"/>
    <n v="0"/>
    <n v="0"/>
    <n v="0"/>
    <n v="0"/>
  </r>
  <r>
    <n v="75382"/>
    <s v="Garden Suite Studiohttps://www.airbnb.com/manage-l"/>
    <s v="What you see in the pictures is what you get. A beautiful and spacious self contained private accomodation (studio apartment) with private kitchen and bathroom inside our house that captures the true feeling of BB IJ. Featured is a double bed, sitting and eating area, with full kitchen. There is also a fold out bed for a third person. The cottage room can be rented for larger groups. Enjoy the views of the garden, canal, and historic windmill from inside or step out into the private garden to take it all in. Have breakfast in the garden, feed the swans, or enjoy the evening looking out on to the water, old bridges, and windmill. Ammenities include: -garden with terrace on the waterfront -nespresso (coffee) -water cooker -microwave -electric hob - combi oven -fridge -toaster -TV -internet -private bathroom with toilet, sink, and bathtub! General: Welcome to BB IJ, one of Amsterdam's finest historic bed &amp; breakfast, boasting distinctively elegant rooms. BB IJ is a Gentlemen's dike ho"/>
    <s v="My neighborhood offers the best of Amsterdam! Windmill on canal, street markets, great restaurants, quick access to all city hot spots.... public transport is 1/2 minute away, and the neighborhood is gorgeous with canals and historical Dutch architecture!"/>
    <n v="399879"/>
    <s v="Tina"/>
    <d v="2011-02-19T00:00:00"/>
    <s v="N/A"/>
    <s v="N/A"/>
    <s v="N/A"/>
    <s v="Indische Buurt"/>
    <n v="3"/>
    <s v="Indische Buurt"/>
    <s v="Amsterdam"/>
    <s v="North Holland"/>
    <n v="1093"/>
    <x v="2"/>
    <s v="Netherlands"/>
    <x v="2"/>
    <s v="Private room"/>
    <n v="3"/>
    <n v="646"/>
    <x v="16"/>
    <n v="25"/>
    <n v="98"/>
    <n v="161.85"/>
    <x v="86"/>
    <n v="10"/>
    <n v="3"/>
    <n v="1.9"/>
    <n v="16994.25"/>
    <n v="1529.48"/>
    <n v="15464.77"/>
    <n v="1"/>
  </r>
  <r>
    <n v="75444"/>
    <s v="Cottage Room- Completely Private"/>
    <s v="The Cottage Room Relax in this intimate room with Dutch antique furnishings. This room has a double bed, eating area, with a gorgeous en-suite bathroom. Also there is a &quot;white-noise&quot; machine in the room to ensure restful sleep&quot;at anytime! This room has no access to the garden. Ammenities include: -white noise machine -water cooker -fridge -TV -internet -en suite bathroom with toilet, sink, and shower BB IJ is situated in the center of Amsterdam along the outer Singel canal. It is a dream location for tourists and businesspersons alike. BB IJ's garden lies along the water, which was the original IJ waterfront to the city. Just across the canal from the garden, is the only surviving Windmill de Gooyer in the center of Amsterdam which is also a famous brewery ( Brouwerij 't IJ,)"/>
    <s v="The Cottage room is located in the vibrant fun friendly touristy trendy Amsterdam Oost! It is very international and one of the best locations in Amsterdam!"/>
    <n v="399879"/>
    <s v="Tina"/>
    <d v="2011-02-19T00:00:00"/>
    <s v="N/A"/>
    <s v="N/A"/>
    <s v="N/A"/>
    <s v="Indische Buurt"/>
    <n v="3"/>
    <s v="Indische Buurt"/>
    <s v="Amsterdam"/>
    <s v="North Holland"/>
    <n v="1093"/>
    <x v="2"/>
    <s v="Netherlands"/>
    <x v="2"/>
    <s v="Private room"/>
    <n v="2"/>
    <n v="161"/>
    <x v="49"/>
    <n v="15"/>
    <n v="77"/>
    <n v="63.7"/>
    <x v="82"/>
    <n v="9"/>
    <n v="3"/>
    <n v="2.62"/>
    <n v="4459"/>
    <n v="401.31"/>
    <n v="4057.69"/>
    <n v="1"/>
  </r>
  <r>
    <n v="76668"/>
    <s v="studio INN, bright and spacious"/>
    <s v="studio INN is located on the first floor of a monumental building. The bed+breakfast has a private entrance, accessible from the staircase (there is no elevator). From the entrancehall, you enter the two bedrooms and bathroom. In the large room there is a comfortable double bed, an open wardrobe and a comfy chair by the window. You can make coffee and tea as much as you like, and use the small fridge for cold beverages. Also, there is a table with four chairs where breakfast can be enjoyed. The small room has a double bed, and also the view over the water and the chestnut tree. The small room is only rented in combination with the large room. The bathroom is used by both chambers, and comprises a shower, a sink and toilet."/>
    <s v="studio INN is situated on a very central spot in Amsterdam, in a pleasant and quiet neighbourhood, with lots of characteristic bridges and historic store-houses. The Zandhoek with its monumental edifices is close by, as is the Jordaan-area and the Haarlemmerdijk, one of Amsterdams main culinairy streets. From here, Amsterdam can be easily explored."/>
    <n v="409579"/>
    <s v="Guido"/>
    <d v="2011-02-25T00:00:00"/>
    <s v="within an hour"/>
    <n v="43"/>
    <n v="1"/>
    <s v="Spaarndammer en Zeeheldenbuurt"/>
    <n v="1"/>
    <s v="Spaarndammer en Zeeheldenbuurt"/>
    <s v="Amsterdam"/>
    <s v="North Holland"/>
    <n v="1013"/>
    <x v="2"/>
    <s v="Netherlands"/>
    <x v="8"/>
    <s v="Private room"/>
    <n v="4"/>
    <n v="377"/>
    <x v="56"/>
    <m/>
    <n v="219"/>
    <n v="50.05"/>
    <x v="106"/>
    <n v="10"/>
    <n v="1"/>
    <n v="1.1499999999999999"/>
    <n v="6756.75"/>
    <n v="608.11"/>
    <n v="6148.64"/>
    <n v="1"/>
  </r>
  <r>
    <n v="77345"/>
    <s v="miraculous bedroom with gardenview"/>
    <s v="2 pers. bedroom located in a groundfloor apartment with garden view, bathroom with toilet shared. The room itself is very quiet and comfortable, the bed( 2 matrasses in one frame with 2 separate covers) are brand new and absolutely fabulous for dreaming away. You can make yourself a cup of tea or -coffee in the room. The location is also very quiet and is located in a low traffic one direction short street; close to concerthall and museam area. 15 minutes walking distance to; Congreshal RAI, - WTC train-metrostation,-trams, -busses, and inner city-circle, 10 min. to Vondelpark. Walking through the Vondelpark you will enjoy all sorts of old trees,plains and lawns. In summertime their is music and dancing and you can walk right through the park towards the famous Leidse Plein (12 minutes). This famous square has bars, restaurants, shops, a casino and a checkerboard on the sidewalk where many welknown chessplayers are spotted and a variety of different shops. And their is the fa"/>
    <s v="Quietnes and still at close range. And still close to everything you need."/>
    <n v="412591"/>
    <s v="Lia"/>
    <d v="2011-02-27T00:00:00"/>
    <s v="within an hour"/>
    <n v="35"/>
    <n v="1"/>
    <s v="Stadionbuurt"/>
    <n v="1"/>
    <m/>
    <s v="Amsterdam"/>
    <s v="North Holland"/>
    <m/>
    <x v="2"/>
    <s v="Netherlands"/>
    <x v="2"/>
    <s v="Private room"/>
    <n v="2"/>
    <n v="0"/>
    <x v="2"/>
    <n v="20"/>
    <n v="30"/>
    <n v="142.35"/>
    <x v="119"/>
    <n v="9"/>
    <n v="1"/>
    <n v="1.3"/>
    <n v="13523.25"/>
    <n v="1217.0899999999999"/>
    <n v="12306.16"/>
    <n v="1"/>
  </r>
  <r>
    <n v="81982"/>
    <s v="Houseboat Amstel river next to park"/>
    <s v="Beautiful houseboat/ship on the Amstel river. Boat is located next to the Martin Luther King park - so it's really quiet as there are no other houses nearby (except for neighboring boats). In the summer you can swim in the Amstel, and sit outside on the deck in a deck seat. There is broadband internet (via wifi) and heating for the colder days. Some notes: 1. Boats were built the move stuff, not people. Therefore the ceilings are not very high. If you are taller than 1.85m, you will not be able to stand up straight everywhere. 2. Streetview: these images were shot during the Parade street festival. This is a 2 weeks festival in August - which is great, fun, but noisy. For the rest of the year, the park is quiet and there are no fences or porta potties either. 3. I can't host more than 2 persons. It's not save for small children. I don't host pets, as I have a cat. Please note that I'm not offering the entire houseboat. It includes the depicted bedroom - and of course you can make use"/>
    <s v="- Close to both the old city center, De Pijp, as well as the highway and train stations (RAI and Amstel) - Many shops and supermarkets in the neighborhood, open from 8am to 2am (7 days/week). - Next to the Martin Luther King park - Quiet at night - Hear and see the waterbirds, such as ducks, swans, snipes, and coots - Local restaurants/take-aways incl. Indonesian, Thai, Indian, and Sushi"/>
    <n v="378043"/>
    <s v="Martin"/>
    <d v="2011-02-05T00:00:00"/>
    <s v="within a few hours"/>
    <n v="133"/>
    <n v="1"/>
    <m/>
    <n v="1"/>
    <m/>
    <s v="Amsterdam"/>
    <s v="North Holland"/>
    <n v="1079"/>
    <x v="2"/>
    <s v="Netherlands"/>
    <x v="9"/>
    <s v="Private room"/>
    <n v="2"/>
    <n v="0"/>
    <x v="83"/>
    <n v="25"/>
    <n v="340"/>
    <n v="19.5"/>
    <x v="50"/>
    <n v="10"/>
    <n v="1"/>
    <n v="2.27"/>
    <n v="1813.5"/>
    <n v="163.22"/>
    <n v="1650.28"/>
    <n v="1"/>
  </r>
  <r>
    <n v="82482"/>
    <s v="The Backroom - Central private appt"/>
    <s v="Located in the heart of the Jordaan, in city central Amsterdam. Our backroom, formally the guest quarters of an artist atelier, is on the ground floor, access to a garden, fully private and all main attractions, cafe's / restaurants, and shopping are within a walking distance. Our neighborhood rocks! There is always something going on. Festivals, concerts, and everyday shopping on the nine's streets, dining or getting a drink in the many bars and restaurants. You have a private, &quot;Amsterdam style&quot; ensuite bathroom (shower, toilet), a great real bed, a microwave / oven, fridge / freezer, a Nespresso machine, and a great skylight. The studio apartment can sleep up to 2 adults comfortably, and up to max 2 more on a pull our day bed. If you are coming with 4 people, we ask for a 2 night minimum stay. It's just too much laundry for 1 night. The garden area is great to use on a nice day and the room has these amazing glass ceilings which bring in a lot of natural light. As a guest, you w"/>
    <s v="The Elandsgracht is a well known street and area in the Jordaan. There are many great restaurants, and shops on our street. Once you walk over the bridge from the Prinsengracht, you enter the nine streets, one of the most popular shopping areas in the City. The Anne Frank House is just a 5 minute walk from our place."/>
    <n v="186729"/>
    <s v="Shawna"/>
    <d v="2010-07-31T00:00:00"/>
    <s v="within an hour"/>
    <n v="50"/>
    <n v="0.94"/>
    <s v="Jordaan"/>
    <n v="1"/>
    <s v="Jordaan"/>
    <s v="Amsterdam"/>
    <s v="North Holland"/>
    <n v="1016"/>
    <x v="2"/>
    <s v="Netherlands"/>
    <x v="2"/>
    <s v="Entire home/apt"/>
    <n v="4"/>
    <s v="N/A"/>
    <x v="2"/>
    <n v="14"/>
    <n v="201"/>
    <n v="221"/>
    <x v="107"/>
    <n v="10"/>
    <n v="1"/>
    <n v="7.58"/>
    <n v="20995"/>
    <n v="1889.55"/>
    <n v="19105.45"/>
    <n v="1"/>
  </r>
  <r>
    <n v="82748"/>
    <s v="Bright apt in central Amsterdam"/>
    <s v="Stay in the very centre of Amsterdam on arguably the most beautiful canal of the city. The apartment with canal view (80 sq. m) is located in the old city between Rembrandt Square and Waterloo Square (the flea market). The quiet Groenburgwal hardly has any traffic (mostly cyclists and pedestrians). The Opera House, Hermitage Museum, Rembrandt House, Amsterdam Zoo (Artis), cafes, restaurants and major shopping street are around the corner. There are no noisy cafes or restaurants on the Groenburgwal itself; that's all within a few minutes walking distance (but not on your doorstep). You are near Nieuwmarkt underground station (1st from Central Station) and Waterlooplein underground station (2nd from Central Station) and tram stops. The 2-room apartment (on the 2nd floor in a 17th century listed building) has all amenities: central heating, fully equipped kitchen, digital TV, (free and secure) WIFI, stereo radio and CD player, washer/dryer, soap &amp; shampoo, iron &amp; ironing board. Bedroom ("/>
    <m/>
    <n v="450453"/>
    <s v="Rudolf"/>
    <d v="2011-03-19T00:00:00"/>
    <s v="within an hour"/>
    <n v="46"/>
    <n v="1"/>
    <s v="Amsterdam Centrum"/>
    <n v="2"/>
    <s v="Amsterdam Centrum"/>
    <s v="Amsterdam"/>
    <s v="North Holland"/>
    <n v="1011"/>
    <x v="2"/>
    <s v="Netherlands"/>
    <x v="2"/>
    <s v="Entire home/apt"/>
    <n v="4"/>
    <s v="N/A"/>
    <x v="84"/>
    <n v="25"/>
    <n v="239"/>
    <n v="130.65"/>
    <x v="101"/>
    <n v="10"/>
    <n v="2"/>
    <n v="1.27"/>
    <n v="30702.75"/>
    <n v="2763.25"/>
    <n v="27939.5"/>
    <n v="1"/>
  </r>
  <r>
    <n v="83498"/>
    <s v="Single attic room for one person only"/>
    <s v="This room is on the top floor of our guesthouse, that's why we call it the attic room. It's available for one person and only if our single room is not available anymore. The room is very basic, but has a comfortable bed. This is also the reason why it's cheaper than our other rooms."/>
    <s v="The guesthouse is in the centre of Amsterdam, close to public transport and most of tourist spots of the city, like clubs, bars, restaurants, museums and shops."/>
    <n v="124245"/>
    <s v="Edwin"/>
    <d v="2010-05-13T00:00:00"/>
    <s v="within an hour"/>
    <n v="44"/>
    <n v="1"/>
    <s v="Amsterdam Centrum"/>
    <n v="3"/>
    <s v="Amsterdam Centrum"/>
    <s v="Amsterdam"/>
    <s v="North Holland"/>
    <n v="1017"/>
    <x v="2"/>
    <s v="Netherlands"/>
    <x v="2"/>
    <s v="Private room"/>
    <n v="1"/>
    <s v="N/A"/>
    <x v="33"/>
    <m/>
    <n v="204"/>
    <n v="155.35"/>
    <x v="120"/>
    <n v="9"/>
    <n v="3"/>
    <n v="6.96"/>
    <n v="6990.75"/>
    <n v="629.16999999999996"/>
    <n v="6361.58"/>
    <n v="1"/>
  </r>
  <r>
    <n v="84057"/>
    <s v="Bed&amp;Bike SleepOnNature - free bikes"/>
    <s v="Do you want to avoid the tourist traps, feel like a local and uncover the hidden gems of Amsterdam while cruising around with your bike? Are you looking for a relaxed stay far from the noise of the city but still want to be 10 mins by bike from the centre? You are on the right place then! Welcome to Bed&amp;Bike, a safe haven filled with love and good energy. I (Stephi) would be more than happy to welcome you &amp; give you plenty of tips on where to go, what to see, eat and drink. I fell in love with this city first, then with this house because of its natural light and quietness: there are no tall buildings around, a partial view on the park on the front side and quiet gardens at the back. I have named it Bed&amp;Bike because instead of breakfast I give Bikes to my guests, provided with 2 locks and working lights (cash deposit of 100 EUR per bike required). The house is ideally located since you will have a peaceful and comfortable location while also maintaining a city presence. In this area t"/>
    <s v="I love the west area of Amsterdam because it's quiet, handsome yet full with bustling shopping streets and only a few minutes from the centre. Here, you'll find the Vondelpark and the Rembrandt Park, great shops and the best restaurants in town, street markets as well as elegant mansions, cultural meeting points and excellent terraces."/>
    <n v="459028"/>
    <s v="Stefania"/>
    <d v="2011-03-23T00:00:00"/>
    <s v="within an hour"/>
    <n v="30"/>
    <n v="1"/>
    <s v="Oud-West"/>
    <n v="27"/>
    <s v="Oud-West"/>
    <s v="Amsterdam"/>
    <s v="North Holland"/>
    <n v="1057"/>
    <x v="2"/>
    <s v="Netherlands"/>
    <x v="8"/>
    <s v="Private room"/>
    <n v="2"/>
    <n v="1130"/>
    <x v="11"/>
    <n v="15"/>
    <n v="334"/>
    <n v="132.6"/>
    <x v="95"/>
    <n v="10"/>
    <n v="5"/>
    <n v="0.73"/>
    <n v="13260"/>
    <n v="1193.4000000000001"/>
    <n v="12066.6"/>
    <n v="1"/>
  </r>
  <r>
    <n v="91535"/>
    <s v="Houseboat &quot;Ramona&quot; Amsterdam centre"/>
    <s v="A houseboat with a nice terras, livingroom with tv and wifi and intergrated kitchen. Kitchen has dishwasher, microwafe and electric stove and air conditioning in bedroom one. Bathroom with bath and two bedrooms with double beds. Situated on the outer canal of the city centre and is in the visinity of the Albert Cuyp market and Heiniken brewery. Suitable for 1 up to 4 persons. No smoking!"/>
    <s v="You will be staying in the south centre side of the city. It has walking distance to the the heart of Amsterdam, the 'rijksmuseum', 'Leidse plein' river 'Amstel' and 'Rembrand plein'. The houseboat is situated only a 100 meters down the street of the world famous Heineken Experience/Brewery."/>
    <n v="494281"/>
    <s v="Michiel"/>
    <d v="2011-04-08T00:00:00"/>
    <s v="N/A"/>
    <s v="N/A"/>
    <s v="N/A"/>
    <s v="De Pijp"/>
    <n v="1"/>
    <s v="De Pijp"/>
    <s v="Amsterdam"/>
    <s v="North Holland"/>
    <m/>
    <x v="2"/>
    <s v="Netherlands"/>
    <x v="10"/>
    <s v="Entire home/apt"/>
    <n v="4"/>
    <n v="32"/>
    <x v="85"/>
    <n v="25"/>
    <n v="0"/>
    <n v="217.1"/>
    <x v="10"/>
    <n v="10"/>
    <n v="1"/>
    <n v="0.32"/>
    <n v="41031.9"/>
    <n v="3692.87"/>
    <n v="37339.03"/>
    <n v="1"/>
  </r>
  <r>
    <n v="97221"/>
    <s v="Beautiful and spacious room"/>
    <s v="Private room offered for B&amp;B in a elegant furnished, clean and tidy apartment in a nice and quiet area close to the center with breakfast included. The room is very well connected by public transportations day and night also with the airport. The room is also provided with mini fridge, microwaves and water boiler. PLS PAY ATTENTION TO THE FOLLOWING INFO: 1) I rent private rooms and not the entire apartment, I need to live in the same apartment by law 2) The bathroom is shared. 3) There is no use of kitchen 4) For hygienical reasons and to give the chance to the guests to have more meals beside the breakfast, I supply only disposable cutlery and disposable tablewear High speed WiFi connection available included in the price. Use of laptop for guests only included in the price. There is a parking area downstairs and the price is 14 euros per day. Night and sunday it is free. I am regularly subscribed at the Chamber of Commerce. The accommodation is located in the Amsterdam Nieuw-West"/>
    <m/>
    <n v="195859"/>
    <s v="Gianni"/>
    <d v="2010-08-09T00:00:00"/>
    <s v="within an hour"/>
    <n v="59"/>
    <n v="1"/>
    <s v="Slotervaart"/>
    <n v="2"/>
    <s v="Slotervaart"/>
    <s v="Amsterdam"/>
    <s v="North Holland"/>
    <n v="1062"/>
    <x v="2"/>
    <s v="Netherlands"/>
    <x v="8"/>
    <s v="Private room"/>
    <n v="2"/>
    <s v="N/A"/>
    <x v="60"/>
    <n v="50"/>
    <n v="344"/>
    <n v="0"/>
    <x v="59"/>
    <n v="9"/>
    <n v="2"/>
    <n v="1.52"/>
    <n v="0"/>
    <n v="0"/>
    <n v="0"/>
    <n v="0"/>
  </r>
  <r>
    <n v="97476"/>
    <s v="Sunny, spacious apartment near Vondelpark"/>
    <s v="Looking for a great place to relax in busy Amsterdam? Especially if you're looking for snuggling on a super big sofa, relax in a hammock or take a walk in the park; this is the place to be :) My apartment is ideal for couples. It has a bedroom with a double bed (1.40m) and a large living room, private kitchen and bathroom. It's situated in a beautiful, calm area in the fancy south part of Amsterdam, it's a green oasis surrounded by trees. Please keep in mind you are renting somebody‚Äôs private apartment and not a hotel room, this means please respect the neighbors, don‚Äôt make noise. I will make sure to leave you my house super clean please respect that and try to do the same when you check out. If that‚Äôs hard for you, please consider another place ;) Still interested? My place is ideal for couples who want to stay in a safe, clean, spacious and light apartment in a quiet neighborhood but still want to be close to the center. Situated only 2 blocks from Amsterdam's best and most cent"/>
    <s v="My street is one where a lot of families live and there are a lot of shops and restaurants nearby. I live very close to Vondelpark, cities most famous park."/>
    <n v="485930"/>
    <s v="Rachel"/>
    <d v="2011-04-05T00:00:00"/>
    <s v="within a few hours"/>
    <n v="141"/>
    <n v="1"/>
    <s v="Oud-Zuid"/>
    <n v="1"/>
    <m/>
    <s v="Amsterdam"/>
    <s v="North Holland"/>
    <n v="1075"/>
    <x v="2"/>
    <s v="Netherlands"/>
    <x v="2"/>
    <s v="Entire home/apt"/>
    <n v="2"/>
    <s v="N/A"/>
    <x v="32"/>
    <n v="25"/>
    <n v="17"/>
    <n v="223.6"/>
    <x v="121"/>
    <n v="10"/>
    <n v="1"/>
    <n v="0.52"/>
    <n v="25714"/>
    <n v="2314.2600000000002"/>
    <n v="23399.739999999998"/>
    <n v="1"/>
  </r>
  <r>
    <n v="107195"/>
    <s v="A'dam Centre, Bright and Comfy"/>
    <s v="This quiet apartment in a safe area has everything you need for a comfortable holiday: Private kitchen and bathroom Big private garden Wifi internet connection Bedlinnen and towels are provided Only 10 minutes from the Central Station Close to tourist attractions Tram and bus around the corner Supermarket within 2 minutes walking distance The apartment sleeps up to 3 people Please contact me if you want more info or reserve the apartment. I'll be happy to answer all of your questions about the house or neighbourhood. Best regards, Marieke"/>
    <m/>
    <n v="249794"/>
    <s v="Marieke"/>
    <d v="2010-09-30T00:00:00"/>
    <s v="within an hour"/>
    <n v="35"/>
    <n v="1"/>
    <s v="Oostelijke Eilanden en Kadijken"/>
    <n v="1"/>
    <s v="Oostelijke Eilanden en Kadijken"/>
    <s v="Amsterdam"/>
    <s v="North Holland"/>
    <n v="1018"/>
    <x v="2"/>
    <s v="Netherlands"/>
    <x v="2"/>
    <s v="Entire home/apt"/>
    <n v="3"/>
    <n v="538"/>
    <x v="19"/>
    <n v="30"/>
    <n v="1"/>
    <n v="11.05"/>
    <x v="21"/>
    <n v="10"/>
    <n v="1"/>
    <n v="0.31"/>
    <n v="1657.5"/>
    <n v="149.18"/>
    <n v="1508.32"/>
    <n v="1"/>
  </r>
  <r>
    <n v="107972"/>
    <s v="museums and music"/>
    <s v="This is a 3-room sunny apartment on the 4th floor in a small building, In the bedroom there is a king-size bed. You can walk from here to all kinds of places of interest, or you can take a tram. There is a quiet communal garden at the back of the building. There is an elevator. You''ll find all kinds of shops in the street and around the corner. Public transport is very good, but the centre, the big museums (Rijksmuseum, van Gogh, Municipal)and Concert Hall are 10- 15 minutes walking. The Vondelpark also is at 5 minutes. Also, there are 3 supermarkets, 2 bakeries, several places to eat till late in the night, ATM machines in the street. There are many restaurants, pizzerias, bars and lunch rooms in the neighbourhood. Leidseplein, the so-called entertainment area, is 5 minutes walking. I have a washing machine, but no dryer. And I do the the dishes by hand You can of course use my wireless internet connection. INCLUDED: - Towels, sheets , hair dryer etc. - Tea, coffee, juice,"/>
    <s v="My neighborhood is very pleasant, mostly apartments, but also shops, small restaurants, excellent public transport, and the 3 big museums are within walking distance,"/>
    <n v="558976"/>
    <s v="Joke"/>
    <d v="2011-05-05T00:00:00"/>
    <s v="within a few hours"/>
    <n v="108"/>
    <n v="1"/>
    <s v="Oud-West"/>
    <n v="1"/>
    <s v="Oud-West"/>
    <s v="Amsterdam"/>
    <s v="North Holland"/>
    <n v="1054"/>
    <x v="2"/>
    <s v="Netherlands"/>
    <x v="2"/>
    <s v="Entire home/apt"/>
    <n v="2"/>
    <s v="N/A"/>
    <x v="11"/>
    <n v="25"/>
    <n v="62"/>
    <n v="0.65"/>
    <x v="79"/>
    <n v="10"/>
    <n v="1"/>
    <n v="0.8"/>
    <n v="65"/>
    <n v="5.85"/>
    <n v="59.15"/>
    <n v="1"/>
  </r>
  <r>
    <n v="108890"/>
    <s v="Amsterdam at its best"/>
    <m/>
    <m/>
    <n v="563208"/>
    <s v="Jorien"/>
    <d v="2011-05-06T00:00:00"/>
    <s v="N/A"/>
    <s v="N/A"/>
    <s v="N/A"/>
    <s v="Oud-West"/>
    <n v="1"/>
    <s v="Oud-West"/>
    <s v="Amsterdam"/>
    <s v="Noord-Holland"/>
    <s v="1054 TN"/>
    <x v="2"/>
    <s v="Netherlands"/>
    <x v="2"/>
    <s v="Entire home/apt"/>
    <n v="4"/>
    <n v="646"/>
    <x v="11"/>
    <n v="30"/>
    <n v="0"/>
    <n v="40.299999999999997"/>
    <x v="22"/>
    <n v="10"/>
    <n v="1"/>
    <n v="0.17"/>
    <n v="4030"/>
    <n v="362.7"/>
    <n v="3667.3"/>
    <n v="1"/>
  </r>
  <r>
    <n v="115795"/>
    <s v="Jardin Dreams | Warm | 2 Bedrooms|Renovated|"/>
    <s v="This recently renovated apartment can be your home away from home with: - Two bedrooms, with a real large double bed in each - Livingroom with comfy sofa, dining table and a 42 inch TV - Large kitchen with all appliances (Dishwasher, fridge, pots &amp; pans, microwave, etc) - Private clean bathroom - Wooden polished floor throughout all rooms - Clean bed cloth and fresh towels - Fast &amp; Free wireless internet - Check-in after 15:00, check-out before 11:00. Checkins between 15:00 and 22:00 are flexible. If you are visiting the RAI convention centre, then Jardin Dreams is the best place to stay. Enjoy the comfortable Jardin Dreams!"/>
    <s v="Modern 4 person (2 bedroom) private apartment located in the Pijp. This is said to be one of the most vibrant and cosmopolitan neighbourhoods in Amsterdam. The pijp houses a lot of interesting stores, shops and boutiques. The inhabitants of the Pijp are mostly students, (young) professionals and expats. You will hardly encounter any tourists here. The apartment is located in a quiet street, but only two blocks away from the night- and daylife. Find all bars, restaurants, shops and boutiques just around the corner. You can walk to the city-centre in 15 min, or 5 min by bike or tram. A nice and quiet place to sleep, with all the fun within a 5 minute walk! Famous places like the van Gogh museum, Rijksmuseum (Rembrandt), Anne-Frank house, Heineken experience and Albert Cuyp market all are in walking distance, or easily reachable with a short bike or tram ride."/>
    <n v="468497"/>
    <s v="Lennart"/>
    <d v="2011-03-28T00:00:00"/>
    <s v="N/A"/>
    <s v="N/A"/>
    <s v="N/A"/>
    <s v="De Pijp"/>
    <n v="1"/>
    <s v="De Pijp"/>
    <s v="Amsterdam"/>
    <s v="North Holland"/>
    <n v="1073"/>
    <x v="2"/>
    <s v="Netherlands"/>
    <x v="8"/>
    <s v="Private room"/>
    <n v="4"/>
    <s v="N/A"/>
    <x v="86"/>
    <n v="50"/>
    <n v="286"/>
    <n v="0"/>
    <x v="75"/>
    <n v="10"/>
    <n v="1"/>
    <n v="1.29"/>
    <n v="0"/>
    <n v="0"/>
    <n v="0"/>
    <n v="0"/>
  </r>
  <r>
    <n v="118097"/>
    <s v="all private, art @ home in city center-1"/>
    <s v="AdamGoodStay guest house offers a luxurious guest-room, where guests feel 'at home away from home'. The (non smoking) guest-room(s) location is quiet and separated from our own apartment to secure your privacy. A 16 m2 total space with double bed, coffee &amp; tea making facilities and a spacious private bathroom (toilet, bath /shower) are at your disposal. You have your own balcony! Green energy! Adamgoodstay has made an investment in green energy: a non-polluting source of power. We installed solar-panels on the roof of our house. This means that electricity in your room is environmentally sound. Together we can make it happen!"/>
    <s v="Our house &amp; your room is located in the city center, where you can enjoy being part of daily life in one of Europe's most relaxed but exciting places. Once you've closed the door you're right in the middle of this buzzing city - feel the spirit! - Close to Leidseplein and Kerkstraat. - Five minutes walk from Reguliersdwarsstraat. - Two minutes from Paradiso, Melkweg, Jimmy .. Woo, Sugar Factory; name it! - Five minutes from Jordaan &amp; 9-streets shopping - An endless choice of restaurants, theatres, and .. museums at walking distance! - There are bike rentals available around th(URL HIDDEN) .. corner - Tram and bus connection to all parts of the city .. and country"/>
    <n v="538659"/>
    <s v="Wendie And Hans"/>
    <d v="2011-04-27T00:00:00"/>
    <s v="within a few hours"/>
    <n v="238"/>
    <n v="1"/>
    <s v="Grachtengordel"/>
    <n v="2"/>
    <s v="Grachtengordel"/>
    <s v="Amsterdam"/>
    <s v="North Holland"/>
    <n v="1017"/>
    <x v="2"/>
    <s v="Netherlands"/>
    <x v="4"/>
    <s v="Private room"/>
    <n v="2"/>
    <s v="N/A"/>
    <x v="2"/>
    <n v="0"/>
    <n v="100"/>
    <n v="185.9"/>
    <x v="109"/>
    <n v="10"/>
    <n v="2"/>
    <n v="3.79"/>
    <n v="17660.5"/>
    <n v="1589.45"/>
    <n v="16071.05"/>
    <n v="1"/>
  </r>
  <r>
    <n v="118117"/>
    <s v="Lovely self contained studio in Oud West"/>
    <s v="This lovely 25 m2 (269 sq ft) Studio is in the heart of Amsterdam. It is a single room with open kitchen and adjacent bathroom. We've done our best to make it warm, cozy yet bright studio. It's a perfect little place for couples and homely enough for when you are traveling by yourself. (Check out the maps section we've put together. There are a lot of great tips and places in there.)"/>
    <s v="Our neighborhood is called Amsterdam 'Oud West' (Old West). It's a friendly district with coffee shops, trendy restaurants, cosy lunchrooms and gastro cafes on every corner. We are right in the middle of many well worth visiting sites such as the Vondelpark, Leidseplein, Rijks Museum and the Van Gogh Museum. Don't miss 'de 9 straatjes' (the nine streets), a great shopping area amidst the gorgious Amsterdam canals. At the end of the street you'll find a daily fresh market, great bars, shops, supermarkets and restaurants."/>
    <n v="596513"/>
    <s v="Nina &amp; Benjamin"/>
    <d v="2011-05-17T00:00:00"/>
    <s v="within an hour"/>
    <n v="53"/>
    <n v="1"/>
    <s v="Oud-West"/>
    <n v="1"/>
    <s v="Oud-West"/>
    <s v="Amsterdam"/>
    <s v="North Holland"/>
    <n v="1053"/>
    <x v="2"/>
    <s v="Netherlands"/>
    <x v="2"/>
    <s v="Private room"/>
    <n v="2"/>
    <n v="269"/>
    <x v="76"/>
    <n v="25"/>
    <n v="334"/>
    <n v="65"/>
    <x v="50"/>
    <n v="10"/>
    <n v="1"/>
    <n v="5.4"/>
    <n v="5655"/>
    <n v="508.95"/>
    <n v="5146.05"/>
    <n v="1"/>
  </r>
  <r>
    <n v="125425"/>
    <s v="Bohemian apartment in nice area"/>
    <s v="Nice private apartment that suits two. The apartment is 70m2 and has a living/dining room, a walk-in-closet, a bedroom with a queen size bed (140*200), a kitchen and a bathroom with shower. There's also a balcony with a couch facing south, so there's a lot of sun. The bed room and living room are both quite spacious (about 20m2 each) an there is a beamer projector for watching movies/dvd and wireless Internet. Also there's a washing machine and a dish washer."/>
    <s v="This street is in the Dapperbuurt in Amsterdam-East. This is a great multi-cultural neighbourhood and especially the food is really nice: There are many places where you can find great Asian and Caribbean food. You'll find a lovely daily market, some vintage stores, a shopping centre, a beautiful green park where you can go jogging or have a picnic, and a train station. The city center is about 10 minutes by bike or tram. This is a great place to get a good touch of the real Amsterdam!"/>
    <n v="623749"/>
    <s v="Elwin"/>
    <d v="2011-05-25T00:00:00"/>
    <s v="N/A"/>
    <s v="N/A"/>
    <s v="N/A"/>
    <s v="Indische Buurt"/>
    <n v="1"/>
    <s v="Indische Buurt"/>
    <s v="Amsterdam"/>
    <s v="North Holland"/>
    <n v="1093"/>
    <x v="2"/>
    <s v="Netherlands"/>
    <x v="12"/>
    <s v="Entire home/apt"/>
    <n v="2"/>
    <s v="N/A"/>
    <x v="11"/>
    <m/>
    <n v="0"/>
    <n v="217.1"/>
    <x v="33"/>
    <n v="10"/>
    <n v="1"/>
    <n v="0.44"/>
    <n v="21710"/>
    <n v="1953.9"/>
    <n v="19756.099999999999"/>
    <n v="1"/>
  </r>
  <r>
    <n v="130390"/>
    <s v="Large private room for rent Center / De Pijp"/>
    <s v="This cosey and newly renovated private room (living + sleeping room) in De Pijp is for rent. Situated only two steps away from the lovely Albert Cuyp market, and many nice bars, you will experience Amsterdam at it's best! The city centre is nearby, and the Van Gogh Museum and Rijksmuseum are at 10 min. distance walking. An excellent place to stay. If you come by car we can suggest a cheap and safe place to park. Th place is perfect for one or two persons. The apartment has a small bathroom (shower&amp;toilet), modern open kitchen, living room and one bedroom with total surface of 35 m2."/>
    <m/>
    <n v="642044"/>
    <s v="Jessy"/>
    <d v="2011-05-30T00:00:00"/>
    <s v="N/A"/>
    <s v="N/A"/>
    <s v="N/A"/>
    <s v="De Pijp"/>
    <n v="1"/>
    <s v="De Pijp"/>
    <s v="Amsterdam"/>
    <s v="North Holland"/>
    <n v="1072"/>
    <x v="2"/>
    <s v="Netherlands"/>
    <x v="2"/>
    <s v="Private room"/>
    <n v="2"/>
    <s v="N/A"/>
    <x v="50"/>
    <n v="30"/>
    <n v="0"/>
    <n v="0"/>
    <x v="49"/>
    <n v="10"/>
    <n v="1"/>
    <n v="0.34"/>
    <n v="0"/>
    <n v="0"/>
    <n v="0"/>
    <n v="0"/>
  </r>
  <r>
    <n v="137026"/>
    <s v="Entire house with garden in De Pijp"/>
    <s v="This lovely, three story monumental house is located in De Pijp, also known as the 'Quartier Latin' of Amsterdam. It is owned by Federica and Ton, an Italian/Dutch couple with three kids. The house has been renovated completely in 2009; all kitchen and bathroom equipment is new. The ground floor has a large living room with a kitchen. Two spacious doors lead into the well taken care of garden, where breakfast or dinner can be enjoyed in the sun. There is even a barbecue available. On the first floor there is a bedroom with a bathroom 'en suite'. There is also a small bedroom with a bed for an infant. On the second floor you will find two additional bedrooms, with an additional bathroom including a bath tub. Features: First floor: Living room, kitchen, toilet and garden Second floor: Bedroom (Queen bed 140 x 200) with bathroom en suite, open studio, baby bedroom Third floor: Bedroom (Single bed, extendable to Queen bed 160x200), second bedroom (single bed in attic with additional ma"/>
    <s v="The house is located at 100 meters from the Amstel river, and nearby popular attractions; Rijksmuseum, Van Gogh Museum, Stedelijk Museum, Vondelpark, Sarphatipark, Leidseplein (bar/caf√©/club scene) and the Albert Cuyp market. The Albert Cuyp is the best-known market in the Netherlands and your address from Monday to Saturday for fresh vegetables, fish, clothes and all kinds of other items. In and around the Albert Cuyp market there are many lunchrooms. There you will find simple but excellent meals with a choice of many international cuisines including Indian, Kurdish, Turkish, Cambodian, Surinam and Chinese."/>
    <n v="670266"/>
    <s v="Ton &amp; Fede"/>
    <d v="2011-06-06T00:00:00"/>
    <s v="within a day"/>
    <n v="939"/>
    <n v="1"/>
    <s v="De Pijp"/>
    <n v="2"/>
    <s v="De Pijp"/>
    <s v="Amsterdam"/>
    <s v="North Holland"/>
    <n v="1074"/>
    <x v="2"/>
    <s v="Netherlands"/>
    <x v="5"/>
    <s v="Private room"/>
    <n v="6"/>
    <s v="N/A"/>
    <x v="87"/>
    <n v="50"/>
    <n v="81"/>
    <n v="0"/>
    <x v="57"/>
    <n v="9"/>
    <n v="1"/>
    <n v="1.03"/>
    <n v="0"/>
    <n v="0"/>
    <n v="0"/>
    <n v="0"/>
  </r>
  <r>
    <n v="141708"/>
    <s v="light modern &amp; cosy apartment"/>
    <s v="****update: I have a cat. A wonderful and easygoing cat -2 years old, clean and friendly- that likes to play and being pet. She only needs to be fed ones a day. Catlovers wanted! If you plan on visiting Amsterdam this apartment is a great place to stay. It's light, modern &amp; cosy. -free Wi-Fi (fast!) -I provide clean bedsheets/ plenty fresh towels -coffee, espresso, tea included -I gladly give you local tips and advice for your trip -bus and tram stop just 50/150mtrs away(10 minutes to downtown) -the whole place for yourself(s) This 55m2 apartment is recently restored, there is one double bed that sleeps two, and an extra mattress can be turned into a comfy bed to facilitate a third person or child in the other (small) bedroom. The bed is140x200cm + matrass 90x200cm. It‚Äôs on the third floor of a historic building (no lift!) after you climb the stairs you find a cosy &amp; modern apartment, with lots of light. While you're there nose around the books in the house, drink your coffee at the"/>
    <s v="Yes Bus &amp; Tram are nearby: 50 mtrs &amp; 150 mtrs, the city centre is just 10 minutes away."/>
    <n v="689016"/>
    <s v="Cindy"/>
    <d v="2011-06-11T00:00:00"/>
    <s v="within an hour"/>
    <n v="6"/>
    <n v="1"/>
    <s v="Indische Buurt"/>
    <n v="1"/>
    <s v="Indische Buurt"/>
    <s v="Amsterdam"/>
    <s v="North Holland"/>
    <n v="1094"/>
    <x v="2"/>
    <s v="Netherlands"/>
    <x v="2"/>
    <s v="Entire home/apt"/>
    <n v="3"/>
    <n v="0"/>
    <x v="88"/>
    <m/>
    <n v="0"/>
    <n v="52.65"/>
    <x v="122"/>
    <n v="9"/>
    <n v="1"/>
    <n v="0.91"/>
    <n v="5159.7"/>
    <n v="464.37"/>
    <n v="4695.33"/>
    <n v="1"/>
  </r>
  <r>
    <n v="68396"/>
    <s v="Zhongxiao Dunhua Studio C near MRT"/>
    <s v="Located at Zhongxiao East Road of Daan district; within the Modern East District of Taipei. Just one block away from Taipei MRT Station - 3 minute walk to Zhongxiao Dunhua Station and 4 minute walk to Sun Yat-sen Memorial Hall Station. The fully furnished studio apartment is situated in the second floor of a 7-floor residential building with walking distance to nearby restaurants, cafes, shops, stores, and major shopping centers (Ming Yao, Breeze 2, SOGO Pacific, Hankyu). Daily garbage collecting service. Spacious aisles and public area. Its definitely the best choice for either leisure travel or business. Amentities: Fully furnished apartment with 10 pings (approximately 355 square feet) living area. 22&quot; Monitor TV Kitchenette (include cooker and compact 2-door refrigerator, dishware Dining Bars and chairs Queen size Double Bed Sofa 3-Door Wooden Closet Washing Machine (in-room laundry area) Bathroom with separated shower room Cable TV Free Internet (LAN) Hair dryer elect"/>
    <m/>
    <n v="339014"/>
    <s v="Lisa"/>
    <d v="2011-01-07T00:00:00"/>
    <s v="within an hour"/>
    <n v="2"/>
    <n v="1"/>
    <s v="Da'an"/>
    <n v="13"/>
    <s v="Da'an"/>
    <s v="Daan District"/>
    <m/>
    <n v="106"/>
    <x v="3"/>
    <s v="Taiwan"/>
    <x v="2"/>
    <s v="Entire home/apt"/>
    <n v="2"/>
    <s v="N/A"/>
    <x v="89"/>
    <n v="0"/>
    <n v="238"/>
    <n v="178.5"/>
    <x v="123"/>
    <n v="10"/>
    <n v="13"/>
    <n v="0.03"/>
    <n v="8699.3799999999992"/>
    <n v="782.94"/>
    <n v="7916.4399999999987"/>
    <n v="1"/>
  </r>
  <r>
    <n v="68398"/>
    <s v="Tonghua Vacation Studio C"/>
    <s v="Private Studio apartment with ensuite bathroom shower, living room, washer, balcony/laundry room, and kitchenette 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Amenities] 26&quot; TV Sofa couch &amp; Coffee table Queen size double bed Air Conditioner Bathroom with shower working desk &amp; chair Kitchenette Balcony &amp; Laundry Area Washer Electric Oven Refrigerator Toas"/>
    <s v="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n v="339014"/>
    <s v="Lisa"/>
    <d v="2011-01-07T00:00:00"/>
    <s v="within an hour"/>
    <n v="18"/>
    <n v="1"/>
    <s v="Da'an"/>
    <n v="13"/>
    <s v="Da'an"/>
    <s v="Daan District"/>
    <m/>
    <n v="106"/>
    <x v="3"/>
    <s v="Taiwan"/>
    <x v="2"/>
    <s v="Entire home/apt"/>
    <n v="2"/>
    <s v="N/A"/>
    <x v="90"/>
    <n v="0"/>
    <n v="286"/>
    <n v="214.5"/>
    <x v="54"/>
    <n v="9"/>
    <n v="13"/>
    <n v="0.08"/>
    <n v="6273.7"/>
    <n v="564.63"/>
    <n v="5709.07"/>
    <n v="1"/>
  </r>
  <r>
    <n v="74641"/>
    <s v="ÈªëÁôΩÈõô‰∫∫Êàø@Âçó‰∫¨Âæ©ËààÁ´ôÔΩ°Â∞èÂ∑®ËõãÊñúÂ∞çÈù¢ÔΩ°Ê∫´Ê≥âÂºèÊµ¥Áº∏ÔΩ°"/>
    <s v="I have 3 rooms for rent, each with a private bath and big windows on the 2nd floor. Each room has its own electronic lock and I set a new password for you when you arrive. There is an elevator in the building and my place is on the 2nd floor. All my listings: Airbnb! https://airbnb.com/rooms/74641 -- B/w suite, King Bed (soft) https://airbnb.com/rooms/74626 -- Simple garden suite, Queen (Medium) https://airbnb.com/rooms/74643 --Lohas suite, Queen (Medium)"/>
    <s v="This area is what we called Business &amp; Residence mixed area. In another word, on the main street (Nanjing E. Road), there are high rise office buildings and shops. Behind the main street, that's where locals live. Buildings are built surrounding a small park where us locals live. There are some restaurants nearby. My building is opposite to a 7-11 convenient store. And there is a supermarket 3 min walk away. Breeze Center Nanjing (a dept. store) is so close that you won't believe it."/>
    <n v="393116"/>
    <s v="3036 Guesthouse (Yi-Wan)"/>
    <d v="2011-02-15T00:00:00"/>
    <s v="N/A"/>
    <s v="N/A"/>
    <s v="N/A"/>
    <s v="Songshan"/>
    <n v="4"/>
    <s v="Songshan"/>
    <s v="Songshan District"/>
    <s v="Taipei City"/>
    <n v="105"/>
    <x v="3"/>
    <s v="Taiwan"/>
    <x v="4"/>
    <s v="Private room"/>
    <n v="3"/>
    <s v="N/A"/>
    <x v="89"/>
    <n v="11.712"/>
    <n v="56"/>
    <n v="42"/>
    <x v="28"/>
    <n v="9"/>
    <n v="4"/>
    <n v="0.48"/>
    <n v="2046.91"/>
    <n v="184.22"/>
    <n v="1862.69"/>
    <n v="1"/>
  </r>
  <r>
    <n v="74643"/>
    <s v="Â∞èÂ∑®ËõãÔΩ°Âçó‰∫¨Âæ©ËààÁ´ôÊ∫´È¶®Â•óÊàø"/>
    <s v="Ê≠°Ëøé‰æÜÂè∞Âåó,ÊàëÂÄëÁöÑÂ∞èÊèêÁê¥Â∑•‰ΩúÂÆ§Â∞±Âú®‰∏ÄÊóÅ,Â¶ÇÊûúÊúâËààË∂£,ÊàëÂÄëÂæàÊ®ÇÊÑèÂíåÂÆ¢‰∫∫‰∫íÂãï! ‰Ω†ÁöÑÂ•óÊàøË£°ÊúâÊ∏ÖÁàΩÂÆâÈùúÁöÑÁ©∫Èñì,ËàíÊúçÁöÑË°õÊµ¥Ë®≠ÂÇô,ÁÑ°Á∑öÁ∂≤Ë∑ØWi-fi,ÊóÖË°åÈúÄË¶ÅÊ¥óË°£Êúç‰πüÊ≤íÂïèÈ°å,ÊúâÊ¥óËÑ´ÁÉòË°£Ê©üÂú®‰Ω†ÈñÄÂ§ñÔΩ°ÊàëÂÑòÈáèÂ∞áÊóÖË°åÊôÇÈúÄË¶ÅÁöÑÊù±Ë•øÁÇ∫‰Ω†Ê∫ñÂÇôÂ•Ω‰∫Ü,Â∏åÊúõ‰Ω†ÊúâÂÄãÊÑâÂø´ÁöÑÊóÖÁ®ã! ‰æÜÈÄôÈÇäÂæàÊñπ‰æø,Ê°ÉÂúíÊ©üÂ†¥ÊúâÂÖ¨ËªäÁõ¥ÈÅîÔΩ°Â∏ÇÂçÄ‰∫§ÈÄöÈõ¢Êç∑ÈÅãÁ´ôÂæàËøë,Ëµ∞Ë∑Ø2ÂàÜÈêò,Â∞çÈñÄÊúâ7-11,‰∏ÄÊóÅÊúâÁôæË≤®ÂÖ¨Âè∏ÂíåIKEA ÂèØ‰ª•ÈÄõË°óÂêÉÈ£Ø,ÂèäÂ∞èÂ∑®ËõãÂèØ‰ª•ÁúãË°®ÊºîËàáÊ∫úÂÜ∞È´îÈ©óÔΩ°‰ΩÜÊàëÊúÄÊÑõÂéªÊÖ∂ÂüéÂÖ¨ÂúíËµ∞Ëµ∞,Áõ™Èû¶ÈüÜÔΩ°"/>
    <s v="Â∞èÂ∑®Ëõã,ÊÖ∂ÂüéÂÖ¨Âúí,Âçó‰∫¨Âæ©ËààÊç∑ÈÅãÁ´ô,Â∞èÂ∑®ËõãÊç∑ÈÅãÁ´ôÔΩ°"/>
    <n v="393116"/>
    <s v="3036 Guesthouse (Yi-Wan)"/>
    <d v="2011-02-15T00:00:00"/>
    <s v="N/A"/>
    <s v="N/A"/>
    <s v="N/A"/>
    <s v="Songshan"/>
    <n v="4"/>
    <s v="Songshan"/>
    <s v="Songshan District"/>
    <m/>
    <n v="105"/>
    <x v="3"/>
    <s v="Taiwan"/>
    <x v="4"/>
    <s v="Private room"/>
    <n v="2"/>
    <s v="N/A"/>
    <x v="91"/>
    <n v="11.712"/>
    <n v="82"/>
    <n v="61.5"/>
    <x v="6"/>
    <n v="9"/>
    <n v="4"/>
    <n v="0.48"/>
    <n v="2517.0700000000002"/>
    <n v="226.54"/>
    <n v="2290.5300000000002"/>
    <n v="1"/>
  </r>
  <r>
    <n v="178036"/>
    <s v="ÂñÆ‰∫∫Â∫ä‰Ωç Single bunk bed [mixed dorm for 4pax]"/>
    <s v="We have both dorm rooms and private rooms in our hostel. Common area combines with cafe and bar, where you can easily meet locals and other backpackers :) In the dorm room, each single bunk bed has its own bed lamp, international socket, and curtain. In private room, we provide bath towel, toothbrush for free. (Extra charge required if you need your linen change) What we provide :) [ Free easy breakfast from 8:30am to 11:00am, includes coffee, tea, toast and jams ] [ Key card access to room and hostel ] [ Elevator access ] [ Small size towel to borrow, bath towel to rent ] [ Indoor slippers ] In common area: [ 4 showers, 4 toilets ] [ Coin washer and dryer, free detergent! ] [ Public computer ] [ Drinking water tap ] [ Fridge ]"/>
    <s v="Local food within 5 mins walk 6 mins walk from MRT NTU Hospital Station Exit 4 (Xiang-Yang Rd.) 10 mins walk from MTR Taipei Main Station, Airport express, Taipei bus terminal. 15 mins walk to Ningxia (ÂØßÂ§è)night market, Ximen area. 3 mins walk to ChengZhong traditional market, ChengHuang Temple 20 mins walk to ZhongZheng exercise center, Chiang Kai-shek Memorial Hall, HuaShan Creative Park 12mins to Taipei101 by MRT 15 mins to Elephant Hill(MRT XiangShan station) by MRT"/>
    <n v="851825"/>
    <s v="TaipeiTaipei Hostel"/>
    <d v="2011-07-21T00:00:00"/>
    <s v="N/A"/>
    <s v="N/A"/>
    <s v="N/A"/>
    <s v="Zhongzheng"/>
    <n v="16"/>
    <s v="Zhongzheng"/>
    <s v="Zhongzheng District"/>
    <s v="Taipei"/>
    <n v="10045"/>
    <x v="3"/>
    <s v="Taiwan"/>
    <x v="13"/>
    <s v="Shared room"/>
    <n v="4"/>
    <n v="15"/>
    <x v="92"/>
    <n v="0"/>
    <n v="353"/>
    <n v="264.75"/>
    <x v="97"/>
    <n v="10"/>
    <n v="16"/>
    <n v="0.54"/>
    <n v="3354.91"/>
    <n v="301.94"/>
    <n v="3052.97"/>
    <n v="1"/>
  </r>
  <r>
    <n v="237684"/>
    <s v="Family Presidential Loft"/>
    <s v="Interiors consists of 3 queen size beds and 2 bathrooms with showers and large size hot tub. The decorations resembled the holiday resorts. Other space layout include: a spacious living room with sofa and coffee table, a dining table for 2, a full kitchen with electric burner, dish dryer, refrigerator, microwave oven, toaster, juice blender, washser/dryer, digital safe in the master bedroom; a office desk and chairs in the downstairs room. The apartment is designed with open layout. However there are blinds and curtain to provide privacy for each of the room."/>
    <s v="Located in the center of Daan district surrounded by commerical banks and prestigious residential bulidings. Just 7 minutes off the metro station and 5 minute-walk to the six-star Taipei Shangri-la Far Eastern Plaza Hotel. Right next to the famous tree-lines Dunhua South Road."/>
    <n v="339014"/>
    <s v="Lisa"/>
    <d v="2011-01-07T00:00:00"/>
    <s v="within an hour"/>
    <n v="11"/>
    <n v="1"/>
    <s v="Da'an"/>
    <n v="13"/>
    <s v="Da'an"/>
    <s v="Daan District"/>
    <m/>
    <n v="106"/>
    <x v="3"/>
    <s v="Taiwan"/>
    <x v="7"/>
    <s v="Entire home/apt"/>
    <n v="6"/>
    <n v="960"/>
    <x v="93"/>
    <n v="0"/>
    <n v="352"/>
    <n v="264"/>
    <x v="123"/>
    <n v="8"/>
    <n v="13"/>
    <n v="0.04"/>
    <n v="33454.080000000002"/>
    <n v="3010.87"/>
    <n v="30443.210000000003"/>
    <n v="1"/>
  </r>
  <r>
    <n v="266837"/>
    <s v="3B2b - 3 Min to MRT, 101 &amp; Night Market Flair"/>
    <s v="Newly remodeled large three bedroom apartment (about 42 ping) with: ‚Ä¢ One bedroom w/ double-sized bed, a second bedroom w/ double-sized bed &amp; a third bedroom w/ a set of bunk beds (please see pictures) ‚Ä¢ Excellent Living Room Area w/ Nice Couch ‚Ä¢ 42‚Äù Flat Screen TV, Entertainment Center ‚Ä¢ Dining Area w/ Seating for Six ‚Ä¢ Well-Equipped Large Kitchen w/ OVEN RANGE ‚Ä¢ Two Bathrooms, One w/ Shower Stall &amp; Other w/ BATHTUB ‚Ä¢ THREE Balconies, One w/ Patio Seating for Six &amp; Another For a Nice Cooldown &amp; View ‚Ä¢ Washer/DRYER"/>
    <s v="Centrally located (all times in walking distance): 3.5 min. to Xinyi Anhe MRT station (Red line), 9 min. to Liuzhangli MRT station (Brown Line), 10 min. to Taipei 101, IN a farmers market (morning) &amp; a night market (night), 6 min. to the best expat bars which are located on AnHe Road, 3 min. to many bus lines. Excellent quality of life in this area. This whole strip is an EXCELLENT farmers market (morning) and night market! Get fresh fruits, vegetables, meats and fish in the morning to cook in your excellent western style kitchen at home! The farmers market also has many home essentials. Eat some of Taipei's best and cheapest food at night! Taipei 101 XinYi Shopping Area &amp; Far Eastern Hotel are within walking distance for a mix of other eateries, restaurants, nice stores, and great places are added into your daily life."/>
    <n v="1398361"/>
    <s v="Roger"/>
    <d v="2011-11-12T00:00:00"/>
    <s v="within an hour"/>
    <n v="24"/>
    <n v="1"/>
    <s v="Da'an"/>
    <n v="12"/>
    <s v="Da'an"/>
    <s v="Daan District"/>
    <m/>
    <n v="106"/>
    <x v="3"/>
    <s v="Taiwan"/>
    <x v="3"/>
    <s v="Entire home/apt"/>
    <n v="6"/>
    <s v="N/A"/>
    <x v="94"/>
    <n v="63.36"/>
    <n v="64"/>
    <n v="48"/>
    <x v="124"/>
    <n v="9"/>
    <n v="11"/>
    <n v="1.1399999999999999"/>
    <n v="4912.13"/>
    <n v="442.09"/>
    <n v="4470.04"/>
    <n v="1"/>
  </r>
  <r>
    <n v="268604"/>
    <s v="Flowery Garden One Bedroom"/>
    <s v="The interiors include: a living room with sofa bed Co ch and a TV; a upper level bedroom with double bed, a bathroom with shower; and a full kitchen with large size refrigerator, microwave oven, electric stove, dish dryer, and washer/dryer. Also comes with a private balcony. The unit is located in the 13th floor facing the garden. Interior is quiet and cozy~"/>
    <s v="Our brand new Flowery Garden apartment is located in Daan District's Sec. 3 Heping East Road. The building complex is right across the MRT Liuzhangli station, which will take you to the famous Zhongxiao Fuxing SOGO and shopping area in less than five minute MRT ride. This residential building complex is surrounded by lavish gardens and water fountains in the 1st floor. Just few minutes walk to Shangri-La's Far Eastern Plaza Hotel and the Mall; There are also shops, restaurants, stores, and night markets close by."/>
    <n v="339014"/>
    <s v="Lisa"/>
    <d v="2011-01-07T00:00:00"/>
    <s v="within an hour"/>
    <n v="26"/>
    <n v="1"/>
    <s v="Da'an"/>
    <n v="13"/>
    <m/>
    <s v="Sinyi District"/>
    <m/>
    <n v="110"/>
    <x v="3"/>
    <s v="Taiwan"/>
    <x v="2"/>
    <s v="Entire home/apt"/>
    <n v="3"/>
    <n v="675"/>
    <x v="89"/>
    <n v="0"/>
    <n v="271"/>
    <n v="203.25"/>
    <x v="19"/>
    <m/>
    <n v="13"/>
    <m/>
    <n v="9905.59"/>
    <n v="891.5"/>
    <n v="9014.09"/>
    <n v="1"/>
  </r>
  <r>
    <n v="271733"/>
    <s v="Taipei Rooftop - Whole apartment!"/>
    <s v="A whole, top-floor apartment: a bedroom (real bed), study (sofa bed), bathroom, living room, kitchen and a storage room. It's about 55 square meters (600 square feet) excluding the balcony. Please send an INQUIRY and wait to hear back from us BEFORE sending a booking request. We always need to check the dates. Living room: Big TV, lots of DVDs. Cable TV service (English, Chinese and Japanese.) Wireless Internet throughout the apartment. Air conditioner. Bedroom: One double bed. It's new and comfortable. Shelves and drawers. Air conditioner. Study/Bedroom 2: A table, chairs, comfortable sofa bed. Kitchen: Fully equipped for cooking. Small oven, two gas burners, a fridge, pots, pans and crockery. A washing machine, but no dryer (hang clothes to dry on the balcony or there's a laundromat a couple of blocks away.) Storage room: A lot of our things stored here, but you are very welcome to use the room for your things, too. Our friends and family who have stayed really like it, but it's an"/>
    <s v="A family neighborhood -- very quiet and safe. About 10 minutes walk are many local-style restaurants and shops. We also have some nice hikes nearby with great views."/>
    <n v="242033"/>
    <s v="Robyn And David"/>
    <d v="2010-09-22T00:00:00"/>
    <s v="within an hour"/>
    <n v="13"/>
    <n v="1"/>
    <s v="Wenshan"/>
    <n v="1"/>
    <s v="Wenshan"/>
    <s v="Wenshan District"/>
    <s v="Taipei City"/>
    <n v="116"/>
    <x v="3"/>
    <s v="Taiwan"/>
    <x v="2"/>
    <s v="Entire home/apt"/>
    <n v="2"/>
    <s v="N/A"/>
    <x v="95"/>
    <n v="0"/>
    <n v="56"/>
    <n v="42"/>
    <x v="125"/>
    <n v="10"/>
    <n v="1"/>
    <n v="0.6"/>
    <n v="1760.64"/>
    <n v="158.46"/>
    <n v="1602.18"/>
    <n v="1"/>
  </r>
  <r>
    <n v="289296"/>
    <s v="Fabulous studio - Center Taipei"/>
    <s v="The building is located right in the heart of Taipei and close to the Sun Yat Sen Memorial Hall, Taipei Dome, Zhongxiao Sogo, the so called &quot;Dong Qu (‰∏úÂå∫)&quot; Only 2~3 minutes walk from Zhongxiao Dunhua MRT station and 5 minutes walk to bus stop to access to all around Taipei city. This studio is approximately 500 square feet. There are 2 bedrooms, one with a double bed and the other bedroom is a Japanese-style bedroom with a 2-person mattress. A bathroom with shower. A kitchenette including cooking amenities. Washing machine with dryer and a refrigerator. Free cable TV and free portable Wi-Fi for Internet access in the city."/>
    <m/>
    <n v="1338052"/>
    <s v="Herman"/>
    <d v="2011-10-26T00:00:00"/>
    <s v="within an hour"/>
    <n v="14"/>
    <n v="1"/>
    <s v="Zhongshan"/>
    <n v="2"/>
    <s v="Da'an"/>
    <s v="Daan District"/>
    <m/>
    <n v="106"/>
    <x v="3"/>
    <s v="Taiwan"/>
    <x v="2"/>
    <s v="Entire home/apt"/>
    <n v="4"/>
    <s v="N/A"/>
    <x v="96"/>
    <n v="29.248000000000001"/>
    <n v="365"/>
    <n v="273.75"/>
    <x v="37"/>
    <n v="10"/>
    <n v="2"/>
    <n v="0.45"/>
    <n v="22145.279999999999"/>
    <n v="1993.08"/>
    <n v="20152.199999999997"/>
    <n v="1"/>
  </r>
  <r>
    <n v="289298"/>
    <s v="Fabulous Studio in heart of Taipei"/>
    <s v="Looking for a fabulous studio in the heart of Taipei? I am looking for someone to enjoy my entire studio apartment! Located near Neihu High Tech District and tourist spot such as Miramar Entertainment Park, National Palace museum, Grand Hotel Taipei, and Shilin night market. This 580 square feet full furnished studio has everything you need to make your stay pleasant. A king sized comfort bed, bathroom with shower and kitchen including basic utensils, cookware, refrigerator, and washer. For your multimedia entertainment we provide a LCD tv and DVD player and also WIFI to get you access to the internet. A bus stop is conveniently located just outside of the building. And 8-12 minutes walking distance to the MRT station (Xihu Station or Jiannan Rd station) to get you access around beautiful Taipei city. We look forward in hosting you here in Taipei! And feel free to contact us if you need any further assistance."/>
    <m/>
    <n v="1338052"/>
    <s v="Herman"/>
    <d v="2011-10-26T00:00:00"/>
    <s v="within an hour"/>
    <n v="12"/>
    <n v="1"/>
    <s v="Zhongshan"/>
    <n v="2"/>
    <s v="Zhongshan"/>
    <s v="Zhongshan District"/>
    <s v="Taipei City"/>
    <n v="104"/>
    <x v="3"/>
    <s v="Taiwan"/>
    <x v="2"/>
    <s v="Entire home/apt"/>
    <n v="2"/>
    <s v="N/A"/>
    <x v="97"/>
    <n v="29.248000000000001"/>
    <n v="327"/>
    <n v="245.25"/>
    <x v="83"/>
    <n v="9"/>
    <n v="2"/>
    <n v="1.86"/>
    <n v="13388.69"/>
    <n v="1204.98"/>
    <n v="12183.710000000001"/>
    <n v="1"/>
  </r>
  <r>
    <n v="310542"/>
    <s v="TMPÂÖ±ÁîüÁ§æÂçÄ-ÊùæÂ±±È§®,ÊúàÁßüËµ∑!ÈõôÊç∑ÈÅã+ÁÅ´ËªäÁ´ô,ÂÖçÊäºÈáëÂåÖÊ∞¥ÈõªÁ∂≤Ë∑ØÊ∏ÖÊΩî,ÈôêÈáè3ÂêçÈ¶ñÊúàÂè™Ë¶ÅNT6000!"/>
    <s v="ÊàøÈñìÂàÜÁî∑ÁîüÊàø/Â•≥ÁîüÊàø ,ÁîüÊ¥ª‰∏çÂ∞∑Â∞¨! ‚óè‰ΩèÂÆøË®≠ÊñΩ (‰∏ÄÂç°Ë°åÊùéÂç≥ÂèØÂÖ•‰Ωè) ‚óè‰∏ä‰∏ãÈã™(Êèê‰æõÂ∫äÂ¢ä) ‚óèÂÄã‰∫∫Â∫äÈ†≠ÁáàÔΩ§Â∞èÈõªÊâáÔΩ§Â∫äÁ∞æ ‚óèÂÄã‰∫∫Áç®Á´ãÁΩÆÁâ©Á©∫Èñì(Âè¶Êèê‰æõÂèØ‰∏äÈéñÈêµÊ´É,Ë´ãËá™ÂÇôÈéñÈ†≠) ‚óèÂá∫ÂÖ•Âè£Ë®≠ÊúâÈõªÂ≠êÂØÜÁ¢ºÈéñ ‚óè24hrÈò≤ÁõúË®≠ÂÇô ‚óèÂÆâÈùúËàíÈÅ©ÁöÑÈñ±Ë¶ΩÂÆ§ ‚óè‰πæÊøïÂàÜÈõ¢Ë°õÊµ¥Ë®≠ÂÇô(Êèê‰æõÊ≤êÊµ¥‰π≥/Ê¥óÈ´ÆÁ≤æ/Ê¥óË°£Á≤â) ‚óèÂªöÊàø(ÂÇôÊúâÈçãÁ¢óÁì¢ÁõÜ/ÂÜ∞ÁÆ±/ÂæÆÊ≥¢Áàê/ÈõªÁ£ÅÁàê/ÈªëÊô∂ÁàêÁ≠â) Áî®È§êÂçÄ ‚óèÂØ¨Êïû‰∫§Ë™ºÂª≥ (ÁÇ∫Á¢∫‰øù‰ΩèÂÆ¢Áù°Áú†ÊôÇÈñìÁöÑËàíÁàΩ,ËÅöÁ©∫ÈñìÂú®Â§èÊúà(6ÊúàËá≥10Êúà)ÊØèÂ§©Êôö‰∏ä10:00Ëµ∑ÊúÉÈñãÊîæÂàÜÈõ¢ÂºèÂÜ∑Ê∞£,)"/>
    <s v="A short 3-minute walk to Songshan train station/ 5-minute walk to Songshan subway station/ 7-minute walk to Houshanpi subway station A short 5-7 minute walk to the famous Raohe night market/ Wufenpu wholesale clothes market 15-20 subway ride to the famous 101 shopping district/ Taipei train station/ Zhongxiao Fuxing shopping district/ Taipei Arena/ Ximending and more! 2 metro stops from the Taipei 101, the very heart of Taipei There you can find dozens of busy and trendy clubs and a large variety of local authentic cuisine It‚Äôs really superrrrr convenient to travel to work/ school from where we're at~~~"/>
    <n v="1597675"/>
    <s v="The Meeting Place"/>
    <d v="2012-01-12T00:00:00"/>
    <s v="within a day"/>
    <n v="433"/>
    <n v="0.74"/>
    <s v="Da'an"/>
    <n v="6"/>
    <s v="Nangang"/>
    <s v="Nangang District"/>
    <m/>
    <n v="115"/>
    <x v="3"/>
    <s v="Taiwan"/>
    <x v="13"/>
    <s v="Shared room"/>
    <n v="6"/>
    <s v="N/A"/>
    <x v="98"/>
    <n v="0"/>
    <n v="180"/>
    <n v="135"/>
    <x v="104"/>
    <n v="9"/>
    <n v="6"/>
    <n v="0.26"/>
    <n v="1317.6"/>
    <n v="118.58"/>
    <n v="1199.02"/>
    <n v="1"/>
  </r>
  <r>
    <n v="333362"/>
    <s v="2min walk to MRT, Quiet good sleep"/>
    <s v="Noise level: If sleep quality is important to you, then you will enjoy staying at my apartment. it is incredibly quiet. Location: TWO MINUTE walk from Jian Nan metro station, countless famous restos, miramar mall, riverside park, convenience stores, golf driving range etc. the tourist information center (miramar mall, ground floor) is a 4 to 5-minute walk from my apartment. the area is very convenient, yet really quiet at night, 20 mins by mrt to taipei 101, 8-10 mins by mrt to Zhongshiao Fuxing metro station (downtown), 10 mins by free shuttle bus from miramar mall to shilin night market, 20 mins by taxi to Yangming Shan + hot springs, 5-7 minutes by taxi to the national palace museum and martyr's shrine. Some reasons to consider my place instead of the places close to Taipei 101: Some of the most popular tourist attractions are actually very far from the taipei 101 area. these places include shilin night market, which is a free shuttle bus ride away from miramar mall. the"/>
    <m/>
    <n v="1698423"/>
    <s v="Jojo"/>
    <d v="2012-02-04T00:00:00"/>
    <s v="N/A"/>
    <s v="N/A"/>
    <s v="N/A"/>
    <m/>
    <n v="1"/>
    <m/>
    <s v="Jhongshan District"/>
    <m/>
    <n v="104"/>
    <x v="3"/>
    <s v="Taiwan"/>
    <x v="2"/>
    <s v="Entire home/apt"/>
    <n v="3"/>
    <s v="N/A"/>
    <x v="95"/>
    <n v="0"/>
    <n v="365"/>
    <n v="273.75"/>
    <x v="4"/>
    <n v="9"/>
    <n v="1"/>
    <n v="0.99"/>
    <n v="11475.6"/>
    <n v="1032.8"/>
    <n v="10442.800000000001"/>
    <n v="1"/>
  </r>
  <r>
    <n v="357836"/>
    <s v="CENTER CITY GEM 2B1b - Daan District, MRT 2.5 min"/>
    <s v="Large two bedroom apartment (about 20 ping) with: ‚Ä¢ One bedroom w/ double-sized bed, and a second bedroom w/ double-sized bed ‚Ä¢ Excellent Living Room Area w/ Nice ‚ÄúL‚Äù-Couch ‚Ä¢ Dining Area w/ Seating for four ‚Ä¢ Kitchen w/ two gas burners ‚Ä¢ Bathroom w/ excellent shower ‚Ä¢ Balcony w/ Washer/DRYER ‚Ä¢ Office Furniture in each bedroom Other important points: Wireless internet, ACs &amp; Ceiling Fans, microwave, toaster oven, and refrigerator. There is a guard on duty during business hours, garbage removal services, an elevator and the apartment is on the 11th of a 12th floor building. Roof access is available with a beautiful view of the city."/>
    <s v="Centrally located (all times in walking distance): Two great commercial areas immediately within a few minute walk and cheap eateries, restaurants, nice stores, and other great places are added into your daily life. 30 secs to convenience store, 2.5 min. to the Technology Building MRT station (Brown line), 6 min. to Daan MRT station (Red/Brown line), 8 min to Daan Park, 3min. to grocery store and cleaners, 7 min. to NTU, 8 min. to the NTU CLD, 5 min. to the World Gym, 10 min. to movie theatre, and 5 min. to Taipei's Daan Gym."/>
    <n v="1398361"/>
    <s v="Roger"/>
    <d v="2011-11-12T00:00:00"/>
    <s v="within an hour"/>
    <n v="39"/>
    <n v="1"/>
    <s v="Da'an"/>
    <n v="12"/>
    <s v="Da'an"/>
    <s v="Daan District"/>
    <m/>
    <n v="106"/>
    <x v="3"/>
    <s v="Taiwan"/>
    <x v="3"/>
    <s v="Entire home/apt"/>
    <n v="4"/>
    <s v="N/A"/>
    <x v="99"/>
    <n v="63.36"/>
    <n v="109"/>
    <n v="81.75"/>
    <x v="113"/>
    <n v="9"/>
    <n v="11"/>
    <n v="1.1100000000000001"/>
    <n v="7173.07"/>
    <n v="645.58000000000004"/>
    <n v="6527.49"/>
    <n v="1"/>
  </r>
  <r>
    <n v="370310"/>
    <s v="Double room - 8 Elephants Co-living Space"/>
    <s v="This is a double room with shared showers and toilets. Other facilities : lounge room, community computer and free Wifi, full kitchen. We are located in a 3-minute walk away from Guting metro station and the metro can take you anywhere in Taipei. Feel free to drop us a message!"/>
    <s v="We are 10 minutes away from Shida night market. It takes 3 stations to Taipei main station, which is the transfer center in Taipei."/>
    <n v="1866388"/>
    <s v="Eight"/>
    <d v="2012-03-05T00:00:00"/>
    <s v="within a day"/>
    <n v="414"/>
    <n v="0.6"/>
    <m/>
    <n v="7"/>
    <s v="Zhongzheng"/>
    <s v="Jhongjheng District"/>
    <m/>
    <n v="100"/>
    <x v="3"/>
    <s v="Taiwan"/>
    <x v="13"/>
    <s v="Private room"/>
    <n v="2"/>
    <s v="N/A"/>
    <x v="100"/>
    <n v="0"/>
    <n v="175"/>
    <n v="131.25"/>
    <x v="19"/>
    <m/>
    <n v="7"/>
    <m/>
    <n v="6014.4"/>
    <n v="541.29999999999995"/>
    <n v="5473.0999999999995"/>
    <n v="1"/>
  </r>
  <r>
    <n v="370312"/>
    <s v="Triple Suite - 8 Elephants Co-living Space"/>
    <s v="This is a triple suite with private shower and toilet. Other facilities : lounge room, community computer and free Wifi, full kitchen. We are located in a 3-minute walk away from Guting metro station and the metro can take you anywhere in Taipei. Feel free to drop us a message!"/>
    <s v="We are 10 minutes away from Shida night market. It takes 3 stations to Taipei main station, which is the transfer center in Taipei."/>
    <n v="1866388"/>
    <s v="Eight"/>
    <d v="2012-03-05T00:00:00"/>
    <s v="within a day"/>
    <n v="722"/>
    <n v="0.6"/>
    <m/>
    <n v="7"/>
    <s v="Zhongzheng"/>
    <s v="Jhongjheng District"/>
    <m/>
    <n v="100"/>
    <x v="3"/>
    <s v="Taiwan"/>
    <x v="13"/>
    <s v="Private room"/>
    <n v="3"/>
    <s v="N/A"/>
    <x v="101"/>
    <n v="0"/>
    <n v="264"/>
    <n v="198"/>
    <x v="54"/>
    <n v="9"/>
    <n v="7"/>
    <n v="0.08"/>
    <n v="12931.78"/>
    <n v="1163.8599999999999"/>
    <n v="11767.92"/>
    <n v="1"/>
  </r>
  <r>
    <n v="375718"/>
    <s v="CR√®ME De La CR√®ME - CENTER CITY Êù±ÂçÄ"/>
    <s v="Remodeled one bedroom apartment (about 15 ping/492.8 sq. feet/45.9 sq. meters) with nearly new everything from the ceiling to the floor, wireless &amp; wired fiber internet, ACs, impressive living room area w/ custom made couch, individual coffee tables, 50&quot; LCD that is wired to the desk via HDMI, bar style shelves, a bathroom w/ a Japanese toilet seat, a beautiful shower door and a fabulous shower, and a bedroom with a huge beautiful large dresser, extra large desk, a nice office chair and a California King-sized bed. Most bordering neighbors are businesses on business hours except for downstairs. There is a guard on duty 24/7/365, garbage removal services, two elevators and the apartment is on the 11th of a 14th floor building. Roof access is available with a beautiful view of the city."/>
    <s v="Centrally located (all times in walking distance): less than 30 seconds to Exit 1 of ZhongXiao DunHua MRT Station - see picture (blue line, first stop east of ZhongXiao FuXing), next building over from Ton Lin - see picture (which houses Luxy, World Gym (membership required), Zara, a movie theater (private rooms) and more), in the middle of Dong Chu Êù±ÂçÄ/Êù±Âå∫. If you know Taipei, you have walked by this location multiple times. If you don't know Taipei, that's too bad - but it is the best location you can get in Taipei for 20-35 year olds in my professional opinion (that is why I choose this location for myself)."/>
    <n v="1398361"/>
    <s v="Roger"/>
    <d v="2011-11-12T00:00:00"/>
    <s v="within an hour"/>
    <n v="38"/>
    <n v="1"/>
    <s v="Da'an"/>
    <n v="12"/>
    <s v="Da'an"/>
    <s v="Daan District"/>
    <m/>
    <n v="106"/>
    <x v="3"/>
    <s v="Taiwan"/>
    <x v="3"/>
    <s v="Entire home/apt"/>
    <n v="2"/>
    <s v="N/A"/>
    <x v="102"/>
    <n v="48.8"/>
    <n v="0"/>
    <n v="0"/>
    <x v="54"/>
    <n v="9"/>
    <n v="11"/>
    <n v="0.08"/>
    <n v="0"/>
    <n v="0"/>
    <n v="0"/>
    <n v="0"/>
  </r>
  <r>
    <n v="375720"/>
    <s v="CENTER CITY 1B1b, Daan District, MRT 2.5 Min"/>
    <s v="One bedroom apartment (about 14 ping/492.8 sq. feet/45.9 sq. meters) with wireless internet, ACs, a ceiling fan, excellent living room area w/ a nice couch, coffee table, entertainment center, a flat-screen 32√¢‚Ç¨¬ù LCD TV, a bar-style table w/nice bar stools, a kitchen area w/an electric stove, microwave, toaster oven, refrigerator, a bathroom w/a shower door and a fabulous shower, a balcony w/a hanging area, a washer and a dryer, and a bedroom with a huge beautiful large dresser, extra large desk, a nice office chair and a queen-sized bed w/storage underneath."/>
    <s v="Centrally located (all times in walking distance): Two great commercial areas immediately within a few minute walk and cheap eateries, restaurants, nice stores, and other great places are added into your daily life. 30 secs to convenience store, 2.5 min. to the Technology Building MRT station (Brown line), 6 min. to Daan MRT station (Red/Brown line), 8 min to Daan Park, 3min. to grocery store and cleaners, 7 min. to NTU, 8 min. to the NTU CLD, 5 min. to the World Gym, 10 min. to movie theatre, and 5 min. to Taipei's Daan Gym."/>
    <n v="1398361"/>
    <s v="Roger"/>
    <d v="2011-11-12T00:00:00"/>
    <s v="within an hour"/>
    <n v="39"/>
    <n v="1"/>
    <s v="Da'an"/>
    <n v="12"/>
    <s v="Da'an"/>
    <s v="Daan District"/>
    <m/>
    <n v="106"/>
    <x v="3"/>
    <s v="Taiwan"/>
    <x v="3"/>
    <s v="Entire home/apt"/>
    <n v="3"/>
    <s v="N/A"/>
    <x v="103"/>
    <n v="48.735999999999997"/>
    <n v="89"/>
    <n v="66.75"/>
    <x v="126"/>
    <n v="9"/>
    <n v="11"/>
    <n v="0.86"/>
    <n v="2601.65"/>
    <n v="234.15"/>
    <n v="2367.5"/>
    <n v="1"/>
  </r>
  <r>
    <n v="419399"/>
    <s v="Boutique Loft@East Village(Êù±ÂçÄ)"/>
    <s v="Our loft is legit individual apartments with brick walls located in a new 24-hour doorman secured building. NOT a house divided into numerous of rooms. The loft is located next to the famous and luxurious Breeze Center, where movie theatre, quality food court, and shopping are literarily 2 mins away. Its location is border-line East District(Êù±ÂçÄ), where it's extremely close, and surprisingly quiet!"/>
    <m/>
    <n v="6629707"/>
    <s v="Loft87"/>
    <d v="2013-05-29T00:00:00"/>
    <s v="within an hour"/>
    <n v="47"/>
    <n v="1"/>
    <s v="Songshan"/>
    <n v="5"/>
    <s v="Songshan"/>
    <s v="Songshan District"/>
    <m/>
    <n v="105"/>
    <x v="3"/>
    <s v="Taiwan"/>
    <x v="7"/>
    <s v="Entire home/apt"/>
    <n v="2"/>
    <s v="N/A"/>
    <x v="104"/>
    <n v="29.248000000000001"/>
    <n v="328"/>
    <n v="246"/>
    <x v="127"/>
    <n v="9"/>
    <n v="5"/>
    <n v="1.71"/>
    <n v="15586.56"/>
    <n v="1402.79"/>
    <n v="14183.77"/>
    <n v="1"/>
  </r>
  <r>
    <n v="432223"/>
    <s v="Cozy Suite. 3 Min Walk to ZhongxiaoFuxing MRT"/>
    <s v="ezBookers is located at the center of Eastern District of Taipei (DongQu), one of the most popular areas of Taipei. Unlike night markets, DongQu stores are famous for its trendy styles in food and fashion. There are many restaurants with awesome food nearby Civic Blvd; a great choice for you to explore gourmet food."/>
    <s v="SHOPPING AND ENTERTAINMENT ‚Ä¢Sogo ZhongXiao Department Store ‚ÄìTaipei's most popular shopping street adjacent to the hotel by 3 min walk ‚Ä¢Taipei Eastern District ‚Äì The central business and entertainment district ‚Ä¢Yung-Kang Street ‚Äì 2.9 km, 9 min by car ‚Ä¢Xi-Men-Ding ‚Äì 4.5 km, 15 min by car ‚Ä¢Taipei 101 ‚Äì 3.1 km, 11 min by car ARTS AND SIGHTSEEING ‚Ä¢ShogShan Cultural and Creative Park- 4.2 kilometers, 9 mins by walk ‚Ä¢Raohe Street Night Market ‚Äì 3.9 km, 14 mins by car ‚Ä¢Taipei Fine Arts Museum ‚Äì 5.7 km, 15 mins by car ‚Ä¢ShihLin Night Market ‚Äì 7.2 km, 16 mins by car ‚Ä¢National Palace Museum ‚Äì 7.7 km, 20 mins by car ‚Ä¢Beitou Hot Spring ‚Äì 15 km, 35 mins by car ‚Ä¢JiuFen ‚Äì 35 km, 50 mins by car NATURE AND SPORTS ‚Ä¢Taipei Arena ‚Äì 2.1 km, 9 mins by car ‚Ä¢DaAn Park ‚Äì 2.2 km, 10 mins by car ‚Ä¢Taipei City Zoo ‚Äì 8.8 km, 20 mins by car ‚Ä¢Yang Ming Shan National Park ‚Äì 11.7 km, 30 mins by car ‚Ä¢YehLiu Geopark and Ocean World ‚Äì 35 km, 48 mins by car"/>
    <n v="2121659"/>
    <s v="Jack"/>
    <d v="2012-04-12T00:00:00"/>
    <s v="within an hour"/>
    <n v="42"/>
    <n v="1"/>
    <s v="Da'an"/>
    <n v="26"/>
    <s v="Da'an"/>
    <s v="Daan District"/>
    <m/>
    <n v="106"/>
    <x v="3"/>
    <s v="Taiwan"/>
    <x v="2"/>
    <s v="Private room"/>
    <n v="3"/>
    <s v="N/A"/>
    <x v="105"/>
    <n v="9.6"/>
    <n v="344"/>
    <n v="258"/>
    <x v="63"/>
    <n v="9"/>
    <n v="23"/>
    <n v="1.1299999999999999"/>
    <n v="18105.41"/>
    <n v="1629.49"/>
    <n v="16475.919999999998"/>
    <n v="1"/>
  </r>
  <r>
    <n v="432237"/>
    <s v="Cozy Suite. 3 Min Walk to Zhongxiao Fuxing MRT"/>
    <s v="ezBookers is located at the center of Eastern District of Taipei (DongQu), one of the most popular areas of Taipei. Unlike night markets, DongQu stores are famous for its trendy styles in food and fashion. There are many restaurants with awesome food nearby Civic Blvd; a great choice for you to explore gourmet food."/>
    <s v="SHOPPING AND ENTERTAINMENT ‚Ä¢Sogo ZhongXiao Department Store ‚ÄìTaipei's most popular shopping street adjacent to the hotel by 3min walk ‚Ä¢Taipei Eastern District ‚Äì The central business and entertainment district ‚Ä¢Yung-Kang Street ‚Äì 2.9 km, 9 min by car ‚Ä¢Xi-Men-Ding ‚Äì 4.5 km, 15 min by car ‚Ä¢Taipei 101 ‚Äì 3.1 km, 11 min by car ARTS AND SIGHTSEEING ‚Ä¢ShogShan Cultural and Creative Park- 4.2 kilometers, 9 mins by walk ‚Ä¢Raohe Street Night Market ‚Äì 3.9 km, 14 mins by car ‚Ä¢Taipei Fine Arts Museum ‚Äì 5.7 km, 15 mins by car ‚Ä¢ShihLin Night Market ‚Äì 7.2 km, 16 mins by car ‚Ä¢National Palace Museum ‚Äì 7.7 km, 20 mins by car ‚Ä¢Beitou Hot Spring ‚Äì 15 km, 35 mins by car ‚Ä¢JiuFen ‚Äì 35 km, 50 mins by car NATURE AND SPORTS ‚Ä¢Taipei Arena ‚Äì 2.1 km, 9 mins by car ‚Ä¢DaAn Park ‚Äì 2.2 km, 10 mins by car ‚Ä¢Taipei City Zoo ‚Äì 8.8 km, 20 mins by car ‚Ä¢Yang Ming Shan National Park ‚Äì 11.7 km, 30 mins by car ‚Ä¢YehLiu Geopark and Ocean World ‚Äì 35 km, 48 mins by car"/>
    <n v="2121659"/>
    <s v="Jack"/>
    <d v="2012-04-12T00:00:00"/>
    <s v="within an hour"/>
    <n v="21"/>
    <n v="1"/>
    <s v="Da'an"/>
    <n v="26"/>
    <s v="Da'an"/>
    <s v="Â§ßÂÆâÂçÄ"/>
    <s v="Taipei City"/>
    <n v="106"/>
    <x v="3"/>
    <s v="Taiwan"/>
    <x v="2"/>
    <s v="Private room"/>
    <n v="3"/>
    <s v="N/A"/>
    <x v="106"/>
    <n v="9.6"/>
    <n v="360"/>
    <n v="270"/>
    <x v="115"/>
    <n v="9"/>
    <n v="23"/>
    <n v="1.01"/>
    <n v="22368.959999999999"/>
    <n v="2013.21"/>
    <n v="20355.75"/>
    <n v="1"/>
  </r>
  <r>
    <n v="458195"/>
    <s v="Cozy Suite. 3 Min Walk to Zhongxiao Fuxing MRT"/>
    <s v="ezBookers is located at the center of Eastern District of Taipei (DongQu), one of the most popular areas of Taipei. Unlike night markets, DongQu stores are famous for its trendy styles in food and fashion. There are many restaurants with awesome food nearby Civic Blvd; a great choice for you to explore gourmet food."/>
    <s v="SHOPPING AND ENTERTAINMENT ‚Ä¢Sogo ZhongXiao Department Store ‚ÄìTaipei's most popular shopping street adjacent to the hotel by 3min walk ‚Ä¢Taipei Eastern District ‚Äì The central business and entertainment district ‚Ä¢Yung-Kang Street ‚Äì 2.9 km, 9 min by car ‚Ä¢Xi-Men-Ding ‚Äì 4.5 km, 15 min by car ‚Ä¢Taipei 101 ‚Äì 3.1 km, 11 min by car ARTS AND SIGHTSEEING ‚Ä¢ShogShan Cultural and Creative Park- 4.2 kilometers, 9 mins by walk ‚Ä¢Raohe Street Night Market ‚Äì 3.9 km, 14 mins by car ‚Ä¢Taipei Fine Arts Museum ‚Äì 5.7 km, 15 mins by car ‚Ä¢ShihLin Night Market ‚Äì 7.2 km, 16 mins by car ‚Ä¢National Palace Museum ‚Äì 7.7 km, 20 mins by car ‚Ä¢Beitou Hot Spring ‚Äì 15 km, 35 mins by car ‚Ä¢JiuFen ‚Äì 35 km, 50 mins by car NATURE AND SPORTS ‚Ä¢Taipei Arena ‚Äì 2.1 km, 9 mins by car ‚Ä¢DaAn Park ‚Äì 2.2 km, 10 mins by car ‚Ä¢Taipei City Zoo ‚Äì 8.8 km, 20 mins by car ‚Ä¢Yang Ming Shan National Park ‚Äì 11.7 km, 30 mins by car ‚Ä¢YehLiu Geopark and Ocean World ‚Äì 35 km, 48 mins by car"/>
    <n v="2121659"/>
    <s v="Jack"/>
    <d v="2012-04-12T00:00:00"/>
    <s v="within an hour"/>
    <n v="40"/>
    <n v="1"/>
    <s v="Da'an"/>
    <n v="26"/>
    <s v="Da'an"/>
    <s v="Daan District"/>
    <m/>
    <n v="106"/>
    <x v="3"/>
    <s v="Taiwan"/>
    <x v="2"/>
    <s v="Private room"/>
    <n v="2"/>
    <n v="0"/>
    <x v="107"/>
    <n v="9.6"/>
    <n v="361"/>
    <n v="270.75"/>
    <x v="128"/>
    <n v="9"/>
    <n v="23"/>
    <n v="0.74"/>
    <n v="12935.35"/>
    <n v="1164.18"/>
    <n v="11771.17"/>
    <n v="1"/>
  </r>
  <r>
    <n v="458196"/>
    <s v="Cozy Suite. 3 Min Walk to Zhongxiao Fuxing MRT"/>
    <s v="ezBookers is located at the center of Eastern District of Taipei (DongQu), one of the most popular areas of Taipei. Unlike night markets, DongQu stores are famous for its trendy styles in food and fashion. There are many restaurants with awesome food nearby Civic Blvd; a great choice for you to explore gourmet food."/>
    <s v="SHOPPING AND ENTERTAINMENT ‚Ä¢Sogo ZhongXiao Department Store ‚ÄìTaipei's most popular shopping street adjacent to the hotel by 3min walk ‚Ä¢Taipei Eastern District ‚Äì The central business and entertainment district ‚Ä¢Yung-Kang Street ‚Äì 2.9 km, 9 min by car ‚Ä¢Xi-Men-Ding ‚Äì 4.5 km, 15 min by car ‚Ä¢Taipei 101 ‚Äì 3.1 km, 11 min by car ARTS AND SIGHTSEEING ‚Ä¢ShogShan Cultural and Creative Park- 4.2 kilometers, 9 mins by walk ‚Ä¢Raohe Street Night Market ‚Äì 3.9 km, 14 mins by car ‚Ä¢Taipei Fine Arts Museum ‚Äì 5.7 km, 15 mins by car ‚Ä¢ShihLin Night Market ‚Äì 7.2 km, 16 mins by car ‚Ä¢National Palace Museum ‚Äì 7.7 km, 20 mins by car ‚Ä¢Beitou Hot Spring ‚Äì 15 km, 35 mins by car ‚Ä¢JiuFen ‚Äì 35 km, 50 mins by car NATURE AND SPORTS ‚Ä¢Taipei Arena ‚Äì 2.1 km, 9 mins by car ‚Ä¢DaAn Park ‚Äì 2.2 km, 10 mins by car ‚Ä¢Taipei City Zoo ‚Äì 8.8 km, 20 mins by car ‚Ä¢Yang Ming Shan National Park ‚Äì 11.7 km, 30 mins by car ‚Ä¢YehLiu Geopark and Ocean World ‚Äì 35 km, 48 mins by car"/>
    <n v="2121659"/>
    <s v="Jack"/>
    <d v="2012-04-12T00:00:00"/>
    <s v="within an hour"/>
    <n v="11"/>
    <n v="1"/>
    <s v="Da'an"/>
    <n v="26"/>
    <s v="Da'an"/>
    <s v="Daan District"/>
    <m/>
    <n v="106"/>
    <x v="3"/>
    <s v="Taiwan"/>
    <x v="2"/>
    <s v="Private room"/>
    <n v="2"/>
    <n v="0"/>
    <x v="97"/>
    <n v="9.6"/>
    <n v="358"/>
    <n v="268.5"/>
    <x v="15"/>
    <n v="8"/>
    <n v="23"/>
    <n v="0.34"/>
    <n v="14657.95"/>
    <n v="1319.22"/>
    <n v="13338.730000000001"/>
    <n v="1"/>
  </r>
  <r>
    <n v="637720"/>
    <s v="Single Room - 8 Elephants Co-living Space"/>
    <s v="This is a single room with shared showers and toilets. Other facilities : lounge room, community computer and free Wifi, full kitchen. We are located in a 3-minute walk away from Guting metro station and the metro can take you anywhere in Taipei. Feel free to drop us a message!"/>
    <s v="We are 10 minutes away from Shida night market. It takes 3 stations to Taipei main station, which is the transfer center in Taipei."/>
    <n v="1866388"/>
    <s v="Eight"/>
    <d v="2012-03-05T00:00:00"/>
    <s v="within a day"/>
    <n v="1299"/>
    <n v="0.6"/>
    <m/>
    <n v="7"/>
    <s v="Zhongzheng"/>
    <s v="Jhongjheng District"/>
    <m/>
    <n v="100"/>
    <x v="3"/>
    <s v="Taiwan"/>
    <x v="13"/>
    <s v="Private room"/>
    <n v="1"/>
    <s v="N/A"/>
    <x v="108"/>
    <n v="0"/>
    <n v="256"/>
    <n v="192"/>
    <x v="54"/>
    <n v="9"/>
    <n v="7"/>
    <n v="0.09"/>
    <n v="4866.05"/>
    <n v="437.94"/>
    <n v="4428.1100000000006"/>
    <n v="1"/>
  </r>
  <r>
    <n v="642738"/>
    <s v="Single room with private shower"/>
    <s v="We have both dorm rooms and private rooms in our hostel. Common area combines with cafe and bar, where you can easily meet locals and other backpackers :) In the dorm room, each single bunk bed has its own bed lamp, international socket, and curtain. In private room, we provide bath towel, toothbrush for free. (Extra charge required if you need your linen change) What we provide :) [ Free easy breakfast from 8:30am to 11:00am, includes coffee, tea, toast and jams ] [ Key card access to room and hostel ] [ Elevator access ] [ Small size towel to borrow, bath towel to rent ] [ Indoor slippers ] In common area: [ 4 showers, 4 toilets ] [ Coin washer and dryer, free detergent! ] [ Public computer ] [ Drinking water tap ] [ Fridge ]"/>
    <s v="Local food within 5 mins walk 6 mins walk from MRT NTU Hospital Station Exit 4 (Xiang-Yang Rd.) 10 mins walk from MTR Taipei Main Station, Airport express, Taipei bus terminal. 15 mins walk to Ningxia (ÂØßÂ§è)night market, Ximen area. 3 mins walk to ChengZhong traditional market, ChengHuang Temple 20 mins walk to ZhongZheng exercise center, Chiang Kai-shek Memorial Hall, HuaShan Creative Park 12mins to Taipei101 by MRT 15 mins to Elephant Hill(MRT XiangShan station) by MRT"/>
    <n v="851825"/>
    <s v="TaipeiTaipei Hostel"/>
    <d v="2011-07-21T00:00:00"/>
    <s v="N/A"/>
    <s v="N/A"/>
    <s v="N/A"/>
    <s v="Zhongzheng"/>
    <n v="16"/>
    <s v="Zhongzheng"/>
    <s v="Zhongzheng District"/>
    <s v="Taipei City"/>
    <n v="100"/>
    <x v="3"/>
    <s v="Taiwan"/>
    <x v="13"/>
    <s v="Private room"/>
    <n v="1"/>
    <s v="N/A"/>
    <x v="109"/>
    <n v="0"/>
    <n v="319"/>
    <n v="239.25"/>
    <x v="45"/>
    <n v="9"/>
    <n v="16"/>
    <n v="0.14000000000000001"/>
    <n v="9102.98"/>
    <n v="819.27"/>
    <n v="8283.7099999999991"/>
    <n v="1"/>
  </r>
  <r>
    <n v="642746"/>
    <s v="ÂñÆ‰∫∫Â∫ä‰Ωç Single bunk bed [Mixed dorm for 12pax]"/>
    <s v="We have both dorm rooms and private rooms in our hostel. Common area combines with cafe and bar, where you can easily meet locals and other backpackers :) In the dorm room, each single bunk bed has its own bed lamp, international socket, and curtain. In private room, we provide bath towel, toothbrush for free. (Extra charge required if you need your linen change) What we provide :) [ Free easy breakfast from 8:30am to 11:00am, includes coffee, tea, toast and jams ] [ Key card access to room and hostel ] [ Elevator access ] [ Small size towel to borrow, bath towel to rent ] [ Indoor slippers ] In common area: [ 4 showers, 4 toilets ] [ Coin washer and dryer, free detergent! ] [ Public computer ] [ Drinking water tap ] [ Fridge ]"/>
    <s v="Local food within 5 mins walk 6 mins walk from MRT NTU Hospital Station Exit 4 (Xiang-Yang Rd.) 10 mins walk from MTR Taipei Main Station, Airport express, Taipei bus terminal. 15 mins walk to Ningxia (ÂØßÂ§è)night market, Ximen area. 3 mins walk to ChengZhong traditional market, ChengHuang Temple 20 mins walk to ZhongZheng exercise center, Chiang Kai-shek Memorial Hall, HuaShan Creative Park 12mins to Taipei101 by MRT 15 mins to Elephant Hill(MRT XiangShan station) by MRT"/>
    <n v="851825"/>
    <s v="TaipeiTaipei Hostel"/>
    <d v="2011-07-21T00:00:00"/>
    <s v="N/A"/>
    <s v="N/A"/>
    <s v="N/A"/>
    <s v="Zhongzheng"/>
    <n v="16"/>
    <s v="Zhongzheng"/>
    <s v="Zhongzheng District"/>
    <s v="Taipei City"/>
    <n v="10045"/>
    <x v="3"/>
    <s v="Taiwan"/>
    <x v="13"/>
    <s v="Shared room"/>
    <n v="12"/>
    <s v="N/A"/>
    <x v="110"/>
    <n v="0"/>
    <n v="354"/>
    <n v="265.5"/>
    <x v="82"/>
    <n v="10"/>
    <n v="16"/>
    <n v="0.34"/>
    <n v="2846.16"/>
    <n v="256.14999999999998"/>
    <n v="2590.0099999999998"/>
    <n v="1"/>
  </r>
  <r>
    <n v="642748"/>
    <s v="ÂñÆ‰∫∫Â∫ä‰Ωç Single bunk bed [female dorm for 10pax]"/>
    <s v="We have both dorm rooms and private rooms in our hostel. Common area combines with cafe and bar, where you can easily meet locals and other backpackers :) In the dorm room, each single bunk bed has its own bed lamp, international socket, and curtain. In private room, we provide bath towel, toothbrush for free. (Extra charge required if you need your linen change) What we provide :) [ Free easy breakfast from 8:30am to 11:00am, includes coffee, tea, toast and jams ] [ Key card access to room and hostel ] [ Elevator access ] [ Small size towel to borrow, bath towel to rent ] [ Indoor slippers ] In common area: [ 4 showers, 4 toilets ] [ Coin washer and dryer, free detergent! ] [ Public computer ] [ Drinking water tap ] [ Fridge ]"/>
    <s v="Local food within 5 mins walk 6 mins walk from MRT NTU Hospital Station Exit 4 (Xiang-Yang Rd.) 10 mins walk from MTR Taipei Main Station, Airport express, Taipei bus terminal. 15 mins walk to Ningxia (ÂØßÂ§è)night market, Ximen area. 3 mins walk to ChengZhong traditional market, ChengHuang Temple 20 mins walk to ZhongZheng exercise center, Chiang Kai-shek Memorial Hall, HuaShan Creative Park 12mins to Taipei101 by MRT 15 mins to Elephant Hill(MRT XiangShan station) by MRT"/>
    <n v="851825"/>
    <s v="TaipeiTaipei Hostel"/>
    <d v="2011-07-21T00:00:00"/>
    <s v="N/A"/>
    <s v="N/A"/>
    <s v="N/A"/>
    <s v="Zhongzheng"/>
    <n v="16"/>
    <s v="Zhongzheng"/>
    <s v="Zhongzheng District"/>
    <s v="Taipei"/>
    <n v="10045"/>
    <x v="3"/>
    <s v="Taiwan"/>
    <x v="13"/>
    <s v="Shared room"/>
    <n v="10"/>
    <s v="N/A"/>
    <x v="110"/>
    <n v="0"/>
    <n v="353"/>
    <n v="264.75"/>
    <x v="109"/>
    <n v="10"/>
    <n v="16"/>
    <n v="0.41"/>
    <n v="2838.12"/>
    <n v="255.43"/>
    <n v="2582.69"/>
    <n v="1"/>
  </r>
  <r>
    <n v="642752"/>
    <s v="ÂñÆ‰∫∫Â∫ä‰Ωç Single bunk bed [Female dorm for 10pax]"/>
    <s v="We have both dorm rooms and private rooms in our hostel. Common area combines with cafe and bar, where you can easily meet locals and other backpackers :) In the dorm room, each single bunk bed has its own bed lamp, international socket, and curtain. In private room, we provide bath towel, toothbrush for free. (Extra charge required if you need your linen change) What we provide :) [ Free easy breakfast from 8:30am to 11:00am, includes coffee, tea, toast and jams ] [ Key card access to room and hostel ] [ Elevator access ] [ Small size towel to borrow, bath towel to rent ] [ Indoor slippers ] In common area: [ 4 showers, 4 toilets ] [ Coin washer and dryer, free detergent! ] [ Public computer ] [ Drinking water tap ] [ Fridge ]"/>
    <s v="Local food within 5 mins walk 6 mins walk from MRT NTU Hospital Station Exit 4 (Xiang-Yang Rd.) 10 mins walk from MTR Taipei Main Station, Airport express, Taipei bus terminal. 15 mins walk to Ningxia (ÂØßÂ§è)night market, Ximen area. 3 mins walk to ChengZhong traditional market, ChengHuang Temple 20 mins walk to ZhongZheng exercise center, Chiang Kai-shek Memorial Hall, HuaShan Creative Park 12mins to Taipei101 by MRT 15 mins to Elephant Hill(MRT XiangShan station) by MRT"/>
    <n v="851825"/>
    <s v="TaipeiTaipei Hostel"/>
    <d v="2011-07-21T00:00:00"/>
    <s v="N/A"/>
    <s v="N/A"/>
    <s v="N/A"/>
    <s v="Zhongzheng"/>
    <n v="16"/>
    <s v="Zhongzheng"/>
    <s v="Zhongzheng District"/>
    <s v="Taipei"/>
    <n v="10045"/>
    <x v="3"/>
    <s v="Taiwan"/>
    <x v="13"/>
    <s v="Shared room"/>
    <n v="10"/>
    <s v="N/A"/>
    <x v="110"/>
    <n v="0"/>
    <n v="359"/>
    <n v="269.25"/>
    <x v="116"/>
    <n v="9"/>
    <n v="16"/>
    <n v="0.76"/>
    <n v="2886.36"/>
    <n v="259.77"/>
    <n v="2626.59"/>
    <n v="1"/>
  </r>
  <r>
    <n v="646629"/>
    <s v="Skygarden central rooftop apartment"/>
    <s v="We have a rustic rooftop apartment in the heart of Taipei, it has a private rooftop garden patio. It's open, airy and pretty unique, it's been described as stepping into Bali from the city and has received comments that have a hard time believing something like that could exist in a place like Taipei. It's an old style Chinese building with plenty of character, so by no means shiny and polished, though with our apartment we're continually doing our best to sharpen everything up to meet the rising standards of Airbnb guests. There is only a staircase, no elevator, which is probably better given the amount of good food in the neighborhood. We have one double bed for 2 people, and can accommodate up to 4 if we set up a double foam mattresses in the living room tatami area (US$10/night will be added for more than 2 people), plus a very comfortable couch too! This apartment would suit a couple or small family looking for an inner city haven or therapeutic space. At our doorstep is a superma"/>
    <s v="The Neighborhood is full of amazing places to eat, we're collecting business cards from them all, but if any of you find a little gem or two you would like to contribute please feel free, our mission is to buid a guide to this area to help people get the most out of it. some of our favourites include, so free pizza, Sababa (Mediterranean cuisine), Tjs cookies (just next door to Sababa) Vegelicia (vege food), the chocolatiers (just opposite) le petit moment (french themed), cafe Bastille (great for Belgian beer), Odeon (very trendy cafe/bar, open late) The night markets at Shida and Gongguan are also brilliant, too many places to eat."/>
    <n v="3204303"/>
    <s v="Kate"/>
    <d v="2012-08-09T00:00:00"/>
    <s v="N/A"/>
    <s v="N/A"/>
    <s v="N/A"/>
    <m/>
    <n v="1"/>
    <s v="Da'an"/>
    <s v="Daan District"/>
    <s v="Taipei"/>
    <n v="106"/>
    <x v="3"/>
    <s v="Taiwan"/>
    <x v="2"/>
    <s v="Entire home/apt"/>
    <n v="4"/>
    <s v="N/A"/>
    <x v="106"/>
    <n v="0"/>
    <n v="152"/>
    <n v="114"/>
    <x v="129"/>
    <n v="9"/>
    <n v="1"/>
    <n v="2.81"/>
    <n v="9444.67"/>
    <n v="850.02"/>
    <n v="8594.65"/>
    <n v="1"/>
  </r>
  <r>
    <n v="694446"/>
    <s v="Private suites in Taipei Shihlin Â§©ÊØç"/>
    <s v="European Style Pension in the Heart of Taipei. A private en suite one bedroom (Queen Size Bed) available for short term or long term stay. Excellent location: 10 min free shuttle or 15~20 min walk to Zhishan Station (Taipei MRT) Numerous bus options near by. Public transportation is really easy in Taipei and the apt is in an excellent location with easy access to all major forms of Transportation. 12 min to Taipei Main Station via MRT. Near three major shopping options, Takashimaya, Shin Kong Mitzukoshi and SOGO (all three are high-end Japanese Department Stores, complete with shopping, Western Grocery Stores, and Restaurants) Close to Taipei Baseball Stadium, Japanese International School, American School, and Miramar Cinemas. Both traditional Chinese markets and Western Markets. Post Office, Bank, 7-11, Pharmacy, Starbucks all within 5-10 min walk. Amenity: Use of part of kitchen Laundry Cable TV WiFi Air Conditioning Linens and Towels included. This is the master bedroom w"/>
    <s v="A complete ensuite master bedroom in a three bedroom apartment in north Taipei City. This is the neighborhood of choice for ex-pats and foreigners. It is peaceful with easy access to everything you need. 12 min to Taipei Main Station on the MRT with numerous bus and shuttle options for access to the MRT and everywhere you want to go in Taipei. Close to the famous Yang Ming Mountain, Chinese Culture University, the International School and American School. Peaceful and quiet, there is a large park nearby, Tianmu Baseball Stadium, and hiking trails above in Yang Ming Mountains. With two large department stores (Takashimaya, SOGO) and a movie theater, and numerous restaurants (casual and fancy). The famous &quot;Din Tai Fung&quot; (soup dumplings) has an outpost in one of the department stores. The line is usually shorter here and the dumplings every bit as heavnely. One stop down on the MRT is the famous Shilin Night Market along with numerous bars, coffee shops, and shopping. There are plenty"/>
    <n v="3554221"/>
    <s v="Sophie"/>
    <d v="2012-09-13T00:00:00"/>
    <s v="within an hour"/>
    <n v="16"/>
    <n v="1"/>
    <s v="Shilin"/>
    <n v="2"/>
    <s v="Shilin"/>
    <s v="Shilin District"/>
    <m/>
    <n v="111"/>
    <x v="3"/>
    <s v="Taiwan"/>
    <x v="2"/>
    <s v="Entire home/apt"/>
    <n v="2"/>
    <s v="N/A"/>
    <x v="111"/>
    <n v="0"/>
    <n v="28"/>
    <n v="21"/>
    <x v="130"/>
    <n v="10"/>
    <n v="2"/>
    <n v="2.0299999999999998"/>
    <n v="573.22"/>
    <n v="51.59"/>
    <n v="521.63"/>
    <n v="1"/>
  </r>
  <r>
    <n v="697749"/>
    <s v="Tonghua Vacation Studio A"/>
    <s v="Private Studio apartment with ensuite bathroom shower, living room, washer, balcony/laundry room, and kitchenette."/>
    <s v="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n v="339014"/>
    <s v="Lisa"/>
    <d v="2011-01-07T00:00:00"/>
    <s v="within an hour"/>
    <n v="29"/>
    <n v="1"/>
    <s v="Da'an"/>
    <n v="13"/>
    <s v="Da'an"/>
    <s v="Daan District"/>
    <m/>
    <n v="106"/>
    <x v="3"/>
    <s v="Taiwan"/>
    <x v="2"/>
    <s v="Entire home/apt"/>
    <n v="2"/>
    <s v="N/A"/>
    <x v="90"/>
    <n v="0"/>
    <n v="31"/>
    <n v="23.25"/>
    <x v="131"/>
    <n v="7"/>
    <n v="13"/>
    <n v="0.04"/>
    <n v="680.02"/>
    <n v="61.2"/>
    <n v="618.81999999999994"/>
    <n v="1"/>
  </r>
  <r>
    <n v="697760"/>
    <s v="Tonghua Vacation Studio D"/>
    <s v="[Descriptions] Private Studio apartment with ensuite bathroom shower, living room, washer, balcony/laundry room, and kitchenette 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List of Amenities] 26&quot; TV Sofa couch &amp; Coffee table Queen size double bed Air Conditioner Bathroom with shower working desk &amp; chair Kitchenette Balcony &amp; Laundry Area Washer Electri"/>
    <s v="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n v="339014"/>
    <s v="Lisa"/>
    <d v="2011-01-07T00:00:00"/>
    <s v="within an hour"/>
    <n v="33"/>
    <n v="1"/>
    <s v="Da'an"/>
    <n v="13"/>
    <s v="Da'an"/>
    <s v="Daan District"/>
    <m/>
    <n v="106"/>
    <x v="3"/>
    <s v="Taiwan"/>
    <x v="2"/>
    <s v="Entire home/apt"/>
    <n v="2"/>
    <s v="N/A"/>
    <x v="90"/>
    <n v="0"/>
    <n v="60"/>
    <n v="45"/>
    <x v="23"/>
    <n v="8"/>
    <n v="13"/>
    <n v="0.04"/>
    <n v="1316.16"/>
    <n v="118.45"/>
    <n v="1197.71"/>
    <n v="1"/>
  </r>
  <r>
    <n v="697805"/>
    <s v="Tonghua Vacation Studio E"/>
    <s v="Private Studio apartment with ensuite bathroom shower, living room, washer, balcony/laundry room, and kitchenette."/>
    <s v="Locates in a quiet neighborhood of Tonghua Street (Lingjiang street night market), the all-in-one fully furnished studio apartment is right at the center of Taipei's prime town area - Daan District. and close to Xinyi District (World trade center, Taipei 101, Taipei City Hall). Easy access to East District, Zhongxiao Fuxing and Xinyi Shopping District by bus or MRT. There are shops, stores, restaurants, food stands, eateries off the street. The nearest MRT station is about 7 minute walk away from here. Iinteriors of the stuido are fully furnished and decorated with modern style living. The balcony is facing directly to Taipei 101. Provide superb view of Taipei 101 at night"/>
    <n v="339014"/>
    <s v="Lisa"/>
    <d v="2011-01-07T00:00:00"/>
    <s v="within an hour"/>
    <n v="19"/>
    <n v="1"/>
    <s v="Da'an"/>
    <n v="13"/>
    <s v="Da'an"/>
    <s v="Daan District"/>
    <m/>
    <n v="106"/>
    <x v="3"/>
    <s v="Taiwan"/>
    <x v="2"/>
    <s v="Entire home/apt"/>
    <n v="2"/>
    <s v="N/A"/>
    <x v="90"/>
    <n v="0"/>
    <n v="268"/>
    <n v="201"/>
    <x v="123"/>
    <n v="10"/>
    <n v="13"/>
    <n v="0.04"/>
    <n v="5878.85"/>
    <n v="529.1"/>
    <n v="5349.75"/>
    <n v="1"/>
  </r>
  <r>
    <n v="713379"/>
    <s v="Relaxing &amp; Tranquil near Beitou MRT"/>
    <s v="Just outside of Taipei City proper lies a peaceful and gorgeous area named Beitou. Famous for the numerous hot springs in the area, it is a perfect get away from the hustle and bustle of Taipei City. C+ Roomshare Studio is a relaxing and tranquil place with Japanese stlye design. Surrounded by green trees and warm sunshine coming through, local artists who stayed at C+ Roomshare Studio have created many artistic works with poetic grace. You can find your own touching moment here. Just bring your own toothbrush and towel and you are all set! The Space: Family Friendly! Comfortable Japanese Tatami Style Futons fit for 3-5 Adults Kitchen with basic utensils Refrigerator Color TV with Cable Air Conditioning Wireless Internet Bathroom Amenities provides: body wash, shampoo, shower gel, cleansers, hair dryer Tea &amp; Coffee provided Washing machine and dryer provided The Location: Beitou District 10 min walk from XinBeitou MRT Station 15 min walk from XinBeitou Marketplace 15-20 min away from"/>
    <m/>
    <n v="3671183"/>
    <s v="Chih Chih"/>
    <d v="2012-09-25T00:00:00"/>
    <s v="N/A"/>
    <s v="N/A"/>
    <s v="N/A"/>
    <s v="Beitou"/>
    <n v="1"/>
    <s v="Beitou"/>
    <s v="Beitou District"/>
    <m/>
    <n v="112"/>
    <x v="3"/>
    <s v="Taiwan"/>
    <x v="2"/>
    <s v="Entire home/apt"/>
    <n v="3"/>
    <s v="N/A"/>
    <x v="112"/>
    <n v="0"/>
    <n v="364"/>
    <n v="273"/>
    <x v="132"/>
    <n v="9"/>
    <n v="1"/>
    <n v="0.5"/>
    <n v="24478.27"/>
    <n v="2203.04"/>
    <n v="22275.23"/>
    <n v="1"/>
  </r>
  <r>
    <n v="718493"/>
    <s v="(ÂèåÂçßÊàø) Loft Style Flat"/>
    <s v="Enjoy the relaxing while being close to CBD, downtown and Neihu Technology District! This newly revamped apartment in Taipei is available for short term rental. This building is conveniently located in Neihu district, having access to 24-hr convenient stores, 1.5-minute walk to a mid-size supermarket. 10-min bus ride to the nearest MRT station, 10 min bus ride to Taipei airport. Within 5-minute walking distance, you get access to many local restaurants, postal office, the ‚Äúpearl drink&quot; tea shops, dry-clean stores, etc. In 5 minutes of taxi ride which cost you less than US$ 3, you get access to Costco and the large marts such as RT mart and Carrefour with food courts. This apartment is right at the outer ring of the Neihu Technology District. This is a perfect place to stay if you are in the technology industry and are sent to Taipei for work. You can get to the office in 5 minutes of bus ride. This newly revamped apartment is thoughtfully furnished in loft style, located on the 6"/>
    <m/>
    <n v="3705836"/>
    <s v="Gordon"/>
    <d v="2012-09-29T00:00:00"/>
    <s v="within an hour"/>
    <n v="39"/>
    <n v="1"/>
    <s v="Neihu"/>
    <n v="15"/>
    <s v="Neihu"/>
    <s v="Neihu District"/>
    <s v="Taipei City"/>
    <n v="114"/>
    <x v="3"/>
    <s v="Taiwan"/>
    <x v="2"/>
    <s v="Entire home/apt"/>
    <n v="5"/>
    <s v="N/A"/>
    <x v="104"/>
    <n v="29.248000000000001"/>
    <n v="357"/>
    <n v="267.75"/>
    <x v="133"/>
    <n v="9"/>
    <n v="15"/>
    <n v="0.93"/>
    <n v="16964.64"/>
    <n v="1526.82"/>
    <n v="15437.82"/>
    <n v="1"/>
  </r>
  <r>
    <n v="761561"/>
    <s v="Studio with kitchen near Guting MRT"/>
    <s v="Room: - 8 Ping (with a second floor in unit, about 451 square feet of floor space) with individual entrance studio - Air conditioning - Sofa-bed with bed sheet, comforter and pillows - Kitchenette with cookware, utensils, electric stove, coffee maker, toaster, toaster oven, fridge, kettle - Bathroom with shower curtain, hair dryer, towels - Landline for local calls - Both wired and wireless internet connection available - Non-smoking apartment Building facilities: - 24 hour security - Coin laundry - Garbage collection service Transportation: - 5 minutes walk to Guting MRT station - Bus stops across the street Neighborhood: - Close to CKS Memorial Hall - Shi-Da night market area - Various restaurants, grocery stores and pharmacies - Close to riverside bike trail Before you make the booking, please let me know your arrival and departure time so I can make arrangements for key exchange. Please let me know if I could answer more questions."/>
    <s v="- 5 minutes walk to Guting MRT station - 15 minutes walk to the main entrance of NTNU - 2 MRT stops to NTU"/>
    <n v="4014285"/>
    <s v="Pei"/>
    <d v="2012-10-30T00:00:00"/>
    <s v="within a few hours"/>
    <n v="329"/>
    <n v="1"/>
    <s v="Zhongzheng"/>
    <n v="2"/>
    <s v="Zhongzheng"/>
    <s v="Taipei"/>
    <s v="Taipei"/>
    <n v="100"/>
    <x v="3"/>
    <s v="Taiwan"/>
    <x v="2"/>
    <s v="Entire home/apt"/>
    <n v="2"/>
    <s v="N/A"/>
    <x v="113"/>
    <n v="38.975999999999999"/>
    <n v="257"/>
    <n v="192.75"/>
    <x v="134"/>
    <n v="9"/>
    <n v="1"/>
    <n v="0.25"/>
    <n v="13150.18"/>
    <n v="1183.52"/>
    <n v="11966.66"/>
    <n v="1"/>
  </r>
  <r>
    <n v="775256"/>
    <s v="Mrt Stay-Âçï‰∫∫Â•óÊàø(‰ΩøÁî®Áã¨Á´ãÂç´Êµ¥)"/>
    <s v="***Âú®airbnbÈ¢ÑËÆ¢‰πãÂâç, ËØ∑‰ΩøÁî®ÁöÑ[ËÅîÁ≥ªÊàë]ÊåâÈíÆÂèëÈÄÅÁü≠‰ø°ÁªôÊàëÁ°ÆËÆ§ÊàøÊ∫ê.***Before making a booking request on (Hidden by Airbnb) , please send me a message to confirm availability and rates first. You can do so by clicking on the [Contact me] button on the right side of this page. ~~~~~~~~~~~~~~~~~~~~~~~~~~ *MRT Stay * A modern and fashionable home stay, it is a shared apartment, unlike a normal hotel. It combines a flexible term, a comfortable price, different room styles, convenient transportation and excellent location. Its clean environment is near MRT stations and its complete amenities will make you feel at home. Staying here will make you relax naturally and help you get to your destinations quickly. Our location also makes it easy to sample the different foods available in Taipei. Amenities include: bed, LED TV, air conditioning, free WIFI, free cable TV, water heater, electronic hot water kettle , toilet paper, shampoo, hair conditioner, body lotion, facial cleaner, toothpaste, hair dryer.For personal hygiene"/>
    <s v="„ÄêÈÑ∞ËøëÊôØÈªû„Äë ‚ÄßÈæçÂ±±ÂØ∫:ÊòØÁôæÂπ¥ÁöÑÂêçÂâéÂè§ÂØ∫(ÂúãÂÆ∂‰∫åÁ¥öÂè§Ëπü)ÊòØÂè∞ÂåóÊóÖÈÅäÂøÖÂà∞ÁöÑÂõõÂ§ßÊôØÈªû‰πã‰∏Ä.ÂÖ•Â†¥‰∏çÁî®ÈñÄÁ•®ÔΩ° ‚ÄßËèØË•øË°óÂ§úÂ∏Ç:ÊòØÂè∞ÁÅ£Á¨¨‰∏ÄÂ∫ßËßÄÂÖâÂ§úÂ∏Ç,Ê≠∑Âè≤ÊÇ†‰πÖ,ÊúâÂ§öÂÆ∂ÈáéÂë≥/ËõáËÇâÈ§êÂª≥,ÂÇçÊôöÈÇÑÊúâÊÆ∫ËõáË°®Êºî,ÊåëÊà∞‰Ω†ÁöÑËÜΩË≠òÔΩ°30Âπ¥‰ª•‰∏äÁöÑËÄÅÂ∫óÊØîÊØîÁöÜÊòØ,ÊåëÈÄó‰Ω†ÁöÑÂë≥ËïæÔΩ° ‚ÄßÈæçÂ±±ÂØ∫Âú∞‰∏ãË°ó:Âè∞ÁÅ£Á¨¨‰∏ÄÂ∫ßÁµêÂêàÊ∞¥ËàûÊôØËßÄÂÖ¨ÂúíÔΩ§Âú∞‰∏ãÂÅúËªäÂ†¥ÂèäÂú∞‰∏ãÂïÜÂ†¥ÁöÑÂú∞‰∏ãË°ó,ÂÖßÊúâÂ§öÂÆ∂ÂëΩÁêÜÊî§,ÈÄô‰∫õÂëΩÁêÜËÄÅÂ∏´ÂèØËß£ËÆÄÊàñÊîπËÆä‰Ω†ÁöÑÊú™‰æÜ,‰ø°‰∏ç‰ø°Â∞±Áî±‰Ω†‰∫Ü! ‚ÄßËâãËà∫ÊúçÈ£æÂïÜÂúà:ÊòØÂè∞ÁÅ£Á¨¨‰∏ÄÂ∫ßÊàêË°£Èä∑ÂîÆÊâπÁôºÂ∏ÇÂ†¥,ÂæûÂ¨∞ÂÖíÊúçÂà∞Â£ΩË°£ÈÉΩÊúâÔΩ° ‚ÄßÈùíËçâÂ∑∑:Ë•øÊòåË°ó224Â∑∑ÈõÜ‰∏≠Â§öÂÆ∂ÈùíËçâÂ∫ó,‰ª•Ë≤©Ë≥£Êú¨Âú∞ÁîüÁî¢ÁöÑËçâËó•ÁÇ∫‰∏ª,Êó©Êúü‰∏≠/Ë•øÈÜ´Ëó•Áº∫‰πèÊôÇ,‰ª∞Ë≥¥ÈùíËçâÊ±ÅÊ≤ªÁóÖ,Ë®±Â§öÂè§ËÄÅÂÅèÊñπÈÉΩËóèÂú®ÂÖ∂‰∏≠,ÂèàÁ®±ÔΩ¢ÊïëÂëΩË°óÔΩ£ÔΩ° ‚Äß‰ΩõÂÖ∑Ë°ó:Ë•øÂúíË∑Ø‰∏ÄÊÆµËÅöÈõÜ20ÂÆ∂‰ΩõÂÖ∑Â∫ó,ÊòØÂÖ®Ëá∫ÁÅ£ÊúÄÊúâÂêçÁöÑ‰ΩõÂÖ∑Áî®ÂìÅË°óÔΩ° ‚ÄßÂâùÁöÆÂØÆ:‰øùÁïôÁôæÂπ¥ÂâçÈñ©ÂçóÂºèÂèäÂ∑¥Ê¥õÂèØÂºèÂª∫ÁØâÁöÑËÄÅË°óÂçÄ,Á¥ÖËâ≤ÁöÑÁ£öÁâÜ,Êê≠ÈÖçÊã±ÂûãÁöÑÈ®éÊ®ì,ÂèäÈõïËä±ÁöÑÁ™óÊ´∫,Êï£Ê≠•ÂÖ∂ÈñìÂΩ∑ÂΩøËµ∞ÂÖ•Ê∏ÖÊúùÊôÇÊúüÁöÑËâãËà∫ÔΩ° ‚ÄßÈêòÈå∂Ë°ó:Â§ßÁêÜË°ó‰∏ä‰∏≠ÂúãÊôÇÂ†±Â∞çÈù¢ÁöÑ[ÈêòÈå∂Âüé].Êèê‰æõÂè∞ÂåóÂÖ´Êàê‰∏≠‰ΩéÂÉπÈêòÈå∂ÊâπÁôºÈúÄÊ±ÇÔΩ°"/>
    <n v="3876009"/>
    <s v="ÁïÖÊ∏∏Âè∞Êπæ"/>
    <d v="2012-10-15T00:00:00"/>
    <s v="N/A"/>
    <s v="N/A"/>
    <s v="N/A"/>
    <s v="Wanhua"/>
    <n v="5"/>
    <s v="Wanhua"/>
    <s v="Wanhua District"/>
    <m/>
    <n v="108"/>
    <x v="3"/>
    <s v="Taiwan"/>
    <x v="2"/>
    <s v="Private room"/>
    <n v="1"/>
    <n v="0"/>
    <x v="114"/>
    <n v="0"/>
    <n v="0"/>
    <n v="0"/>
    <x v="23"/>
    <n v="8"/>
    <n v="5"/>
    <n v="0.01"/>
    <n v="0"/>
    <n v="0"/>
    <n v="0"/>
    <n v="0"/>
  </r>
  <r>
    <n v="775269"/>
    <s v="ËøëÂè∞ÂåóÂ∏ÇÂú∞ÈìÅÁ´ô-Mrt Stay 2‰∫∫Â•óÊàø-(‰ΩøÁî®Áã¨Á´ãÂç´Êµ¥)"/>
    <s v="***Âú®airbnbÈ¢ÑËÆ¢‰πãÂâç, ËØ∑‰ΩøÁî®ÁöÑ[ËÅîÁ≥ªÊàë]ÊåâÈíÆÂèëÈÄÅÁü≠‰ø°ÁªôÊàëÁ°ÆËÆ§ÊàøÊ∫ê.*** ~~~~~~~~~~~~~~~~~~~~~~~~~~ *MRT Stay * A modern and fashionable home stay, it is a shared apartment, unlike a normal hotel. It combines a flexible term, a comfortable price, different room styles, convenient transportation and excellent location. Its clean environment is near MRT stations and its complete amenities will make you feel at home. Staying here will make you relax naturally and help you get to your destinations quickly. Our location also makes it easy to sample the different foods available in Taipei. Amenities include: bed, LED TV, air conditioning, free WIFI, free cable TV, water heater, electronic hot water kettle , toilet paper, shampoo, hair conditioner, body lotion, facial cleaner, toothpaste, hair dryer.For personal hygiene consideration, we do not provide any toothbrushes or towels.,and use shared bathroom, and its own private bathroom. The room will be clean-up and changed the bed-sheet before your arrival. But during"/>
    <s v="„ÄêÈÑ∞ËøëÊôØÈªû„Äë ‚ÄßÈæçÂ±±ÂØ∫:ÊòØÁôæÂπ¥ÁöÑÂêçÂâéÂè§ÂØ∫(ÂúãÂÆ∂‰∫åÁ¥öÂè§Ëπü)ÊòØÂè∞ÂåóÊóÖÈÅäÂøÖÂà∞ÁöÑÂõõÂ§ßÊôØÈªû‰πã‰∏Ä.ÂÖ•Â†¥‰∏çÁî®ÈñÄÁ•®ÔΩ° ‚ÄßËèØË•øË°óÂ§úÂ∏Ç:ÊòØÂè∞ÁÅ£Á¨¨‰∏ÄÂ∫ßËßÄÂÖâÂ§úÂ∏Ç,Ê≠∑Âè≤ÊÇ†‰πÖ,ÊúâÂ§öÂÆ∂ÈáéÂë≥/ËõáËÇâÈ§êÂª≥,ÂÇçÊôöÈÇÑÊúâÊÆ∫ËõáË°®Êºî,ÊåëÊà∞‰Ω†ÁöÑËÜΩË≠òÔΩ°30Âπ¥‰ª•‰∏äÁöÑËÄÅÂ∫óÊØîÊØîÁöÜÊòØ,ÊåëÈÄó‰Ω†ÁöÑÂë≥ËïæÔΩ° ‚ÄßÈæçÂ±±ÂØ∫Âú∞‰∏ãË°ó:Âè∞ÁÅ£Á¨¨‰∏ÄÂ∫ßÁµêÂêàÊ∞¥ËàûÊôØËßÄÂÖ¨ÂúíÔΩ§Âú∞‰∏ãÂÅúËªäÂ†¥ÂèäÂú∞‰∏ãÂïÜÂ†¥ÁöÑÂú∞‰∏ãË°ó,ÂÖßÊúâÂ§öÂÆ∂ÂëΩÁêÜÊî§,ÈÄô‰∫õÂëΩÁêÜËÄÅÂ∏´ÂèØËß£ËÆÄÊàñÊîπËÆä‰Ω†ÁöÑÊú™‰æÜ,‰ø°‰∏ç‰ø°Â∞±Áî±‰Ω†‰∫Ü! ‚ÄßËâãËà∫ÊúçÈ£æÂïÜÂúà:ÊòØÂè∞ÁÅ£Á¨¨‰∏ÄÂ∫ßÊàêË°£Èä∑ÂîÆÊâπÁôºÂ∏ÇÂ†¥,ÂæûÂ¨∞ÂÖíÊúçÂà∞Â£ΩË°£ÈÉΩÊúâÔΩ° ‚ÄßÈùíËçâÂ∑∑:Ë•øÊòåË°ó224Â∑∑ÈõÜ‰∏≠Â§öÂÆ∂ÈùíËçâÂ∫ó,‰ª•Ë≤©Ë≥£Êú¨Âú∞ÁîüÁî¢ÁöÑËçâËó•ÁÇ∫‰∏ª,Êó©Êúü‰∏≠/Ë•øÈÜ´Ëó•Áº∫‰πèÊôÇ,‰ª∞Ë≥¥ÈùíËçâÊ±ÅÊ≤ªÁóÖ,Ë®±Â§öÂè§ËÄÅÂÅèÊñπÈÉΩËóèÂú®ÂÖ∂‰∏≠,ÂèàÁ®±ÔΩ¢ÊïëÂëΩË°óÔΩ£ÔΩ° ‚Äß‰ΩõÂÖ∑Ë°ó:Ë•øÂúíË∑Ø‰∏ÄÊÆµËÅöÈõÜ20ÂÆ∂‰ΩõÂÖ∑Â∫ó,ÊòØÂÖ®Ëá∫ÁÅ£ÊúÄÊúâÂêçÁöÑ‰ΩõÂÖ∑Áî®ÂìÅË°óÔΩ° ‚ÄßÂâùÁöÆÂØÆ:‰øùÁïôÁôæÂπ¥ÂâçÈñ©ÂçóÂºèÂèäÂ∑¥Ê¥õÂèØÂºèÂª∫ÁØâÁöÑËÄÅË°óÂçÄ,Á¥ÖËâ≤ÁöÑÁ£öÁâÜ,Êê≠ÈÖçÊã±ÂûãÁöÑÈ®éÊ®ì,ÂèäÈõïËä±ÁöÑÁ™óÊ´∫,Êï£Ê≠•ÂÖ∂ÈñìÂΩ∑ÂΩøËµ∞ÂÖ•Ê∏ÖÊúùÊôÇÊúüÁöÑËâãËà∫ÔΩ° ‚ÄßÈêòÈå∂Ë°ó:Â§ßÁêÜË°ó‰∏ä‰∏≠ÂúãÊôÇÂ†±Â∞çÈù¢ÁöÑ[ÈêòÈå∂Âüé].Êèê‰æõÂè∞ÂåóÂÖ´Êàê‰∏≠‰ΩéÂÉπÈêòÈå∂ÊâπÁôºÈúÄÊ±ÇÔΩ°"/>
    <n v="3876009"/>
    <s v="ÁïÖÊ∏∏Âè∞Êπæ"/>
    <d v="2012-10-15T00:00:00"/>
    <s v="N/A"/>
    <s v="N/A"/>
    <s v="N/A"/>
    <s v="Wanhua"/>
    <n v="5"/>
    <s v="Wanhua"/>
    <s v="Wanhua District"/>
    <m/>
    <n v="108"/>
    <x v="3"/>
    <s v="Taiwan"/>
    <x v="2"/>
    <s v="Private room"/>
    <n v="2"/>
    <n v="0"/>
    <x v="115"/>
    <n v="0"/>
    <n v="0"/>
    <n v="0"/>
    <x v="123"/>
    <n v="9"/>
    <n v="5"/>
    <n v="0.09"/>
    <n v="0"/>
    <n v="0"/>
    <n v="0"/>
    <n v="0"/>
  </r>
  <r>
    <n v="775279"/>
    <s v="ËøëÂú∞ÈìÅÁ´ô-Mrt Stay3‰∫∫Â•óÊàø-(‰ΩøÁî®Áã¨Á´ãÂç´Êµ¥)"/>
    <s v="***Âú®airbnbÈ¢ÑËÆ¢‰πãÂâç, ËØ∑‰ΩøÁî®ÁöÑ[ËÅîÁ≥ªÊàë]ÊåâÈíÆÂèëÈÄÅÁü≠‰ø°ÁªôÊàëÁ°ÆËÆ§ÊàøÊ∫ê.*** ~~~~~~~~~~~~~~~~~~~~~~~~~~ *MRT Stay * A modern and fashionable home stay, it is a shared apartment, unlike a normal hotel. It combines a flexible term, a comfortable price, different room styles, convenient transportation and excellent location. Its clean environment is near MRT stations and its complete amenities will make you feel at home. Staying here will make you relax naturally and help you get to your destinations quickly. Our location also makes it easy to sample the different foods available in Taipei. Amenities include: bed, LED TV, air conditioning, free WIFI, free cable TV, water heater, electronic hot water kettle , toilet paper, shampoo, hair conditioner, body lotion, facial cleaner, toothpaste, hair dryer.For personal hygiene consideration, we do not provide any toothbrushes or towels.,and use shared bathroom, and its own private bathroom. The room will be clean-up and changed the bed-sheet before your arrival. But during"/>
    <s v="„ÄêÈÑ∞ËøëÊôØÈªû„Äë ‚ÄßÈæçÂ±±ÂØ∫:ÊòØÁôæÂπ¥ÁöÑÂêçÂâéÂè§ÂØ∫(ÂúãÂÆ∂‰∫åÁ¥öÂè§Ëπü)ÊòØÂè∞ÂåóÊóÖÈÅäÂøÖÂà∞ÁöÑÂõõÂ§ßÊôØÈªû‰πã‰∏Ä.ÂÖ•Â†¥‰∏çÁî®ÈñÄÁ•®ÔΩ° ‚ÄßËèØË•øË°óÂ§úÂ∏Ç:ÊòØÂè∞ÁÅ£Á¨¨‰∏ÄÂ∫ßËßÄÂÖâÂ§úÂ∏Ç,Ê≠∑Âè≤ÊÇ†‰πÖ,ÊúâÂ§öÂÆ∂ÈáéÂë≥/ËõáËÇâÈ§êÂª≥,ÂÇçÊôöÈÇÑÊúâÊÆ∫ËõáË°®Êºî,ÊåëÊà∞‰Ω†ÁöÑËÜΩË≠òÔΩ°30Âπ¥‰ª•‰∏äÁöÑËÄÅÂ∫óÊØîÊØîÁöÜÊòØ,ÊåëÈÄó‰Ω†ÁöÑÂë≥ËïæÔΩ° ‚ÄßÈæçÂ±±ÂØ∫Âú∞‰∏ãË°ó:Âè∞ÁÅ£Á¨¨‰∏ÄÂ∫ßÁµêÂêàÊ∞¥ËàûÊôØËßÄÂÖ¨ÂúíÔΩ§Âú∞‰∏ãÂÅúËªäÂ†¥ÂèäÂú∞‰∏ãÂïÜÂ†¥ÁöÑÂú∞‰∏ãË°ó,ÂÖßÊúâÂ§öÂÆ∂ÂëΩÁêÜÊî§,ÈÄô‰∫õÂëΩÁêÜËÄÅÂ∏´ÂèØËß£ËÆÄÊàñÊîπËÆä‰Ω†ÁöÑÊú™‰æÜ,‰ø°‰∏ç‰ø°Â∞±Áî±‰Ω†‰∫Ü! ‚ÄßËâãËà∫ÊúçÈ£æÂïÜÂúà:ÊòØÂè∞ÁÅ£Á¨¨‰∏ÄÂ∫ßÊàêË°£Èä∑ÂîÆÊâπÁôºÂ∏ÇÂ†¥,ÂæûÂ¨∞ÂÖíÊúçÂà∞Â£ΩË°£ÈÉΩÊúâÔΩ° ‚ÄßÈùíËçâÂ∑∑:Ë•øÊòåË°ó224Â∑∑ÈõÜ‰∏≠Â§öÂÆ∂ÈùíËçâÂ∫ó,‰ª•Ë≤©Ë≥£Êú¨Âú∞ÁîüÁî¢ÁöÑËçâËó•ÁÇ∫‰∏ª,Êó©Êúü‰∏≠/Ë•øÈÜ´Ëó•Áº∫‰πèÊôÇ,‰ª∞Ë≥¥ÈùíËçâÊ±ÅÊ≤ªÁóÖ,Ë®±Â§öÂè§ËÄÅÂÅèÊñπÈÉΩËóèÂú®ÂÖ∂‰∏≠,ÂèàÁ®±ÔΩ¢ÊïëÂëΩË°óÔΩ£ÔΩ° ‚Äß‰ΩõÂÖ∑Ë°ó:Ë•øÂúíË∑Ø‰∏ÄÊÆµËÅöÈõÜ20ÂÆ∂‰ΩõÂÖ∑Â∫ó,ÊòØÂÖ®Ëá∫ÁÅ£ÊúÄÊúâÂêçÁöÑ‰ΩõÂÖ∑Áî®ÂìÅË°óÔΩ° ‚ÄßÂâùÁöÆÂØÆ:‰øùÁïôÁôæÂπ¥ÂâçÈñ©ÂçóÂºèÂèäÂ∑¥Ê¥õÂèØÂºèÂª∫ÁØâÁöÑËÄÅË°óÂçÄ,Á¥ÖËâ≤ÁöÑÁ£öÁâÜ,Êê≠ÈÖçÊã±ÂûãÁöÑÈ®éÊ®ì,ÂèäÈõïËä±ÁöÑÁ™óÊ´∫,Êï£Ê≠•ÂÖ∂ÈñìÂΩ∑ÂΩøËµ∞ÂÖ•Ê∏ÖÊúùÊôÇÊúüÁöÑËâãËà∫ÔΩ° ‚ÄßÈêòÈå∂Ë°ó:Â§ßÁêÜË°ó‰∏ä‰∏≠ÂúãÊôÇÂ†±Â∞çÈù¢ÁöÑ[ÈêòÈå∂Âüé].Êèê‰æõÂè∞ÂåóÂÖ´Êàê‰∏≠‰ΩéÂÉπÈêòÈå∂ÊâπÁôºÈúÄÊ±ÇÔΩ°"/>
    <n v="3876009"/>
    <s v="ÁïÖÊ∏∏Âè∞Êπæ"/>
    <d v="2012-10-15T00:00:00"/>
    <s v="N/A"/>
    <s v="N/A"/>
    <s v="N/A"/>
    <s v="Wanhua"/>
    <n v="5"/>
    <s v="Wanhua"/>
    <s v="Wanhua District"/>
    <s v="Taipei City"/>
    <n v="108"/>
    <x v="3"/>
    <s v="Taiwan"/>
    <x v="2"/>
    <s v="Private room"/>
    <n v="3"/>
    <n v="0"/>
    <x v="116"/>
    <n v="0"/>
    <n v="0"/>
    <n v="0"/>
    <x v="23"/>
    <n v="8"/>
    <n v="5"/>
    <n v="0.02"/>
    <n v="0"/>
    <n v="0"/>
    <n v="0"/>
    <n v="0"/>
  </r>
  <r>
    <n v="775287"/>
    <s v="Taipei Mrt Apt-Ë•øÈñÄÁî∫‰∏ã‰∏ÄÁ´ô/ËøëÂú∞ÈêµÂè£-#0204*6p"/>
    <s v="***Âú®airbnbÈ¢ÑËÆ¢‰πãÂâç, ËØ∑‰ΩøÁî®ÁöÑ[ËÅîÁ≥ªÊàë]ÊåâÈíÆÂèëÈÄÅÁü≠‰ø°ÁªôÊàëÁ°ÆËÆ§ÊàøÊ∫ê.*** ~~~~~~~~~~~~~~~~~~~~~~~~~~ *MRT Stay * A modern and fashionable home stay, it is a shared apartment, unlike a normal hotel. It combines a flexible term, a comfortable price, different room styles, convenient transportation and excellent location. Its clean environment is near MRT stations and its complete amenities will make you feel at home. Staying here will make you relax naturally and help you get to your destinations quickly. Our location also makes it easy to sample the different foods available in Taipei. Amenities include: bed, LED TV, air conditioning, free WIFI, free cable TV, water heater, electronic hot water kettle , toilet paper, shampoo, hair conditioner, body lotion, facial cleaner, toothpaste, hair dryer.For personal hygiene consideration, we do not provide any toothbrushes or towels.,and use shared bathroom, and its own private bathroom. The room will be clean-up and changed the bed-sheet before your arrival. But during"/>
    <s v="„ÄêÈÑ∞ËøëÊôØÈªû„Äë ‚ÄßÈæçÂ±±ÂØ∫:ÊòØÁôæÂπ¥ÁöÑÂêçÂâéÂè§ÂØ∫(ÂúãÂÆ∂‰∫åÁ¥öÂè§Ëπü)ÊòØÂè∞ÂåóÊóÖÈÅäÂøÖÂà∞ÁöÑÂõõÂ§ßÊôØÈªû‰πã‰∏Ä.ÂÖ•Â†¥‰∏çÁî®ÈñÄÁ•®ÔΩ° ‚ÄßËèØË•øË°óÂ§úÂ∏Ç:ÊòØÂè∞ÁÅ£Á¨¨‰∏ÄÂ∫ßËßÄÂÖâÂ§úÂ∏Ç,Ê≠∑Âè≤ÊÇ†‰πÖ,ÊúâÂ§öÂÆ∂ÈáéÂë≥/ËõáËÇâÈ§êÂª≥,ÂÇçÊôöÈÇÑÊúâÊÆ∫ËõáË°®Êºî,ÊåëÊà∞‰Ω†ÁöÑËÜΩË≠òÔΩ°30Âπ¥‰ª•‰∏äÁöÑËÄÅÂ∫óÊØîÊØîÁöÜÊòØ,ÊåëÈÄó‰Ω†ÁöÑÂë≥ËïæÔΩ° ‚ÄßÈæçÂ±±ÂØ∫Âú∞‰∏ãË°ó:Âè∞ÁÅ£Á¨¨‰∏ÄÂ∫ßÁµêÂêàÊ∞¥ËàûÊôØËßÄÂÖ¨ÂúíÔΩ§Âú∞‰∏ãÂÅúËªäÂ†¥ÂèäÂú∞‰∏ãÂïÜÂ†¥ÁöÑÂú∞‰∏ãË°ó,ÂÖßÊúâÂ§öÂÆ∂ÂëΩÁêÜÊî§,ÈÄô‰∫õÂëΩÁêÜËÄÅÂ∏´ÂèØËß£ËÆÄÊàñÊîπËÆä‰Ω†ÁöÑÊú™‰æÜ,‰ø°‰∏ç‰ø°Â∞±Áî±‰Ω†‰∫Ü! ‚ÄßËâãËà∫ÊúçÈ£æÂïÜÂúà:ÊòØÂè∞ÁÅ£Á¨¨‰∏ÄÂ∫ßÊàêË°£Èä∑ÂîÆÊâπÁôºÂ∏ÇÂ†¥,ÂæûÂ¨∞ÂÖíÊúçÂà∞Â£ΩË°£ÈÉΩÊúâÔΩ° ‚ÄßÈùíËçâÂ∑∑:Ë•øÊòåË°ó224Â∑∑ÈõÜ‰∏≠Â§öÂÆ∂ÈùíËçâÂ∫ó,‰ª•Ë≤©Ë≥£Êú¨Âú∞ÁîüÁî¢ÁöÑËçâËó•ÁÇ∫‰∏ª,Êó©Êúü‰∏≠/Ë•øÈÜ´Ëó•Áº∫‰πèÊôÇ,‰ª∞Ë≥¥ÈùíËçâÊ±ÅÊ≤ªÁóÖ,Ë®±Â§öÂè§ËÄÅÂÅèÊñπÈÉΩËóèÂú®ÂÖ∂‰∏≠,ÂèàÁ®±ÔΩ¢ÊïëÂëΩË°óÔΩ£ÔΩ° ‚Äß‰ΩõÂÖ∑Ë°ó:Ë•øÂúíË∑Ø‰∏ÄÊÆµËÅöÈõÜ20ÂÆ∂‰ΩõÂÖ∑Â∫ó,ÊòØÂÖ®Ëá∫ÁÅ£ÊúÄÊúâÂêçÁöÑ‰ΩõÂÖ∑Áî®ÂìÅË°óÔΩ° ‚ÄßÂâùÁöÆÂØÆ:‰øùÁïôÁôæÂπ¥ÂâçÈñ©ÂçóÂºèÂèäÂ∑¥Ê¥õÂèØÂºèÂª∫ÁØâÁöÑËÄÅË°óÂçÄ,Á¥ÖËâ≤ÁöÑÁ£öÁâÜ,Êê≠ÈÖçÊã±ÂûãÁöÑÈ®éÊ®ì,ÂèäÈõïËä±ÁöÑÁ™óÊ´∫,Êï£Ê≠•ÂÖ∂ÈñìÂΩ∑ÂΩøËµ∞ÂÖ•Ê∏ÖÊúùÊôÇÊúüÁöÑËâãËà∫ÔΩ° ‚ÄßÈêòÈå∂Ë°ó:Â§ßÁêÜË°ó‰∏ä‰∏≠ÂúãÊôÇÂ†±Â∞çÈù¢ÁöÑ[ÈêòÈå∂Âüé].Êèê‰æõÂè∞ÂåóÂÖ´Êàê‰∏≠‰ΩéÂÉπÈêòÈå∂ÊâπÁôºÈúÄÊ±ÇÔΩ°"/>
    <n v="3876009"/>
    <s v="ÁïÖÊ∏∏Âè∞Êπæ"/>
    <d v="2012-10-15T00:00:00"/>
    <s v="N/A"/>
    <s v="N/A"/>
    <s v="N/A"/>
    <s v="Wanhua"/>
    <n v="5"/>
    <s v="Wanhua"/>
    <s v="Wanhua District"/>
    <m/>
    <n v="108"/>
    <x v="3"/>
    <s v="Taiwan"/>
    <x v="2"/>
    <s v="Private room"/>
    <n v="6"/>
    <n v="0"/>
    <x v="117"/>
    <n v="0"/>
    <n v="0"/>
    <n v="0"/>
    <x v="23"/>
    <n v="6"/>
    <n v="5"/>
    <n v="0.01"/>
    <n v="0"/>
    <n v="0"/>
    <n v="0"/>
    <n v="0"/>
  </r>
  <r>
    <n v="775293"/>
    <s v="ËøëÂè∞ÂåóÂ∏ÇÂú∞ÈìÅÁ´ô-Mrt Stay 4‰∫∫Â•óÊàø-(‰ΩøÁî®Áã¨Á´ãÂç´Êµ¥)"/>
    <s v="***Âú®airbnbÈ¢ÑËÆ¢‰πãÂâç, ËØ∑‰ΩøÁî®ÁöÑ[ËÅîÁ≥ªÊàë]ÊåâÈíÆÂèëÈÄÅÁü≠‰ø°ÁªôÊàëÁ°ÆËÆ§ÊàøÊ∫ê.*** ~~~~~~~~~~~~~~~~~~~~~~~~~~ *MRT Stay * A modern and fashionable home stay, it is a shared apartment, unlike a normal hotel. It combines a flexible term, a comfortable price, different room styles, convenient transportation and excellent location. Its clean environment is near MRT stations and its complete amenities will make you feel at home. Staying here will make you relax naturally and help you get to your destinations quickly. Our location also makes it easy to sample the different foods available in Taipei. Amenities include: bed, LED TV, air conditioning, free WIFI, free cable TV, water heater, electronic hot water kettle , toilet paper, shampoo, hair conditioner, body lotion, facial cleaner, toothpaste, hair dryer.For personal hygiene consideration, we do not provide any toothbrushes or towels.,and use shared bathroom, and its own private bathroom. The room will be clean-up and changed the bed-sheet before your arrival. But during"/>
    <s v="1.We require a minimum 2-night stay for the same room guests booking. 2.We only allow booking by reservations and we also do not accept reservations less than 72 hours before check-in. 3.We service hours is from 3pm to 7pm. As the property is only with accommodation which is without reception, please contact with the property (Email hidden by Airbnb) to advise the check-in time after making a reservation. If guests need to check in before 15:00 OR after 20:00, there will be an extra service charge, TWD 100 per hour. 4.Please Note! The address on website is for the property office NOT for the accommodation place. The rooms are located in several areas and it will be subject to the availability to provide different room types. We will reply all the arrangement details within 24 hours once we receive guest‚Äôs email. Guests need to reply to double confirm all the details are correct. Then, they can show this email copy as the certificate to check in. 5. Our whole region No smoking &amp; tempera"/>
    <n v="3876009"/>
    <s v="ÁïÖÊ∏∏Âè∞Êπæ"/>
    <d v="2012-10-15T00:00:00"/>
    <s v="N/A"/>
    <s v="N/A"/>
    <s v="N/A"/>
    <s v="Wanhua"/>
    <n v="5"/>
    <s v="Wanhua"/>
    <s v="Wanhua District"/>
    <m/>
    <n v="108"/>
    <x v="3"/>
    <s v="Taiwan"/>
    <x v="2"/>
    <s v="Private room"/>
    <n v="4"/>
    <n v="0"/>
    <x v="118"/>
    <n v="0"/>
    <n v="0"/>
    <n v="0"/>
    <x v="40"/>
    <n v="8"/>
    <n v="5"/>
    <n v="7.0000000000000007E-2"/>
    <n v="0"/>
    <n v="0"/>
    <n v="0"/>
    <n v="0"/>
  </r>
  <r>
    <n v="777433"/>
    <s v="Modern Loft in Taipei Dazhi area"/>
    <s v="Location: - Situated in one of the best neighborhoods in Taipei - Quick walk to Jianan station on MRT brown line and Miramar mall, with free shuttle to Shilin night market - Major banks and 7-11 right around the corner with many English friendly restaurants and shops within a few blocks - Quick and cheap taxi ride to National palace museum, Yangming Shan, and Neihu Tech Park Facility: - Recently renovated by yours truly =) - Luxury apartment with 24/7 security for all day check-in - Large living area with leather sofa and LED TV - Wifi and digital cable to keep you connected - Queen size mattress upstairs with extra mattress available - Coin operated washer and dryer in building"/>
    <s v="Dazhi is a newly developed area located on the north side of Taipei City. It really has the best of both worlds for being very close to downtown yet clean quiet and extremely safe."/>
    <n v="4100423"/>
    <s v="Victor"/>
    <d v="2012-11-09T00:00:00"/>
    <s v="within a day"/>
    <n v="432"/>
    <n v="1"/>
    <s v="Zhongshan"/>
    <n v="2"/>
    <s v="Zhongshan"/>
    <s v="Zhongshan District"/>
    <s v="Taipei"/>
    <n v="104"/>
    <x v="3"/>
    <s v="Taiwan"/>
    <x v="7"/>
    <s v="Entire home/apt"/>
    <n v="3"/>
    <n v="320"/>
    <x v="119"/>
    <n v="19.488"/>
    <n v="147"/>
    <n v="110.25"/>
    <x v="32"/>
    <n v="9"/>
    <n v="2"/>
    <n v="1.57"/>
    <n v="4836.8900000000003"/>
    <n v="435.32"/>
    <n v="4401.5700000000006"/>
    <n v="1"/>
  </r>
  <r>
    <n v="786021"/>
    <s v="‰∏çÊåëÊàøÁç®Á´ã3‰∫∫Â•óÊàø 3P Room"/>
    <s v="Come stay with Aunty Lee here in Taipei! Conveniently located with the MRT, you can really take advantage of the outstanding location by being in Central taipei. These rooms are carefully and meticulously designed by a group of Taiwanese ladies that love to travel and have been inspired by their travels. The room includes: *Real Bed that fits 1-4 people *Linens and towels are provided *Fully equipped bathroom with shampoo and body wash *Refrigerator *Wireless Internet Connection *Wired Internet Connection *Elevator in the building *Safe and secure *Air conditioning *Cable Color TV *Closet and hanger The Location: Being located in the center of Taipei, you are sure to have a comfortable, convenient and exciting stay in this dynamic city! *Steps away from Zhongshan MRT *2 stops away from the famous Ximending Shopping and Entertainment district, including local and international foods *Close to all major Taipei tourist attractions *Close to all popular night markets in Taipei for local"/>
    <m/>
    <n v="4144060"/>
    <s v="Âè∞ÂåóËªäÁ´ôÊç∑ÈÅã‰ΩèÂÆø"/>
    <d v="2012-11-13T00:00:00"/>
    <s v="within a day"/>
    <n v="1249"/>
    <n v="0.75"/>
    <s v="Zhongshan"/>
    <n v="6"/>
    <s v="Zhongshan"/>
    <s v="Zhongshan District"/>
    <s v="Taipei City"/>
    <n v="104"/>
    <x v="3"/>
    <s v="Taiwan"/>
    <x v="2"/>
    <s v="Private room"/>
    <n v="3"/>
    <n v="600"/>
    <x v="97"/>
    <n v="0"/>
    <n v="357"/>
    <n v="267.75"/>
    <x v="45"/>
    <n v="10"/>
    <n v="6"/>
    <n v="0.16"/>
    <n v="14617.01"/>
    <n v="1315.53"/>
    <n v="13301.48"/>
    <n v="1"/>
  </r>
  <r>
    <n v="786035"/>
    <s v="‰∏çÊåëÊàøÁç®Á´ã4‰∫∫Â•óÊàø 4P ROOM"/>
    <s v="Come stay with here in Taipei! Conveniently located with the MRT, you can really take advantage of the outstanding location by being in Central taipei. These rooms are carefully and meticulously designed by a group of Taiwanese ladies that love to travel and have been inspired by their travels. The room includes: *Real Bed that fits 1-4 people *Linens and towels are provided *Fully equipped bathroom with shampoo and body wash *Refrigerator *Wireless Internet Connection *Wired Internet Connection *Elevator in the building *Safe and secure *Air conditioning *Cable Color TV *Closet and hanger The Location: Being located in the center of Taipei, you are sure to have a comfortable, convenient and exciting stay in this dynamic city! *Steps away from Zhongshan MRT *2 stops away from the famous Ximending Shopping and Entertainment district, including local and international foods *Close to all major Taipei tourist attractions *Close to all popular night markets in Taipei for local foods and"/>
    <m/>
    <n v="4144060"/>
    <s v="Âè∞ÂåóËªäÁ´ôÊç∑ÈÅã‰ΩèÂÆø"/>
    <d v="2012-11-13T00:00:00"/>
    <s v="within a day"/>
    <n v="835"/>
    <n v="0.75"/>
    <s v="Zhongshan"/>
    <n v="6"/>
    <s v="Zhongshan"/>
    <s v="Zhongshan District"/>
    <s v="Taipei City"/>
    <n v="104"/>
    <x v="3"/>
    <s v="Taiwan"/>
    <x v="2"/>
    <s v="Private room"/>
    <n v="4"/>
    <n v="501"/>
    <x v="120"/>
    <n v="0"/>
    <n v="356"/>
    <n v="267"/>
    <x v="22"/>
    <n v="8"/>
    <n v="6"/>
    <n v="0.14000000000000001"/>
    <n v="17173.439999999999"/>
    <n v="1545.61"/>
    <n v="15627.829999999998"/>
    <n v="1"/>
  </r>
  <r>
    <n v="786040"/>
    <s v="Áç®Á´ã2‰∫∫Â•óÊàø‰∏çÊåëÊàø 2P ROOM"/>
    <s v="Come stay with Aunty Lee here in Taipei! Conveniently located with the MRT, you can really take advantage of the outstanding location by being in Central taipei. These rooms are carefully and meticulously designed by a group of Taiwanese ladies that love to travel and have been inspired by their travels. The room includes: *Real Bed that fits 1-4 people *Linens are provided *Fully equipped bathroom with shampoo and body wash *Refrigerator *Wireless Internet Connection *Wired Internet Connection *Elevator in the building *Safe and secure *Air conditioning *Cable Color TV *Closet and hanger The Location: Being located in the center of Taipei, you are sure to have a comfortable, convenient and exciting stay in this dynamic city! *Steps away from Zhongshan MRT *2 stops away from the famous Ximending Shopping and Entertainment district, including local and international foods *Close to all major Taipei tourist attractions *Close to all popular night markets in Taipei for local foods and"/>
    <m/>
    <n v="4144060"/>
    <s v="Âè∞ÂåóËªäÁ´ôÊç∑ÈÅã‰ΩèÂÆø"/>
    <d v="2012-11-13T00:00:00"/>
    <s v="within a day"/>
    <n v="1274"/>
    <n v="0.75"/>
    <s v="Zhongshan"/>
    <n v="6"/>
    <s v="Zhongshan"/>
    <s v="Zhongshan District"/>
    <s v="Taipei City"/>
    <n v="104"/>
    <x v="3"/>
    <s v="Taiwan"/>
    <x v="2"/>
    <s v="Private room"/>
    <n v="2"/>
    <s v="N/A"/>
    <x v="121"/>
    <n v="0"/>
    <n v="357"/>
    <n v="267.75"/>
    <x v="119"/>
    <n v="9"/>
    <n v="6"/>
    <n v="0.77"/>
    <n v="10178.780000000001"/>
    <n v="916.09"/>
    <n v="9262.69"/>
    <n v="1"/>
  </r>
  <r>
    <n v="828822"/>
    <s v="1mintoMRTNeartaipei101/w-hotel,"/>
    <s v="Located in the heart of Taipei, this modern and stylish room is perfect for a family or group of friends. The apartment is located in a new building in trendy and desired Taipei City Hall Xinyi district, which is known for its international shopping, brands, nightlight and restaurants. Perfect for a group of travelers or a family! The room: * One queen size bed * One single size bed * Can accommodate from 1-5 people * Living room fully equipped * Kitchen with refrigerator * Bathroom with towels * Washing Machine * Internet connection * New modern furnishing and design * LED TV with Cable The Location: * 1min away from Taipei City Hall MRT,blue line * World Trade Center, Taipei 101 within 10 minutes * Numerous amounts of restaurants, shopping, bars, nightlife near by * Taxi cabs throughout * Close to all and most major Taipei attractions * Convenience stores and supermarkets nearby * Tea shops, coffee shops close by * Famous Taiwanese night markets for food, culture, games and shopping"/>
    <s v="ÈÄôË£°ÊòØÂè∞ÂåóÊúÄÁÜ±È¨ßÁöÑÁ≤æËèØÂçÄ, Â∞çÈù¢ÊúâÂæàÂ§öÂèØÈÄõË°óÁöÑÂú∞Êñπ, ÂåÖÂê´ÁôæË≤®ÂÖ¨Âè∏ÂèäË™†ÂìÅÊõ∏Â∫ó, Êôö‰∏äÈÇÑÊúâÂæàÂ§öËø∑‰∫∫ÁöÑÂ§úÁîüÊ¥ª, ÂåÖÂê´Â§úÂ∑øÂèäpub. ‰∫§ÈÄö‰ΩçÁΩÆ: Êú¨È§®‰ΩçÊñºËóçÁ∑öÂ∑øÊîøÂ∫úÁ´ôÂá∫Âè£1ËôüÂèä4ËôüÂæåÁöÑÁ¨¨‰∏ÄÊ¢ùÂ∑∑Â≠êÁöÑ‰∏≠Èñì. Â∞çÈù¢Âç≥ÊòØÂ∑øÂ∫úËΩâÈÅãÁ´ô, Â§ßÊúâÂ∑¥Â£´ÂèØÁõ¥Êé•Âà∞Ê°ÉÂúíÂúãÈöõÊ©üÂ†¥. ÈÑ∞ËøëÊôØÈªû: ‰ª•Êç∑ÈÅã4ËôüÂè£ ÂæÆÈ¢®ÁôæË≤®. W-HOTEL. Èò™ÊÄ•ÁôæË≤®. Êñ∞ÂÖâ‰∏âË∂ä. Ë™†ÂìÅÊõ∏Â∫ó. Âè∞Âåó101 ÂúãÁà∂Á¥ÄÂøµÈ§®. ÊùæÂ±±ÊñáÂâµÂúíÂçÄ. SOGO ‰∫îÂàÜÂüîÊâπÁôºË°£ÊúçÈõÜÊï£Âú∞ ÂæÄÊú¨Ê£üÂæåÊñπÂèØËµ∞Ëá≥È•íÊ≤≥Â§úÂ∑ø Êó©È§ê: Êú¨Ê£üÈöîÂ£ÅÊúâ‰∏≠ÁæéÂºèÊó©È§ê. Âè≥Ëµ∞ÊúâÈ∫µÂåÖÂ∫óÂèäÊó©ÂçàÈ§êÂ∫ó, Â∑¶Ëµ∞30Â∑∑ÊúâÊ∞∏ÂíåË±ÜÊºø. Â∞çÈù¢Èò™ÊÄ•‰∏äÊúâÊòüÂ∑¥ÂÆ¢. ‰æøÂà©ÂïÜÂ∫ó: Êú¨Ê£üÂ∑¶ÈÇäÁ¨¨‰∏ÄÊ¢ùÂ∑∑Â≠êÂ∑¶ËΩâÊúâÂÖ®ÂÆ∂‰æøÂà©ÂïÜÂ∫óÂèäÂÖ®ËÅØÂ§ßÂûãË≥£Â†¥, Âè≥ÈÇäÊúâ7-11. ÈôÑËøëÁæéÈ£ü: Â∞èÂêÉ: 30Â∑∑ÂèäÈ•íÊ≤≥Â§úÂ∑ø. ÊúâÈ≠ØËÇâÈ£Ø.Ëá≠Ë±ÜËÖê‚Ä¶..Á≠âÂ∞èÂêÉ"/>
    <n v="4134671"/>
    <s v="TaipeiAliceHome"/>
    <d v="2012-11-12T00:00:00"/>
    <s v="within an hour"/>
    <n v="29"/>
    <n v="0.9"/>
    <s v="Xinyi"/>
    <n v="9"/>
    <s v="Xinyi"/>
    <s v="Xinyi District"/>
    <s v="Taipei City"/>
    <n v="110"/>
    <x v="3"/>
    <s v="Taiwan"/>
    <x v="7"/>
    <s v="Entire home/apt"/>
    <n v="5"/>
    <s v="N/A"/>
    <x v="122"/>
    <n v="29.248000000000001"/>
    <n v="146"/>
    <n v="109.5"/>
    <x v="135"/>
    <n v="8"/>
    <n v="4"/>
    <n v="0.31"/>
    <n v="10568.06"/>
    <n v="951.13"/>
    <n v="9616.93"/>
    <n v="1"/>
  </r>
  <r>
    <n v="831240"/>
    <s v="Twin Room - 8 Elephants Co-living Space"/>
    <s v="This is a twin room with shared showers and toilets. Other facilities : lounge room, community computer and free Wifi, full kitchen. We are located in a 3-minute walk away from Guting metro station and the metro can take you anywhere in Taipei. Feel free to drop us a message!"/>
    <s v="We are 10 minutes away from Shida night market. It takes 3 stations to Taipei main station, which is the transfer center in Taipei."/>
    <n v="1866388"/>
    <s v="Eight"/>
    <d v="2012-03-05T00:00:00"/>
    <s v="within a day"/>
    <n v="390"/>
    <n v="0.6"/>
    <m/>
    <n v="7"/>
    <s v="Zhongzheng"/>
    <s v="Zhongzheng District"/>
    <s v="Taipei City"/>
    <n v="100"/>
    <x v="3"/>
    <s v="Taiwan"/>
    <x v="13"/>
    <s v="Private room"/>
    <n v="2"/>
    <n v="525"/>
    <x v="100"/>
    <n v="0"/>
    <n v="157"/>
    <n v="117.75"/>
    <x v="123"/>
    <n v="9"/>
    <n v="7"/>
    <n v="0.05"/>
    <n v="5395.78"/>
    <n v="485.62"/>
    <n v="4910.16"/>
    <n v="1"/>
  </r>
  <r>
    <n v="837546"/>
    <s v="Êµ∑Â©ÜÂ©ÜTPEshort rent ,Xihu MRT,2 bed A"/>
    <s v="Perfect for those that are in the area for business stays and/or looking for a cozy stay in Taipei, our home is open to you! We are located just steps away from the Xihu MRT station which gives you access to all of metropolitan Taipei. TheRoom: 2F,NOX,Lane 217, Section 1, N√®ih√∫ Road, Neihu District,Taipei, Taiwan * Real Bed that accommodates 1-2 people * Towels, linens are provided,shampoo, toothpaste,hair drier * Lift in the building * Safe and secure area * Color TV with Cable * Wifi and Internet Connection * Refrigerator in the room * Washing Machine * Air Conditioning * Additional cleaning is available and can be arranged at NT600 per session Location: 2 minutes walk away from the MRT Xihu 2 minutes walk away from the Neihu Technology Park 5 minutes to Taipei Songshan Airport 20 minutes to Taipei Main Station to access other parts of Taiwan Close to convenience stores, local shops, boutiques and snack shops Local Attractions: Neihu Technology Park(ÂÖßÊπñÁßëÂ≠∏ÂúíÂçÄ), Miramar Shopping Mall("/>
    <m/>
    <n v="4377110"/>
    <s v="Alice"/>
    <d v="2012-12-11T00:00:00"/>
    <s v="within an hour"/>
    <n v="57"/>
    <n v="1"/>
    <s v="Neihu"/>
    <n v="14"/>
    <s v="Neihu"/>
    <s v="Neihu District"/>
    <m/>
    <n v="114"/>
    <x v="3"/>
    <s v="Taiwan"/>
    <x v="2"/>
    <s v="Private room"/>
    <n v="2"/>
    <n v="215"/>
    <x v="123"/>
    <n v="0"/>
    <n v="365"/>
    <n v="273.75"/>
    <x v="136"/>
    <n v="9"/>
    <n v="14"/>
    <n v="0.05"/>
    <n v="14410.2"/>
    <n v="1296.92"/>
    <n v="13113.28"/>
    <n v="1"/>
  </r>
  <r>
    <n v="837558"/>
    <s v="HIPOPO TPE short rental, Xihu MRT C"/>
    <s v="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Address:2F,NOX,Lane 217, Section 1, N√®ih√∫ Road, Neihu District,Taipei, Taiwan The Room: * Real Bed for 2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5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
    <m/>
    <n v="4377110"/>
    <s v="Alice"/>
    <d v="2012-12-11T00:00:00"/>
    <s v="within an hour"/>
    <n v="54"/>
    <n v="1"/>
    <s v="Neihu"/>
    <n v="14"/>
    <s v="Neihu"/>
    <s v="Neihu District"/>
    <m/>
    <n v="114"/>
    <x v="3"/>
    <s v="Taiwan"/>
    <x v="2"/>
    <s v="Private room"/>
    <n v="2"/>
    <n v="183"/>
    <x v="124"/>
    <n v="0"/>
    <n v="365"/>
    <n v="273.75"/>
    <x v="23"/>
    <n v="10"/>
    <n v="14"/>
    <n v="0.05"/>
    <n v="12807.12"/>
    <n v="1152.6400000000001"/>
    <n v="11654.480000000001"/>
    <n v="1"/>
  </r>
  <r>
    <n v="837563"/>
    <s v="Êµ∑Â©ÜÂ©Ü TPE short rental, Xihu MRT F"/>
    <s v="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2F,NOX,Lane 217, Section 1, N√®ih√∫ Road, Neihu District,Taipei, Taiwan The Room: * Real Bed for 2 people * Towels, linens are provided,shampoo, toothpaste,hair drier * Lift in the building * Safe and secure area * Color TV with Cable * Wifi and Internet Connection * Refrigerator in the room *Washing Machine * Air Conditioning * Additional cleaning is available and can be arranged at NT6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logy Park(ÂÖßÊπñÁßëÂ≠∏ÂúíÂçÄ"/>
    <m/>
    <n v="4377110"/>
    <s v="Alice"/>
    <d v="2012-12-11T00:00:00"/>
    <s v="within an hour"/>
    <n v="57"/>
    <n v="1"/>
    <s v="Neihu"/>
    <n v="14"/>
    <s v="Neihu"/>
    <s v="Neihu District"/>
    <m/>
    <n v="114"/>
    <x v="3"/>
    <s v="Taiwan"/>
    <x v="2"/>
    <s v="Private room"/>
    <n v="2"/>
    <n v="183"/>
    <x v="125"/>
    <n v="0"/>
    <n v="343"/>
    <n v="257.25"/>
    <x v="22"/>
    <n v="9"/>
    <n v="14"/>
    <n v="0.33"/>
    <n v="11533.03"/>
    <n v="1037.97"/>
    <n v="10495.060000000001"/>
    <n v="1"/>
  </r>
  <r>
    <n v="840983"/>
    <s v="Êµ∑Â©ÜÂ©Ü Taipei short rental MRT Xihu"/>
    <s v="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Address:, Section 1, N√®ih√∫ Road, Neihu District,Taipei, Taiwan The Room: * Real Bed for 2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5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logy Park(ÂÖßÊπñÁßëÂ≠∏Âúí"/>
    <m/>
    <n v="4377110"/>
    <s v="Alice"/>
    <d v="2012-12-11T00:00:00"/>
    <s v="within an hour"/>
    <n v="23"/>
    <n v="1"/>
    <s v="Neihu"/>
    <n v="14"/>
    <s v="Neihu"/>
    <s v="Neihu District"/>
    <m/>
    <n v="114"/>
    <x v="3"/>
    <s v="Taiwan"/>
    <x v="2"/>
    <s v="Entire home/apt"/>
    <n v="4"/>
    <n v="0"/>
    <x v="126"/>
    <n v="0"/>
    <n v="365"/>
    <n v="273.75"/>
    <x v="45"/>
    <n v="10"/>
    <n v="14"/>
    <n v="0.06"/>
    <n v="20279.400000000001"/>
    <n v="1825.15"/>
    <n v="18454.25"/>
    <n v="1"/>
  </r>
  <r>
    <n v="846845"/>
    <s v="Taipei Boutique.Near MRT,near SOGO &amp;Braze Dept."/>
    <s v="Experience boutique living in Central Taipei! Close to the highly desired East District, near Zhongxiao Xinsheng MRT, this exquisite apartment is just what you need for a great stay! The apartment comes with 24 hour security and is perfect for tourists, luxury special stays or a business traveler. The room also includes: *Real bed that accommodates 1-2 people *Spacious living room with LCD TV with Cable *Kitchen with basic utensils and refrigerator *Modern and clean bathroom with rain shower head *Shampoo, shower gel, hair dryer are all provided *Washing/dryer machine *Broadband Internet *Air conditioning *Towels are provided *No smoking and No pets please! *Additional cleaning and housekeeping services are available if needed Location: *Location is close to Bade Road *Close to Guanghua Computer Center *Close to National Taipei Universy *Close to MRT Station ZhongXiao XinSheng- 5 min walking *Close to 24 hour convenience stores *Close to night markets *Close to XInyi Business Distri"/>
    <s v="The apartment comes with 24 hour security and is perfect for tourists, luxury special stays or a business traveler. Duplex apt. *Close to Guanghua Computer Center *Close to National Taipei Universy *Close to MRT Station ZhongXiao XinSheng- 5 min walk *Close to 24 hour convenience stores *Close to night markets *Close to XInyi Business District *Close to SOGO department stores"/>
    <n v="4134671"/>
    <s v="TaipeiAliceHome"/>
    <d v="2012-11-12T00:00:00"/>
    <s v="within an hour"/>
    <n v="53"/>
    <n v="0.9"/>
    <s v="Xinyi"/>
    <n v="9"/>
    <m/>
    <s v="Zhongshan District"/>
    <m/>
    <n v="104"/>
    <x v="3"/>
    <s v="Taiwan"/>
    <x v="7"/>
    <s v="Entire home/apt"/>
    <n v="3"/>
    <s v="N/A"/>
    <x v="127"/>
    <n v="29.248000000000001"/>
    <n v="356"/>
    <n v="267"/>
    <x v="85"/>
    <n v="9"/>
    <n v="4"/>
    <n v="0.74"/>
    <n v="19523.04"/>
    <n v="1757.07"/>
    <n v="17765.97"/>
    <n v="1"/>
  </r>
  <r>
    <n v="854517"/>
    <s v="HIPOPO TPE Hotel APT,JiannanRd MRT"/>
    <s v="HIPOPO TPE Hotel Apartment ,Jiannan Rd MRT Perfect for those that are in the area for business stays Neihu Technology Park(ÂÖßÊπñÁßëÂ≠∏ÂúíÂçÄ) and/or looking for a cozy stay in Taipei, our home is open to you! We are located just steps away from the Jiannan Rd MRT station(ÂäçÂçóË∑ØÊç∑ÈÅãÁ´ô) which gives you access to all of metropolitan Taipei. The Room: * Real Bed for 2 people, Attic for 1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600 per time *24 hour doorman services Address :9F, NoX, Lane 69, Jingye 2nd Rd., Jhangshan District, TaipeiÔΩ° 1 bed room, kitchen, bathroom, elevator in building. 5 minutes walk away from the Jiannan Rd MRT 10 minutes walk away from the Neihu Technology Park Local Attractions: Neihu Technology Park, Miramar Shopping Mall, N"/>
    <m/>
    <n v="4377110"/>
    <s v="Alice"/>
    <d v="2012-12-11T00:00:00"/>
    <s v="within an hour"/>
    <n v="50"/>
    <n v="1"/>
    <s v="Neihu"/>
    <n v="14"/>
    <s v="Zhongshan"/>
    <s v="Zhongshan District"/>
    <m/>
    <n v="104"/>
    <x v="3"/>
    <s v="Taiwan"/>
    <x v="2"/>
    <s v="Entire home/apt"/>
    <n v="3"/>
    <s v="N/A"/>
    <x v="120"/>
    <n v="0"/>
    <n v="355"/>
    <n v="266.25"/>
    <x v="57"/>
    <n v="9"/>
    <n v="14"/>
    <n v="0.11"/>
    <n v="17125.2"/>
    <n v="1541.27"/>
    <n v="15583.93"/>
    <n v="1"/>
  </r>
  <r>
    <n v="855470"/>
    <s v="HIPOPO TPE short rental,MRT Xihu 6B"/>
    <s v="Address:6F, NoX, Lane217, Section 1, N√®ih√∫ Rd, Neihu District, Taipei,TaiwanÔΩ° 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The Room: * Real Bed for 2 people * Towels, linens are provided,shampoo, toothpaste,hair drier * Lift in the building * Safe and secure area * Color TV with Cable * Wifi and Internet Connection * Refrigerator in the room *Washing Machine * Air Conditioning * Additional cleaning is available and can be arranged at NT500 per time 1 bed room, bathroom, elevator in building. 5 minutes walk away from the Xihu MRT station 2minutes walk away from the Neihu Technology Park Local Attractions: Neihu Technology Park, Miramar Shopping Mall, National Palace Museum, yangmingshan national park, Shilin Night Market, Taipei 101."/>
    <m/>
    <n v="4377110"/>
    <s v="Alice"/>
    <d v="2012-12-11T00:00:00"/>
    <s v="within an hour"/>
    <n v="60"/>
    <n v="1"/>
    <s v="Neihu"/>
    <n v="14"/>
    <s v="Neihu"/>
    <s v="Neihu District"/>
    <m/>
    <n v="114"/>
    <x v="3"/>
    <s v="Taiwan"/>
    <x v="2"/>
    <s v="Private room"/>
    <n v="2"/>
    <n v="178"/>
    <x v="128"/>
    <n v="0"/>
    <n v="365"/>
    <n v="273.75"/>
    <x v="19"/>
    <m/>
    <n v="14"/>
    <m/>
    <n v="14138.64"/>
    <n v="1272.48"/>
    <n v="12866.16"/>
    <n v="1"/>
  </r>
  <r>
    <n v="855471"/>
    <s v="HIPOPO TPE short rental,MRT Xihu 6A"/>
    <s v="Address:6F, NoX, Lane217, Section 1, N√®ih√∫ Rd, Neihu District, Taipei,TaiwanÔΩ° 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The Room: * Real Bed for 2 people * Towels, linens are provided,shampoo, toothpaste,hair drier * Lift in the building * Safe and secure area * Color TV with Cable * Wifi and Internet Connection * Refrigerator in the room *Washing Machine * Air Conditioning * Additional cleaning is available and can be arranged at NT500 per time 1 bed room, bathroom, elevator in building. 5 minutes walk away from the Xihu MRT station 2minutes walk away from the Neihu Technology Park Local Attractions: Neihu Technology Park, Miramar Shopping Mall, National Palace Museum, yangmingshan national park, Shilin Night Market, Taipei 101."/>
    <m/>
    <n v="4377110"/>
    <s v="Alice"/>
    <d v="2012-12-11T00:00:00"/>
    <s v="within an hour"/>
    <n v="52"/>
    <n v="1"/>
    <s v="Neihu"/>
    <n v="14"/>
    <s v="Neihu"/>
    <s v="Neihu District"/>
    <m/>
    <n v="114"/>
    <x v="3"/>
    <s v="Taiwan"/>
    <x v="2"/>
    <s v="Private room"/>
    <n v="2"/>
    <n v="248"/>
    <x v="89"/>
    <n v="0"/>
    <n v="360"/>
    <n v="270"/>
    <x v="19"/>
    <m/>
    <n v="14"/>
    <m/>
    <n v="13158.72"/>
    <n v="1184.28"/>
    <n v="11974.439999999999"/>
    <n v="1"/>
  </r>
  <r>
    <n v="856747"/>
    <s v="New Studio in Taipei City Center"/>
    <s v="New Studio in Taipei City Center Super clean and quiet, entirely renovated Studio in the center of Taipei city. Location: The apartment has an IDEAL CENTRAL LOCATION for quick access to all main parts of Taipei. NEW Red MRT Line JUST OPENED. Get to all the main sites in super quick time. Very very convenient. 2 MINUTES walk to Dongmen subway station 3 MRT Stop away from Taipei Main Station (Ease of access from your airport coach drop off) The historic Chang Kai Chek Memorial and park is a few minutes away by foot. or by MRT Under 5 min. walk to Yong Kang Jie, famous restaurant street in Taipei. Many, MANY restaurants around, of all different kinds. Local, western, fine dining, quick and surprisingly delicious fast food. You can read my guidebook and see my recommendations in the area. The famous, Din Tai Fung restaurant is only a 5 minute walk away 10 minutes bus to Taipei 101 Under 10 min. walk to Da An Park , the biggest Park in Taipei Very close to 7-11. Open"/>
    <s v="It's a FANTASTIC location with so many restaurants to choose from, a traditional market, an MRT to all the important places on your doorstep and shopping too It's also very peaceful set off the main road down a quiet street."/>
    <n v="4045928"/>
    <s v="Daven"/>
    <d v="2012-11-03T00:00:00"/>
    <s v="within an hour"/>
    <n v="6"/>
    <n v="1"/>
    <s v="Zhongzheng"/>
    <n v="5"/>
    <s v="Zhongzheng"/>
    <s v="Zhongzheng District"/>
    <m/>
    <n v="100"/>
    <x v="3"/>
    <s v="Taiwan"/>
    <x v="2"/>
    <s v="Entire home/apt"/>
    <n v="4"/>
    <n v="366"/>
    <x v="129"/>
    <n v="19.936"/>
    <n v="40"/>
    <n v="30"/>
    <x v="137"/>
    <n v="9"/>
    <n v="5"/>
    <n v="2.5099999999999998"/>
    <n v="1199.04"/>
    <n v="107.91"/>
    <n v="1091.1299999999999"/>
    <n v="1"/>
  </r>
  <r>
    <n v="858235"/>
    <s v="HIPOPO TPE short rental,MRT Xihu G"/>
    <s v="Perfect for those that are in the area for business staysNeihu Technology Park(ÂÖßÊπñÁßëÂ≠∏ÂúíÂçÄ) and/or looking for a cozy stay in Taipei, our home is open to you! We are located just steps away from the Xihu MRT station(Ë•øÊπñÊç∑ÈÅãÁ´ô) which gives you access to all of metropolitan Taipei. Address:2F,NOX,Lane 217, Section 1, N√®ih√∫ Road, Neihu District,Taipei, Taiwan The Room: * Real Bed for 2 people * Towels, linens are provided,shampoo, toothpaste,hair drier * Lift in the building * Safe and secure area * Color TV with Cable * Wifi and Internet Connection * Refrigerator in the room *Washing Machine &amp; dryer * Air Conditioning * Additional cleaning is available and can be arranged at NT500 per time Location: 2 minutes walk away from the MRT Xihu station 2 minutes walk away from the Neihu Technology Park 5 minutes to Taipei Songshan Airport 20 minutes to Taipei Main Station to access other parts of Taiwan Close to convenience stores, local shops, boutiques and snack shops Local Attractions: Neihu Techno"/>
    <m/>
    <n v="4377110"/>
    <s v="Alice"/>
    <d v="2012-12-11T00:00:00"/>
    <s v="within an hour"/>
    <n v="16"/>
    <n v="1"/>
    <s v="Neihu"/>
    <n v="14"/>
    <s v="Neihu"/>
    <s v="Neihu District"/>
    <m/>
    <n v="114"/>
    <x v="3"/>
    <s v="Taiwan"/>
    <x v="2"/>
    <s v="Private room"/>
    <n v="2"/>
    <s v="N/A"/>
    <x v="103"/>
    <n v="0"/>
    <n v="359"/>
    <n v="269.25"/>
    <x v="94"/>
    <n v="9"/>
    <n v="14"/>
    <n v="0.24"/>
    <n v="10494.29"/>
    <n v="944.49"/>
    <n v="9549.8000000000011"/>
    <n v="1"/>
  </r>
  <r>
    <n v="862259"/>
    <s v="ZhongxiaoFuxing(superior)"/>
    <s v="Room was a standard double bed . Located in Taipei's hot popular East area, Zhongxiao Fuxing MRT Exit 4 . Detached suites with separate baths . Newly renovated , the rooms are equipped with separate dedicated security electronic locks. 3-minute walk from the MRT station can be reached ."/>
    <s v="[Transportation and life function ] Sightseeing Close to all major attractions within 10-20 minutes by public transport ride from Taipei 101 , Sun Yat-sen Memorial Hall , Songshan Tobacco Factory, Eslite Bookstore , cats empty and Ximending . MRT can reach many famous Night Bazaar and attractions, Shilin Night Market , Shida Night Market , RaoHe Night Shopping Popular shopping district in Taipei center - Eastern . A variety of shops within walking distance . Walk about 15 minutes to walk to Little Dome + Matsuyama sports center (gym, swim pool) Gourmet About 1 minute walk you can reach the Da Night Market , enjoy a variety of local specialties . Major well-known specialty restaurants are also gathered in this , so you do not run around can enjoy ."/>
    <n v="4519409"/>
    <s v="SogoStay"/>
    <d v="2012-12-29T00:00:00"/>
    <s v="within a few hours"/>
    <n v="284"/>
    <n v="0.8"/>
    <s v="Da'an"/>
    <n v="4"/>
    <s v="Da'an"/>
    <s v="Daan District"/>
    <m/>
    <n v="106"/>
    <x v="3"/>
    <s v="Taiwan"/>
    <x v="2"/>
    <s v="Private room"/>
    <n v="2"/>
    <s v="N/A"/>
    <x v="129"/>
    <n v="19.2"/>
    <n v="105"/>
    <n v="78.75"/>
    <x v="50"/>
    <n v="9"/>
    <n v="4"/>
    <n v="0.12"/>
    <n v="3147.48"/>
    <n v="283.27"/>
    <n v="2864.21"/>
    <n v="1"/>
  </r>
  <r>
    <n v="862266"/>
    <s v="ZhongxiaoFuxing(superior-1)"/>
    <s v="Room was a standard double bed.Located in Taipei's hot popular East area, Zhongxiao Fuxing MRT Exit 4 . Detached suites with separate baths . Newly renovated , the rooms are equipped with separate dedicated security electronic locks. 3-minute walk from the MRT station can be reached ."/>
    <s v="[Transportation and life function ] Sightseeing Close to all major attractions within 10-20 minutes by public transport ride from Taipei 101 , Sun Yat-sen Memorial Hall , Songshan Tobacco Factory, Eslite Bookstore , cats empty and Ximending . MRT can reach many famous Night Bazaar and attractions, Shilin Night Market , Shida Night Market , RaoHe Night Shopping Popular shopping district in Taipei center - Eastern . A variety of shops within walking distance . Walk about 15 minutes to walk to Little Dome + Matsuyama sports center (gym, swim pool) Gourmet About 1 minute walk you can reach the Da Night Market , enjoy a variety of local specialties . Major well-known specialty restaurants are also gathered in this , so you do not run around can enjoy ."/>
    <n v="4519409"/>
    <s v="SogoStay"/>
    <d v="2012-12-29T00:00:00"/>
    <s v="within a few hours"/>
    <n v="272"/>
    <n v="0.8"/>
    <s v="Da'an"/>
    <n v="4"/>
    <s v="Da'an"/>
    <s v="Daan District"/>
    <m/>
    <n v="106"/>
    <x v="3"/>
    <s v="Taiwan"/>
    <x v="2"/>
    <s v="Private room"/>
    <n v="2"/>
    <n v="0"/>
    <x v="129"/>
    <n v="19.2"/>
    <n v="83"/>
    <n v="62.25"/>
    <x v="23"/>
    <n v="8"/>
    <n v="4"/>
    <n v="0.02"/>
    <n v="2488.0100000000002"/>
    <n v="223.92"/>
    <n v="2264.09"/>
    <n v="1"/>
  </r>
  <r>
    <n v="868430"/>
    <s v="Cheap Private Double room in Surfin Taipei"/>
    <s v="Hi there Welcome to Surfin Taipei ! Here will be your second home in Taipei, hope you enjoy your stay and meet cool travelers around the world here. We don't have 24 hours reception service,we will send you a detail info after you make reservation that you can arrive at any time and do the self check-in : )"/>
    <s v="We are near Taipei Main Station which is very convenient for eating, shopping, clubbing, sightseeing!!(Around 20 secs-walk from NTU Hospital Station)"/>
    <n v="4180592"/>
    <s v="Surfin' Taipei"/>
    <d v="2012-11-18T00:00:00"/>
    <s v="within a few hours"/>
    <n v="327"/>
    <n v="0.98"/>
    <s v="Zhongzheng"/>
    <n v="10"/>
    <s v="Zhongzheng"/>
    <s v="Zhongzheng District"/>
    <m/>
    <n v="100"/>
    <x v="3"/>
    <s v="Taiwan"/>
    <x v="2"/>
    <s v="Private room"/>
    <n v="2"/>
    <s v="N/A"/>
    <x v="130"/>
    <n v="0"/>
    <n v="305"/>
    <n v="228.75"/>
    <x v="138"/>
    <n v="9"/>
    <n v="10"/>
    <n v="1.49"/>
    <n v="5804.76"/>
    <n v="522.42999999999995"/>
    <n v="5282.33"/>
    <n v="1"/>
  </r>
  <r>
    <n v="869581"/>
    <s v="Resort Living in Tianmu, Taipei"/>
    <s v="Experience the luxury and resort style living in a charming and quaint area of Taipei. Tianmu (Â§©ÊØç) is a neighborhood located in Shilin, Taipei City, Taiwan. Located on the northern border of Shilin District, Tianmu borders the neighboring district of Beitou and Yangmingshan National Park. The apartments include the following amenities: *Room with real bed that accommodates 1-2 people *Modern bathroom *Towels and linens are provided in your stay *Color TV with Cable *Internet access *Lift in the building *Kitchen area with refrigerator *24 Hour security with doorman, buzzer and wireless intercom *Resort style swimming pool *Washer and Dryer Available *Air Conditioning *Heating system *Gym *Yoga Room *Beautiful Scenery *Pet Friendly Simple breakfast available at lobby everyday Location: *Tianmu, Taipei, Taiwan *Shilin District *Close to the most famous night market- Shi Lin Night Market where you can sample over 100 food items *Shopping areas with famous brands at Sogo, Shin Kong Mitsu"/>
    <s v="We are in the most upscaled residential area . Quiet and peaceful . With park across street . Buses to nearby MRT and downtown depart from a stop at the roundabout 8 minutes only . Restaurants and shops a rounded at the roundabout . At weekend walk down 5 minutes more at the main cross of Chungshan North road even flea market can brings a lots of fun !!"/>
    <n v="4581891"/>
    <s v="Sophia"/>
    <d v="2013-01-03T00:00:00"/>
    <s v="N/A"/>
    <s v="N/A"/>
    <s v="N/A"/>
    <s v="Shilin"/>
    <n v="3"/>
    <s v="Shilin"/>
    <s v="Shilin District"/>
    <m/>
    <n v="111"/>
    <x v="3"/>
    <s v="Taiwan"/>
    <x v="11"/>
    <s v="Entire home/apt"/>
    <n v="4"/>
    <n v="290"/>
    <x v="131"/>
    <n v="34.112000000000002"/>
    <n v="317"/>
    <n v="237.75"/>
    <x v="135"/>
    <n v="9"/>
    <n v="2"/>
    <n v="0.33"/>
    <n v="22245.79"/>
    <n v="2002.12"/>
    <n v="20243.670000000002"/>
    <n v="1"/>
  </r>
  <r>
    <n v="876209"/>
    <s v="City Center Loft Apartment 1min MRT"/>
    <s v="A Central Taipei 5-Star Studio Deluxe Apartment ‚Äì Excellent transport facilities, 1 min walk to metro station, easy access to Taipei Main Station, famous night markets, shopping district, museums. Your home to home Taipei apartment base. Best choice for vacational rental, business trip, and overseas studies. Short-term (weekly and monthly) and long-term lease available. There are simply too much to do‚Ä¶ best for backpacking, family vocation rental, business trip or overseas studies. Stylish affordable accommodation is offered in this modern apartment in the heart of central Taipei. With so much to do and so many places to visit, including many historical architectures and open spaces, you will be spoilt for variety of choices. It is your best base for sight-seeing holidays, business events, exhibitions, and oversea studies with great value. Excellent and Convenient Transportation 1 min walk to Qingkuang Night Market (Êô¥ÂÖâÂ§úÂ∏Ç). Nijung W. Rd Shopping District, Shinlin Night Market are j"/>
    <m/>
    <n v="1315699"/>
    <s v="Cassie"/>
    <d v="2011-10-20T00:00:00"/>
    <s v="within an hour"/>
    <n v="46"/>
    <n v="1"/>
    <s v="Zhongshan"/>
    <n v="1"/>
    <s v="Zhongshan"/>
    <s v="Zhongshan District"/>
    <m/>
    <n v="104"/>
    <x v="3"/>
    <s v="Taiwan"/>
    <x v="2"/>
    <s v="Entire home/apt"/>
    <n v="5"/>
    <s v="N/A"/>
    <x v="132"/>
    <n v="0"/>
    <n v="180"/>
    <n v="135"/>
    <x v="139"/>
    <n v="9"/>
    <n v="1"/>
    <n v="0.98"/>
    <n v="12238.56"/>
    <n v="1101.47"/>
    <n v="11137.09"/>
    <n v="1"/>
  </r>
  <r>
    <n v="889252"/>
    <s v="Cheap Private Doubled-bed room in Surfin Taipei"/>
    <s v="Hi there Welcome to Surfin Taipei ! Here will be your second home in Taipei, hope you enjoy your stay and meet cool travelers around the world here. We don't have 24 hours reception service,we will send you a detail info after you make reservation that you can arrive at any time and do the self check-in : )"/>
    <s v="We are near Taipei Main Station which is very convenient for eating, shopping, clubbing, sightseeing!!(Around 20 secs-walk from NTU Hospital Station)"/>
    <n v="4180592"/>
    <s v="Surfin' Taipei"/>
    <d v="2012-11-18T00:00:00"/>
    <s v="within a few hours"/>
    <n v="241"/>
    <n v="0.98"/>
    <s v="Zhongzheng"/>
    <n v="10"/>
    <s v="Zhongzheng"/>
    <s v="Zhongzheng District"/>
    <m/>
    <n v="100"/>
    <x v="3"/>
    <s v="Taiwan"/>
    <x v="2"/>
    <s v="Private room"/>
    <n v="2"/>
    <s v="N/A"/>
    <x v="130"/>
    <n v="0"/>
    <n v="217"/>
    <n v="162.75"/>
    <x v="86"/>
    <n v="9"/>
    <n v="10"/>
    <n v="1.05"/>
    <n v="4129.9399999999996"/>
    <n v="371.69"/>
    <n v="3758.2499999999995"/>
    <n v="1"/>
  </r>
  <r>
    <n v="889269"/>
    <s v="8-bed mixed dorm@On My Way Taipei Hostel"/>
    <s v="&quot;On my way&quot; was a concept formed by a group of Taiwanese backpackers. We would like to build a &quot;home&quot; for backpackers who visit Taipei. We are located in Beitou , which is just north of Taipei, and one of the Top Ten Small Tourist Towns in Taiwan. It's only 3 minutes walk to our hostel from MRT Beitou station (Red Line). Many famous spots, including a national park, are within day trip range. We are very close to everything you need, such as restaurants, breakfast vendors, banks, post office, coffee shop, fruit stands, post office, bank, traditional/night markets, convenience stores, even hot springs. Also, it's convenient to go shopping in downtown or visit all famous scenic spots around Taipei, like Guandu, Danshuei, Shihlin Night Market, Nation Palace Museum, and Yangmingshan National Park, etc.through MRT system within 30 minutes. In our &quot;Semi-private dorm&quot; (8 beds) , we provide personal luggage locker, cabinet, outlet, reading light and curtains around each bed. New bedclothes a"/>
    <m/>
    <n v="4717608"/>
    <s v="On My Way Taipei Hostel"/>
    <d v="2013-01-15T00:00:00"/>
    <s v="within a few hours"/>
    <n v="205"/>
    <n v="1"/>
    <s v="Beitou"/>
    <n v="4"/>
    <s v="Beitou"/>
    <s v="Beitou District"/>
    <m/>
    <n v="112"/>
    <x v="3"/>
    <s v="Taiwan"/>
    <x v="2"/>
    <s v="Shared room"/>
    <n v="8"/>
    <n v="0"/>
    <x v="133"/>
    <n v="0"/>
    <n v="358"/>
    <n v="268.5"/>
    <x v="7"/>
    <n v="10"/>
    <n v="4"/>
    <n v="0.64"/>
    <n v="5232.53"/>
    <n v="470.93"/>
    <n v="4761.5999999999995"/>
    <n v="1"/>
  </r>
  <r>
    <n v="889272"/>
    <s v="Cheap Single Private Room in Surfin Taipei"/>
    <s v="Hi there Welcome to Surfin Taipei ! Here will be your second home in Taipei, hope you enjoy your stay and meet cool travelers around the world here. We don't have 24 hours reception service,we will send you a detail info after you make reservation that you can arrive at any time and do the self check-in : )"/>
    <m/>
    <n v="4180592"/>
    <s v="Surfin' Taipei"/>
    <d v="2012-11-18T00:00:00"/>
    <s v="within a few hours"/>
    <n v="170"/>
    <n v="0.98"/>
    <s v="Zhongzheng"/>
    <n v="10"/>
    <s v="Zhongzheng"/>
    <s v="Zhongzheng District"/>
    <m/>
    <n v="100"/>
    <x v="3"/>
    <s v="Taiwan"/>
    <x v="2"/>
    <s v="Private room"/>
    <n v="3"/>
    <s v="N/A"/>
    <x v="134"/>
    <n v="0"/>
    <n v="335"/>
    <n v="251.25"/>
    <x v="140"/>
    <n v="9"/>
    <n v="10"/>
    <n v="0.96"/>
    <n v="5145.6000000000004"/>
    <n v="463.1"/>
    <n v="4682.5"/>
    <n v="1"/>
  </r>
  <r>
    <n v="889292"/>
    <s v="Mixed Dorm for 6 (8 mins from Main Station)"/>
    <s v="Lads! Welcome to Surfin Taipei ! Here will be your second home in Taipei. Hope you enjoy your stay and meet cool travelers around the worlds. We don't have 24 hours reception service, you can arrive at any time. We will send you detailed info after you make your reservation."/>
    <s v="We are near Taipei Main Station which is very convenient for eating,shopping,clubbing,sightseeing!!(Around 30sec-walk from NTU Hospital Station)"/>
    <n v="4180592"/>
    <s v="Surfin' Taipei"/>
    <d v="2012-11-18T00:00:00"/>
    <s v="within a few hours"/>
    <n v="318"/>
    <n v="0.98"/>
    <s v="Zhongzheng"/>
    <n v="10"/>
    <m/>
    <s v="Zhongzheng District"/>
    <m/>
    <n v="100"/>
    <x v="3"/>
    <s v="Taiwan"/>
    <x v="2"/>
    <s v="Shared room"/>
    <n v="6"/>
    <s v="N/A"/>
    <x v="135"/>
    <n v="0"/>
    <n v="306"/>
    <n v="229.5"/>
    <x v="72"/>
    <n v="10"/>
    <n v="10"/>
    <n v="0.98"/>
    <n v="3576.53"/>
    <n v="321.89"/>
    <n v="3254.6400000000003"/>
    <n v="1"/>
  </r>
  <r>
    <n v="891182"/>
    <s v="Economic Double room (No Window) Á∂ìÊøüÁÑ°Á™óÂÆ¢Êàø"/>
    <s v="-------------------------------------------------------------------- Check-in Time:After 3PM(15:00) Check-out Time:Before 12PM(12:00) -------------------------------------------------------------------- If you want to book the room, please provide your name, phone number, nationality, the date, and the room type which you like. We will charge 30% for the deposit to keep the room for you. :) We provide the Malaysia, Hong Kong, and Taiwan bank account. Also, you could choose to pay by (SENSITIVE CONTENTS HIDDEN) or credit card. -------------------------------------------------------------------- You could use WIFI for free in our Hotel. Hotel Information: 1. TV, Water, hair dryer, Mini refrigerator, Air conditioner, in all rooms. 2. Coffee machine, Water, Washing machine in the lobby, 3. Free WIFI, Fax, Print, Taxi(paying), Sin card renting, Pick-up or set-off service(paying). 4. We have 24HR service for you. If you come early before check-in time, your luggage can leave in our lobby."/>
    <s v="Ulysses Hotel is a 2-minute walk from Taipei Train Station and the Taipei Bus Transfer Station. This stylish hotel offers free Wi-Fi access."/>
    <n v="4402118"/>
    <s v="Hotel"/>
    <d v="2012-12-14T00:00:00"/>
    <s v="N/A"/>
    <s v="N/A"/>
    <s v="N/A"/>
    <s v="Zhongshan"/>
    <n v="2"/>
    <s v="Zhongshan"/>
    <s v="Zhongshan District"/>
    <m/>
    <n v="104"/>
    <x v="3"/>
    <s v="Taiwan"/>
    <x v="0"/>
    <s v="Private room"/>
    <n v="2"/>
    <s v="N/A"/>
    <x v="105"/>
    <n v="0"/>
    <n v="0"/>
    <n v="0"/>
    <x v="19"/>
    <m/>
    <n v="2"/>
    <m/>
    <n v="0"/>
    <n v="0"/>
    <n v="0"/>
    <n v="0"/>
  </r>
  <r>
    <n v="891226"/>
    <s v="Deluxe Double Bed Room (Window)"/>
    <s v="Check-in Time:After 3PM(15:00) Check-out Time:Before 12PM(12:00) -------------------------------------------------------------------- You could use WIFI for free in our Hotel. Hotel Information: 1. TV, Water, hair dryer, Mini refrigerator, Air conditioner, in all rooms. 2. Coffee machine, Water, Washing machine in the lobby, 3. Free WIFI, Fax, Print, Taxi(fee-paying), Sin card renting , Pick-up or set-off service(paying). 4. We have 24HR service for you. If you come early before check-in time, your luggage can leave in our lobby. 5. NO SMOKING and Pet IN OUR HOTEL"/>
    <s v="One of our best sellers in Taipei! Ulysses Hotel is a 2-minute walk from Taipei Train Station and the Taipei Bus Transfer Station. This stylish hotel offers free Wi-Fi access. Ulysses Hotel Taipei Main Station is a 3-minute walk from Zhongshan Metro Mall Exit R1, and a 15-minute walk from NingXia Night Market. The Taipei Taoyuan International Airport is a 1-hour drive away."/>
    <n v="4402118"/>
    <s v="Hotel"/>
    <d v="2012-12-14T00:00:00"/>
    <s v="N/A"/>
    <s v="N/A"/>
    <s v="N/A"/>
    <s v="Zhongshan"/>
    <n v="2"/>
    <s v="Zhongshan"/>
    <s v="Zhongshan District"/>
    <m/>
    <n v="104"/>
    <x v="3"/>
    <s v="Taiwan"/>
    <x v="0"/>
    <s v="Private room"/>
    <n v="2"/>
    <s v="N/A"/>
    <x v="136"/>
    <n v="0"/>
    <n v="0"/>
    <n v="0"/>
    <x v="19"/>
    <m/>
    <n v="2"/>
    <m/>
    <n v="0"/>
    <n v="0"/>
    <n v="0"/>
    <n v="0"/>
  </r>
  <r>
    <n v="897064"/>
    <s v="Standard Double. Zhongxiao Fuxing MRT 3 Min Walk"/>
    <s v="ezBookers is located at the center of Eastern District of Taipei (DongQu), one of the most popular areas of Taipei. Unlike night markets, DongQu stores are famous for its trendy styles in food and fashion. There are many restaurants with awesome food nearby Civic Blvd; a great choice for you to explore gourmet food."/>
    <s v="SHOPPING AND ENTERTAINMENT ‚Ä¢Sogo ZhongXiao Department Store ‚ÄìTaipei's most popular shopping street adjacent to the hotel by 3min walk ‚Ä¢Taipei Eastern District ‚Äì The central business and entertainment district ‚Ä¢Yung-Kang Street ‚Äì 2.9 km, 9 min by car ‚Ä¢Xi-Men-Ding ‚Äì 4.5 km, 15 min by car ‚Ä¢Taipei 101 ‚Äì 3.1 km, 11 min by car ARTS AND SIGHTSEEING ‚Ä¢ShogShan Cultural and Creative Park- 4.2 kilometers, 9 mins by walk ‚Ä¢Raohe Street Night Market ‚Äì 3.9 km, 14 mins by car ‚Ä¢Taipei Fine Arts Museum ‚Äì 5.7 km, 15 mins by car ‚Ä¢ShihLin Night Market ‚Äì 7.2 km, 16 mins by car ‚Ä¢National Palace Museum ‚Äì 7.7 km, 20 mins by car ‚Ä¢Beitou Hot Spring ‚Äì 15 km, 35 mins by car ‚Ä¢JiuFen ‚Äì 35 km, 50 mins by car NATURE AND SPORTS ‚Ä¢Taipei Arena ‚Äì 2.1 km, 9 mins by car ‚Ä¢DaAn Park ‚Äì 2.2 km, 10 mins by car ‚Ä¢Taipei City Zoo ‚Äì 8.8 km, 20 mins by car ‚Ä¢Yang Ming Shan National Park ‚Äì 11.7 km, 30 mins by car ‚Ä¢YehLiu Geopark and Ocean World ‚Äì 35 km, 48 mins by car"/>
    <n v="2121659"/>
    <s v="Jack"/>
    <d v="2012-04-12T00:00:00"/>
    <s v="within an hour"/>
    <n v="13"/>
    <n v="1"/>
    <s v="Da'an"/>
    <n v="26"/>
    <s v="Da'an"/>
    <s v="Daan District"/>
    <m/>
    <n v="106"/>
    <x v="3"/>
    <s v="Taiwan"/>
    <x v="2"/>
    <s v="Private room"/>
    <n v="2"/>
    <s v="N/A"/>
    <x v="137"/>
    <n v="6.4"/>
    <n v="360"/>
    <n v="270"/>
    <x v="45"/>
    <n v="8"/>
    <n v="23"/>
    <n v="0.06"/>
    <n v="9478.08"/>
    <n v="853.03"/>
    <n v="8625.0499999999993"/>
    <n v="1"/>
  </r>
  <r>
    <n v="899766"/>
    <s v="6 bed mixed dorm @ on my way hostel"/>
    <s v="&quot;On my way&quot; was a concept formed by a group of Taiwanese backpackers. We would like to build a &quot;home&quot; for backpackers who visit Taipei. We are located in Beitou , which is just north of Taipei, and one of the Top Ten Small Tourist Towns in Taiwan. It's only 3 minutes walk to our hostel from MRT Beitou station (Red Line). Many famous spots, including a national park, are within day trip range. We are very close to everything you need, such as restaurants, breakfast vendors, banks, post office, coffee shop, fruit stands, post office, bank, traditional/night markets, convenience stores, even hot springs. Also, it's convenient to go shopping in downtown or visit all famous scenic spots around Taipei, like Guandu, Danshuei, Shihlin Night Market, Nation Palace Museum, and Yangmingshan National Park, etc.through MRT system within 30 minutes. In our &quot;6 bed dorm&quot;, we provide personal luggage locker, cabinet, outlet, reading light around each bed. New bedclothes are basic necessity we will off"/>
    <m/>
    <n v="4717608"/>
    <s v="On My Way Taipei Hostel"/>
    <d v="2013-01-15T00:00:00"/>
    <s v="within a few hours"/>
    <n v="258"/>
    <n v="1"/>
    <s v="Beitou"/>
    <n v="4"/>
    <s v="Beitou"/>
    <s v="Beitou District"/>
    <m/>
    <n v="112"/>
    <x v="3"/>
    <s v="Taiwan"/>
    <x v="2"/>
    <s v="Shared room"/>
    <n v="6"/>
    <s v="N/A"/>
    <x v="133"/>
    <n v="0"/>
    <n v="358"/>
    <n v="268.5"/>
    <x v="34"/>
    <n v="10"/>
    <n v="4"/>
    <n v="0.32"/>
    <n v="5232.53"/>
    <n v="470.93"/>
    <n v="4761.599999999999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errorCaption="0" showError="1" updatedVersion="4" minRefreshableVersion="3" useAutoFormatting="1" itemPrintTitles="1" createdVersion="4" indent="0" outline="1" outlineData="1" gridDropZones="1" multipleFieldFilters="0">
  <location ref="A3:K39" firstHeaderRow="1" firstDataRow="2" firstDataCol="1"/>
  <pivotFields count="35">
    <pivotField showAll="0"/>
    <pivotField showAll="0"/>
    <pivotField showAll="0"/>
    <pivotField showAll="0"/>
    <pivotField showAll="0"/>
    <pivotField showAll="0"/>
    <pivotField numFmtId="14" showAll="0"/>
    <pivotField showAll="0"/>
    <pivotField dataField="1"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Row" dataField="1" showAll="0">
      <items count="15">
        <item x="2"/>
        <item x="8"/>
        <item x="10"/>
        <item x="6"/>
        <item x="3"/>
        <item x="4"/>
        <item x="1"/>
        <item x="13"/>
        <item x="0"/>
        <item x="9"/>
        <item x="7"/>
        <item x="12"/>
        <item x="11"/>
        <item x="5"/>
        <item t="default"/>
      </items>
    </pivotField>
    <pivotField showAll="0"/>
    <pivotField showAll="0"/>
    <pivotField showAll="0"/>
    <pivotField dataField="1" showAll="0"/>
    <pivotField dataField="1" showAll="0"/>
    <pivotField showAll="0"/>
    <pivotField showAll="0"/>
    <pivotField dataField="1" showAll="0"/>
    <pivotField dataField="1" showAll="0"/>
    <pivotField showAll="0"/>
    <pivotField showAll="0"/>
    <pivotField dataField="1" showAll="0"/>
    <pivotField dataField="1" showAll="0"/>
    <pivotField dataField="1" showAll="0"/>
    <pivotField showAll="0"/>
    <pivotField dragToRow="0" dragToCol="0" dragToPage="0" showAll="0" defaultSubtotal="0"/>
  </pivotFields>
  <rowFields count="2">
    <field x="16"/>
    <field x="18"/>
  </rowFields>
  <rowItems count="35">
    <i>
      <x/>
    </i>
    <i r="1">
      <x/>
    </i>
    <i r="1">
      <x v="1"/>
    </i>
    <i r="1">
      <x v="2"/>
    </i>
    <i r="1">
      <x v="5"/>
    </i>
    <i r="1">
      <x v="9"/>
    </i>
    <i r="1">
      <x v="10"/>
    </i>
    <i r="1">
      <x v="11"/>
    </i>
    <i r="1">
      <x v="12"/>
    </i>
    <i r="1">
      <x v="13"/>
    </i>
    <i>
      <x v="1"/>
    </i>
    <i r="1">
      <x/>
    </i>
    <i r="1">
      <x v="3"/>
    </i>
    <i r="1">
      <x v="4"/>
    </i>
    <i r="1">
      <x v="5"/>
    </i>
    <i r="1">
      <x v="6"/>
    </i>
    <i r="1">
      <x v="8"/>
    </i>
    <i r="1">
      <x v="13"/>
    </i>
    <i>
      <x v="2"/>
    </i>
    <i r="1">
      <x/>
    </i>
    <i r="1">
      <x v="1"/>
    </i>
    <i r="1">
      <x v="4"/>
    </i>
    <i r="1">
      <x v="5"/>
    </i>
    <i r="1">
      <x v="8"/>
    </i>
    <i r="1">
      <x v="10"/>
    </i>
    <i r="1">
      <x v="13"/>
    </i>
    <i>
      <x v="3"/>
    </i>
    <i r="1">
      <x/>
    </i>
    <i r="1">
      <x v="4"/>
    </i>
    <i r="1">
      <x v="5"/>
    </i>
    <i r="1">
      <x v="7"/>
    </i>
    <i r="1">
      <x v="8"/>
    </i>
    <i r="1">
      <x v="10"/>
    </i>
    <i r="1">
      <x v="12"/>
    </i>
    <i t="grand">
      <x/>
    </i>
  </rowItems>
  <colFields count="1">
    <field x="-2"/>
  </colFields>
  <colItems count="10">
    <i>
      <x/>
    </i>
    <i i="1">
      <x v="1"/>
    </i>
    <i i="2">
      <x v="2"/>
    </i>
    <i i="3">
      <x v="3"/>
    </i>
    <i i="4">
      <x v="4"/>
    </i>
    <i i="5">
      <x v="5"/>
    </i>
    <i i="6">
      <x v="6"/>
    </i>
    <i i="7">
      <x v="7"/>
    </i>
    <i i="8">
      <x v="8"/>
    </i>
    <i i="9">
      <x v="9"/>
    </i>
  </colItems>
  <dataFields count="10">
    <dataField name="Count of Property Types" fld="18" subtotal="count" baseField="0" baseItem="0"/>
    <dataField name="Average Price Per Night" fld="22" subtotal="average" baseField="0" baseItem="0" numFmtId="44"/>
    <dataField name="Average Cleaning Fee" fld="23" subtotal="average" baseField="0" baseItem="0" numFmtId="44"/>
    <dataField name="Sum of Number of Reviews" fld="26" baseField="0" baseItem="0"/>
    <dataField name="Average Host Response Time" fld="8" subtotal="average" baseField="0" baseItem="0"/>
    <dataField name="Average of Review Scores" fld="27" subtotal="average" baseField="0" baseItem="0" numFmtId="2"/>
    <dataField name="Sum of year_revenue" fld="30" baseField="0" baseItem="0" numFmtId="44"/>
    <dataField name="Sum of airbnb_commission" fld="31" baseField="0" baseItem="0" numFmtId="44"/>
    <dataField name="Sum of year_profit" fld="32" baseField="0" baseItem="0" numFmtId="44"/>
    <dataField name="Average of year_profit" fld="32" subtotal="average" baseField="0" baseItem="0" numFmtId="44"/>
  </dataFields>
  <formats count="13">
    <format dxfId="85">
      <pivotArea outline="0" collapsedLevelsAreSubtotals="1" fieldPosition="0">
        <references count="1">
          <reference field="4294967294" count="4" selected="0">
            <x v="6"/>
            <x v="7"/>
            <x v="8"/>
            <x v="9"/>
          </reference>
        </references>
      </pivotArea>
    </format>
    <format dxfId="84">
      <pivotArea type="all" dataOnly="0" outline="0" fieldPosition="0"/>
    </format>
    <format dxfId="83">
      <pivotArea outline="0" collapsedLevelsAreSubtotals="1" fieldPosition="0">
        <references count="1">
          <reference field="4294967294" count="1" selected="0">
            <x v="2"/>
          </reference>
        </references>
      </pivotArea>
    </format>
    <format dxfId="82">
      <pivotArea outline="0" collapsedLevelsAreSubtotals="1" fieldPosition="0">
        <references count="1">
          <reference field="4294967294" count="1" selected="0">
            <x v="1"/>
          </reference>
        </references>
      </pivotArea>
    </format>
    <format dxfId="81">
      <pivotArea outline="0" collapsedLevelsAreSubtotals="1" fieldPosition="0">
        <references count="1">
          <reference field="4294967294" count="1" selected="0">
            <x v="5"/>
          </reference>
        </references>
      </pivotArea>
    </format>
    <format dxfId="80">
      <pivotArea collapsedLevelsAreSubtotals="1" fieldPosition="0">
        <references count="3">
          <reference field="4294967294" count="1" selected="0">
            <x v="4"/>
          </reference>
          <reference field="16" count="1" selected="0">
            <x v="0"/>
          </reference>
          <reference field="18" count="9">
            <x v="0"/>
            <x v="1"/>
            <x v="2"/>
            <x v="5"/>
            <x v="9"/>
            <x v="10"/>
            <x v="11"/>
            <x v="12"/>
            <x v="13"/>
          </reference>
        </references>
      </pivotArea>
    </format>
    <format dxfId="79">
      <pivotArea collapsedLevelsAreSubtotals="1" fieldPosition="0">
        <references count="2">
          <reference field="4294967294" count="1" selected="0">
            <x v="4"/>
          </reference>
          <reference field="16" count="1">
            <x v="1"/>
          </reference>
        </references>
      </pivotArea>
    </format>
    <format dxfId="78">
      <pivotArea collapsedLevelsAreSubtotals="1" fieldPosition="0">
        <references count="3">
          <reference field="4294967294" count="1" selected="0">
            <x v="4"/>
          </reference>
          <reference field="16" count="1" selected="0">
            <x v="1"/>
          </reference>
          <reference field="18" count="7">
            <x v="0"/>
            <x v="3"/>
            <x v="4"/>
            <x v="5"/>
            <x v="6"/>
            <x v="8"/>
            <x v="13"/>
          </reference>
        </references>
      </pivotArea>
    </format>
    <format dxfId="77">
      <pivotArea collapsedLevelsAreSubtotals="1" fieldPosition="0">
        <references count="2">
          <reference field="4294967294" count="1" selected="0">
            <x v="4"/>
          </reference>
          <reference field="16" count="1">
            <x v="2"/>
          </reference>
        </references>
      </pivotArea>
    </format>
    <format dxfId="76">
      <pivotArea collapsedLevelsAreSubtotals="1" fieldPosition="0">
        <references count="3">
          <reference field="4294967294" count="1" selected="0">
            <x v="4"/>
          </reference>
          <reference field="16" count="1" selected="0">
            <x v="2"/>
          </reference>
          <reference field="18" count="7">
            <x v="0"/>
            <x v="1"/>
            <x v="4"/>
            <x v="5"/>
            <x v="8"/>
            <x v="10"/>
            <x v="13"/>
          </reference>
        </references>
      </pivotArea>
    </format>
    <format dxfId="75">
      <pivotArea collapsedLevelsAreSubtotals="1" fieldPosition="0">
        <references count="2">
          <reference field="4294967294" count="1" selected="0">
            <x v="4"/>
          </reference>
          <reference field="16" count="1">
            <x v="3"/>
          </reference>
        </references>
      </pivotArea>
    </format>
    <format dxfId="74">
      <pivotArea collapsedLevelsAreSubtotals="1" fieldPosition="0">
        <references count="3">
          <reference field="4294967294" count="1" selected="0">
            <x v="4"/>
          </reference>
          <reference field="16" count="1" selected="0">
            <x v="3"/>
          </reference>
          <reference field="18" count="7">
            <x v="0"/>
            <x v="4"/>
            <x v="5"/>
            <x v="7"/>
            <x v="8"/>
            <x v="10"/>
            <x v="12"/>
          </reference>
        </references>
      </pivotArea>
    </format>
    <format dxfId="73">
      <pivotArea field="16" grandRow="1" outline="0" collapsedLevelsAreSubtotals="1" axis="axisRow" fieldPosition="0">
        <references count="1">
          <reference field="4294967294" count="1" selected="0">
            <x v="4"/>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errorCaption="0" showError="1" updatedVersion="4" minRefreshableVersion="3" useAutoFormatting="1" rowGrandTotals="0" itemPrintTitles="1" createdVersion="4" indent="0" outline="1" outlineData="1" gridDropZones="1" multipleFieldFilters="0">
  <location ref="A3:J18" firstHeaderRow="1" firstDataRow="2" firstDataCol="1"/>
  <pivotFields count="35">
    <pivotField showAll="0"/>
    <pivotField showAll="0"/>
    <pivotField showAll="0"/>
    <pivotField showAll="0"/>
    <pivotField showAll="0"/>
    <pivotField showAll="0"/>
    <pivotField numFmtId="14" showAll="0"/>
    <pivotField showAll="0"/>
    <pivotField dataField="1" showAll="0"/>
    <pivotField showAll="0"/>
    <pivotField showAll="0"/>
    <pivotField showAll="0"/>
    <pivotField showAll="0"/>
    <pivotField showAll="0"/>
    <pivotField showAll="0"/>
    <pivotField showAll="0"/>
    <pivotField showAll="0"/>
    <pivotField showAll="0"/>
    <pivotField axis="axisRow" dataField="1" showAll="0">
      <items count="15">
        <item x="2"/>
        <item x="8"/>
        <item x="10"/>
        <item x="6"/>
        <item x="3"/>
        <item x="4"/>
        <item x="1"/>
        <item x="13"/>
        <item x="0"/>
        <item x="9"/>
        <item x="7"/>
        <item x="12"/>
        <item x="11"/>
        <item x="5"/>
        <item t="default"/>
      </items>
    </pivotField>
    <pivotField showAll="0"/>
    <pivotField showAll="0"/>
    <pivotField showAll="0"/>
    <pivotField dataField="1" showAll="0"/>
    <pivotField dataField="1" showAll="0"/>
    <pivotField showAll="0"/>
    <pivotField showAll="0"/>
    <pivotField dataField="1" showAll="0"/>
    <pivotField dataField="1" showAll="0"/>
    <pivotField showAll="0"/>
    <pivotField showAll="0"/>
    <pivotField numFmtId="164" showAll="0"/>
    <pivotField dataField="1" numFmtId="164" showAll="0"/>
    <pivotField dataField="1" numFmtId="164" showAll="0"/>
    <pivotField showAll="0"/>
    <pivotField dragToRow="0" dragToCol="0" dragToPage="0" showAll="0" defaultSubtotal="0"/>
  </pivotFields>
  <rowFields count="1">
    <field x="18"/>
  </rowFields>
  <rowItems count="14">
    <i>
      <x/>
    </i>
    <i>
      <x v="1"/>
    </i>
    <i>
      <x v="2"/>
    </i>
    <i>
      <x v="3"/>
    </i>
    <i>
      <x v="4"/>
    </i>
    <i>
      <x v="5"/>
    </i>
    <i>
      <x v="6"/>
    </i>
    <i>
      <x v="7"/>
    </i>
    <i>
      <x v="8"/>
    </i>
    <i>
      <x v="9"/>
    </i>
    <i>
      <x v="10"/>
    </i>
    <i>
      <x v="11"/>
    </i>
    <i>
      <x v="12"/>
    </i>
    <i>
      <x v="13"/>
    </i>
  </rowItems>
  <colFields count="1">
    <field x="-2"/>
  </colFields>
  <colItems count="9">
    <i>
      <x/>
    </i>
    <i i="1">
      <x v="1"/>
    </i>
    <i i="2">
      <x v="2"/>
    </i>
    <i i="3">
      <x v="3"/>
    </i>
    <i i="4">
      <x v="4"/>
    </i>
    <i i="5">
      <x v="5"/>
    </i>
    <i i="6">
      <x v="6"/>
    </i>
    <i i="7">
      <x v="7"/>
    </i>
    <i i="8">
      <x v="8"/>
    </i>
  </colItems>
  <dataFields count="9">
    <dataField name="Count of property_type" fld="18" subtotal="count" baseField="0" baseItem="0"/>
    <dataField name="Average of host_response_time_minutes_to_response" fld="8" subtotal="average" baseField="0" baseItem="0"/>
    <dataField name="Sum of number_of_reviews" fld="26" baseField="0" baseItem="0"/>
    <dataField name="Average of review_scores_value" fld="27" subtotal="average" baseField="0" baseItem="0"/>
    <dataField name="Average of cleaning_fee" fld="23" subtotal="average" baseField="0" baseItem="0" numFmtId="44"/>
    <dataField name="Average of price_night" fld="22" subtotal="average" baseField="0" baseItem="0" numFmtId="44"/>
    <dataField name="Average of airbnb_commission" fld="31" subtotal="average" baseField="0" baseItem="0"/>
    <dataField name="Sum of airbnb_commission2" fld="31" baseField="0" baseItem="0"/>
    <dataField name="Sum of year_profit" fld="32" baseField="0" baseItem="0"/>
  </dataFields>
  <formats count="5">
    <format dxfId="44">
      <pivotArea outline="0" collapsedLevelsAreSubtotals="1" fieldPosition="0">
        <references count="1">
          <reference field="4294967294" count="2" selected="0">
            <x v="4"/>
            <x v="5"/>
          </reference>
        </references>
      </pivotArea>
    </format>
    <format dxfId="43">
      <pivotArea dataOnly="0" labelOnly="1" outline="0" fieldPosition="0">
        <references count="1">
          <reference field="4294967294" count="2">
            <x v="4"/>
            <x v="5"/>
          </reference>
        </references>
      </pivotArea>
    </format>
    <format dxfId="42">
      <pivotArea dataOnly="0" outline="0" fieldPosition="0">
        <references count="1">
          <reference field="4294967294" count="1">
            <x v="3"/>
          </reference>
        </references>
      </pivotArea>
    </format>
    <format dxfId="41">
      <pivotArea dataOnly="0" outline="0" fieldPosition="0">
        <references count="1">
          <reference field="4294967294" count="3">
            <x v="6"/>
            <x v="7"/>
            <x v="8"/>
          </reference>
        </references>
      </pivotArea>
    </format>
    <format dxfId="40">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6" name="Table16" displayName="Table16" ref="H72:L76" totalsRowShown="0" headerRowDxfId="72">
  <autoFilter ref="H72:L76"/>
  <tableColumns count="5">
    <tableColumn id="1" name="Market"/>
    <tableColumn id="2" name="Average Cleaning Fee"/>
    <tableColumn id="3" name="Average Review Score"/>
    <tableColumn id="4" name="Correlation Coefficient" dataDxfId="71"/>
    <tableColumn id="5" name="Coefficient of Determination" dataDxfId="70"/>
  </tableColumns>
  <tableStyleInfo name="TableStyleLight8" showFirstColumn="0" showLastColumn="0" showRowStripes="1" showColumnStripes="0"/>
</table>
</file>

<file path=xl/tables/table10.xml><?xml version="1.0" encoding="utf-8"?>
<table xmlns="http://schemas.openxmlformats.org/spreadsheetml/2006/main" id="25" name="Table25" displayName="Table25" ref="A42:B44" totalsRowShown="0" headerRowDxfId="30">
  <autoFilter ref="A42:B44"/>
  <tableColumns count="2">
    <tableColumn id="1" name="Statistics"/>
    <tableColumn id="2" name="Values"/>
  </tableColumns>
  <tableStyleInfo name="TableStyleLight8" showFirstColumn="0" showLastColumn="0" showRowStripes="1" showColumnStripes="0"/>
</table>
</file>

<file path=xl/tables/table11.xml><?xml version="1.0" encoding="utf-8"?>
<table xmlns="http://schemas.openxmlformats.org/spreadsheetml/2006/main" id="26" name="Table26" displayName="Table26" ref="A47:B55" totalsRowShown="0" headerRowDxfId="29">
  <autoFilter ref="A47:B55"/>
  <tableColumns count="2">
    <tableColumn id="1" name="Property"/>
    <tableColumn id="2" name="Average Year Profit"/>
  </tableColumns>
  <tableStyleInfo name="TableStyleLight8" showFirstColumn="0" showLastColumn="0" showRowStripes="1" showColumnStripes="0"/>
</table>
</file>

<file path=xl/tables/table12.xml><?xml version="1.0" encoding="utf-8"?>
<table xmlns="http://schemas.openxmlformats.org/spreadsheetml/2006/main" id="27" name="Table2628" displayName="Table2628" ref="A67:B75" totalsRowShown="0" headerRowDxfId="28">
  <autoFilter ref="A67:B75"/>
  <tableColumns count="2">
    <tableColumn id="1" name="Property"/>
    <tableColumn id="2" name="Average Year Profit"/>
  </tableColumns>
  <tableStyleInfo name="TableStyleLight8" showFirstColumn="0" showLastColumn="0" showRowStripes="1" showColumnStripes="0"/>
</table>
</file>

<file path=xl/tables/table13.xml><?xml version="1.0" encoding="utf-8"?>
<table xmlns="http://schemas.openxmlformats.org/spreadsheetml/2006/main" id="1" name="Table1" displayName="Table1" ref="C10:D12" totalsRowShown="0" headerRowDxfId="22" dataDxfId="23">
  <autoFilter ref="C10:D12"/>
  <tableColumns count="2">
    <tableColumn id="1" name="Functions" dataDxfId="24"/>
    <tableColumn id="2" name="Values" dataDxfId="21">
      <calculatedColumnFormula xml:space="preserve"> CORREL(B2:B4, C2:C4)</calculatedColumnFormula>
    </tableColumn>
  </tableColumns>
  <tableStyleInfo name="TableStyleLight8" showFirstColumn="0" showLastColumn="0" showRowStripes="1" showColumnStripes="0"/>
</table>
</file>

<file path=xl/tables/table14.xml><?xml version="1.0" encoding="utf-8"?>
<table xmlns="http://schemas.openxmlformats.org/spreadsheetml/2006/main" id="4" name="Table27" displayName="Table27" ref="A90:F94" totalsRowShown="0" headerRowDxfId="11" headerRowBorderDxfId="19" tableBorderDxfId="20" totalsRowBorderDxfId="18">
  <autoFilter ref="A90:F94"/>
  <tableColumns count="6">
    <tableColumn id="1" name="Market" dataDxfId="17"/>
    <tableColumn id="2" name="Population density (km^2)" dataDxfId="16"/>
    <tableColumn id="3" name="Population Density (mi^2)" dataDxfId="15"/>
    <tableColumn id="4" name="Count of Apartments" dataDxfId="14"/>
    <tableColumn id="5" name="Correlation Coefficient" dataDxfId="13"/>
    <tableColumn id="6" name="Coefficient of Determination" dataDxfId="12"/>
  </tableColumns>
  <tableStyleInfo name="TableStyleLight8" showFirstColumn="0" showLastColumn="0" showRowStripes="1" showColumnStripes="0"/>
</table>
</file>

<file path=xl/tables/table15.xml><?xml version="1.0" encoding="utf-8"?>
<table xmlns="http://schemas.openxmlformats.org/spreadsheetml/2006/main" id="5" name="Table5" displayName="Table5" ref="A128:C131" totalsRowShown="0" headerRowDxfId="5" headerRowBorderDxfId="9" tableBorderDxfId="10" totalsRowBorderDxfId="8">
  <autoFilter ref="A128:C131"/>
  <tableColumns count="3">
    <tableColumn id="1" name="Market" dataDxfId="7"/>
    <tableColumn id="2" name="Population Density (mi^2)" dataDxfId="6"/>
    <tableColumn id="3" name="Average Listing Price" dataDxfId="4"/>
  </tableColumns>
  <tableStyleInfo showFirstColumn="0" showLastColumn="0" showRowStripes="1" showColumnStripes="0"/>
</table>
</file>

<file path=xl/tables/table16.xml><?xml version="1.0" encoding="utf-8"?>
<table xmlns="http://schemas.openxmlformats.org/spreadsheetml/2006/main" id="7" name="Table110" displayName="Table110" ref="A135:B137" totalsRowShown="0" headerRowDxfId="1" dataDxfId="0">
  <autoFilter ref="A135:B137"/>
  <tableColumns count="2">
    <tableColumn id="1" name="Functions" dataDxfId="3"/>
    <tableColumn id="2" name="Values" dataDxfId="2">
      <calculatedColumnFormula xml:space="preserve"> CORREL(#REF!, A127:A129)</calculatedColumnFormula>
    </tableColumn>
  </tableColumns>
  <tableStyleInfo name="TableStyleLight8" showFirstColumn="0" showLastColumn="0" showRowStripes="1" showColumnStripes="0"/>
</table>
</file>

<file path=xl/tables/table2.xml><?xml version="1.0" encoding="utf-8"?>
<table xmlns="http://schemas.openxmlformats.org/spreadsheetml/2006/main" id="18" name="Table18" displayName="Table18" ref="B4:E8" totalsRowShown="0" headerRowDxfId="69" dataDxfId="67" headerRowBorderDxfId="68" tableBorderDxfId="66" totalsRowBorderDxfId="65">
  <autoFilter ref="B4:E8"/>
  <tableColumns count="4">
    <tableColumn id="1" name="Market" dataDxfId="64"/>
    <tableColumn id="2" name="Average Response Time" dataDxfId="63">
      <calculatedColumnFormula>VLOOKUP(B5, PivotTable!$A$3:$K$39, 6, FALSE)</calculatedColumnFormula>
    </tableColumn>
    <tableColumn id="3" name="Number of Reviews" dataDxfId="62">
      <calculatedColumnFormula>VLOOKUP(B5, PivotTable!$A$3:$K$39, 5, FALSE)</calculatedColumnFormula>
    </tableColumn>
    <tableColumn id="4" name="Outlier?" dataDxfId="61">
      <calculatedColumnFormula>OR(D5&lt;$C$15, D5&gt;$C$16)</calculatedColumnFormula>
    </tableColumn>
  </tableColumns>
  <tableStyleInfo showFirstColumn="0" showLastColumn="0" showRowStripes="1" showColumnStripes="0"/>
</table>
</file>

<file path=xl/tables/table3.xml><?xml version="1.0" encoding="utf-8"?>
<table xmlns="http://schemas.openxmlformats.org/spreadsheetml/2006/main" id="3" name="Table3" displayName="Table3" ref="B11:C18" totalsRowShown="0" headerRowDxfId="60" dataDxfId="59">
  <autoFilter ref="B11:C18"/>
  <tableColumns count="2">
    <tableColumn id="1" name="Functions" dataDxfId="58"/>
    <tableColumn id="2" name="Values " dataDxfId="57"/>
  </tableColumns>
  <tableStyleInfo name="TableStyleLight8" showFirstColumn="0" showLastColumn="0" showRowStripes="1" showColumnStripes="0"/>
</table>
</file>

<file path=xl/tables/table4.xml><?xml version="1.0" encoding="utf-8"?>
<table xmlns="http://schemas.openxmlformats.org/spreadsheetml/2006/main" id="19" name="Table19" displayName="Table19" ref="B31:C33" totalsRowShown="0" headerRowDxfId="56" dataDxfId="55">
  <autoFilter ref="B31:C33"/>
  <tableColumns count="2">
    <tableColumn id="1" name="Statistics" dataDxfId="54"/>
    <tableColumn id="2" name="Values" dataDxfId="53"/>
  </tableColumns>
  <tableStyleInfo name="TableStyleLight8" showFirstColumn="0" showLastColumn="0" showRowStripes="1" showColumnStripes="0"/>
</table>
</file>

<file path=xl/tables/table5.xml><?xml version="1.0" encoding="utf-8"?>
<table xmlns="http://schemas.openxmlformats.org/spreadsheetml/2006/main" id="24" name="Table24" displayName="Table24" ref="C22:F27" totalsRowShown="0" headerRowDxfId="52" headerRowBorderDxfId="51" tableBorderDxfId="50" totalsRowBorderDxfId="49">
  <autoFilter ref="C22:F27"/>
  <tableColumns count="4">
    <tableColumn id="1" name="Market" dataDxfId="48"/>
    <tableColumn id="2" name="Average Year Profit" dataDxfId="47"/>
    <tableColumn id="3" name="Listings &gt; Avg yr Profits" dataDxfId="46">
      <calculatedColumnFormula>SUMIFS(raw_data!AH:AH,raw_data!Q:Q,C23)</calculatedColumnFormula>
    </tableColumn>
    <tableColumn id="4" name="Percent Above Market" dataDxfId="45">
      <calculatedColumnFormula>E23/D14</calculatedColumnFormula>
    </tableColumn>
  </tableColumns>
  <tableStyleInfo showFirstColumn="0" showLastColumn="0" showRowStripes="1" showColumnStripes="0"/>
</table>
</file>

<file path=xl/tables/table6.xml><?xml version="1.0" encoding="utf-8"?>
<table xmlns="http://schemas.openxmlformats.org/spreadsheetml/2006/main" id="2" name="Table2" displayName="Table2" ref="L4:Q8" totalsRowShown="0" headerRowDxfId="39">
  <autoFilter ref="L4:Q8"/>
  <tableColumns count="6">
    <tableColumn id="1" name="Market" dataDxfId="38"/>
    <tableColumn id="2" name="Population density (km^2)"/>
    <tableColumn id="3" name="Population Density (mi^2)"/>
    <tableColumn id="4" name="Count of Apartments"/>
    <tableColumn id="5" name="Correlation Coefficient" dataDxfId="37"/>
    <tableColumn id="6" name="Coefficient of Determination"/>
  </tableColumns>
  <tableStyleInfo name="TableStyleLight8" showFirstColumn="0" showLastColumn="0" showRowStripes="1" showColumnStripes="0"/>
</table>
</file>

<file path=xl/tables/table7.xml><?xml version="1.0" encoding="utf-8"?>
<table xmlns="http://schemas.openxmlformats.org/spreadsheetml/2006/main" id="20" name="Table421" displayName="Table421" ref="A1:D5" totalsRowShown="0" headerRowDxfId="36">
  <autoFilter ref="A1:D5"/>
  <tableColumns count="4">
    <tableColumn id="1" name="Market" dataDxfId="35"/>
    <tableColumn id="2" name="Average Host Response Time" dataDxfId="34"/>
    <tableColumn id="3" name="Average Price Per Night" dataDxfId="33"/>
    <tableColumn id="4" name="Outlier?"/>
  </tableColumns>
  <tableStyleInfo name="TableStyleLight8" showFirstColumn="0" showLastColumn="0" showRowStripes="1" showColumnStripes="0"/>
</table>
</file>

<file path=xl/tables/table8.xml><?xml version="1.0" encoding="utf-8"?>
<table xmlns="http://schemas.openxmlformats.org/spreadsheetml/2006/main" id="21" name="Table722" displayName="Table722" ref="A10:B17" totalsRowShown="0" headerRowDxfId="32">
  <autoFilter ref="A10:B17"/>
  <tableColumns count="2">
    <tableColumn id="1" name="Functions" dataDxfId="26"/>
    <tableColumn id="2" name="Values" dataDxfId="25"/>
  </tableColumns>
  <tableStyleInfo name="TableStyleLight8" showFirstColumn="0" showLastColumn="0" showRowStripes="1" showColumnStripes="0"/>
</table>
</file>

<file path=xl/tables/table9.xml><?xml version="1.0" encoding="utf-8"?>
<table xmlns="http://schemas.openxmlformats.org/spreadsheetml/2006/main" id="22" name="Table22" displayName="Table22" ref="A26:D40" totalsRowShown="0" headerRowDxfId="31">
  <autoFilter ref="A26:D40"/>
  <tableColumns count="4">
    <tableColumn id="1" name="Property"/>
    <tableColumn id="2" name="Count">
      <calculatedColumnFormula>VLOOKUP(A27, 'PivotTable 2'!$A$3:$J$18, 2, FALSE)</calculatedColumnFormula>
    </tableColumn>
    <tableColumn id="3" name="Sum of Reviews">
      <calculatedColumnFormula>VLOOKUP(A27, 'PivotTable 2'!$A$4:$J$18, 4, FALSE)</calculatedColumnFormula>
    </tableColumn>
    <tableColumn id="4" name="Average Price" dataDxfId="2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1" Type="http://schemas.openxmlformats.org/officeDocument/2006/relationships/drawing" Target="../drawings/drawing1.xml"/><Relationship Id="rId2"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4" Type="http://schemas.openxmlformats.org/officeDocument/2006/relationships/table" Target="../tables/table9.xml"/><Relationship Id="rId5" Type="http://schemas.openxmlformats.org/officeDocument/2006/relationships/table" Target="../tables/table10.xml"/><Relationship Id="rId6" Type="http://schemas.openxmlformats.org/officeDocument/2006/relationships/table" Target="../tables/table11.xml"/><Relationship Id="rId7" Type="http://schemas.openxmlformats.org/officeDocument/2006/relationships/table" Target="../tables/table12.xml"/><Relationship Id="rId8" Type="http://schemas.openxmlformats.org/officeDocument/2006/relationships/table" Target="../tables/table13.xml"/><Relationship Id="rId9" Type="http://schemas.openxmlformats.org/officeDocument/2006/relationships/table" Target="../tables/table14.xml"/><Relationship Id="rId10" Type="http://schemas.openxmlformats.org/officeDocument/2006/relationships/table" Target="../tables/table15.xml"/><Relationship Id="rId11" Type="http://schemas.openxmlformats.org/officeDocument/2006/relationships/table" Target="../tables/table16.xml"/><Relationship Id="rId1" Type="http://schemas.openxmlformats.org/officeDocument/2006/relationships/drawing" Target="../drawings/drawing2.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L1000"/>
  <sheetViews>
    <sheetView topLeftCell="AB261" workbookViewId="0">
      <selection activeCell="AH210" sqref="AH210:AH279"/>
    </sheetView>
  </sheetViews>
  <sheetFormatPr baseColWidth="10" defaultColWidth="14.5" defaultRowHeight="15.75" customHeight="1" x14ac:dyDescent="0"/>
  <cols>
    <col min="25" max="25" width="15.5" customWidth="1"/>
    <col min="26" max="26" width="15.83203125" customWidth="1"/>
    <col min="30" max="30" width="19.83203125" customWidth="1"/>
    <col min="31" max="31" width="13.83203125" customWidth="1"/>
    <col min="32" max="32" width="19.33203125" customWidth="1"/>
    <col min="33" max="33" width="17.6640625" customWidth="1"/>
    <col min="34" max="34" width="21.6640625" customWidth="1"/>
  </cols>
  <sheetData>
    <row r="1" spans="1:38" ht="15.75" customHeight="1">
      <c r="A1" s="8" t="s">
        <v>3</v>
      </c>
      <c r="B1" s="9" t="s">
        <v>10</v>
      </c>
      <c r="C1" s="9" t="s">
        <v>11</v>
      </c>
      <c r="D1" s="9" t="s">
        <v>12</v>
      </c>
      <c r="E1" s="9" t="s">
        <v>13</v>
      </c>
      <c r="F1" s="9" t="s">
        <v>14</v>
      </c>
      <c r="G1" s="9" t="s">
        <v>15</v>
      </c>
      <c r="H1" s="9" t="s">
        <v>16</v>
      </c>
      <c r="I1" s="10" t="s">
        <v>17</v>
      </c>
      <c r="J1" s="9" t="s">
        <v>18</v>
      </c>
      <c r="K1" s="9" t="s">
        <v>19</v>
      </c>
      <c r="L1" s="9" t="s">
        <v>20</v>
      </c>
      <c r="M1" s="9" t="s">
        <v>21</v>
      </c>
      <c r="N1" s="9" t="s">
        <v>1</v>
      </c>
      <c r="O1" s="9" t="s">
        <v>22</v>
      </c>
      <c r="P1" s="9" t="s">
        <v>23</v>
      </c>
      <c r="Q1" s="9" t="s">
        <v>24</v>
      </c>
      <c r="R1" s="9" t="s">
        <v>25</v>
      </c>
      <c r="S1" s="9" t="s">
        <v>26</v>
      </c>
      <c r="T1" s="9" t="s">
        <v>27</v>
      </c>
      <c r="U1" s="9" t="s">
        <v>28</v>
      </c>
      <c r="V1" s="9" t="s">
        <v>29</v>
      </c>
      <c r="W1" s="9" t="s">
        <v>30</v>
      </c>
      <c r="X1" s="9" t="s">
        <v>31</v>
      </c>
      <c r="Y1" s="9" t="s">
        <v>32</v>
      </c>
      <c r="Z1" s="9" t="s">
        <v>33</v>
      </c>
      <c r="AA1" s="9" t="s">
        <v>34</v>
      </c>
      <c r="AB1" s="9" t="s">
        <v>35</v>
      </c>
      <c r="AC1" s="9" t="s">
        <v>36</v>
      </c>
      <c r="AD1" s="9" t="s">
        <v>37</v>
      </c>
      <c r="AE1" s="13" t="s">
        <v>38</v>
      </c>
      <c r="AF1" s="14" t="s">
        <v>39</v>
      </c>
      <c r="AG1" s="14" t="s">
        <v>40</v>
      </c>
      <c r="AH1" s="15" t="s">
        <v>41</v>
      </c>
      <c r="AI1" s="9"/>
      <c r="AJ1" s="9"/>
      <c r="AK1" s="9"/>
      <c r="AL1" s="9"/>
    </row>
    <row r="2" spans="1:38" ht="15.75" customHeight="1">
      <c r="A2" s="16">
        <v>2265</v>
      </c>
      <c r="B2" s="9" t="s">
        <v>42</v>
      </c>
      <c r="C2" s="123" t="s">
        <v>43</v>
      </c>
      <c r="D2" s="124"/>
      <c r="E2" s="16">
        <v>2466</v>
      </c>
      <c r="F2" s="9" t="s">
        <v>44</v>
      </c>
      <c r="G2" s="17">
        <v>39683</v>
      </c>
      <c r="H2" s="9" t="s">
        <v>45</v>
      </c>
      <c r="I2" s="10">
        <v>15</v>
      </c>
      <c r="J2" s="18">
        <v>1</v>
      </c>
      <c r="K2" s="9" t="s">
        <v>46</v>
      </c>
      <c r="L2" s="16">
        <v>3</v>
      </c>
      <c r="M2" s="9" t="s">
        <v>46</v>
      </c>
      <c r="N2" s="9" t="s">
        <v>6</v>
      </c>
      <c r="O2" s="9" t="s">
        <v>47</v>
      </c>
      <c r="P2" s="16">
        <v>78702</v>
      </c>
      <c r="Q2" s="9" t="s">
        <v>6</v>
      </c>
      <c r="R2" s="9" t="s">
        <v>48</v>
      </c>
      <c r="S2" s="9" t="s">
        <v>49</v>
      </c>
      <c r="T2" s="9" t="s">
        <v>50</v>
      </c>
      <c r="U2" s="16">
        <v>4</v>
      </c>
      <c r="V2" s="9" t="s">
        <v>51</v>
      </c>
      <c r="W2" s="19">
        <v>225</v>
      </c>
      <c r="X2" s="19">
        <v>100</v>
      </c>
      <c r="Y2" s="16">
        <v>68</v>
      </c>
      <c r="Z2" s="16">
        <v>40.799999999999997</v>
      </c>
      <c r="AA2" s="16">
        <v>411</v>
      </c>
      <c r="AB2" s="16">
        <v>9</v>
      </c>
      <c r="AC2" s="16">
        <v>3</v>
      </c>
      <c r="AD2" s="16">
        <v>0.2</v>
      </c>
      <c r="AE2" s="39">
        <v>9180</v>
      </c>
      <c r="AF2" s="40">
        <v>826.2</v>
      </c>
      <c r="AG2" s="40">
        <v>8353.7999999999993</v>
      </c>
      <c r="AH2" s="10">
        <f>IF(AG2&gt;'5'!$D$24, 1, 0)</f>
        <v>0</v>
      </c>
      <c r="AI2" s="16"/>
      <c r="AJ2" s="16"/>
      <c r="AK2" s="17"/>
      <c r="AL2" s="17"/>
    </row>
    <row r="3" spans="1:38" ht="15.75" customHeight="1">
      <c r="A3" s="16">
        <v>5245</v>
      </c>
      <c r="B3" s="9" t="s">
        <v>54</v>
      </c>
      <c r="C3" s="123" t="s">
        <v>55</v>
      </c>
      <c r="D3" s="124"/>
      <c r="E3" s="16">
        <v>2466</v>
      </c>
      <c r="F3" s="9" t="s">
        <v>44</v>
      </c>
      <c r="G3" s="17">
        <v>39683</v>
      </c>
      <c r="H3" s="9" t="s">
        <v>45</v>
      </c>
      <c r="I3" s="10">
        <v>55</v>
      </c>
      <c r="J3" s="18">
        <v>1</v>
      </c>
      <c r="K3" s="9" t="s">
        <v>46</v>
      </c>
      <c r="L3" s="16">
        <v>3</v>
      </c>
      <c r="M3" s="9" t="s">
        <v>46</v>
      </c>
      <c r="N3" s="9" t="s">
        <v>6</v>
      </c>
      <c r="O3" s="9" t="s">
        <v>47</v>
      </c>
      <c r="P3" s="16">
        <v>78702</v>
      </c>
      <c r="Q3" s="9" t="s">
        <v>6</v>
      </c>
      <c r="R3" s="9" t="s">
        <v>48</v>
      </c>
      <c r="S3" s="9" t="s">
        <v>49</v>
      </c>
      <c r="T3" s="9" t="s">
        <v>57</v>
      </c>
      <c r="U3" s="16">
        <v>2</v>
      </c>
      <c r="V3" s="9" t="s">
        <v>51</v>
      </c>
      <c r="W3" s="19">
        <v>125</v>
      </c>
      <c r="X3" s="19">
        <v>75</v>
      </c>
      <c r="Y3" s="16">
        <v>179</v>
      </c>
      <c r="Z3" s="16">
        <v>107.4</v>
      </c>
      <c r="AA3" s="16">
        <v>223</v>
      </c>
      <c r="AB3" s="16">
        <v>9</v>
      </c>
      <c r="AC3" s="16">
        <v>3</v>
      </c>
      <c r="AD3" s="16">
        <v>0.08</v>
      </c>
      <c r="AE3" s="39">
        <v>13425</v>
      </c>
      <c r="AF3" s="40">
        <v>1208.25</v>
      </c>
      <c r="AG3" s="40">
        <v>12216.75</v>
      </c>
      <c r="AH3" s="33">
        <f>IF(AG3&gt;'5'!$D$24, 1, 0)</f>
        <v>0</v>
      </c>
      <c r="AI3" s="16"/>
      <c r="AJ3" s="16"/>
      <c r="AK3" s="17"/>
      <c r="AL3" s="17"/>
    </row>
    <row r="4" spans="1:38" ht="15.75" customHeight="1">
      <c r="A4" s="16">
        <v>5456</v>
      </c>
      <c r="B4" s="9" t="s">
        <v>61</v>
      </c>
      <c r="C4" s="9" t="s">
        <v>62</v>
      </c>
      <c r="D4" s="9" t="s">
        <v>63</v>
      </c>
      <c r="E4" s="16">
        <v>8028</v>
      </c>
      <c r="F4" s="9" t="s">
        <v>64</v>
      </c>
      <c r="G4" s="17">
        <v>39860</v>
      </c>
      <c r="H4" s="9" t="s">
        <v>65</v>
      </c>
      <c r="I4" s="10">
        <v>312</v>
      </c>
      <c r="J4" s="18">
        <v>1</v>
      </c>
      <c r="K4" s="9" t="s">
        <v>46</v>
      </c>
      <c r="L4" s="16">
        <v>1</v>
      </c>
      <c r="M4" s="9" t="s">
        <v>46</v>
      </c>
      <c r="N4" s="9" t="s">
        <v>6</v>
      </c>
      <c r="O4" s="9" t="s">
        <v>47</v>
      </c>
      <c r="P4" s="16">
        <v>78702</v>
      </c>
      <c r="Q4" s="9" t="s">
        <v>6</v>
      </c>
      <c r="R4" s="9" t="s">
        <v>48</v>
      </c>
      <c r="S4" s="9" t="s">
        <v>66</v>
      </c>
      <c r="T4" s="9" t="s">
        <v>50</v>
      </c>
      <c r="U4" s="16">
        <v>3</v>
      </c>
      <c r="V4" s="9" t="s">
        <v>51</v>
      </c>
      <c r="W4" s="19">
        <v>95</v>
      </c>
      <c r="X4" s="26"/>
      <c r="Y4" s="16">
        <v>318</v>
      </c>
      <c r="Z4" s="16">
        <v>190.8</v>
      </c>
      <c r="AA4" s="16">
        <v>456</v>
      </c>
      <c r="AB4" s="16">
        <v>10</v>
      </c>
      <c r="AC4" s="16">
        <v>1</v>
      </c>
      <c r="AD4" s="16">
        <v>3.9</v>
      </c>
      <c r="AE4" s="39">
        <v>18126</v>
      </c>
      <c r="AF4" s="40">
        <v>1631.34</v>
      </c>
      <c r="AG4" s="40">
        <v>16494.66</v>
      </c>
      <c r="AH4" s="33">
        <f>IF(AG4&gt;'5'!$D$24, 1, 0)</f>
        <v>0</v>
      </c>
      <c r="AI4" s="16"/>
      <c r="AJ4" s="16"/>
      <c r="AK4" s="17"/>
      <c r="AL4" s="17"/>
    </row>
    <row r="5" spans="1:38" ht="15.75" customHeight="1">
      <c r="A5" s="16">
        <v>5769</v>
      </c>
      <c r="B5" s="9" t="s">
        <v>72</v>
      </c>
      <c r="C5" s="9" t="s">
        <v>73</v>
      </c>
      <c r="D5" s="9" t="s">
        <v>74</v>
      </c>
      <c r="E5" s="16">
        <v>8186</v>
      </c>
      <c r="F5" s="9" t="s">
        <v>75</v>
      </c>
      <c r="G5" s="17">
        <v>39863</v>
      </c>
      <c r="H5" s="9" t="s">
        <v>45</v>
      </c>
      <c r="I5" s="10">
        <v>8</v>
      </c>
      <c r="J5" s="18">
        <v>1</v>
      </c>
      <c r="K5" s="9" t="s">
        <v>76</v>
      </c>
      <c r="L5" s="16">
        <v>1</v>
      </c>
      <c r="M5" s="9" t="s">
        <v>76</v>
      </c>
      <c r="N5" s="9" t="s">
        <v>6</v>
      </c>
      <c r="O5" s="9" t="s">
        <v>47</v>
      </c>
      <c r="P5" s="16">
        <v>78729</v>
      </c>
      <c r="Q5" s="9" t="s">
        <v>6</v>
      </c>
      <c r="R5" s="9" t="s">
        <v>48</v>
      </c>
      <c r="S5" s="9" t="s">
        <v>49</v>
      </c>
      <c r="T5" s="9" t="s">
        <v>57</v>
      </c>
      <c r="U5" s="16">
        <v>2</v>
      </c>
      <c r="V5" s="9" t="s">
        <v>51</v>
      </c>
      <c r="W5" s="19">
        <v>40</v>
      </c>
      <c r="X5" s="26"/>
      <c r="Y5" s="16">
        <v>8</v>
      </c>
      <c r="Z5" s="16">
        <v>4.8</v>
      </c>
      <c r="AA5" s="16">
        <v>237</v>
      </c>
      <c r="AB5" s="16">
        <v>10</v>
      </c>
      <c r="AC5" s="16">
        <v>1</v>
      </c>
      <c r="AD5" s="16">
        <v>2.2799999999999998</v>
      </c>
      <c r="AE5" s="39">
        <v>192</v>
      </c>
      <c r="AF5" s="40">
        <v>17.28</v>
      </c>
      <c r="AG5" s="40">
        <v>174.72</v>
      </c>
      <c r="AH5" s="33">
        <f>IF(AG5&gt;'5'!$D$24, 1, 0)</f>
        <v>0</v>
      </c>
      <c r="AI5" s="16"/>
      <c r="AJ5" s="16"/>
      <c r="AK5" s="17"/>
      <c r="AL5" s="17"/>
    </row>
    <row r="6" spans="1:38" ht="15.75" customHeight="1">
      <c r="A6" s="16">
        <v>6413</v>
      </c>
      <c r="B6" s="9" t="s">
        <v>80</v>
      </c>
      <c r="C6" s="9" t="s">
        <v>81</v>
      </c>
      <c r="D6" s="9" t="s">
        <v>82</v>
      </c>
      <c r="E6" s="16">
        <v>13879</v>
      </c>
      <c r="F6" s="9" t="s">
        <v>83</v>
      </c>
      <c r="G6" s="17">
        <v>39920</v>
      </c>
      <c r="H6" s="9" t="s">
        <v>51</v>
      </c>
      <c r="I6" s="10" t="s">
        <v>51</v>
      </c>
      <c r="J6" s="9" t="s">
        <v>51</v>
      </c>
      <c r="K6" s="9" t="s">
        <v>84</v>
      </c>
      <c r="L6" s="16">
        <v>1</v>
      </c>
      <c r="M6" s="9" t="s">
        <v>84</v>
      </c>
      <c r="N6" s="9" t="s">
        <v>6</v>
      </c>
      <c r="O6" s="9" t="s">
        <v>47</v>
      </c>
      <c r="P6" s="16">
        <v>78704</v>
      </c>
      <c r="Q6" s="9" t="s">
        <v>6</v>
      </c>
      <c r="R6" s="9" t="s">
        <v>48</v>
      </c>
      <c r="S6" s="9" t="s">
        <v>52</v>
      </c>
      <c r="T6" s="9" t="s">
        <v>50</v>
      </c>
      <c r="U6" s="16">
        <v>2</v>
      </c>
      <c r="V6" s="16">
        <v>550</v>
      </c>
      <c r="W6" s="19">
        <v>99</v>
      </c>
      <c r="X6" s="19">
        <v>50</v>
      </c>
      <c r="Y6" s="16">
        <v>20</v>
      </c>
      <c r="Z6" s="16">
        <v>12</v>
      </c>
      <c r="AA6" s="16">
        <v>79</v>
      </c>
      <c r="AB6" s="16">
        <v>10</v>
      </c>
      <c r="AC6" s="16">
        <v>1</v>
      </c>
      <c r="AD6" s="16">
        <v>0.73</v>
      </c>
      <c r="AE6" s="39">
        <v>1188</v>
      </c>
      <c r="AF6" s="40">
        <v>106.92</v>
      </c>
      <c r="AG6" s="40">
        <v>1081.08</v>
      </c>
      <c r="AH6" s="33">
        <f>IF(AG6&gt;'5'!$D$24, 1, 0)</f>
        <v>0</v>
      </c>
      <c r="AI6" s="16"/>
      <c r="AJ6" s="16"/>
      <c r="AK6" s="17"/>
      <c r="AL6" s="17"/>
    </row>
    <row r="7" spans="1:38" ht="15.75" customHeight="1">
      <c r="A7" s="16">
        <v>6448</v>
      </c>
      <c r="B7" s="9" t="s">
        <v>85</v>
      </c>
      <c r="C7" s="9" t="s">
        <v>86</v>
      </c>
      <c r="D7" s="9" t="s">
        <v>87</v>
      </c>
      <c r="E7" s="16">
        <v>14156</v>
      </c>
      <c r="F7" s="9" t="s">
        <v>88</v>
      </c>
      <c r="G7" s="17">
        <v>39923</v>
      </c>
      <c r="H7" s="9" t="s">
        <v>45</v>
      </c>
      <c r="I7" s="10">
        <v>55</v>
      </c>
      <c r="J7" s="18">
        <v>1</v>
      </c>
      <c r="K7" s="9" t="s">
        <v>89</v>
      </c>
      <c r="L7" s="16">
        <v>2</v>
      </c>
      <c r="M7" s="9" t="s">
        <v>89</v>
      </c>
      <c r="N7" s="9" t="s">
        <v>6</v>
      </c>
      <c r="O7" s="9" t="s">
        <v>47</v>
      </c>
      <c r="P7" s="16">
        <v>78704</v>
      </c>
      <c r="Q7" s="9" t="s">
        <v>6</v>
      </c>
      <c r="R7" s="9" t="s">
        <v>48</v>
      </c>
      <c r="S7" s="9" t="s">
        <v>66</v>
      </c>
      <c r="T7" s="9" t="s">
        <v>50</v>
      </c>
      <c r="U7" s="16">
        <v>3</v>
      </c>
      <c r="V7" s="9" t="s">
        <v>51</v>
      </c>
      <c r="W7" s="19">
        <v>129</v>
      </c>
      <c r="X7" s="26"/>
      <c r="Y7" s="16">
        <v>180</v>
      </c>
      <c r="Z7" s="16">
        <v>108</v>
      </c>
      <c r="AA7" s="16">
        <v>325</v>
      </c>
      <c r="AB7" s="16">
        <v>10</v>
      </c>
      <c r="AC7" s="16">
        <v>2</v>
      </c>
      <c r="AD7" s="16">
        <v>2.1800000000000002</v>
      </c>
      <c r="AE7" s="39">
        <v>13932</v>
      </c>
      <c r="AF7" s="40">
        <v>1253.8800000000001</v>
      </c>
      <c r="AG7" s="40">
        <v>12678.119999999999</v>
      </c>
      <c r="AH7" s="33">
        <f>IF(AG7&gt;'5'!$D$24, 1, 0)</f>
        <v>0</v>
      </c>
      <c r="AI7" s="16"/>
      <c r="AJ7" s="16"/>
      <c r="AK7" s="17"/>
      <c r="AL7" s="17"/>
    </row>
    <row r="8" spans="1:38" ht="15.75" customHeight="1">
      <c r="A8" s="16">
        <v>8502</v>
      </c>
      <c r="B8" s="9" t="s">
        <v>90</v>
      </c>
      <c r="C8" s="123" t="s">
        <v>92</v>
      </c>
      <c r="D8" s="124"/>
      <c r="E8" s="16">
        <v>25298</v>
      </c>
      <c r="F8" s="9" t="s">
        <v>93</v>
      </c>
      <c r="G8" s="17">
        <v>40005</v>
      </c>
      <c r="H8" s="9" t="s">
        <v>94</v>
      </c>
      <c r="I8" s="10">
        <v>235</v>
      </c>
      <c r="J8" s="18">
        <v>1</v>
      </c>
      <c r="K8" s="9" t="s">
        <v>95</v>
      </c>
      <c r="L8" s="16">
        <v>1</v>
      </c>
      <c r="M8" s="9" t="s">
        <v>95</v>
      </c>
      <c r="N8" s="9" t="s">
        <v>6</v>
      </c>
      <c r="O8" s="9" t="s">
        <v>47</v>
      </c>
      <c r="P8" s="16">
        <v>78741</v>
      </c>
      <c r="Q8" s="9" t="s">
        <v>6</v>
      </c>
      <c r="R8" s="9" t="s">
        <v>48</v>
      </c>
      <c r="S8" s="9" t="s">
        <v>52</v>
      </c>
      <c r="T8" s="9" t="s">
        <v>50</v>
      </c>
      <c r="U8" s="16">
        <v>2</v>
      </c>
      <c r="V8" s="9" t="s">
        <v>51</v>
      </c>
      <c r="W8" s="19">
        <v>40</v>
      </c>
      <c r="X8" s="19">
        <v>85</v>
      </c>
      <c r="Y8" s="16">
        <v>180</v>
      </c>
      <c r="Z8" s="16">
        <v>108</v>
      </c>
      <c r="AA8" s="16">
        <v>44</v>
      </c>
      <c r="AB8" s="16">
        <v>9</v>
      </c>
      <c r="AC8" s="16">
        <v>1</v>
      </c>
      <c r="AD8" s="16">
        <v>0.42</v>
      </c>
      <c r="AE8" s="39">
        <v>4320</v>
      </c>
      <c r="AF8" s="40">
        <v>388.8</v>
      </c>
      <c r="AG8" s="40">
        <v>3931.2</v>
      </c>
      <c r="AH8" s="33">
        <f>IF(AG8&gt;'5'!$D$24, 1, 0)</f>
        <v>0</v>
      </c>
      <c r="AI8" s="16"/>
      <c r="AJ8" s="16"/>
      <c r="AK8" s="17"/>
      <c r="AL8" s="17"/>
    </row>
    <row r="9" spans="1:38" ht="15.75" customHeight="1">
      <c r="A9" s="16">
        <v>14765</v>
      </c>
      <c r="B9" s="9" t="s">
        <v>96</v>
      </c>
      <c r="C9" s="9" t="s">
        <v>97</v>
      </c>
      <c r="D9" s="9" t="s">
        <v>98</v>
      </c>
      <c r="E9" s="16">
        <v>57982</v>
      </c>
      <c r="F9" s="9" t="s">
        <v>99</v>
      </c>
      <c r="G9" s="17">
        <v>40144</v>
      </c>
      <c r="H9" s="9" t="s">
        <v>65</v>
      </c>
      <c r="I9" s="10">
        <v>258</v>
      </c>
      <c r="J9" s="18">
        <v>1</v>
      </c>
      <c r="K9" s="9" t="s">
        <v>84</v>
      </c>
      <c r="L9" s="16">
        <v>1</v>
      </c>
      <c r="M9" s="9" t="s">
        <v>84</v>
      </c>
      <c r="N9" s="9" t="s">
        <v>6</v>
      </c>
      <c r="O9" s="9" t="s">
        <v>47</v>
      </c>
      <c r="P9" s="16">
        <v>78704</v>
      </c>
      <c r="Q9" s="9" t="s">
        <v>6</v>
      </c>
      <c r="R9" s="9" t="s">
        <v>48</v>
      </c>
      <c r="S9" s="9" t="s">
        <v>49</v>
      </c>
      <c r="T9" s="9" t="s">
        <v>50</v>
      </c>
      <c r="U9" s="16">
        <v>5</v>
      </c>
      <c r="V9" s="9" t="s">
        <v>51</v>
      </c>
      <c r="W9" s="19">
        <v>260</v>
      </c>
      <c r="X9" s="19">
        <v>0</v>
      </c>
      <c r="Y9" s="16">
        <v>321</v>
      </c>
      <c r="Z9" s="16">
        <v>192.6</v>
      </c>
      <c r="AA9" s="16">
        <v>41</v>
      </c>
      <c r="AB9" s="16">
        <v>9</v>
      </c>
      <c r="AC9" s="16">
        <v>1</v>
      </c>
      <c r="AD9" s="16">
        <v>0.6</v>
      </c>
      <c r="AE9" s="39">
        <v>50076</v>
      </c>
      <c r="AF9" s="40">
        <v>4506.84</v>
      </c>
      <c r="AG9" s="40">
        <v>45569.16</v>
      </c>
      <c r="AH9" s="33">
        <f>IF(AG9&gt;'5'!$D$24, 1, 0)</f>
        <v>1</v>
      </c>
      <c r="AI9" s="16"/>
      <c r="AJ9" s="16"/>
      <c r="AK9" s="17"/>
      <c r="AL9" s="17"/>
    </row>
    <row r="10" spans="1:38" ht="15.75" customHeight="1">
      <c r="A10" s="16">
        <v>14913</v>
      </c>
      <c r="B10" s="9" t="s">
        <v>100</v>
      </c>
      <c r="C10" s="9" t="s">
        <v>101</v>
      </c>
      <c r="D10" s="9" t="s">
        <v>102</v>
      </c>
      <c r="E10" s="16">
        <v>58635</v>
      </c>
      <c r="F10" s="9" t="s">
        <v>103</v>
      </c>
      <c r="G10" s="17">
        <v>40147</v>
      </c>
      <c r="H10" s="9" t="s">
        <v>51</v>
      </c>
      <c r="I10" s="10" t="s">
        <v>51</v>
      </c>
      <c r="J10" s="9" t="s">
        <v>51</v>
      </c>
      <c r="K10" s="32"/>
      <c r="L10" s="16">
        <v>2</v>
      </c>
      <c r="M10" s="26"/>
      <c r="N10" s="9" t="s">
        <v>6</v>
      </c>
      <c r="O10" s="9" t="s">
        <v>47</v>
      </c>
      <c r="P10" s="16">
        <v>78748</v>
      </c>
      <c r="Q10" s="9" t="s">
        <v>6</v>
      </c>
      <c r="R10" s="9" t="s">
        <v>48</v>
      </c>
      <c r="S10" s="9" t="s">
        <v>49</v>
      </c>
      <c r="T10" s="9" t="s">
        <v>50</v>
      </c>
      <c r="U10" s="16">
        <v>6</v>
      </c>
      <c r="V10" s="9" t="s">
        <v>51</v>
      </c>
      <c r="W10" s="19">
        <v>300</v>
      </c>
      <c r="X10" s="19">
        <v>50</v>
      </c>
      <c r="Y10" s="16">
        <v>363</v>
      </c>
      <c r="Z10" s="16">
        <v>217.8</v>
      </c>
      <c r="AA10" s="16">
        <v>25</v>
      </c>
      <c r="AB10" s="16">
        <v>10</v>
      </c>
      <c r="AC10" s="16">
        <v>1</v>
      </c>
      <c r="AD10" s="16">
        <v>0.45</v>
      </c>
      <c r="AE10" s="39">
        <v>65340</v>
      </c>
      <c r="AF10" s="40">
        <v>5880.6</v>
      </c>
      <c r="AG10" s="40">
        <v>59459.4</v>
      </c>
      <c r="AH10" s="33">
        <f>IF(AG10&gt;'5'!$D$24, 1, 0)</f>
        <v>1</v>
      </c>
      <c r="AI10" s="16"/>
      <c r="AJ10" s="16"/>
      <c r="AK10" s="17"/>
      <c r="AL10" s="17"/>
    </row>
    <row r="11" spans="1:38" ht="15.75" customHeight="1">
      <c r="A11" s="16">
        <v>21126</v>
      </c>
      <c r="B11" s="9" t="s">
        <v>104</v>
      </c>
      <c r="C11" s="9" t="s">
        <v>105</v>
      </c>
      <c r="D11" s="9" t="s">
        <v>106</v>
      </c>
      <c r="E11" s="16">
        <v>80406</v>
      </c>
      <c r="F11" s="9" t="s">
        <v>107</v>
      </c>
      <c r="G11" s="17">
        <v>40220</v>
      </c>
      <c r="H11" s="9" t="s">
        <v>51</v>
      </c>
      <c r="I11" s="10" t="s">
        <v>51</v>
      </c>
      <c r="J11" s="9" t="s">
        <v>51</v>
      </c>
      <c r="K11" s="9" t="s">
        <v>84</v>
      </c>
      <c r="L11" s="16">
        <v>11</v>
      </c>
      <c r="M11" s="9" t="s">
        <v>84</v>
      </c>
      <c r="N11" s="9" t="s">
        <v>6</v>
      </c>
      <c r="O11" s="9" t="s">
        <v>47</v>
      </c>
      <c r="P11" s="16">
        <v>78704</v>
      </c>
      <c r="Q11" s="9" t="s">
        <v>6</v>
      </c>
      <c r="R11" s="9" t="s">
        <v>48</v>
      </c>
      <c r="S11" s="9" t="s">
        <v>49</v>
      </c>
      <c r="T11" s="9" t="s">
        <v>50</v>
      </c>
      <c r="U11" s="16">
        <v>5</v>
      </c>
      <c r="V11" s="9" t="s">
        <v>51</v>
      </c>
      <c r="W11" s="19">
        <v>550</v>
      </c>
      <c r="X11" s="19">
        <v>80</v>
      </c>
      <c r="Y11" s="16">
        <v>142</v>
      </c>
      <c r="Z11" s="16">
        <v>85.2</v>
      </c>
      <c r="AA11" s="16">
        <v>63</v>
      </c>
      <c r="AB11" s="16">
        <v>10</v>
      </c>
      <c r="AC11" s="16">
        <v>11</v>
      </c>
      <c r="AD11" s="16">
        <v>0.91</v>
      </c>
      <c r="AE11" s="39">
        <v>46860</v>
      </c>
      <c r="AF11" s="40">
        <v>4217.3999999999996</v>
      </c>
      <c r="AG11" s="40">
        <v>42642.6</v>
      </c>
      <c r="AH11" s="33">
        <f>IF(AG11&gt;'5'!$D$24, 1, 0)</f>
        <v>1</v>
      </c>
      <c r="AI11" s="16"/>
      <c r="AJ11" s="16"/>
      <c r="AK11" s="17"/>
      <c r="AL11" s="17"/>
    </row>
    <row r="12" spans="1:38" ht="15.75" customHeight="1">
      <c r="A12" s="16">
        <v>21145</v>
      </c>
      <c r="B12" s="9" t="s">
        <v>108</v>
      </c>
      <c r="C12" s="9" t="s">
        <v>109</v>
      </c>
      <c r="D12" s="9" t="s">
        <v>110</v>
      </c>
      <c r="E12" s="16">
        <v>80511</v>
      </c>
      <c r="F12" s="9" t="s">
        <v>111</v>
      </c>
      <c r="G12" s="17">
        <v>40221</v>
      </c>
      <c r="H12" s="9" t="s">
        <v>51</v>
      </c>
      <c r="I12" s="10" t="s">
        <v>51</v>
      </c>
      <c r="J12" s="9" t="s">
        <v>51</v>
      </c>
      <c r="K12" s="9" t="s">
        <v>112</v>
      </c>
      <c r="L12" s="16">
        <v>1</v>
      </c>
      <c r="M12" s="9" t="s">
        <v>112</v>
      </c>
      <c r="N12" s="9" t="s">
        <v>6</v>
      </c>
      <c r="O12" s="9" t="s">
        <v>47</v>
      </c>
      <c r="P12" s="16">
        <v>78705</v>
      </c>
      <c r="Q12" s="9" t="s">
        <v>6</v>
      </c>
      <c r="R12" s="9" t="s">
        <v>48</v>
      </c>
      <c r="S12" s="9" t="s">
        <v>49</v>
      </c>
      <c r="T12" s="9" t="s">
        <v>50</v>
      </c>
      <c r="U12" s="16">
        <v>6</v>
      </c>
      <c r="V12" s="16">
        <v>800</v>
      </c>
      <c r="W12" s="19">
        <v>225</v>
      </c>
      <c r="X12" s="26"/>
      <c r="Y12" s="16">
        <v>159</v>
      </c>
      <c r="Z12" s="16">
        <v>95.4</v>
      </c>
      <c r="AA12" s="16">
        <v>28</v>
      </c>
      <c r="AB12" s="16">
        <v>10</v>
      </c>
      <c r="AC12" s="16">
        <v>1</v>
      </c>
      <c r="AD12" s="16">
        <v>0.86</v>
      </c>
      <c r="AE12" s="39">
        <v>21465</v>
      </c>
      <c r="AF12" s="40">
        <v>1931.85</v>
      </c>
      <c r="AG12" s="40">
        <v>19533.150000000001</v>
      </c>
      <c r="AH12" s="33">
        <f>IF(AG12&gt;'5'!$D$24, 1, 0)</f>
        <v>0</v>
      </c>
      <c r="AI12" s="16"/>
      <c r="AJ12" s="16"/>
      <c r="AK12" s="17"/>
      <c r="AL12" s="17"/>
    </row>
    <row r="13" spans="1:38" ht="15.75" customHeight="1">
      <c r="A13" s="16">
        <v>22166</v>
      </c>
      <c r="B13" s="9" t="s">
        <v>113</v>
      </c>
      <c r="C13" s="123" t="s">
        <v>114</v>
      </c>
      <c r="D13" s="124"/>
      <c r="E13" s="16">
        <v>84906</v>
      </c>
      <c r="F13" s="9" t="s">
        <v>115</v>
      </c>
      <c r="G13" s="17">
        <v>40233</v>
      </c>
      <c r="H13" s="9" t="s">
        <v>51</v>
      </c>
      <c r="I13" s="10" t="s">
        <v>51</v>
      </c>
      <c r="J13" s="9" t="s">
        <v>51</v>
      </c>
      <c r="K13" s="32"/>
      <c r="L13" s="16">
        <v>2</v>
      </c>
      <c r="M13" s="9" t="s">
        <v>116</v>
      </c>
      <c r="N13" s="9" t="s">
        <v>6</v>
      </c>
      <c r="O13" s="9" t="s">
        <v>47</v>
      </c>
      <c r="P13" s="16">
        <v>78759</v>
      </c>
      <c r="Q13" s="9" t="s">
        <v>6</v>
      </c>
      <c r="R13" s="9" t="s">
        <v>48</v>
      </c>
      <c r="S13" s="9" t="s">
        <v>79</v>
      </c>
      <c r="T13" s="9" t="s">
        <v>50</v>
      </c>
      <c r="U13" s="16">
        <v>4</v>
      </c>
      <c r="V13" s="16">
        <v>1900</v>
      </c>
      <c r="W13" s="19">
        <v>155</v>
      </c>
      <c r="X13" s="19">
        <v>150</v>
      </c>
      <c r="Y13" s="16">
        <v>290</v>
      </c>
      <c r="Z13" s="16">
        <v>174</v>
      </c>
      <c r="AA13" s="16">
        <v>9</v>
      </c>
      <c r="AB13" s="16">
        <v>10</v>
      </c>
      <c r="AC13" s="16">
        <v>1</v>
      </c>
      <c r="AD13" s="16">
        <v>0.09</v>
      </c>
      <c r="AE13" s="39">
        <v>26970</v>
      </c>
      <c r="AF13" s="40">
        <v>2427.3000000000002</v>
      </c>
      <c r="AG13" s="40">
        <v>24542.7</v>
      </c>
      <c r="AH13" s="33">
        <f>IF(AG13&gt;'5'!$D$24, 1, 0)</f>
        <v>0</v>
      </c>
      <c r="AI13" s="16"/>
      <c r="AJ13" s="16"/>
      <c r="AK13" s="17"/>
      <c r="AL13" s="17"/>
    </row>
    <row r="14" spans="1:38" ht="15.75" customHeight="1">
      <c r="A14" s="16">
        <v>22828</v>
      </c>
      <c r="B14" s="9" t="s">
        <v>117</v>
      </c>
      <c r="C14" s="123" t="s">
        <v>118</v>
      </c>
      <c r="D14" s="124"/>
      <c r="E14" s="16">
        <v>56488</v>
      </c>
      <c r="F14" s="9" t="s">
        <v>119</v>
      </c>
      <c r="G14" s="17">
        <v>40139</v>
      </c>
      <c r="H14" s="9" t="s">
        <v>51</v>
      </c>
      <c r="I14" s="10" t="s">
        <v>51</v>
      </c>
      <c r="J14" s="9" t="s">
        <v>51</v>
      </c>
      <c r="K14" s="9" t="s">
        <v>95</v>
      </c>
      <c r="L14" s="16">
        <v>1</v>
      </c>
      <c r="M14" s="9" t="s">
        <v>95</v>
      </c>
      <c r="N14" s="9" t="s">
        <v>6</v>
      </c>
      <c r="O14" s="9" t="s">
        <v>47</v>
      </c>
      <c r="P14" s="16">
        <v>78741</v>
      </c>
      <c r="Q14" s="9" t="s">
        <v>6</v>
      </c>
      <c r="R14" s="9" t="s">
        <v>48</v>
      </c>
      <c r="S14" s="9" t="s">
        <v>66</v>
      </c>
      <c r="T14" s="9" t="s">
        <v>50</v>
      </c>
      <c r="U14" s="16">
        <v>2</v>
      </c>
      <c r="V14" s="16">
        <v>500</v>
      </c>
      <c r="W14" s="19">
        <v>49</v>
      </c>
      <c r="X14" s="26"/>
      <c r="Y14" s="16">
        <v>267</v>
      </c>
      <c r="Z14" s="16">
        <v>160.19999999999999</v>
      </c>
      <c r="AA14" s="16">
        <v>33</v>
      </c>
      <c r="AB14" s="16">
        <v>10</v>
      </c>
      <c r="AC14" s="16">
        <v>1</v>
      </c>
      <c r="AD14" s="16">
        <v>0.32</v>
      </c>
      <c r="AE14" s="39">
        <v>7849.8</v>
      </c>
      <c r="AF14" s="40">
        <v>706.48</v>
      </c>
      <c r="AG14" s="40">
        <v>7143.32</v>
      </c>
      <c r="AH14" s="33">
        <f>IF(AG14&gt;'5'!$D$24, 1, 0)</f>
        <v>0</v>
      </c>
      <c r="AI14" s="16"/>
      <c r="AJ14" s="16"/>
      <c r="AK14" s="17"/>
      <c r="AL14" s="17"/>
    </row>
    <row r="15" spans="1:38" ht="15.75" customHeight="1">
      <c r="A15" s="16">
        <v>22982</v>
      </c>
      <c r="B15" s="9" t="s">
        <v>120</v>
      </c>
      <c r="C15" s="9" t="s">
        <v>121</v>
      </c>
      <c r="D15" s="9" t="s">
        <v>122</v>
      </c>
      <c r="E15" s="16">
        <v>89031</v>
      </c>
      <c r="F15" s="9" t="s">
        <v>123</v>
      </c>
      <c r="G15" s="17">
        <v>40243</v>
      </c>
      <c r="H15" s="9" t="s">
        <v>51</v>
      </c>
      <c r="I15" s="10" t="s">
        <v>51</v>
      </c>
      <c r="J15" s="9" t="s">
        <v>51</v>
      </c>
      <c r="K15" s="9" t="s">
        <v>124</v>
      </c>
      <c r="L15" s="16">
        <v>1</v>
      </c>
      <c r="M15" s="9" t="s">
        <v>124</v>
      </c>
      <c r="N15" s="9" t="s">
        <v>6</v>
      </c>
      <c r="O15" s="9" t="s">
        <v>47</v>
      </c>
      <c r="P15" s="16">
        <v>78703</v>
      </c>
      <c r="Q15" s="9" t="s">
        <v>6</v>
      </c>
      <c r="R15" s="9" t="s">
        <v>48</v>
      </c>
      <c r="S15" s="9" t="s">
        <v>59</v>
      </c>
      <c r="T15" s="9" t="s">
        <v>50</v>
      </c>
      <c r="U15" s="16">
        <v>6</v>
      </c>
      <c r="V15" s="9" t="s">
        <v>51</v>
      </c>
      <c r="W15" s="19">
        <v>100</v>
      </c>
      <c r="X15" s="19">
        <v>50</v>
      </c>
      <c r="Y15" s="16">
        <v>286</v>
      </c>
      <c r="Z15" s="16">
        <v>171.6</v>
      </c>
      <c r="AA15" s="16">
        <v>108</v>
      </c>
      <c r="AB15" s="16">
        <v>10</v>
      </c>
      <c r="AC15" s="16">
        <v>1</v>
      </c>
      <c r="AD15" s="16">
        <v>1.03</v>
      </c>
      <c r="AE15" s="39">
        <v>17160</v>
      </c>
      <c r="AF15" s="40">
        <v>1544.4</v>
      </c>
      <c r="AG15" s="40">
        <v>15615.6</v>
      </c>
      <c r="AH15" s="33">
        <f>IF(AG15&gt;'5'!$D$24, 1, 0)</f>
        <v>0</v>
      </c>
      <c r="AI15" s="16"/>
      <c r="AJ15" s="16"/>
      <c r="AK15" s="17"/>
      <c r="AL15" s="17"/>
    </row>
    <row r="16" spans="1:38" ht="15.75" customHeight="1">
      <c r="A16" s="16">
        <v>27632</v>
      </c>
      <c r="B16" s="9" t="s">
        <v>125</v>
      </c>
      <c r="C16" s="123" t="s">
        <v>126</v>
      </c>
      <c r="D16" s="124"/>
      <c r="E16" s="16">
        <v>119441</v>
      </c>
      <c r="F16" s="9" t="s">
        <v>127</v>
      </c>
      <c r="G16" s="17">
        <v>40304</v>
      </c>
      <c r="H16" s="9" t="s">
        <v>65</v>
      </c>
      <c r="I16" s="10">
        <v>207</v>
      </c>
      <c r="J16" s="18">
        <v>0.97</v>
      </c>
      <c r="K16" s="9" t="s">
        <v>128</v>
      </c>
      <c r="L16" s="16">
        <v>4</v>
      </c>
      <c r="M16" s="9" t="s">
        <v>128</v>
      </c>
      <c r="N16" s="9" t="s">
        <v>6</v>
      </c>
      <c r="O16" s="9" t="s">
        <v>47</v>
      </c>
      <c r="P16" s="16">
        <v>78703</v>
      </c>
      <c r="Q16" s="9" t="s">
        <v>6</v>
      </c>
      <c r="R16" s="9" t="s">
        <v>48</v>
      </c>
      <c r="S16" s="9" t="s">
        <v>79</v>
      </c>
      <c r="T16" s="9" t="s">
        <v>50</v>
      </c>
      <c r="U16" s="16">
        <v>2</v>
      </c>
      <c r="V16" s="16">
        <v>600</v>
      </c>
      <c r="W16" s="19">
        <v>100</v>
      </c>
      <c r="X16" s="19">
        <v>75</v>
      </c>
      <c r="Y16" s="16">
        <v>309</v>
      </c>
      <c r="Z16" s="16">
        <v>185.4</v>
      </c>
      <c r="AA16" s="16">
        <v>88</v>
      </c>
      <c r="AB16" s="16">
        <v>10</v>
      </c>
      <c r="AC16" s="16">
        <v>1</v>
      </c>
      <c r="AD16" s="16">
        <v>0.89</v>
      </c>
      <c r="AE16" s="39">
        <v>18540</v>
      </c>
      <c r="AF16" s="40">
        <v>1668.6</v>
      </c>
      <c r="AG16" s="40">
        <v>16871.400000000001</v>
      </c>
      <c r="AH16" s="33">
        <f>IF(AG16&gt;'5'!$D$24, 1, 0)</f>
        <v>0</v>
      </c>
      <c r="AI16" s="16"/>
      <c r="AJ16" s="16"/>
      <c r="AK16" s="17"/>
      <c r="AL16" s="17"/>
    </row>
    <row r="17" spans="1:38" ht="15.75" customHeight="1">
      <c r="A17" s="16">
        <v>32396</v>
      </c>
      <c r="B17" s="9" t="s">
        <v>129</v>
      </c>
      <c r="C17" s="123" t="s">
        <v>130</v>
      </c>
      <c r="D17" s="124"/>
      <c r="E17" s="16">
        <v>140174</v>
      </c>
      <c r="F17" s="9" t="s">
        <v>131</v>
      </c>
      <c r="G17" s="17">
        <v>40336</v>
      </c>
      <c r="H17" s="9" t="s">
        <v>51</v>
      </c>
      <c r="I17" s="10" t="s">
        <v>51</v>
      </c>
      <c r="J17" s="9" t="s">
        <v>51</v>
      </c>
      <c r="K17" s="9" t="s">
        <v>132</v>
      </c>
      <c r="L17" s="16">
        <v>1</v>
      </c>
      <c r="M17" s="9" t="s">
        <v>132</v>
      </c>
      <c r="N17" s="9" t="s">
        <v>6</v>
      </c>
      <c r="O17" s="9" t="s">
        <v>47</v>
      </c>
      <c r="P17" s="16">
        <v>78749</v>
      </c>
      <c r="Q17" s="9" t="s">
        <v>6</v>
      </c>
      <c r="R17" s="9" t="s">
        <v>48</v>
      </c>
      <c r="S17" s="9" t="s">
        <v>49</v>
      </c>
      <c r="T17" s="9" t="s">
        <v>50</v>
      </c>
      <c r="U17" s="16">
        <v>6</v>
      </c>
      <c r="V17" s="16">
        <v>1175</v>
      </c>
      <c r="W17" s="19">
        <v>55</v>
      </c>
      <c r="X17" s="19">
        <v>150</v>
      </c>
      <c r="Y17" s="16">
        <v>0</v>
      </c>
      <c r="Z17" s="16">
        <v>0</v>
      </c>
      <c r="AA17" s="16">
        <v>9</v>
      </c>
      <c r="AB17" s="16">
        <v>10</v>
      </c>
      <c r="AC17" s="16">
        <v>1</v>
      </c>
      <c r="AD17" s="16">
        <v>0.09</v>
      </c>
      <c r="AE17" s="39">
        <v>0</v>
      </c>
      <c r="AF17" s="40">
        <v>0</v>
      </c>
      <c r="AG17" s="40">
        <v>0</v>
      </c>
      <c r="AH17" s="33">
        <f>IF(AG17&gt;'5'!$D$24, 1, 0)</f>
        <v>0</v>
      </c>
      <c r="AI17" s="16"/>
      <c r="AJ17" s="16"/>
      <c r="AK17" s="17"/>
      <c r="AL17" s="17"/>
    </row>
    <row r="18" spans="1:38" ht="15.75" customHeight="1">
      <c r="A18" s="16">
        <v>37324</v>
      </c>
      <c r="B18" s="9" t="s">
        <v>133</v>
      </c>
      <c r="C18" s="9" t="s">
        <v>134</v>
      </c>
      <c r="D18" s="9" t="s">
        <v>135</v>
      </c>
      <c r="E18" s="16">
        <v>161189</v>
      </c>
      <c r="F18" s="9" t="s">
        <v>136</v>
      </c>
      <c r="G18" s="17">
        <v>40367</v>
      </c>
      <c r="H18" s="9" t="s">
        <v>45</v>
      </c>
      <c r="I18" s="10">
        <v>45</v>
      </c>
      <c r="J18" s="18">
        <v>1</v>
      </c>
      <c r="K18" s="9" t="s">
        <v>137</v>
      </c>
      <c r="L18" s="16">
        <v>1</v>
      </c>
      <c r="M18" s="9" t="s">
        <v>137</v>
      </c>
      <c r="N18" s="9" t="s">
        <v>6</v>
      </c>
      <c r="O18" s="9" t="s">
        <v>47</v>
      </c>
      <c r="P18" s="16">
        <v>78727</v>
      </c>
      <c r="Q18" s="9" t="s">
        <v>6</v>
      </c>
      <c r="R18" s="9" t="s">
        <v>48</v>
      </c>
      <c r="S18" s="9" t="s">
        <v>49</v>
      </c>
      <c r="T18" s="9" t="s">
        <v>57</v>
      </c>
      <c r="U18" s="16">
        <v>1</v>
      </c>
      <c r="V18" s="16">
        <v>132</v>
      </c>
      <c r="W18" s="19">
        <v>35</v>
      </c>
      <c r="X18" s="19">
        <v>0</v>
      </c>
      <c r="Y18" s="16">
        <v>280</v>
      </c>
      <c r="Z18" s="16">
        <v>168</v>
      </c>
      <c r="AA18" s="16">
        <v>26</v>
      </c>
      <c r="AB18" s="16">
        <v>10</v>
      </c>
      <c r="AC18" s="16">
        <v>1</v>
      </c>
      <c r="AD18" s="16">
        <v>0.63</v>
      </c>
      <c r="AE18" s="39">
        <v>5880</v>
      </c>
      <c r="AF18" s="40">
        <v>529.20000000000005</v>
      </c>
      <c r="AG18" s="40">
        <v>5350.8</v>
      </c>
      <c r="AH18" s="33">
        <f>IF(AG18&gt;'5'!$D$24, 1, 0)</f>
        <v>0</v>
      </c>
      <c r="AI18" s="16"/>
      <c r="AJ18" s="16"/>
      <c r="AK18" s="17"/>
      <c r="AL18" s="17"/>
    </row>
    <row r="19" spans="1:38" ht="15.75" customHeight="1">
      <c r="A19" s="16">
        <v>39152</v>
      </c>
      <c r="B19" s="9" t="s">
        <v>138</v>
      </c>
      <c r="C19" s="9" t="s">
        <v>139</v>
      </c>
      <c r="D19" s="9" t="s">
        <v>140</v>
      </c>
      <c r="E19" s="16">
        <v>167892</v>
      </c>
      <c r="F19" s="9" t="s">
        <v>141</v>
      </c>
      <c r="G19" s="17">
        <v>40374</v>
      </c>
      <c r="H19" s="9" t="s">
        <v>45</v>
      </c>
      <c r="I19" s="10">
        <v>27</v>
      </c>
      <c r="J19" s="18">
        <v>1</v>
      </c>
      <c r="K19" s="9" t="s">
        <v>142</v>
      </c>
      <c r="L19" s="16">
        <v>3</v>
      </c>
      <c r="M19" s="9" t="s">
        <v>142</v>
      </c>
      <c r="N19" s="9" t="s">
        <v>6</v>
      </c>
      <c r="O19" s="9" t="s">
        <v>47</v>
      </c>
      <c r="P19" s="16">
        <v>78704</v>
      </c>
      <c r="Q19" s="9" t="s">
        <v>6</v>
      </c>
      <c r="R19" s="9" t="s">
        <v>48</v>
      </c>
      <c r="S19" s="9" t="s">
        <v>52</v>
      </c>
      <c r="T19" s="9" t="s">
        <v>50</v>
      </c>
      <c r="U19" s="16">
        <v>3</v>
      </c>
      <c r="V19" s="9" t="s">
        <v>51</v>
      </c>
      <c r="W19" s="19">
        <v>160</v>
      </c>
      <c r="X19" s="19">
        <v>40</v>
      </c>
      <c r="Y19" s="16">
        <v>13</v>
      </c>
      <c r="Z19" s="16">
        <v>7.8</v>
      </c>
      <c r="AA19" s="16">
        <v>181</v>
      </c>
      <c r="AB19" s="16">
        <v>9</v>
      </c>
      <c r="AC19" s="16">
        <v>3</v>
      </c>
      <c r="AD19" s="16">
        <v>1.83</v>
      </c>
      <c r="AE19" s="39">
        <v>1248</v>
      </c>
      <c r="AF19" s="40">
        <v>112.32</v>
      </c>
      <c r="AG19" s="40">
        <v>1135.68</v>
      </c>
      <c r="AH19" s="33">
        <f>IF(AG19&gt;'5'!$D$24, 1, 0)</f>
        <v>0</v>
      </c>
      <c r="AI19" s="16"/>
      <c r="AJ19" s="16"/>
      <c r="AK19" s="17"/>
      <c r="AL19" s="17"/>
    </row>
    <row r="20" spans="1:38" ht="15.75" customHeight="1">
      <c r="A20" s="16">
        <v>39993</v>
      </c>
      <c r="B20" s="9" t="s">
        <v>143</v>
      </c>
      <c r="C20" s="9" t="s">
        <v>144</v>
      </c>
      <c r="D20" s="9" t="s">
        <v>145</v>
      </c>
      <c r="E20" s="16">
        <v>210965</v>
      </c>
      <c r="F20" s="9" t="s">
        <v>146</v>
      </c>
      <c r="G20" s="17">
        <v>40414</v>
      </c>
      <c r="H20" s="9" t="s">
        <v>45</v>
      </c>
      <c r="I20" s="10">
        <v>52</v>
      </c>
      <c r="J20" s="18">
        <v>1</v>
      </c>
      <c r="K20" s="9" t="s">
        <v>147</v>
      </c>
      <c r="L20" s="16">
        <v>2</v>
      </c>
      <c r="M20" s="9" t="s">
        <v>147</v>
      </c>
      <c r="N20" s="9" t="s">
        <v>6</v>
      </c>
      <c r="O20" s="9" t="s">
        <v>47</v>
      </c>
      <c r="P20" s="16">
        <v>78703</v>
      </c>
      <c r="Q20" s="9" t="s">
        <v>6</v>
      </c>
      <c r="R20" s="9" t="s">
        <v>48</v>
      </c>
      <c r="S20" s="9" t="s">
        <v>49</v>
      </c>
      <c r="T20" s="9" t="s">
        <v>50</v>
      </c>
      <c r="U20" s="16">
        <v>2</v>
      </c>
      <c r="V20" s="16">
        <v>1300</v>
      </c>
      <c r="W20" s="19">
        <v>59</v>
      </c>
      <c r="X20" s="19">
        <v>20</v>
      </c>
      <c r="Y20" s="16">
        <v>210</v>
      </c>
      <c r="Z20" s="16">
        <v>126</v>
      </c>
      <c r="AA20" s="16">
        <v>70</v>
      </c>
      <c r="AB20" s="16">
        <v>10</v>
      </c>
      <c r="AC20" s="16">
        <v>2</v>
      </c>
      <c r="AD20" s="16">
        <v>1.25</v>
      </c>
      <c r="AE20" s="39">
        <v>7434</v>
      </c>
      <c r="AF20" s="40">
        <v>669.06</v>
      </c>
      <c r="AG20" s="40">
        <v>6764.9400000000005</v>
      </c>
      <c r="AH20" s="33">
        <f>IF(AG20&gt;'5'!$D$24, 1, 0)</f>
        <v>0</v>
      </c>
      <c r="AI20" s="16"/>
      <c r="AJ20" s="16"/>
      <c r="AK20" s="17"/>
      <c r="AL20" s="17"/>
    </row>
    <row r="21" spans="1:38" ht="15.75" customHeight="1">
      <c r="A21" s="16">
        <v>46929</v>
      </c>
      <c r="B21" s="9" t="s">
        <v>148</v>
      </c>
      <c r="C21" s="9" t="s">
        <v>149</v>
      </c>
      <c r="D21" s="9" t="s">
        <v>145</v>
      </c>
      <c r="E21" s="16">
        <v>210965</v>
      </c>
      <c r="F21" s="9" t="s">
        <v>146</v>
      </c>
      <c r="G21" s="17">
        <v>40414</v>
      </c>
      <c r="H21" s="9" t="s">
        <v>45</v>
      </c>
      <c r="I21" s="10">
        <v>24</v>
      </c>
      <c r="J21" s="18">
        <v>1</v>
      </c>
      <c r="K21" s="9" t="s">
        <v>147</v>
      </c>
      <c r="L21" s="16">
        <v>2</v>
      </c>
      <c r="M21" s="9" t="s">
        <v>147</v>
      </c>
      <c r="N21" s="9" t="s">
        <v>6</v>
      </c>
      <c r="O21" s="9" t="s">
        <v>47</v>
      </c>
      <c r="P21" s="16">
        <v>78703</v>
      </c>
      <c r="Q21" s="9" t="s">
        <v>6</v>
      </c>
      <c r="R21" s="9" t="s">
        <v>48</v>
      </c>
      <c r="S21" s="9" t="s">
        <v>49</v>
      </c>
      <c r="T21" s="9" t="s">
        <v>50</v>
      </c>
      <c r="U21" s="16">
        <v>4</v>
      </c>
      <c r="V21" s="9" t="s">
        <v>51</v>
      </c>
      <c r="W21" s="19">
        <v>105</v>
      </c>
      <c r="X21" s="19">
        <v>40</v>
      </c>
      <c r="Y21" s="16">
        <v>242</v>
      </c>
      <c r="Z21" s="16">
        <v>145.19999999999999</v>
      </c>
      <c r="AA21" s="16">
        <v>328</v>
      </c>
      <c r="AB21" s="16">
        <v>10</v>
      </c>
      <c r="AC21" s="16">
        <v>2</v>
      </c>
      <c r="AD21" s="16">
        <v>3.36</v>
      </c>
      <c r="AE21" s="39">
        <v>15246</v>
      </c>
      <c r="AF21" s="40">
        <v>1372.14</v>
      </c>
      <c r="AG21" s="40">
        <v>13873.86</v>
      </c>
      <c r="AH21" s="33">
        <f>IF(AG21&gt;'5'!$D$24, 1, 0)</f>
        <v>0</v>
      </c>
      <c r="AI21" s="16"/>
      <c r="AJ21" s="16"/>
      <c r="AK21" s="17"/>
      <c r="AL21" s="17"/>
    </row>
    <row r="22" spans="1:38" ht="15.75" customHeight="1">
      <c r="A22" s="16">
        <v>47572</v>
      </c>
      <c r="B22" s="9" t="s">
        <v>150</v>
      </c>
      <c r="C22" s="9" t="s">
        <v>151</v>
      </c>
      <c r="D22" s="9" t="s">
        <v>152</v>
      </c>
      <c r="E22" s="16">
        <v>215917</v>
      </c>
      <c r="F22" s="9" t="s">
        <v>153</v>
      </c>
      <c r="G22" s="17">
        <v>40418</v>
      </c>
      <c r="H22" s="9" t="s">
        <v>51</v>
      </c>
      <c r="I22" s="10" t="s">
        <v>51</v>
      </c>
      <c r="J22" s="9" t="s">
        <v>51</v>
      </c>
      <c r="K22" s="32"/>
      <c r="L22" s="16">
        <v>1</v>
      </c>
      <c r="M22" s="26"/>
      <c r="N22" s="9" t="s">
        <v>6</v>
      </c>
      <c r="O22" s="9" t="s">
        <v>47</v>
      </c>
      <c r="P22" s="16">
        <v>78758</v>
      </c>
      <c r="Q22" s="9" t="s">
        <v>6</v>
      </c>
      <c r="R22" s="9" t="s">
        <v>48</v>
      </c>
      <c r="S22" s="9" t="s">
        <v>49</v>
      </c>
      <c r="T22" s="9" t="s">
        <v>57</v>
      </c>
      <c r="U22" s="16">
        <v>1</v>
      </c>
      <c r="V22" s="16">
        <v>1200</v>
      </c>
      <c r="W22" s="19">
        <v>54</v>
      </c>
      <c r="X22" s="19">
        <v>100</v>
      </c>
      <c r="Y22" s="16">
        <v>325</v>
      </c>
      <c r="Z22" s="16">
        <v>195</v>
      </c>
      <c r="AA22" s="16">
        <v>0</v>
      </c>
      <c r="AB22" s="26"/>
      <c r="AC22" s="16">
        <v>1</v>
      </c>
      <c r="AD22" s="26"/>
      <c r="AE22" s="39">
        <v>10530</v>
      </c>
      <c r="AF22" s="40">
        <v>947.7</v>
      </c>
      <c r="AG22" s="40">
        <v>9582.2999999999993</v>
      </c>
      <c r="AH22" s="33">
        <f>IF(AG22&gt;'5'!$D$24, 1, 0)</f>
        <v>0</v>
      </c>
      <c r="AI22" s="16"/>
      <c r="AJ22" s="16"/>
      <c r="AK22" s="27"/>
      <c r="AL22" s="27"/>
    </row>
    <row r="23" spans="1:38" ht="15.75" customHeight="1">
      <c r="A23" s="16">
        <v>50310</v>
      </c>
      <c r="B23" s="9" t="s">
        <v>154</v>
      </c>
      <c r="C23" s="9" t="s">
        <v>155</v>
      </c>
      <c r="D23" s="9" t="s">
        <v>156</v>
      </c>
      <c r="E23" s="16">
        <v>230553</v>
      </c>
      <c r="F23" s="9" t="s">
        <v>157</v>
      </c>
      <c r="G23" s="17">
        <v>40431</v>
      </c>
      <c r="H23" s="9" t="s">
        <v>65</v>
      </c>
      <c r="I23" s="10">
        <v>327</v>
      </c>
      <c r="J23" s="18">
        <v>1</v>
      </c>
      <c r="K23" s="9" t="s">
        <v>158</v>
      </c>
      <c r="L23" s="16">
        <v>2</v>
      </c>
      <c r="M23" s="9" t="s">
        <v>158</v>
      </c>
      <c r="N23" s="9" t="s">
        <v>6</v>
      </c>
      <c r="O23" s="9" t="s">
        <v>47</v>
      </c>
      <c r="P23" s="16">
        <v>78744</v>
      </c>
      <c r="Q23" s="9" t="s">
        <v>6</v>
      </c>
      <c r="R23" s="9" t="s">
        <v>48</v>
      </c>
      <c r="S23" s="9" t="s">
        <v>59</v>
      </c>
      <c r="T23" s="9" t="s">
        <v>50</v>
      </c>
      <c r="U23" s="16">
        <v>3</v>
      </c>
      <c r="V23" s="9" t="s">
        <v>51</v>
      </c>
      <c r="W23" s="19">
        <v>40</v>
      </c>
      <c r="X23" s="26"/>
      <c r="Y23" s="16">
        <v>275</v>
      </c>
      <c r="Z23" s="16">
        <v>165</v>
      </c>
      <c r="AA23" s="16">
        <v>55</v>
      </c>
      <c r="AB23" s="16">
        <v>10</v>
      </c>
      <c r="AC23" s="16">
        <v>2</v>
      </c>
      <c r="AD23" s="16">
        <v>2.16</v>
      </c>
      <c r="AE23" s="39">
        <v>6600</v>
      </c>
      <c r="AF23" s="40">
        <v>594</v>
      </c>
      <c r="AG23" s="40">
        <v>6006</v>
      </c>
      <c r="AH23" s="33">
        <f>IF(AG23&gt;'5'!$D$24, 1, 0)</f>
        <v>0</v>
      </c>
      <c r="AI23" s="16"/>
      <c r="AJ23" s="16"/>
      <c r="AK23" s="17"/>
      <c r="AL23" s="17"/>
    </row>
    <row r="24" spans="1:38" ht="15.75" customHeight="1">
      <c r="A24" s="16">
        <v>50318</v>
      </c>
      <c r="B24" s="9" t="s">
        <v>159</v>
      </c>
      <c r="C24" s="9" t="s">
        <v>160</v>
      </c>
      <c r="D24" s="9" t="s">
        <v>161</v>
      </c>
      <c r="E24" s="16">
        <v>12409</v>
      </c>
      <c r="F24" s="9" t="s">
        <v>162</v>
      </c>
      <c r="G24" s="17">
        <v>39909</v>
      </c>
      <c r="H24" s="9" t="s">
        <v>51</v>
      </c>
      <c r="I24" s="10" t="s">
        <v>51</v>
      </c>
      <c r="J24" s="9" t="s">
        <v>51</v>
      </c>
      <c r="K24" s="9" t="s">
        <v>112</v>
      </c>
      <c r="L24" s="16">
        <v>2</v>
      </c>
      <c r="M24" s="9" t="s">
        <v>112</v>
      </c>
      <c r="N24" s="9" t="s">
        <v>6</v>
      </c>
      <c r="O24" s="9" t="s">
        <v>47</v>
      </c>
      <c r="P24" s="16">
        <v>78705</v>
      </c>
      <c r="Q24" s="9" t="s">
        <v>6</v>
      </c>
      <c r="R24" s="9" t="s">
        <v>48</v>
      </c>
      <c r="S24" s="9" t="s">
        <v>79</v>
      </c>
      <c r="T24" s="9" t="s">
        <v>50</v>
      </c>
      <c r="U24" s="16">
        <v>2</v>
      </c>
      <c r="V24" s="16">
        <v>650</v>
      </c>
      <c r="W24" s="19">
        <v>100</v>
      </c>
      <c r="X24" s="19">
        <v>50</v>
      </c>
      <c r="Y24" s="16">
        <v>168</v>
      </c>
      <c r="Z24" s="16">
        <v>100.8</v>
      </c>
      <c r="AA24" s="16">
        <v>27</v>
      </c>
      <c r="AB24" s="16">
        <v>10</v>
      </c>
      <c r="AC24" s="16">
        <v>2</v>
      </c>
      <c r="AD24" s="16">
        <v>0.28000000000000003</v>
      </c>
      <c r="AE24" s="39">
        <v>10080</v>
      </c>
      <c r="AF24" s="40">
        <v>907.2</v>
      </c>
      <c r="AG24" s="40">
        <v>9172.7999999999993</v>
      </c>
      <c r="AH24" s="33">
        <f>IF(AG24&gt;'5'!$D$24, 1, 0)</f>
        <v>0</v>
      </c>
      <c r="AI24" s="16"/>
      <c r="AJ24" s="16"/>
      <c r="AK24" s="17"/>
      <c r="AL24" s="17"/>
    </row>
    <row r="25" spans="1:38" ht="15.75" customHeight="1">
      <c r="A25" s="16">
        <v>50334</v>
      </c>
      <c r="B25" s="9" t="s">
        <v>163</v>
      </c>
      <c r="C25" s="123" t="s">
        <v>164</v>
      </c>
      <c r="D25" s="124"/>
      <c r="E25" s="16">
        <v>230747</v>
      </c>
      <c r="F25" s="9" t="s">
        <v>165</v>
      </c>
      <c r="G25" s="17">
        <v>40431</v>
      </c>
      <c r="H25" s="9" t="s">
        <v>51</v>
      </c>
      <c r="I25" s="10" t="s">
        <v>51</v>
      </c>
      <c r="J25" s="9" t="s">
        <v>51</v>
      </c>
      <c r="K25" s="9" t="s">
        <v>124</v>
      </c>
      <c r="L25" s="16">
        <v>1</v>
      </c>
      <c r="M25" s="9" t="s">
        <v>124</v>
      </c>
      <c r="N25" s="9" t="s">
        <v>6</v>
      </c>
      <c r="O25" s="9" t="s">
        <v>47</v>
      </c>
      <c r="P25" s="16">
        <v>78703</v>
      </c>
      <c r="Q25" s="9" t="s">
        <v>6</v>
      </c>
      <c r="R25" s="9" t="s">
        <v>48</v>
      </c>
      <c r="S25" s="9" t="s">
        <v>66</v>
      </c>
      <c r="T25" s="9" t="s">
        <v>50</v>
      </c>
      <c r="U25" s="16">
        <v>2</v>
      </c>
      <c r="V25" s="9" t="s">
        <v>51</v>
      </c>
      <c r="W25" s="19">
        <v>300</v>
      </c>
      <c r="X25" s="26"/>
      <c r="Y25" s="16">
        <v>365</v>
      </c>
      <c r="Z25" s="16">
        <v>219</v>
      </c>
      <c r="AA25" s="16">
        <v>3</v>
      </c>
      <c r="AB25" s="16">
        <v>10</v>
      </c>
      <c r="AC25" s="16">
        <v>1</v>
      </c>
      <c r="AD25" s="16">
        <v>0.03</v>
      </c>
      <c r="AE25" s="39">
        <v>65700</v>
      </c>
      <c r="AF25" s="40">
        <v>5913</v>
      </c>
      <c r="AG25" s="40">
        <v>59787</v>
      </c>
      <c r="AH25" s="33">
        <f>IF(AG25&gt;'5'!$D$24, 1, 0)</f>
        <v>1</v>
      </c>
      <c r="AI25" s="16"/>
      <c r="AJ25" s="16"/>
      <c r="AK25" s="17"/>
      <c r="AL25" s="17"/>
    </row>
    <row r="26" spans="1:38" ht="15.75" customHeight="1">
      <c r="A26" s="16">
        <v>51100</v>
      </c>
      <c r="B26" s="9" t="s">
        <v>166</v>
      </c>
      <c r="C26" s="123" t="s">
        <v>167</v>
      </c>
      <c r="D26" s="124"/>
      <c r="E26" s="16">
        <v>235136</v>
      </c>
      <c r="F26" s="9" t="s">
        <v>99</v>
      </c>
      <c r="G26" s="17">
        <v>40436</v>
      </c>
      <c r="H26" s="9" t="s">
        <v>51</v>
      </c>
      <c r="I26" s="10" t="s">
        <v>51</v>
      </c>
      <c r="J26" s="9" t="s">
        <v>51</v>
      </c>
      <c r="K26" s="9" t="s">
        <v>124</v>
      </c>
      <c r="L26" s="16">
        <v>1</v>
      </c>
      <c r="M26" s="9" t="s">
        <v>124</v>
      </c>
      <c r="N26" s="9" t="s">
        <v>6</v>
      </c>
      <c r="O26" s="9" t="s">
        <v>47</v>
      </c>
      <c r="P26" s="16">
        <v>78703</v>
      </c>
      <c r="Q26" s="9" t="s">
        <v>6</v>
      </c>
      <c r="R26" s="9" t="s">
        <v>48</v>
      </c>
      <c r="S26" s="9" t="s">
        <v>71</v>
      </c>
      <c r="T26" s="9" t="s">
        <v>50</v>
      </c>
      <c r="U26" s="16">
        <v>6</v>
      </c>
      <c r="V26" s="16">
        <v>1700</v>
      </c>
      <c r="W26" s="19">
        <v>500</v>
      </c>
      <c r="X26" s="19">
        <v>100</v>
      </c>
      <c r="Y26" s="16">
        <v>363</v>
      </c>
      <c r="Z26" s="16">
        <v>217.8</v>
      </c>
      <c r="AA26" s="16">
        <v>1</v>
      </c>
      <c r="AB26" s="16">
        <v>10</v>
      </c>
      <c r="AC26" s="16">
        <v>1</v>
      </c>
      <c r="AD26" s="16">
        <v>0.01</v>
      </c>
      <c r="AE26" s="39">
        <v>108900</v>
      </c>
      <c r="AF26" s="40">
        <v>9801</v>
      </c>
      <c r="AG26" s="40">
        <v>99099</v>
      </c>
      <c r="AH26" s="33">
        <f>IF(AG26&gt;'5'!$D$24, 1, 0)</f>
        <v>1</v>
      </c>
      <c r="AI26" s="16"/>
      <c r="AJ26" s="16"/>
      <c r="AK26" s="17"/>
      <c r="AL26" s="17"/>
    </row>
    <row r="27" spans="1:38" ht="15.75" customHeight="1">
      <c r="A27" s="16">
        <v>56690</v>
      </c>
      <c r="B27" s="9" t="s">
        <v>168</v>
      </c>
      <c r="C27" s="123" t="s">
        <v>169</v>
      </c>
      <c r="D27" s="124"/>
      <c r="E27" s="16">
        <v>268988</v>
      </c>
      <c r="F27" s="9" t="s">
        <v>170</v>
      </c>
      <c r="G27" s="17">
        <v>40474</v>
      </c>
      <c r="H27" s="9" t="s">
        <v>45</v>
      </c>
      <c r="I27" s="10">
        <v>49</v>
      </c>
      <c r="J27" s="18">
        <v>1</v>
      </c>
      <c r="K27" s="9" t="s">
        <v>171</v>
      </c>
      <c r="L27" s="16">
        <v>2</v>
      </c>
      <c r="M27" s="9" t="s">
        <v>171</v>
      </c>
      <c r="N27" s="9" t="s">
        <v>6</v>
      </c>
      <c r="O27" s="9" t="s">
        <v>47</v>
      </c>
      <c r="P27" s="16">
        <v>78704</v>
      </c>
      <c r="Q27" s="9" t="s">
        <v>6</v>
      </c>
      <c r="R27" s="9" t="s">
        <v>48</v>
      </c>
      <c r="S27" s="9" t="s">
        <v>52</v>
      </c>
      <c r="T27" s="9" t="s">
        <v>50</v>
      </c>
      <c r="U27" s="16">
        <v>2</v>
      </c>
      <c r="V27" s="9" t="s">
        <v>51</v>
      </c>
      <c r="W27" s="19">
        <v>150</v>
      </c>
      <c r="X27" s="19">
        <v>50</v>
      </c>
      <c r="Y27" s="16">
        <v>60</v>
      </c>
      <c r="Z27" s="16">
        <v>36</v>
      </c>
      <c r="AA27" s="16">
        <v>143</v>
      </c>
      <c r="AB27" s="16">
        <v>10</v>
      </c>
      <c r="AC27" s="16">
        <v>2</v>
      </c>
      <c r="AD27" s="16">
        <v>1.55</v>
      </c>
      <c r="AE27" s="39">
        <v>5400</v>
      </c>
      <c r="AF27" s="40">
        <v>486</v>
      </c>
      <c r="AG27" s="40">
        <v>4914</v>
      </c>
      <c r="AH27" s="33">
        <f>IF(AG27&gt;'5'!$D$24, 1, 0)</f>
        <v>0</v>
      </c>
      <c r="AI27" s="16"/>
      <c r="AJ27" s="16"/>
      <c r="AK27" s="17"/>
      <c r="AL27" s="17"/>
    </row>
    <row r="28" spans="1:38" ht="15.75" customHeight="1">
      <c r="A28" s="16">
        <v>57187</v>
      </c>
      <c r="B28" s="9" t="s">
        <v>172</v>
      </c>
      <c r="C28" s="9" t="s">
        <v>173</v>
      </c>
      <c r="D28" s="9" t="s">
        <v>174</v>
      </c>
      <c r="E28" s="16">
        <v>272156</v>
      </c>
      <c r="F28" s="9" t="s">
        <v>175</v>
      </c>
      <c r="G28" s="17">
        <v>40478</v>
      </c>
      <c r="H28" s="9" t="s">
        <v>45</v>
      </c>
      <c r="I28" s="10">
        <v>51</v>
      </c>
      <c r="J28" s="18">
        <v>1</v>
      </c>
      <c r="K28" s="9" t="s">
        <v>89</v>
      </c>
      <c r="L28" s="16">
        <v>2</v>
      </c>
      <c r="M28" s="9" t="s">
        <v>89</v>
      </c>
      <c r="N28" s="9" t="s">
        <v>6</v>
      </c>
      <c r="O28" s="9" t="s">
        <v>47</v>
      </c>
      <c r="P28" s="16">
        <v>78704</v>
      </c>
      <c r="Q28" s="9" t="s">
        <v>6</v>
      </c>
      <c r="R28" s="9" t="s">
        <v>48</v>
      </c>
      <c r="S28" s="9" t="s">
        <v>66</v>
      </c>
      <c r="T28" s="9" t="s">
        <v>50</v>
      </c>
      <c r="U28" s="16">
        <v>6</v>
      </c>
      <c r="V28" s="16">
        <v>265</v>
      </c>
      <c r="W28" s="19">
        <v>99</v>
      </c>
      <c r="X28" s="19">
        <v>29</v>
      </c>
      <c r="Y28" s="16">
        <v>257</v>
      </c>
      <c r="Z28" s="16">
        <v>154.19999999999999</v>
      </c>
      <c r="AA28" s="16">
        <v>511</v>
      </c>
      <c r="AB28" s="16">
        <v>10</v>
      </c>
      <c r="AC28" s="16">
        <v>2</v>
      </c>
      <c r="AD28" s="16">
        <v>5.38</v>
      </c>
      <c r="AE28" s="39">
        <v>15265.8</v>
      </c>
      <c r="AF28" s="40">
        <v>1373.92</v>
      </c>
      <c r="AG28" s="40">
        <v>13891.88</v>
      </c>
      <c r="AH28" s="33">
        <f>IF(AG28&gt;'5'!$D$24, 1, 0)</f>
        <v>0</v>
      </c>
      <c r="AI28" s="16"/>
      <c r="AJ28" s="16"/>
      <c r="AK28" s="17"/>
      <c r="AL28" s="17"/>
    </row>
    <row r="29" spans="1:38" ht="15.75" customHeight="1">
      <c r="A29" s="16">
        <v>57272</v>
      </c>
      <c r="B29" s="9" t="s">
        <v>176</v>
      </c>
      <c r="C29" s="123" t="s">
        <v>177</v>
      </c>
      <c r="D29" s="124"/>
      <c r="E29" s="16">
        <v>272500</v>
      </c>
      <c r="F29" s="9" t="s">
        <v>178</v>
      </c>
      <c r="G29" s="17">
        <v>40478</v>
      </c>
      <c r="H29" s="9" t="s">
        <v>51</v>
      </c>
      <c r="I29" s="10" t="s">
        <v>51</v>
      </c>
      <c r="J29" s="9" t="s">
        <v>51</v>
      </c>
      <c r="K29" s="9" t="s">
        <v>179</v>
      </c>
      <c r="L29" s="16">
        <v>1</v>
      </c>
      <c r="M29" s="9" t="s">
        <v>179</v>
      </c>
      <c r="N29" s="9" t="s">
        <v>6</v>
      </c>
      <c r="O29" s="9" t="s">
        <v>47</v>
      </c>
      <c r="P29" s="16">
        <v>78701</v>
      </c>
      <c r="Q29" s="9" t="s">
        <v>6</v>
      </c>
      <c r="R29" s="9" t="s">
        <v>48</v>
      </c>
      <c r="S29" s="9" t="s">
        <v>52</v>
      </c>
      <c r="T29" s="9" t="s">
        <v>50</v>
      </c>
      <c r="U29" s="16">
        <v>2</v>
      </c>
      <c r="V29" s="9" t="s">
        <v>51</v>
      </c>
      <c r="W29" s="19">
        <v>100</v>
      </c>
      <c r="X29" s="26"/>
      <c r="Y29" s="16">
        <v>194</v>
      </c>
      <c r="Z29" s="16">
        <v>116.4</v>
      </c>
      <c r="AA29" s="16">
        <v>13</v>
      </c>
      <c r="AB29" s="16">
        <v>10</v>
      </c>
      <c r="AC29" s="16">
        <v>1</v>
      </c>
      <c r="AD29" s="16">
        <v>0.14000000000000001</v>
      </c>
      <c r="AE29" s="39">
        <v>11640</v>
      </c>
      <c r="AF29" s="40">
        <v>1047.5999999999999</v>
      </c>
      <c r="AG29" s="40">
        <v>10592.4</v>
      </c>
      <c r="AH29" s="33">
        <f>IF(AG29&gt;'5'!$D$24, 1, 0)</f>
        <v>0</v>
      </c>
      <c r="AI29" s="16"/>
      <c r="AJ29" s="16"/>
      <c r="AK29" s="17"/>
      <c r="AL29" s="17"/>
    </row>
    <row r="30" spans="1:38" ht="15.75" customHeight="1">
      <c r="A30" s="16">
        <v>62279</v>
      </c>
      <c r="B30" s="9" t="s">
        <v>180</v>
      </c>
      <c r="C30" s="9" t="s">
        <v>181</v>
      </c>
      <c r="D30" s="9" t="s">
        <v>182</v>
      </c>
      <c r="E30" s="16">
        <v>303006</v>
      </c>
      <c r="F30" s="9" t="s">
        <v>183</v>
      </c>
      <c r="G30" s="17">
        <v>40510</v>
      </c>
      <c r="H30" s="9" t="s">
        <v>51</v>
      </c>
      <c r="I30" s="10" t="s">
        <v>51</v>
      </c>
      <c r="J30" s="9" t="s">
        <v>51</v>
      </c>
      <c r="K30" s="9" t="s">
        <v>147</v>
      </c>
      <c r="L30" s="16">
        <v>1</v>
      </c>
      <c r="M30" s="9" t="s">
        <v>147</v>
      </c>
      <c r="N30" s="9" t="s">
        <v>6</v>
      </c>
      <c r="O30" s="9" t="s">
        <v>47</v>
      </c>
      <c r="P30" s="16">
        <v>78703</v>
      </c>
      <c r="Q30" s="9" t="s">
        <v>6</v>
      </c>
      <c r="R30" s="9" t="s">
        <v>48</v>
      </c>
      <c r="S30" s="9" t="s">
        <v>49</v>
      </c>
      <c r="T30" s="9" t="s">
        <v>50</v>
      </c>
      <c r="U30" s="16">
        <v>4</v>
      </c>
      <c r="V30" s="9" t="s">
        <v>51</v>
      </c>
      <c r="W30" s="19">
        <v>249</v>
      </c>
      <c r="X30" s="19">
        <v>80</v>
      </c>
      <c r="Y30" s="16">
        <v>365</v>
      </c>
      <c r="Z30" s="16">
        <v>219</v>
      </c>
      <c r="AA30" s="16">
        <v>0</v>
      </c>
      <c r="AB30" s="26"/>
      <c r="AC30" s="16">
        <v>1</v>
      </c>
      <c r="AD30" s="26"/>
      <c r="AE30" s="39">
        <v>54531</v>
      </c>
      <c r="AF30" s="40">
        <v>4907.79</v>
      </c>
      <c r="AG30" s="40">
        <v>49623.21</v>
      </c>
      <c r="AH30" s="33">
        <f>IF(AG30&gt;'5'!$D$24, 1, 0)</f>
        <v>1</v>
      </c>
      <c r="AI30" s="16"/>
      <c r="AJ30" s="16"/>
      <c r="AK30" s="27"/>
      <c r="AL30" s="27"/>
    </row>
    <row r="31" spans="1:38" ht="15.75" customHeight="1">
      <c r="A31" s="16">
        <v>68130</v>
      </c>
      <c r="B31" s="9" t="s">
        <v>184</v>
      </c>
      <c r="C31" s="123" t="s">
        <v>185</v>
      </c>
      <c r="D31" s="124"/>
      <c r="E31" s="16">
        <v>336916</v>
      </c>
      <c r="F31" s="9" t="s">
        <v>186</v>
      </c>
      <c r="G31" s="17">
        <v>40549</v>
      </c>
      <c r="H31" s="9" t="s">
        <v>51</v>
      </c>
      <c r="I31" s="10" t="s">
        <v>51</v>
      </c>
      <c r="J31" s="9" t="s">
        <v>51</v>
      </c>
      <c r="K31" s="9" t="s">
        <v>187</v>
      </c>
      <c r="L31" s="16">
        <v>1</v>
      </c>
      <c r="M31" s="9" t="s">
        <v>187</v>
      </c>
      <c r="N31" s="9" t="s">
        <v>6</v>
      </c>
      <c r="O31" s="9" t="s">
        <v>47</v>
      </c>
      <c r="P31" s="16">
        <v>78751</v>
      </c>
      <c r="Q31" s="9" t="s">
        <v>6</v>
      </c>
      <c r="R31" s="9" t="s">
        <v>48</v>
      </c>
      <c r="S31" s="9" t="s">
        <v>52</v>
      </c>
      <c r="T31" s="9" t="s">
        <v>50</v>
      </c>
      <c r="U31" s="16">
        <v>4</v>
      </c>
      <c r="V31" s="9" t="s">
        <v>51</v>
      </c>
      <c r="W31" s="19">
        <v>89</v>
      </c>
      <c r="X31" s="19">
        <v>40</v>
      </c>
      <c r="Y31" s="16">
        <v>84</v>
      </c>
      <c r="Z31" s="16">
        <v>50.4</v>
      </c>
      <c r="AA31" s="16">
        <v>376</v>
      </c>
      <c r="AB31" s="16">
        <v>10</v>
      </c>
      <c r="AC31" s="16">
        <v>1</v>
      </c>
      <c r="AD31" s="16">
        <v>3.99</v>
      </c>
      <c r="AE31" s="39">
        <v>4485.6000000000004</v>
      </c>
      <c r="AF31" s="40">
        <v>403.7</v>
      </c>
      <c r="AG31" s="40">
        <v>4081.9000000000005</v>
      </c>
      <c r="AH31" s="33">
        <f>IF(AG31&gt;'5'!$D$24, 1, 0)</f>
        <v>0</v>
      </c>
      <c r="AI31" s="16"/>
      <c r="AJ31" s="16"/>
      <c r="AK31" s="17"/>
      <c r="AL31" s="17"/>
    </row>
    <row r="32" spans="1:38" ht="15.75" customHeight="1">
      <c r="A32" s="16">
        <v>69303</v>
      </c>
      <c r="B32" s="9" t="s">
        <v>188</v>
      </c>
      <c r="C32" s="9" t="s">
        <v>189</v>
      </c>
      <c r="D32" s="9" t="s">
        <v>190</v>
      </c>
      <c r="E32" s="16">
        <v>272156</v>
      </c>
      <c r="F32" s="9" t="s">
        <v>175</v>
      </c>
      <c r="G32" s="17">
        <v>40478</v>
      </c>
      <c r="H32" s="9" t="s">
        <v>45</v>
      </c>
      <c r="I32" s="10">
        <v>29</v>
      </c>
      <c r="J32" s="18">
        <v>1</v>
      </c>
      <c r="K32" s="9" t="s">
        <v>89</v>
      </c>
      <c r="L32" s="16">
        <v>2</v>
      </c>
      <c r="M32" s="9" t="s">
        <v>191</v>
      </c>
      <c r="N32" s="9" t="s">
        <v>6</v>
      </c>
      <c r="O32" s="9" t="s">
        <v>47</v>
      </c>
      <c r="P32" s="16">
        <v>78704</v>
      </c>
      <c r="Q32" s="9" t="s">
        <v>6</v>
      </c>
      <c r="R32" s="9" t="s">
        <v>48</v>
      </c>
      <c r="S32" s="9" t="s">
        <v>79</v>
      </c>
      <c r="T32" s="9" t="s">
        <v>50</v>
      </c>
      <c r="U32" s="16">
        <v>4</v>
      </c>
      <c r="V32" s="9" t="s">
        <v>51</v>
      </c>
      <c r="W32" s="19">
        <v>145</v>
      </c>
      <c r="X32" s="19">
        <v>49</v>
      </c>
      <c r="Y32" s="16">
        <v>253</v>
      </c>
      <c r="Z32" s="16">
        <v>151.80000000000001</v>
      </c>
      <c r="AA32" s="16">
        <v>40</v>
      </c>
      <c r="AB32" s="16">
        <v>10</v>
      </c>
      <c r="AC32" s="16">
        <v>2</v>
      </c>
      <c r="AD32" s="16">
        <v>0.44</v>
      </c>
      <c r="AE32" s="39">
        <v>22011</v>
      </c>
      <c r="AF32" s="40">
        <v>1980.99</v>
      </c>
      <c r="AG32" s="40">
        <v>20030.009999999998</v>
      </c>
      <c r="AH32" s="33">
        <f>IF(AG32&gt;'5'!$D$24, 1, 0)</f>
        <v>0</v>
      </c>
      <c r="AI32" s="16"/>
      <c r="AJ32" s="16"/>
      <c r="AK32" s="17"/>
      <c r="AL32" s="17"/>
    </row>
    <row r="33" spans="1:38" ht="15.75" customHeight="1">
      <c r="A33" s="16">
        <v>69352</v>
      </c>
      <c r="B33" s="9" t="s">
        <v>192</v>
      </c>
      <c r="C33" s="123" t="s">
        <v>193</v>
      </c>
      <c r="D33" s="124"/>
      <c r="E33" s="16">
        <v>347068</v>
      </c>
      <c r="F33" s="9" t="s">
        <v>194</v>
      </c>
      <c r="G33" s="17">
        <v>40557</v>
      </c>
      <c r="H33" s="9" t="s">
        <v>65</v>
      </c>
      <c r="I33" s="10">
        <v>238</v>
      </c>
      <c r="J33" s="18">
        <v>1</v>
      </c>
      <c r="K33" s="9" t="s">
        <v>89</v>
      </c>
      <c r="L33" s="16">
        <v>2</v>
      </c>
      <c r="M33" s="9" t="s">
        <v>89</v>
      </c>
      <c r="N33" s="9" t="s">
        <v>6</v>
      </c>
      <c r="O33" s="9" t="s">
        <v>47</v>
      </c>
      <c r="P33" s="16">
        <v>78704</v>
      </c>
      <c r="Q33" s="9" t="s">
        <v>6</v>
      </c>
      <c r="R33" s="9" t="s">
        <v>48</v>
      </c>
      <c r="S33" s="9" t="s">
        <v>49</v>
      </c>
      <c r="T33" s="9" t="s">
        <v>50</v>
      </c>
      <c r="U33" s="16">
        <v>2</v>
      </c>
      <c r="V33" s="9" t="s">
        <v>51</v>
      </c>
      <c r="W33" s="19">
        <v>89</v>
      </c>
      <c r="X33" s="19">
        <v>55</v>
      </c>
      <c r="Y33" s="16">
        <v>2</v>
      </c>
      <c r="Z33" s="16">
        <v>1.2</v>
      </c>
      <c r="AA33" s="16">
        <v>390</v>
      </c>
      <c r="AB33" s="16">
        <v>10</v>
      </c>
      <c r="AC33" s="16">
        <v>2</v>
      </c>
      <c r="AD33" s="16">
        <v>4.1399999999999997</v>
      </c>
      <c r="AE33" s="39">
        <v>106.8</v>
      </c>
      <c r="AF33" s="40">
        <v>9.61</v>
      </c>
      <c r="AG33" s="40">
        <v>97.19</v>
      </c>
      <c r="AH33" s="33">
        <f>IF(AG33&gt;'5'!$D$24, 1, 0)</f>
        <v>0</v>
      </c>
      <c r="AI33" s="16"/>
      <c r="AJ33" s="16"/>
      <c r="AK33" s="17"/>
      <c r="AL33" s="17"/>
    </row>
    <row r="34" spans="1:38" ht="15.75" customHeight="1">
      <c r="A34" s="16">
        <v>69810</v>
      </c>
      <c r="B34" s="9" t="s">
        <v>195</v>
      </c>
      <c r="C34" s="9" t="s">
        <v>196</v>
      </c>
      <c r="D34" s="9" t="s">
        <v>197</v>
      </c>
      <c r="E34" s="16">
        <v>82762</v>
      </c>
      <c r="F34" s="9" t="s">
        <v>198</v>
      </c>
      <c r="G34" s="17">
        <v>40227</v>
      </c>
      <c r="H34" s="9" t="s">
        <v>45</v>
      </c>
      <c r="I34" s="10">
        <v>14</v>
      </c>
      <c r="J34" s="18">
        <v>1</v>
      </c>
      <c r="K34" s="9" t="s">
        <v>199</v>
      </c>
      <c r="L34" s="16">
        <v>1</v>
      </c>
      <c r="M34" s="9" t="s">
        <v>199</v>
      </c>
      <c r="N34" s="9" t="s">
        <v>6</v>
      </c>
      <c r="O34" s="9" t="s">
        <v>47</v>
      </c>
      <c r="P34" s="16">
        <v>78704</v>
      </c>
      <c r="Q34" s="9" t="s">
        <v>6</v>
      </c>
      <c r="R34" s="9" t="s">
        <v>48</v>
      </c>
      <c r="S34" s="9" t="s">
        <v>49</v>
      </c>
      <c r="T34" s="9" t="s">
        <v>50</v>
      </c>
      <c r="U34" s="16">
        <v>2</v>
      </c>
      <c r="V34" s="9" t="s">
        <v>51</v>
      </c>
      <c r="W34" s="19">
        <v>110</v>
      </c>
      <c r="X34" s="19">
        <v>50</v>
      </c>
      <c r="Y34" s="16">
        <v>265</v>
      </c>
      <c r="Z34" s="16">
        <v>159</v>
      </c>
      <c r="AA34" s="16">
        <v>358</v>
      </c>
      <c r="AB34" s="16">
        <v>10</v>
      </c>
      <c r="AC34" s="16">
        <v>1</v>
      </c>
      <c r="AD34" s="16">
        <v>3.85</v>
      </c>
      <c r="AE34" s="39">
        <v>17490</v>
      </c>
      <c r="AF34" s="40">
        <v>1574.1</v>
      </c>
      <c r="AG34" s="40">
        <v>15915.9</v>
      </c>
      <c r="AH34" s="33">
        <f>IF(AG34&gt;'5'!$D$24, 1, 0)</f>
        <v>0</v>
      </c>
      <c r="AI34" s="16"/>
      <c r="AJ34" s="16"/>
      <c r="AK34" s="17"/>
      <c r="AL34" s="17"/>
    </row>
    <row r="35" spans="1:38" ht="15.75" customHeight="1">
      <c r="A35" s="16">
        <v>70258</v>
      </c>
      <c r="B35" s="9" t="s">
        <v>200</v>
      </c>
      <c r="C35" s="9" t="s">
        <v>201</v>
      </c>
      <c r="D35" s="9" t="s">
        <v>202</v>
      </c>
      <c r="E35" s="16">
        <v>355348</v>
      </c>
      <c r="F35" s="9" t="s">
        <v>203</v>
      </c>
      <c r="G35" s="17">
        <v>40563</v>
      </c>
      <c r="H35" s="9" t="s">
        <v>65</v>
      </c>
      <c r="I35" s="10">
        <v>113</v>
      </c>
      <c r="J35" s="18">
        <v>0.9</v>
      </c>
      <c r="K35" s="9" t="s">
        <v>204</v>
      </c>
      <c r="L35" s="16">
        <v>1</v>
      </c>
      <c r="M35" s="27"/>
      <c r="N35" s="9" t="s">
        <v>6</v>
      </c>
      <c r="O35" s="9" t="s">
        <v>47</v>
      </c>
      <c r="P35" s="16">
        <v>78704</v>
      </c>
      <c r="Q35" s="9" t="s">
        <v>6</v>
      </c>
      <c r="R35" s="9" t="s">
        <v>48</v>
      </c>
      <c r="S35" s="9" t="s">
        <v>66</v>
      </c>
      <c r="T35" s="9" t="s">
        <v>50</v>
      </c>
      <c r="U35" s="16">
        <v>3</v>
      </c>
      <c r="V35" s="9" t="s">
        <v>51</v>
      </c>
      <c r="W35" s="19">
        <v>150</v>
      </c>
      <c r="X35" s="19">
        <v>60</v>
      </c>
      <c r="Y35" s="16">
        <v>171</v>
      </c>
      <c r="Z35" s="16">
        <v>102.6</v>
      </c>
      <c r="AA35" s="16">
        <v>13</v>
      </c>
      <c r="AB35" s="16">
        <v>10</v>
      </c>
      <c r="AC35" s="16">
        <v>1</v>
      </c>
      <c r="AD35" s="16">
        <v>0.98</v>
      </c>
      <c r="AE35" s="39">
        <v>15390</v>
      </c>
      <c r="AF35" s="40">
        <v>1385.1</v>
      </c>
      <c r="AG35" s="40">
        <v>14004.9</v>
      </c>
      <c r="AH35" s="33">
        <f>IF(AG35&gt;'5'!$D$24, 1, 0)</f>
        <v>0</v>
      </c>
      <c r="AI35" s="16"/>
      <c r="AJ35" s="16"/>
      <c r="AK35" s="17"/>
      <c r="AL35" s="17"/>
    </row>
    <row r="36" spans="1:38" ht="15.75" customHeight="1">
      <c r="A36" s="16">
        <v>70659</v>
      </c>
      <c r="B36" s="9" t="s">
        <v>205</v>
      </c>
      <c r="C36" s="123" t="s">
        <v>206</v>
      </c>
      <c r="D36" s="124"/>
      <c r="E36" s="16">
        <v>359112</v>
      </c>
      <c r="F36" s="9" t="s">
        <v>207</v>
      </c>
      <c r="G36" s="17">
        <v>40566</v>
      </c>
      <c r="H36" s="9" t="s">
        <v>45</v>
      </c>
      <c r="I36" s="10">
        <v>53</v>
      </c>
      <c r="J36" s="18">
        <v>0.9</v>
      </c>
      <c r="K36" s="9" t="s">
        <v>208</v>
      </c>
      <c r="L36" s="16">
        <v>2</v>
      </c>
      <c r="M36" s="9" t="s">
        <v>208</v>
      </c>
      <c r="N36" s="9" t="s">
        <v>6</v>
      </c>
      <c r="O36" s="9" t="s">
        <v>47</v>
      </c>
      <c r="P36" s="16">
        <v>78722</v>
      </c>
      <c r="Q36" s="9" t="s">
        <v>6</v>
      </c>
      <c r="R36" s="9" t="s">
        <v>48</v>
      </c>
      <c r="S36" s="9" t="s">
        <v>49</v>
      </c>
      <c r="T36" s="9" t="s">
        <v>50</v>
      </c>
      <c r="U36" s="16">
        <v>2</v>
      </c>
      <c r="V36" s="16">
        <v>320</v>
      </c>
      <c r="W36" s="19">
        <v>110</v>
      </c>
      <c r="X36" s="19">
        <v>30</v>
      </c>
      <c r="Y36" s="16">
        <v>354</v>
      </c>
      <c r="Z36" s="16">
        <v>212.4</v>
      </c>
      <c r="AA36" s="16">
        <v>204</v>
      </c>
      <c r="AB36" s="16">
        <v>9</v>
      </c>
      <c r="AC36" s="16">
        <v>2</v>
      </c>
      <c r="AD36" s="16">
        <v>2.19</v>
      </c>
      <c r="AE36" s="39">
        <v>23364</v>
      </c>
      <c r="AF36" s="40">
        <v>2102.7600000000002</v>
      </c>
      <c r="AG36" s="40">
        <v>21261.239999999998</v>
      </c>
      <c r="AH36" s="33">
        <f>IF(AG36&gt;'5'!$D$24, 1, 0)</f>
        <v>0</v>
      </c>
      <c r="AI36" s="16"/>
      <c r="AJ36" s="16"/>
      <c r="AK36" s="17"/>
      <c r="AL36" s="17"/>
    </row>
    <row r="37" spans="1:38" ht="15.75" customHeight="1">
      <c r="A37" s="16">
        <v>70812</v>
      </c>
      <c r="B37" s="9" t="s">
        <v>209</v>
      </c>
      <c r="C37" s="123" t="s">
        <v>210</v>
      </c>
      <c r="D37" s="124"/>
      <c r="E37" s="16">
        <v>268988</v>
      </c>
      <c r="F37" s="9" t="s">
        <v>170</v>
      </c>
      <c r="G37" s="17">
        <v>40474</v>
      </c>
      <c r="H37" s="9" t="s">
        <v>45</v>
      </c>
      <c r="I37" s="10">
        <v>4</v>
      </c>
      <c r="J37" s="18">
        <v>1</v>
      </c>
      <c r="K37" s="9" t="s">
        <v>171</v>
      </c>
      <c r="L37" s="16">
        <v>2</v>
      </c>
      <c r="M37" s="9" t="s">
        <v>171</v>
      </c>
      <c r="N37" s="9" t="s">
        <v>6</v>
      </c>
      <c r="O37" s="9" t="s">
        <v>47</v>
      </c>
      <c r="P37" s="16">
        <v>78704</v>
      </c>
      <c r="Q37" s="9" t="s">
        <v>6</v>
      </c>
      <c r="R37" s="9" t="s">
        <v>48</v>
      </c>
      <c r="S37" s="9" t="s">
        <v>66</v>
      </c>
      <c r="T37" s="9" t="s">
        <v>50</v>
      </c>
      <c r="U37" s="16">
        <v>3</v>
      </c>
      <c r="V37" s="9" t="s">
        <v>51</v>
      </c>
      <c r="W37" s="19">
        <v>150</v>
      </c>
      <c r="X37" s="19">
        <v>50</v>
      </c>
      <c r="Y37" s="16">
        <v>65</v>
      </c>
      <c r="Z37" s="16">
        <v>39</v>
      </c>
      <c r="AA37" s="16">
        <v>121</v>
      </c>
      <c r="AB37" s="16">
        <v>10</v>
      </c>
      <c r="AC37" s="16">
        <v>2</v>
      </c>
      <c r="AD37" s="16">
        <v>1.31</v>
      </c>
      <c r="AE37" s="39">
        <v>5850</v>
      </c>
      <c r="AF37" s="40">
        <v>526.5</v>
      </c>
      <c r="AG37" s="40">
        <v>5323.5</v>
      </c>
      <c r="AH37" s="33">
        <f>IF(AG37&gt;'5'!$D$24, 1, 0)</f>
        <v>0</v>
      </c>
      <c r="AI37" s="16"/>
      <c r="AJ37" s="16"/>
      <c r="AK37" s="17"/>
      <c r="AL37" s="17"/>
    </row>
    <row r="38" spans="1:38" ht="15.75" customHeight="1">
      <c r="A38" s="16">
        <v>72318</v>
      </c>
      <c r="B38" s="9" t="s">
        <v>211</v>
      </c>
      <c r="C38" s="9" t="s">
        <v>212</v>
      </c>
      <c r="D38" s="9" t="s">
        <v>213</v>
      </c>
      <c r="E38" s="16">
        <v>374529</v>
      </c>
      <c r="F38" s="9" t="s">
        <v>214</v>
      </c>
      <c r="G38" s="17">
        <v>40576</v>
      </c>
      <c r="H38" s="9" t="s">
        <v>65</v>
      </c>
      <c r="I38" s="10">
        <v>87</v>
      </c>
      <c r="J38" s="18">
        <v>1</v>
      </c>
      <c r="K38" s="9" t="s">
        <v>191</v>
      </c>
      <c r="L38" s="16">
        <v>4</v>
      </c>
      <c r="M38" s="9" t="s">
        <v>191</v>
      </c>
      <c r="N38" s="9" t="s">
        <v>6</v>
      </c>
      <c r="O38" s="9" t="s">
        <v>47</v>
      </c>
      <c r="P38" s="16">
        <v>78704</v>
      </c>
      <c r="Q38" s="9" t="s">
        <v>6</v>
      </c>
      <c r="R38" s="9" t="s">
        <v>48</v>
      </c>
      <c r="S38" s="9" t="s">
        <v>49</v>
      </c>
      <c r="T38" s="9" t="s">
        <v>57</v>
      </c>
      <c r="U38" s="16">
        <v>2</v>
      </c>
      <c r="V38" s="9" t="s">
        <v>51</v>
      </c>
      <c r="W38" s="19">
        <v>125</v>
      </c>
      <c r="X38" s="19">
        <v>50</v>
      </c>
      <c r="Y38" s="16">
        <v>76</v>
      </c>
      <c r="Z38" s="16">
        <v>45.6</v>
      </c>
      <c r="AA38" s="16">
        <v>38</v>
      </c>
      <c r="AB38" s="16">
        <v>10</v>
      </c>
      <c r="AC38" s="16">
        <v>4</v>
      </c>
      <c r="AD38" s="16">
        <v>0.41</v>
      </c>
      <c r="AE38" s="39">
        <v>5700</v>
      </c>
      <c r="AF38" s="40">
        <v>513</v>
      </c>
      <c r="AG38" s="40">
        <v>5187</v>
      </c>
      <c r="AH38" s="33">
        <f>IF(AG38&gt;'5'!$D$24, 1, 0)</f>
        <v>0</v>
      </c>
      <c r="AI38" s="16"/>
      <c r="AJ38" s="16"/>
      <c r="AK38" s="17"/>
      <c r="AL38" s="17"/>
    </row>
    <row r="39" spans="1:38" ht="15.75" customHeight="1">
      <c r="A39" s="16">
        <v>72633</v>
      </c>
      <c r="B39" s="9" t="s">
        <v>215</v>
      </c>
      <c r="C39" s="9" t="s">
        <v>216</v>
      </c>
      <c r="D39" s="9" t="s">
        <v>217</v>
      </c>
      <c r="E39" s="16">
        <v>377037</v>
      </c>
      <c r="F39" s="9" t="s">
        <v>218</v>
      </c>
      <c r="G39" s="17">
        <v>40578</v>
      </c>
      <c r="H39" s="9" t="s">
        <v>94</v>
      </c>
      <c r="I39" s="10">
        <v>426</v>
      </c>
      <c r="J39" s="18">
        <v>1</v>
      </c>
      <c r="K39" s="9" t="s">
        <v>171</v>
      </c>
      <c r="L39" s="16">
        <v>1</v>
      </c>
      <c r="M39" s="9" t="s">
        <v>171</v>
      </c>
      <c r="N39" s="9" t="s">
        <v>6</v>
      </c>
      <c r="O39" s="9" t="s">
        <v>47</v>
      </c>
      <c r="P39" s="16">
        <v>78704</v>
      </c>
      <c r="Q39" s="9" t="s">
        <v>6</v>
      </c>
      <c r="R39" s="9" t="s">
        <v>48</v>
      </c>
      <c r="S39" s="9" t="s">
        <v>49</v>
      </c>
      <c r="T39" s="9" t="s">
        <v>50</v>
      </c>
      <c r="U39" s="16">
        <v>4</v>
      </c>
      <c r="V39" s="16">
        <v>2000</v>
      </c>
      <c r="W39" s="19">
        <v>470</v>
      </c>
      <c r="X39" s="19">
        <v>100</v>
      </c>
      <c r="Y39" s="16">
        <v>353</v>
      </c>
      <c r="Z39" s="16">
        <v>211.8</v>
      </c>
      <c r="AA39" s="16">
        <v>15</v>
      </c>
      <c r="AB39" s="16">
        <v>10</v>
      </c>
      <c r="AC39" s="16">
        <v>1</v>
      </c>
      <c r="AD39" s="16">
        <v>0.4</v>
      </c>
      <c r="AE39" s="39">
        <v>99546</v>
      </c>
      <c r="AF39" s="40">
        <v>8959.14</v>
      </c>
      <c r="AG39" s="40">
        <v>90586.86</v>
      </c>
      <c r="AH39" s="33">
        <f>IF(AG39&gt;'5'!$D$24, 1, 0)</f>
        <v>1</v>
      </c>
      <c r="AI39" s="16"/>
      <c r="AJ39" s="16"/>
      <c r="AK39" s="17"/>
      <c r="AL39" s="17"/>
    </row>
    <row r="40" spans="1:38" ht="15.75" customHeight="1">
      <c r="A40" s="16">
        <v>72706</v>
      </c>
      <c r="B40" s="9" t="s">
        <v>219</v>
      </c>
      <c r="C40" s="9" t="s">
        <v>220</v>
      </c>
      <c r="D40" s="9" t="s">
        <v>221</v>
      </c>
      <c r="E40" s="16">
        <v>377618</v>
      </c>
      <c r="F40" s="9" t="s">
        <v>222</v>
      </c>
      <c r="G40" s="17">
        <v>40579</v>
      </c>
      <c r="H40" s="9" t="s">
        <v>45</v>
      </c>
      <c r="I40" s="10">
        <v>13</v>
      </c>
      <c r="J40" s="18">
        <v>1</v>
      </c>
      <c r="K40" s="9" t="s">
        <v>142</v>
      </c>
      <c r="L40" s="16">
        <v>2</v>
      </c>
      <c r="M40" s="9" t="s">
        <v>142</v>
      </c>
      <c r="N40" s="9" t="s">
        <v>6</v>
      </c>
      <c r="O40" s="9" t="s">
        <v>47</v>
      </c>
      <c r="P40" s="16">
        <v>78704</v>
      </c>
      <c r="Q40" s="9" t="s">
        <v>6</v>
      </c>
      <c r="R40" s="9" t="s">
        <v>48</v>
      </c>
      <c r="S40" s="9" t="s">
        <v>49</v>
      </c>
      <c r="T40" s="9" t="s">
        <v>50</v>
      </c>
      <c r="U40" s="16">
        <v>6</v>
      </c>
      <c r="V40" s="9" t="s">
        <v>51</v>
      </c>
      <c r="W40" s="19">
        <v>145</v>
      </c>
      <c r="X40" s="19">
        <v>60</v>
      </c>
      <c r="Y40" s="16">
        <v>325</v>
      </c>
      <c r="Z40" s="16">
        <v>195</v>
      </c>
      <c r="AA40" s="16">
        <v>220</v>
      </c>
      <c r="AB40" s="16">
        <v>9</v>
      </c>
      <c r="AC40" s="16">
        <v>2</v>
      </c>
      <c r="AD40" s="16">
        <v>2.38</v>
      </c>
      <c r="AE40" s="39">
        <v>28275</v>
      </c>
      <c r="AF40" s="40">
        <v>2544.75</v>
      </c>
      <c r="AG40" s="40">
        <v>25730.25</v>
      </c>
      <c r="AH40" s="33">
        <f>IF(AG40&gt;'5'!$D$24, 1, 0)</f>
        <v>1</v>
      </c>
      <c r="AI40" s="16"/>
      <c r="AJ40" s="16"/>
      <c r="AK40" s="17"/>
      <c r="AL40" s="17"/>
    </row>
    <row r="41" spans="1:38" ht="15.75" customHeight="1">
      <c r="A41" s="16">
        <v>72833</v>
      </c>
      <c r="B41" s="9" t="s">
        <v>223</v>
      </c>
      <c r="C41" s="9" t="s">
        <v>224</v>
      </c>
      <c r="D41" s="9" t="s">
        <v>225</v>
      </c>
      <c r="E41" s="16">
        <v>378744</v>
      </c>
      <c r="F41" s="9" t="s">
        <v>226</v>
      </c>
      <c r="G41" s="17">
        <v>40579</v>
      </c>
      <c r="H41" s="9" t="s">
        <v>45</v>
      </c>
      <c r="I41" s="10">
        <v>1</v>
      </c>
      <c r="J41" s="18">
        <v>1</v>
      </c>
      <c r="K41" s="9" t="s">
        <v>227</v>
      </c>
      <c r="L41" s="16">
        <v>1</v>
      </c>
      <c r="M41" s="9" t="s">
        <v>227</v>
      </c>
      <c r="N41" s="9" t="s">
        <v>6</v>
      </c>
      <c r="O41" s="9" t="s">
        <v>47</v>
      </c>
      <c r="P41" s="16">
        <v>78731</v>
      </c>
      <c r="Q41" s="9" t="s">
        <v>6</v>
      </c>
      <c r="R41" s="9" t="s">
        <v>48</v>
      </c>
      <c r="S41" s="9" t="s">
        <v>66</v>
      </c>
      <c r="T41" s="9" t="s">
        <v>50</v>
      </c>
      <c r="U41" s="16">
        <v>2</v>
      </c>
      <c r="V41" s="16">
        <v>400</v>
      </c>
      <c r="W41" s="19">
        <v>85</v>
      </c>
      <c r="X41" s="19">
        <v>35</v>
      </c>
      <c r="Y41" s="16">
        <v>156</v>
      </c>
      <c r="Z41" s="16">
        <v>93.6</v>
      </c>
      <c r="AA41" s="16">
        <v>288</v>
      </c>
      <c r="AB41" s="16">
        <v>10</v>
      </c>
      <c r="AC41" s="16">
        <v>1</v>
      </c>
      <c r="AD41" s="16">
        <v>3.11</v>
      </c>
      <c r="AE41" s="39">
        <v>7956</v>
      </c>
      <c r="AF41" s="40">
        <v>716.04</v>
      </c>
      <c r="AG41" s="40">
        <v>7239.96</v>
      </c>
      <c r="AH41" s="33">
        <f>IF(AG41&gt;'5'!$D$24, 1, 0)</f>
        <v>0</v>
      </c>
      <c r="AI41" s="16"/>
      <c r="AJ41" s="16"/>
      <c r="AK41" s="17"/>
      <c r="AL41" s="17"/>
    </row>
    <row r="42" spans="1:38" ht="15.75" customHeight="1">
      <c r="A42" s="16">
        <v>73005</v>
      </c>
      <c r="B42" s="9" t="s">
        <v>228</v>
      </c>
      <c r="C42" s="123" t="s">
        <v>229</v>
      </c>
      <c r="D42" s="124"/>
      <c r="E42" s="16">
        <v>128514</v>
      </c>
      <c r="F42" s="9" t="s">
        <v>230</v>
      </c>
      <c r="G42" s="17">
        <v>40318</v>
      </c>
      <c r="H42" s="9" t="s">
        <v>51</v>
      </c>
      <c r="I42" s="10" t="s">
        <v>51</v>
      </c>
      <c r="J42" s="9" t="s">
        <v>51</v>
      </c>
      <c r="K42" s="9" t="s">
        <v>231</v>
      </c>
      <c r="L42" s="16">
        <v>1</v>
      </c>
      <c r="M42" s="9" t="s">
        <v>231</v>
      </c>
      <c r="N42" s="9" t="s">
        <v>6</v>
      </c>
      <c r="O42" s="9" t="s">
        <v>47</v>
      </c>
      <c r="P42" s="16">
        <v>78727</v>
      </c>
      <c r="Q42" s="9" t="s">
        <v>6</v>
      </c>
      <c r="R42" s="9" t="s">
        <v>48</v>
      </c>
      <c r="S42" s="9" t="s">
        <v>71</v>
      </c>
      <c r="T42" s="9" t="s">
        <v>50</v>
      </c>
      <c r="U42" s="16">
        <v>6</v>
      </c>
      <c r="V42" s="16">
        <v>1500</v>
      </c>
      <c r="W42" s="19">
        <v>230</v>
      </c>
      <c r="X42" s="19">
        <v>100</v>
      </c>
      <c r="Y42" s="16">
        <v>136</v>
      </c>
      <c r="Z42" s="16">
        <v>81.599999999999994</v>
      </c>
      <c r="AA42" s="16">
        <v>21</v>
      </c>
      <c r="AB42" s="16">
        <v>10</v>
      </c>
      <c r="AC42" s="16">
        <v>1</v>
      </c>
      <c r="AD42" s="16">
        <v>0.23</v>
      </c>
      <c r="AE42" s="39">
        <v>18768</v>
      </c>
      <c r="AF42" s="40">
        <v>1689.12</v>
      </c>
      <c r="AG42" s="40">
        <v>17078.88</v>
      </c>
      <c r="AH42" s="33">
        <f>IF(AG42&gt;'5'!$D$24, 1, 0)</f>
        <v>0</v>
      </c>
      <c r="AI42" s="16"/>
      <c r="AJ42" s="16"/>
      <c r="AK42" s="17"/>
      <c r="AL42" s="17"/>
    </row>
    <row r="43" spans="1:38" ht="15.75" customHeight="1">
      <c r="A43" s="16">
        <v>73289</v>
      </c>
      <c r="B43" s="9" t="s">
        <v>232</v>
      </c>
      <c r="C43" s="123" t="s">
        <v>233</v>
      </c>
      <c r="D43" s="124"/>
      <c r="E43" s="16">
        <v>382510</v>
      </c>
      <c r="F43" s="9" t="s">
        <v>234</v>
      </c>
      <c r="G43" s="17">
        <v>40582</v>
      </c>
      <c r="H43" s="9" t="s">
        <v>51</v>
      </c>
      <c r="I43" s="10" t="s">
        <v>51</v>
      </c>
      <c r="J43" s="9" t="s">
        <v>51</v>
      </c>
      <c r="K43" s="9" t="s">
        <v>112</v>
      </c>
      <c r="L43" s="16">
        <v>2</v>
      </c>
      <c r="M43" s="9" t="s">
        <v>112</v>
      </c>
      <c r="N43" s="9" t="s">
        <v>6</v>
      </c>
      <c r="O43" s="9" t="s">
        <v>47</v>
      </c>
      <c r="P43" s="16">
        <v>78705</v>
      </c>
      <c r="Q43" s="9" t="s">
        <v>6</v>
      </c>
      <c r="R43" s="9" t="s">
        <v>48</v>
      </c>
      <c r="S43" s="9" t="s">
        <v>52</v>
      </c>
      <c r="T43" s="9" t="s">
        <v>50</v>
      </c>
      <c r="U43" s="16">
        <v>4</v>
      </c>
      <c r="V43" s="9" t="s">
        <v>51</v>
      </c>
      <c r="W43" s="19">
        <v>110</v>
      </c>
      <c r="X43" s="19">
        <v>0</v>
      </c>
      <c r="Y43" s="16">
        <v>250</v>
      </c>
      <c r="Z43" s="16">
        <v>150</v>
      </c>
      <c r="AA43" s="16">
        <v>37</v>
      </c>
      <c r="AB43" s="16">
        <v>10</v>
      </c>
      <c r="AC43" s="16">
        <v>2</v>
      </c>
      <c r="AD43" s="16">
        <v>0.4</v>
      </c>
      <c r="AE43" s="39">
        <v>16500</v>
      </c>
      <c r="AF43" s="40">
        <v>1485</v>
      </c>
      <c r="AG43" s="40">
        <v>15015</v>
      </c>
      <c r="AH43" s="33">
        <f>IF(AG43&gt;'5'!$D$24, 1, 0)</f>
        <v>0</v>
      </c>
      <c r="AI43" s="16"/>
      <c r="AJ43" s="16"/>
      <c r="AK43" s="17"/>
      <c r="AL43" s="17"/>
    </row>
    <row r="44" spans="1:38" ht="15.75" customHeight="1">
      <c r="A44" s="16">
        <v>73898</v>
      </c>
      <c r="B44" s="9" t="s">
        <v>235</v>
      </c>
      <c r="C44" s="9" t="s">
        <v>236</v>
      </c>
      <c r="D44" s="9" t="s">
        <v>237</v>
      </c>
      <c r="E44" s="16">
        <v>387130</v>
      </c>
      <c r="F44" s="9" t="s">
        <v>238</v>
      </c>
      <c r="G44" s="17">
        <v>40585</v>
      </c>
      <c r="H44" s="9" t="s">
        <v>51</v>
      </c>
      <c r="I44" s="10" t="s">
        <v>51</v>
      </c>
      <c r="J44" s="9" t="s">
        <v>51</v>
      </c>
      <c r="K44" s="9" t="s">
        <v>132</v>
      </c>
      <c r="L44" s="16">
        <v>1</v>
      </c>
      <c r="M44" s="9" t="s">
        <v>132</v>
      </c>
      <c r="N44" s="9" t="s">
        <v>6</v>
      </c>
      <c r="O44" s="9" t="s">
        <v>47</v>
      </c>
      <c r="P44" s="16">
        <v>78749</v>
      </c>
      <c r="Q44" s="9" t="s">
        <v>6</v>
      </c>
      <c r="R44" s="9" t="s">
        <v>48</v>
      </c>
      <c r="S44" s="9" t="s">
        <v>49</v>
      </c>
      <c r="T44" s="9" t="s">
        <v>57</v>
      </c>
      <c r="U44" s="16">
        <v>3</v>
      </c>
      <c r="V44" s="16">
        <v>2222</v>
      </c>
      <c r="W44" s="19">
        <v>67</v>
      </c>
      <c r="X44" s="19">
        <v>10</v>
      </c>
      <c r="Y44" s="16">
        <v>0</v>
      </c>
      <c r="Z44" s="16">
        <v>0</v>
      </c>
      <c r="AA44" s="16">
        <v>26</v>
      </c>
      <c r="AB44" s="16">
        <v>9</v>
      </c>
      <c r="AC44" s="16">
        <v>1</v>
      </c>
      <c r="AD44" s="16">
        <v>0.28999999999999998</v>
      </c>
      <c r="AE44" s="39">
        <v>0</v>
      </c>
      <c r="AF44" s="40">
        <v>0</v>
      </c>
      <c r="AG44" s="40">
        <v>0</v>
      </c>
      <c r="AH44" s="33">
        <f>IF(AG44&gt;'5'!$D$24, 1, 0)</f>
        <v>0</v>
      </c>
      <c r="AI44" s="16"/>
      <c r="AJ44" s="16"/>
      <c r="AK44" s="17"/>
      <c r="AL44" s="17"/>
    </row>
    <row r="45" spans="1:38" ht="15.75" customHeight="1">
      <c r="A45" s="16">
        <v>74716</v>
      </c>
      <c r="B45" s="9" t="s">
        <v>239</v>
      </c>
      <c r="C45" s="9" t="s">
        <v>240</v>
      </c>
      <c r="D45" s="9" t="s">
        <v>241</v>
      </c>
      <c r="E45" s="16">
        <v>393795</v>
      </c>
      <c r="F45" s="9" t="s">
        <v>242</v>
      </c>
      <c r="G45" s="17">
        <v>40589</v>
      </c>
      <c r="H45" s="9" t="s">
        <v>94</v>
      </c>
      <c r="I45" s="10">
        <v>423</v>
      </c>
      <c r="J45" s="18">
        <v>1</v>
      </c>
      <c r="K45" s="9" t="s">
        <v>46</v>
      </c>
      <c r="L45" s="16">
        <v>1</v>
      </c>
      <c r="M45" s="9" t="s">
        <v>46</v>
      </c>
      <c r="N45" s="9" t="s">
        <v>6</v>
      </c>
      <c r="O45" s="9" t="s">
        <v>47</v>
      </c>
      <c r="P45" s="16">
        <v>78702</v>
      </c>
      <c r="Q45" s="9" t="s">
        <v>6</v>
      </c>
      <c r="R45" s="9" t="s">
        <v>48</v>
      </c>
      <c r="S45" s="9" t="s">
        <v>78</v>
      </c>
      <c r="T45" s="9" t="s">
        <v>57</v>
      </c>
      <c r="U45" s="16">
        <v>4</v>
      </c>
      <c r="V45" s="9" t="s">
        <v>51</v>
      </c>
      <c r="W45" s="19">
        <v>75</v>
      </c>
      <c r="X45" s="19">
        <v>20</v>
      </c>
      <c r="Y45" s="16">
        <v>69</v>
      </c>
      <c r="Z45" s="16">
        <v>41.4</v>
      </c>
      <c r="AA45" s="16">
        <v>85</v>
      </c>
      <c r="AB45" s="16">
        <v>10</v>
      </c>
      <c r="AC45" s="16">
        <v>1</v>
      </c>
      <c r="AD45" s="16">
        <v>1.39</v>
      </c>
      <c r="AE45" s="39">
        <v>3105</v>
      </c>
      <c r="AF45" s="40">
        <v>279.45</v>
      </c>
      <c r="AG45" s="40">
        <v>2825.55</v>
      </c>
      <c r="AH45" s="33">
        <f>IF(AG45&gt;'5'!$D$24, 1, 0)</f>
        <v>0</v>
      </c>
      <c r="AI45" s="16"/>
      <c r="AJ45" s="16"/>
      <c r="AK45" s="17"/>
      <c r="AL45" s="17"/>
    </row>
    <row r="46" spans="1:38" ht="15.75" customHeight="1">
      <c r="A46" s="16">
        <v>74742</v>
      </c>
      <c r="B46" s="9" t="s">
        <v>243</v>
      </c>
      <c r="C46" s="9" t="s">
        <v>244</v>
      </c>
      <c r="D46" s="9" t="s">
        <v>245</v>
      </c>
      <c r="E46" s="16">
        <v>394019</v>
      </c>
      <c r="F46" s="9" t="s">
        <v>246</v>
      </c>
      <c r="G46" s="17">
        <v>40589</v>
      </c>
      <c r="H46" s="9" t="s">
        <v>45</v>
      </c>
      <c r="I46" s="10">
        <v>37</v>
      </c>
      <c r="J46" s="18">
        <v>1</v>
      </c>
      <c r="K46" s="9" t="s">
        <v>247</v>
      </c>
      <c r="L46" s="16">
        <v>1</v>
      </c>
      <c r="M46" s="9" t="s">
        <v>247</v>
      </c>
      <c r="N46" s="9" t="s">
        <v>6</v>
      </c>
      <c r="O46" s="9" t="s">
        <v>47</v>
      </c>
      <c r="P46" s="16">
        <v>78704</v>
      </c>
      <c r="Q46" s="9" t="s">
        <v>6</v>
      </c>
      <c r="R46" s="9" t="s">
        <v>48</v>
      </c>
      <c r="S46" s="9" t="s">
        <v>49</v>
      </c>
      <c r="T46" s="9" t="s">
        <v>57</v>
      </c>
      <c r="U46" s="16">
        <v>2</v>
      </c>
      <c r="V46" s="9" t="s">
        <v>51</v>
      </c>
      <c r="W46" s="19">
        <v>77</v>
      </c>
      <c r="X46" s="19">
        <v>0</v>
      </c>
      <c r="Y46" s="16">
        <v>243</v>
      </c>
      <c r="Z46" s="16">
        <v>145.80000000000001</v>
      </c>
      <c r="AA46" s="16">
        <v>5</v>
      </c>
      <c r="AB46" s="16">
        <v>10</v>
      </c>
      <c r="AC46" s="16">
        <v>1</v>
      </c>
      <c r="AD46" s="16">
        <v>0.05</v>
      </c>
      <c r="AE46" s="39">
        <v>11226.6</v>
      </c>
      <c r="AF46" s="40">
        <v>1010.39</v>
      </c>
      <c r="AG46" s="40">
        <v>10216.210000000001</v>
      </c>
      <c r="AH46" s="33">
        <f>IF(AG46&gt;'5'!$D$24, 1, 0)</f>
        <v>0</v>
      </c>
      <c r="AI46" s="16"/>
      <c r="AJ46" s="16"/>
      <c r="AK46" s="17"/>
      <c r="AL46" s="17"/>
    </row>
    <row r="47" spans="1:38" ht="15.75" customHeight="1">
      <c r="A47" s="16">
        <v>75050</v>
      </c>
      <c r="B47" s="9" t="s">
        <v>248</v>
      </c>
      <c r="C47" s="9" t="s">
        <v>249</v>
      </c>
      <c r="D47" s="9" t="s">
        <v>250</v>
      </c>
      <c r="E47" s="16">
        <v>395266</v>
      </c>
      <c r="F47" s="9" t="s">
        <v>251</v>
      </c>
      <c r="G47" s="17">
        <v>40590</v>
      </c>
      <c r="H47" s="9" t="s">
        <v>51</v>
      </c>
      <c r="I47" s="10" t="s">
        <v>51</v>
      </c>
      <c r="J47" s="9" t="s">
        <v>51</v>
      </c>
      <c r="K47" s="9" t="s">
        <v>252</v>
      </c>
      <c r="L47" s="16">
        <v>1</v>
      </c>
      <c r="M47" s="9" t="s">
        <v>252</v>
      </c>
      <c r="N47" s="9" t="s">
        <v>6</v>
      </c>
      <c r="O47" s="9" t="s">
        <v>47</v>
      </c>
      <c r="P47" s="16">
        <v>78702</v>
      </c>
      <c r="Q47" s="9" t="s">
        <v>6</v>
      </c>
      <c r="R47" s="9" t="s">
        <v>48</v>
      </c>
      <c r="S47" s="9" t="s">
        <v>49</v>
      </c>
      <c r="T47" s="9" t="s">
        <v>50</v>
      </c>
      <c r="U47" s="16">
        <v>7</v>
      </c>
      <c r="V47" s="9" t="s">
        <v>51</v>
      </c>
      <c r="W47" s="19">
        <v>295</v>
      </c>
      <c r="X47" s="19">
        <v>85</v>
      </c>
      <c r="Y47" s="16">
        <v>362</v>
      </c>
      <c r="Z47" s="16">
        <v>217.2</v>
      </c>
      <c r="AA47" s="16">
        <v>1</v>
      </c>
      <c r="AB47" s="26"/>
      <c r="AC47" s="16">
        <v>1</v>
      </c>
      <c r="AD47" s="16">
        <v>0.01</v>
      </c>
      <c r="AE47" s="39">
        <v>64074</v>
      </c>
      <c r="AF47" s="40">
        <v>5766.66</v>
      </c>
      <c r="AG47" s="40">
        <v>58307.34</v>
      </c>
      <c r="AH47" s="33">
        <f>IF(AG47&gt;'5'!$D$24, 1, 0)</f>
        <v>1</v>
      </c>
      <c r="AI47" s="16"/>
      <c r="AJ47" s="16"/>
      <c r="AK47" s="17"/>
      <c r="AL47" s="17"/>
    </row>
    <row r="48" spans="1:38" ht="15.75" customHeight="1">
      <c r="A48" s="16">
        <v>75174</v>
      </c>
      <c r="B48" s="9" t="s">
        <v>253</v>
      </c>
      <c r="C48" s="9" t="s">
        <v>254</v>
      </c>
      <c r="D48" s="9" t="s">
        <v>255</v>
      </c>
      <c r="E48" s="16">
        <v>393905</v>
      </c>
      <c r="F48" s="9" t="s">
        <v>119</v>
      </c>
      <c r="G48" s="17">
        <v>40589</v>
      </c>
      <c r="H48" s="9" t="s">
        <v>45</v>
      </c>
      <c r="I48" s="10">
        <v>20</v>
      </c>
      <c r="J48" s="18">
        <v>1</v>
      </c>
      <c r="K48" s="9" t="s">
        <v>95</v>
      </c>
      <c r="L48" s="16">
        <v>2</v>
      </c>
      <c r="M48" s="9" t="s">
        <v>256</v>
      </c>
      <c r="N48" s="9" t="s">
        <v>6</v>
      </c>
      <c r="O48" s="9" t="s">
        <v>47</v>
      </c>
      <c r="P48" s="16">
        <v>78741</v>
      </c>
      <c r="Q48" s="9" t="s">
        <v>6</v>
      </c>
      <c r="R48" s="9" t="s">
        <v>48</v>
      </c>
      <c r="S48" s="9" t="s">
        <v>79</v>
      </c>
      <c r="T48" s="9" t="s">
        <v>50</v>
      </c>
      <c r="U48" s="16">
        <v>3</v>
      </c>
      <c r="V48" s="9" t="s">
        <v>51</v>
      </c>
      <c r="W48" s="19">
        <v>130</v>
      </c>
      <c r="X48" s="26"/>
      <c r="Y48" s="16">
        <v>230</v>
      </c>
      <c r="Z48" s="16">
        <v>138</v>
      </c>
      <c r="AA48" s="16">
        <v>221</v>
      </c>
      <c r="AB48" s="16">
        <v>10</v>
      </c>
      <c r="AC48" s="16">
        <v>2</v>
      </c>
      <c r="AD48" s="16">
        <v>2.39</v>
      </c>
      <c r="AE48" s="39">
        <v>17940</v>
      </c>
      <c r="AF48" s="40">
        <v>1614.6</v>
      </c>
      <c r="AG48" s="40">
        <v>16325.4</v>
      </c>
      <c r="AH48" s="33">
        <f>IF(AG48&gt;'5'!$D$24, 1, 0)</f>
        <v>0</v>
      </c>
      <c r="AI48" s="16"/>
      <c r="AJ48" s="16"/>
      <c r="AK48" s="17"/>
      <c r="AL48" s="17"/>
    </row>
    <row r="49" spans="1:38" ht="15.75" customHeight="1">
      <c r="A49" s="16">
        <v>75957</v>
      </c>
      <c r="B49" s="9" t="s">
        <v>257</v>
      </c>
      <c r="C49" s="123" t="s">
        <v>258</v>
      </c>
      <c r="D49" s="124"/>
      <c r="E49" s="16">
        <v>404260</v>
      </c>
      <c r="F49" s="9" t="s">
        <v>259</v>
      </c>
      <c r="G49" s="17">
        <v>40596</v>
      </c>
      <c r="H49" s="9" t="s">
        <v>45</v>
      </c>
      <c r="I49" s="10">
        <v>59</v>
      </c>
      <c r="J49" s="18">
        <v>1</v>
      </c>
      <c r="K49" s="9" t="s">
        <v>147</v>
      </c>
      <c r="L49" s="16">
        <v>1</v>
      </c>
      <c r="M49" s="9" t="s">
        <v>147</v>
      </c>
      <c r="N49" s="9" t="s">
        <v>6</v>
      </c>
      <c r="O49" s="9" t="s">
        <v>47</v>
      </c>
      <c r="P49" s="16">
        <v>78703</v>
      </c>
      <c r="Q49" s="9" t="s">
        <v>6</v>
      </c>
      <c r="R49" s="9" t="s">
        <v>48</v>
      </c>
      <c r="S49" s="9" t="s">
        <v>66</v>
      </c>
      <c r="T49" s="9" t="s">
        <v>50</v>
      </c>
      <c r="U49" s="16">
        <v>4</v>
      </c>
      <c r="V49" s="9" t="s">
        <v>51</v>
      </c>
      <c r="W49" s="19">
        <v>115</v>
      </c>
      <c r="X49" s="19">
        <v>25</v>
      </c>
      <c r="Y49" s="16">
        <v>345</v>
      </c>
      <c r="Z49" s="16">
        <v>207</v>
      </c>
      <c r="AA49" s="16">
        <v>239</v>
      </c>
      <c r="AB49" s="16">
        <v>10</v>
      </c>
      <c r="AC49" s="16">
        <v>1</v>
      </c>
      <c r="AD49" s="16">
        <v>2.58</v>
      </c>
      <c r="AE49" s="39">
        <v>23805</v>
      </c>
      <c r="AF49" s="40">
        <v>2142.4499999999998</v>
      </c>
      <c r="AG49" s="40">
        <v>21662.55</v>
      </c>
      <c r="AH49" s="33">
        <f>IF(AG49&gt;'5'!$D$24, 1, 0)</f>
        <v>0</v>
      </c>
      <c r="AI49" s="16"/>
      <c r="AJ49" s="16"/>
      <c r="AK49" s="17"/>
      <c r="AL49" s="17"/>
    </row>
    <row r="50" spans="1:38" ht="15.75" customHeight="1">
      <c r="A50" s="16">
        <v>76309</v>
      </c>
      <c r="B50" s="9" t="s">
        <v>260</v>
      </c>
      <c r="C50" s="9" t="s">
        <v>261</v>
      </c>
      <c r="D50" s="9" t="s">
        <v>262</v>
      </c>
      <c r="E50" s="16">
        <v>407093</v>
      </c>
      <c r="F50" s="9" t="s">
        <v>183</v>
      </c>
      <c r="G50" s="17">
        <v>40597</v>
      </c>
      <c r="H50" s="9" t="s">
        <v>51</v>
      </c>
      <c r="I50" s="10" t="s">
        <v>51</v>
      </c>
      <c r="J50" s="9" t="s">
        <v>51</v>
      </c>
      <c r="K50" s="9" t="s">
        <v>263</v>
      </c>
      <c r="L50" s="16">
        <v>2</v>
      </c>
      <c r="M50" s="9" t="s">
        <v>263</v>
      </c>
      <c r="N50" s="9" t="s">
        <v>6</v>
      </c>
      <c r="O50" s="9" t="s">
        <v>47</v>
      </c>
      <c r="P50" s="16">
        <v>78745</v>
      </c>
      <c r="Q50" s="9" t="s">
        <v>6</v>
      </c>
      <c r="R50" s="9" t="s">
        <v>48</v>
      </c>
      <c r="S50" s="9" t="s">
        <v>49</v>
      </c>
      <c r="T50" s="9" t="s">
        <v>57</v>
      </c>
      <c r="U50" s="16">
        <v>2</v>
      </c>
      <c r="V50" s="9" t="s">
        <v>51</v>
      </c>
      <c r="W50" s="19">
        <v>45</v>
      </c>
      <c r="X50" s="19">
        <v>12</v>
      </c>
      <c r="Y50" s="16">
        <v>61</v>
      </c>
      <c r="Z50" s="16">
        <v>36.6</v>
      </c>
      <c r="AA50" s="16">
        <v>126</v>
      </c>
      <c r="AB50" s="16">
        <v>10</v>
      </c>
      <c r="AC50" s="16">
        <v>2</v>
      </c>
      <c r="AD50" s="16">
        <v>1.36</v>
      </c>
      <c r="AE50" s="39">
        <v>1647</v>
      </c>
      <c r="AF50" s="40">
        <v>148.22999999999999</v>
      </c>
      <c r="AG50" s="40">
        <v>1498.77</v>
      </c>
      <c r="AH50" s="33">
        <f>IF(AG50&gt;'5'!$D$24, 1, 0)</f>
        <v>0</v>
      </c>
      <c r="AI50" s="16"/>
      <c r="AJ50" s="16"/>
      <c r="AK50" s="17"/>
      <c r="AL50" s="17"/>
    </row>
    <row r="51" spans="1:38" ht="15.75" customHeight="1">
      <c r="A51" s="16">
        <v>76328</v>
      </c>
      <c r="B51" s="9" t="s">
        <v>264</v>
      </c>
      <c r="C51" s="9" t="s">
        <v>261</v>
      </c>
      <c r="D51" s="9" t="s">
        <v>262</v>
      </c>
      <c r="E51" s="16">
        <v>407093</v>
      </c>
      <c r="F51" s="9" t="s">
        <v>183</v>
      </c>
      <c r="G51" s="17">
        <v>40597</v>
      </c>
      <c r="H51" s="9" t="s">
        <v>51</v>
      </c>
      <c r="I51" s="10" t="s">
        <v>51</v>
      </c>
      <c r="J51" s="9" t="s">
        <v>51</v>
      </c>
      <c r="K51" s="9" t="s">
        <v>263</v>
      </c>
      <c r="L51" s="16">
        <v>2</v>
      </c>
      <c r="M51" s="9" t="s">
        <v>263</v>
      </c>
      <c r="N51" s="9" t="s">
        <v>6</v>
      </c>
      <c r="O51" s="9" t="s">
        <v>47</v>
      </c>
      <c r="P51" s="16">
        <v>78745</v>
      </c>
      <c r="Q51" s="9" t="s">
        <v>6</v>
      </c>
      <c r="R51" s="9" t="s">
        <v>48</v>
      </c>
      <c r="S51" s="9" t="s">
        <v>49</v>
      </c>
      <c r="T51" s="9" t="s">
        <v>57</v>
      </c>
      <c r="U51" s="16">
        <v>2</v>
      </c>
      <c r="V51" s="9" t="s">
        <v>51</v>
      </c>
      <c r="W51" s="19">
        <v>35</v>
      </c>
      <c r="X51" s="19">
        <v>12</v>
      </c>
      <c r="Y51" s="16">
        <v>63</v>
      </c>
      <c r="Z51" s="16">
        <v>37.799999999999997</v>
      </c>
      <c r="AA51" s="16">
        <v>145</v>
      </c>
      <c r="AB51" s="16">
        <v>10</v>
      </c>
      <c r="AC51" s="16">
        <v>2</v>
      </c>
      <c r="AD51" s="16">
        <v>1.57</v>
      </c>
      <c r="AE51" s="39">
        <v>1323</v>
      </c>
      <c r="AF51" s="40">
        <v>119.07</v>
      </c>
      <c r="AG51" s="40">
        <v>1203.93</v>
      </c>
      <c r="AH51" s="33">
        <f>IF(AG51&gt;'5'!$D$24, 1, 0)</f>
        <v>0</v>
      </c>
      <c r="AI51" s="16"/>
      <c r="AJ51" s="16"/>
      <c r="AK51" s="17"/>
      <c r="AL51" s="17"/>
    </row>
    <row r="52" spans="1:38" ht="15.75" customHeight="1">
      <c r="A52" s="16">
        <v>76391</v>
      </c>
      <c r="B52" s="9" t="s">
        <v>265</v>
      </c>
      <c r="C52" s="9" t="s">
        <v>266</v>
      </c>
      <c r="D52" s="9" t="s">
        <v>267</v>
      </c>
      <c r="E52" s="16">
        <v>407740</v>
      </c>
      <c r="F52" s="9" t="s">
        <v>268</v>
      </c>
      <c r="G52" s="17">
        <v>40598</v>
      </c>
      <c r="H52" s="9" t="s">
        <v>51</v>
      </c>
      <c r="I52" s="10" t="s">
        <v>51</v>
      </c>
      <c r="J52" s="9" t="s">
        <v>51</v>
      </c>
      <c r="K52" s="9" t="s">
        <v>187</v>
      </c>
      <c r="L52" s="16">
        <v>1</v>
      </c>
      <c r="M52" s="9" t="s">
        <v>187</v>
      </c>
      <c r="N52" s="9" t="s">
        <v>6</v>
      </c>
      <c r="O52" s="9" t="s">
        <v>47</v>
      </c>
      <c r="P52" s="16">
        <v>78751</v>
      </c>
      <c r="Q52" s="9" t="s">
        <v>6</v>
      </c>
      <c r="R52" s="9" t="s">
        <v>48</v>
      </c>
      <c r="S52" s="9" t="s">
        <v>49</v>
      </c>
      <c r="T52" s="9" t="s">
        <v>50</v>
      </c>
      <c r="U52" s="16">
        <v>8</v>
      </c>
      <c r="V52" s="9" t="s">
        <v>51</v>
      </c>
      <c r="W52" s="19">
        <v>850</v>
      </c>
      <c r="X52" s="19">
        <v>300</v>
      </c>
      <c r="Y52" s="16">
        <v>365</v>
      </c>
      <c r="Z52" s="16">
        <v>219</v>
      </c>
      <c r="AA52" s="16">
        <v>4</v>
      </c>
      <c r="AB52" s="16">
        <v>9</v>
      </c>
      <c r="AC52" s="16">
        <v>1</v>
      </c>
      <c r="AD52" s="16">
        <v>0.04</v>
      </c>
      <c r="AE52" s="39">
        <v>186150</v>
      </c>
      <c r="AF52" s="40">
        <v>16753.5</v>
      </c>
      <c r="AG52" s="40">
        <v>169396.5</v>
      </c>
      <c r="AH52" s="33">
        <f>IF(AG52&gt;'5'!$D$24, 1, 0)</f>
        <v>1</v>
      </c>
      <c r="AI52" s="16"/>
      <c r="AJ52" s="16"/>
      <c r="AK52" s="17"/>
      <c r="AL52" s="17"/>
    </row>
    <row r="53" spans="1:38" ht="15.75" customHeight="1">
      <c r="A53" s="16">
        <v>76497</v>
      </c>
      <c r="B53" s="9" t="s">
        <v>269</v>
      </c>
      <c r="C53" s="9" t="s">
        <v>270</v>
      </c>
      <c r="D53" s="9" t="s">
        <v>271</v>
      </c>
      <c r="E53" s="16">
        <v>177441</v>
      </c>
      <c r="F53" s="9" t="s">
        <v>272</v>
      </c>
      <c r="G53" s="17">
        <v>40381</v>
      </c>
      <c r="H53" s="9" t="s">
        <v>51</v>
      </c>
      <c r="I53" s="10" t="s">
        <v>51</v>
      </c>
      <c r="J53" s="9" t="s">
        <v>51</v>
      </c>
      <c r="K53" s="9" t="s">
        <v>273</v>
      </c>
      <c r="L53" s="16">
        <v>2</v>
      </c>
      <c r="M53" s="9" t="s">
        <v>128</v>
      </c>
      <c r="N53" s="9" t="s">
        <v>6</v>
      </c>
      <c r="O53" s="9" t="s">
        <v>47</v>
      </c>
      <c r="P53" s="16">
        <v>78703</v>
      </c>
      <c r="Q53" s="9" t="s">
        <v>6</v>
      </c>
      <c r="R53" s="9" t="s">
        <v>48</v>
      </c>
      <c r="S53" s="9" t="s">
        <v>49</v>
      </c>
      <c r="T53" s="9" t="s">
        <v>50</v>
      </c>
      <c r="U53" s="16">
        <v>4</v>
      </c>
      <c r="V53" s="9" t="s">
        <v>51</v>
      </c>
      <c r="W53" s="19">
        <v>152</v>
      </c>
      <c r="X53" s="19">
        <v>50</v>
      </c>
      <c r="Y53" s="16">
        <v>343</v>
      </c>
      <c r="Z53" s="16">
        <v>205.8</v>
      </c>
      <c r="AA53" s="16">
        <v>150</v>
      </c>
      <c r="AB53" s="16">
        <v>9</v>
      </c>
      <c r="AC53" s="16">
        <v>2</v>
      </c>
      <c r="AD53" s="16">
        <v>1.62</v>
      </c>
      <c r="AE53" s="39">
        <v>31281.599999999999</v>
      </c>
      <c r="AF53" s="40">
        <v>2815.34</v>
      </c>
      <c r="AG53" s="40">
        <v>28466.26</v>
      </c>
      <c r="AH53" s="33">
        <f>IF(AG53&gt;'5'!$D$24, 1, 0)</f>
        <v>1</v>
      </c>
      <c r="AI53" s="16"/>
      <c r="AJ53" s="16"/>
      <c r="AK53" s="17"/>
      <c r="AL53" s="17"/>
    </row>
    <row r="54" spans="1:38" ht="15.75" customHeight="1">
      <c r="A54" s="16">
        <v>76501</v>
      </c>
      <c r="B54" s="9" t="s">
        <v>274</v>
      </c>
      <c r="C54" s="9" t="s">
        <v>275</v>
      </c>
      <c r="D54" s="9" t="s">
        <v>276</v>
      </c>
      <c r="E54" s="16">
        <v>408534</v>
      </c>
      <c r="F54" s="9" t="s">
        <v>277</v>
      </c>
      <c r="G54" s="17">
        <v>40598</v>
      </c>
      <c r="H54" s="9" t="s">
        <v>65</v>
      </c>
      <c r="I54" s="10">
        <v>163</v>
      </c>
      <c r="J54" s="18">
        <v>1</v>
      </c>
      <c r="K54" s="9" t="s">
        <v>208</v>
      </c>
      <c r="L54" s="16">
        <v>1</v>
      </c>
      <c r="M54" s="9" t="s">
        <v>208</v>
      </c>
      <c r="N54" s="9" t="s">
        <v>6</v>
      </c>
      <c r="O54" s="9" t="s">
        <v>47</v>
      </c>
      <c r="P54" s="16">
        <v>78722</v>
      </c>
      <c r="Q54" s="9" t="s">
        <v>6</v>
      </c>
      <c r="R54" s="9" t="s">
        <v>48</v>
      </c>
      <c r="S54" s="9" t="s">
        <v>49</v>
      </c>
      <c r="T54" s="9" t="s">
        <v>50</v>
      </c>
      <c r="U54" s="16">
        <v>3</v>
      </c>
      <c r="V54" s="9" t="s">
        <v>51</v>
      </c>
      <c r="W54" s="19">
        <v>125</v>
      </c>
      <c r="X54" s="26"/>
      <c r="Y54" s="16">
        <v>295</v>
      </c>
      <c r="Z54" s="16">
        <v>177</v>
      </c>
      <c r="AA54" s="16">
        <v>138</v>
      </c>
      <c r="AB54" s="16">
        <v>10</v>
      </c>
      <c r="AC54" s="16">
        <v>1</v>
      </c>
      <c r="AD54" s="16">
        <v>1.48</v>
      </c>
      <c r="AE54" s="39">
        <v>22125</v>
      </c>
      <c r="AF54" s="40">
        <v>1991.25</v>
      </c>
      <c r="AG54" s="40">
        <v>20133.75</v>
      </c>
      <c r="AH54" s="33">
        <f>IF(AG54&gt;'5'!$D$24, 1, 0)</f>
        <v>0</v>
      </c>
      <c r="AI54" s="16"/>
      <c r="AJ54" s="16"/>
      <c r="AK54" s="17"/>
      <c r="AL54" s="17"/>
    </row>
    <row r="55" spans="1:38" ht="15.75" customHeight="1">
      <c r="A55" s="16">
        <v>76911</v>
      </c>
      <c r="B55" s="9" t="s">
        <v>278</v>
      </c>
      <c r="C55" s="9" t="s">
        <v>279</v>
      </c>
      <c r="D55" s="9" t="s">
        <v>280</v>
      </c>
      <c r="E55" s="16">
        <v>394012</v>
      </c>
      <c r="F55" s="9" t="s">
        <v>281</v>
      </c>
      <c r="G55" s="17">
        <v>40589</v>
      </c>
      <c r="H55" s="9" t="s">
        <v>45</v>
      </c>
      <c r="I55" s="10">
        <v>3</v>
      </c>
      <c r="J55" s="18">
        <v>1</v>
      </c>
      <c r="K55" s="9" t="s">
        <v>46</v>
      </c>
      <c r="L55" s="16">
        <v>1</v>
      </c>
      <c r="M55" s="9" t="s">
        <v>46</v>
      </c>
      <c r="N55" s="9" t="s">
        <v>6</v>
      </c>
      <c r="O55" s="9" t="s">
        <v>47</v>
      </c>
      <c r="P55" s="16">
        <v>78702</v>
      </c>
      <c r="Q55" s="9" t="s">
        <v>6</v>
      </c>
      <c r="R55" s="9" t="s">
        <v>48</v>
      </c>
      <c r="S55" s="9" t="s">
        <v>49</v>
      </c>
      <c r="T55" s="9" t="s">
        <v>50</v>
      </c>
      <c r="U55" s="16">
        <v>12</v>
      </c>
      <c r="V55" s="16">
        <v>3200</v>
      </c>
      <c r="W55" s="19">
        <v>750</v>
      </c>
      <c r="X55" s="19">
        <v>130</v>
      </c>
      <c r="Y55" s="16">
        <v>329</v>
      </c>
      <c r="Z55" s="16">
        <v>197.4</v>
      </c>
      <c r="AA55" s="16">
        <v>95</v>
      </c>
      <c r="AB55" s="16">
        <v>10</v>
      </c>
      <c r="AC55" s="16">
        <v>1</v>
      </c>
      <c r="AD55" s="16">
        <v>2.2200000000000002</v>
      </c>
      <c r="AE55" s="39">
        <v>148050</v>
      </c>
      <c r="AF55" s="40">
        <v>13324.5</v>
      </c>
      <c r="AG55" s="40">
        <v>134725.5</v>
      </c>
      <c r="AH55" s="33">
        <f>IF(AG55&gt;'5'!$D$24, 1, 0)</f>
        <v>1</v>
      </c>
      <c r="AI55" s="16"/>
      <c r="AJ55" s="16"/>
      <c r="AK55" s="17"/>
      <c r="AL55" s="17"/>
    </row>
    <row r="56" spans="1:38" ht="15.75" customHeight="1">
      <c r="A56" s="16">
        <v>76925</v>
      </c>
      <c r="B56" s="9" t="s">
        <v>282</v>
      </c>
      <c r="C56" s="9" t="s">
        <v>283</v>
      </c>
      <c r="D56" s="9" t="s">
        <v>284</v>
      </c>
      <c r="E56" s="16">
        <v>411190</v>
      </c>
      <c r="F56" s="9" t="s">
        <v>285</v>
      </c>
      <c r="G56" s="17">
        <v>40600</v>
      </c>
      <c r="H56" s="9" t="s">
        <v>65</v>
      </c>
      <c r="I56" s="10">
        <v>134</v>
      </c>
      <c r="J56" s="18">
        <v>1</v>
      </c>
      <c r="K56" s="9" t="s">
        <v>256</v>
      </c>
      <c r="L56" s="16">
        <v>1</v>
      </c>
      <c r="M56" s="26"/>
      <c r="N56" s="9" t="s">
        <v>6</v>
      </c>
      <c r="O56" s="9" t="s">
        <v>47</v>
      </c>
      <c r="P56" s="16">
        <v>78702</v>
      </c>
      <c r="Q56" s="9" t="s">
        <v>6</v>
      </c>
      <c r="R56" s="9" t="s">
        <v>48</v>
      </c>
      <c r="S56" s="9" t="s">
        <v>49</v>
      </c>
      <c r="T56" s="9" t="s">
        <v>50</v>
      </c>
      <c r="U56" s="16">
        <v>8</v>
      </c>
      <c r="V56" s="9" t="s">
        <v>51</v>
      </c>
      <c r="W56" s="19">
        <v>400</v>
      </c>
      <c r="X56" s="19">
        <v>125</v>
      </c>
      <c r="Y56" s="16">
        <v>362</v>
      </c>
      <c r="Z56" s="16">
        <v>217.2</v>
      </c>
      <c r="AA56" s="16">
        <v>13</v>
      </c>
      <c r="AB56" s="16">
        <v>10</v>
      </c>
      <c r="AC56" s="16">
        <v>1</v>
      </c>
      <c r="AD56" s="16">
        <v>0.14000000000000001</v>
      </c>
      <c r="AE56" s="39">
        <v>86880</v>
      </c>
      <c r="AF56" s="40">
        <v>7819.2</v>
      </c>
      <c r="AG56" s="40">
        <v>79060.800000000003</v>
      </c>
      <c r="AH56" s="33">
        <f>IF(AG56&gt;'5'!$D$24, 1, 0)</f>
        <v>1</v>
      </c>
      <c r="AI56" s="16"/>
      <c r="AJ56" s="16"/>
      <c r="AK56" s="17"/>
      <c r="AL56" s="17"/>
    </row>
    <row r="57" spans="1:38" ht="15.75" customHeight="1">
      <c r="A57" s="16">
        <v>76987</v>
      </c>
      <c r="B57" s="9" t="s">
        <v>286</v>
      </c>
      <c r="C57" s="123" t="s">
        <v>287</v>
      </c>
      <c r="D57" s="124"/>
      <c r="E57" s="16">
        <v>411609</v>
      </c>
      <c r="F57" s="9" t="s">
        <v>288</v>
      </c>
      <c r="G57" s="17">
        <v>40600</v>
      </c>
      <c r="H57" s="9" t="s">
        <v>51</v>
      </c>
      <c r="I57" s="10" t="s">
        <v>51</v>
      </c>
      <c r="J57" s="9" t="s">
        <v>51</v>
      </c>
      <c r="K57" s="32"/>
      <c r="L57" s="16">
        <v>1</v>
      </c>
      <c r="M57" s="9" t="s">
        <v>132</v>
      </c>
      <c r="N57" s="9" t="s">
        <v>6</v>
      </c>
      <c r="O57" s="9" t="s">
        <v>47</v>
      </c>
      <c r="P57" s="16">
        <v>78745</v>
      </c>
      <c r="Q57" s="9" t="s">
        <v>6</v>
      </c>
      <c r="R57" s="9" t="s">
        <v>48</v>
      </c>
      <c r="S57" s="9" t="s">
        <v>49</v>
      </c>
      <c r="T57" s="9" t="s">
        <v>57</v>
      </c>
      <c r="U57" s="16">
        <v>5</v>
      </c>
      <c r="V57" s="16">
        <v>1800</v>
      </c>
      <c r="W57" s="19">
        <v>75</v>
      </c>
      <c r="X57" s="26"/>
      <c r="Y57" s="16">
        <v>365</v>
      </c>
      <c r="Z57" s="16">
        <v>219</v>
      </c>
      <c r="AA57" s="16">
        <v>0</v>
      </c>
      <c r="AB57" s="26"/>
      <c r="AC57" s="16">
        <v>1</v>
      </c>
      <c r="AD57" s="26"/>
      <c r="AE57" s="39">
        <v>16425</v>
      </c>
      <c r="AF57" s="40">
        <v>1478.25</v>
      </c>
      <c r="AG57" s="40">
        <v>14946.75</v>
      </c>
      <c r="AH57" s="33">
        <f>IF(AG57&gt;'5'!$D$24, 1, 0)</f>
        <v>0</v>
      </c>
      <c r="AI57" s="16"/>
      <c r="AJ57" s="16"/>
      <c r="AK57" s="27"/>
      <c r="AL57" s="27"/>
    </row>
    <row r="58" spans="1:38" ht="15.75" customHeight="1">
      <c r="A58" s="16">
        <v>76996</v>
      </c>
      <c r="B58" s="9" t="s">
        <v>289</v>
      </c>
      <c r="C58" s="123" t="s">
        <v>290</v>
      </c>
      <c r="D58" s="124"/>
      <c r="E58" s="16">
        <v>1665428</v>
      </c>
      <c r="F58" s="9" t="s">
        <v>291</v>
      </c>
      <c r="G58" s="17">
        <v>40936</v>
      </c>
      <c r="H58" s="9" t="s">
        <v>45</v>
      </c>
      <c r="I58" s="10">
        <v>13</v>
      </c>
      <c r="J58" s="18">
        <v>1</v>
      </c>
      <c r="K58" s="9" t="s">
        <v>84</v>
      </c>
      <c r="L58" s="16">
        <v>1</v>
      </c>
      <c r="M58" s="9" t="s">
        <v>84</v>
      </c>
      <c r="N58" s="9" t="s">
        <v>6</v>
      </c>
      <c r="O58" s="9" t="s">
        <v>47</v>
      </c>
      <c r="P58" s="16">
        <v>78704</v>
      </c>
      <c r="Q58" s="9" t="s">
        <v>6</v>
      </c>
      <c r="R58" s="9" t="s">
        <v>48</v>
      </c>
      <c r="S58" s="9" t="s">
        <v>66</v>
      </c>
      <c r="T58" s="9" t="s">
        <v>50</v>
      </c>
      <c r="U58" s="16">
        <v>2</v>
      </c>
      <c r="V58" s="9" t="s">
        <v>51</v>
      </c>
      <c r="W58" s="19">
        <v>68</v>
      </c>
      <c r="X58" s="19">
        <v>50</v>
      </c>
      <c r="Y58" s="16">
        <v>242</v>
      </c>
      <c r="Z58" s="16">
        <v>145.19999999999999</v>
      </c>
      <c r="AA58" s="16">
        <v>29</v>
      </c>
      <c r="AB58" s="16">
        <v>10</v>
      </c>
      <c r="AC58" s="16">
        <v>1</v>
      </c>
      <c r="AD58" s="16">
        <v>0.31</v>
      </c>
      <c r="AE58" s="39">
        <v>9873.6</v>
      </c>
      <c r="AF58" s="40">
        <v>888.62</v>
      </c>
      <c r="AG58" s="40">
        <v>8984.98</v>
      </c>
      <c r="AH58" s="33">
        <f>IF(AG58&gt;'5'!$D$24, 1, 0)</f>
        <v>0</v>
      </c>
      <c r="AI58" s="16"/>
      <c r="AJ58" s="16"/>
      <c r="AK58" s="17"/>
      <c r="AL58" s="17"/>
    </row>
    <row r="59" spans="1:38" ht="15.75" customHeight="1">
      <c r="A59" s="16">
        <v>77162</v>
      </c>
      <c r="B59" s="9" t="s">
        <v>292</v>
      </c>
      <c r="C59" s="9" t="s">
        <v>293</v>
      </c>
      <c r="D59" s="9" t="s">
        <v>294</v>
      </c>
      <c r="E59" s="16">
        <v>412919</v>
      </c>
      <c r="F59" s="9" t="s">
        <v>295</v>
      </c>
      <c r="G59" s="17">
        <v>40601</v>
      </c>
      <c r="H59" s="9" t="s">
        <v>51</v>
      </c>
      <c r="I59" s="10" t="s">
        <v>51</v>
      </c>
      <c r="J59" s="9" t="s">
        <v>51</v>
      </c>
      <c r="K59" s="9" t="s">
        <v>179</v>
      </c>
      <c r="L59" s="16">
        <v>1</v>
      </c>
      <c r="M59" s="26"/>
      <c r="N59" s="9" t="s">
        <v>6</v>
      </c>
      <c r="O59" s="9" t="s">
        <v>47</v>
      </c>
      <c r="P59" s="16">
        <v>78701</v>
      </c>
      <c r="Q59" s="9" t="s">
        <v>6</v>
      </c>
      <c r="R59" s="9" t="s">
        <v>48</v>
      </c>
      <c r="S59" s="9" t="s">
        <v>49</v>
      </c>
      <c r="T59" s="9" t="s">
        <v>50</v>
      </c>
      <c r="U59" s="16">
        <v>2</v>
      </c>
      <c r="V59" s="9" t="s">
        <v>51</v>
      </c>
      <c r="W59" s="19">
        <v>350</v>
      </c>
      <c r="X59" s="19">
        <v>25</v>
      </c>
      <c r="Y59" s="16">
        <v>355</v>
      </c>
      <c r="Z59" s="16">
        <v>213</v>
      </c>
      <c r="AA59" s="16">
        <v>7</v>
      </c>
      <c r="AB59" s="16">
        <v>8</v>
      </c>
      <c r="AC59" s="16">
        <v>1</v>
      </c>
      <c r="AD59" s="16">
        <v>0.09</v>
      </c>
      <c r="AE59" s="39">
        <v>74550</v>
      </c>
      <c r="AF59" s="40">
        <v>6709.5</v>
      </c>
      <c r="AG59" s="40">
        <v>67840.5</v>
      </c>
      <c r="AH59" s="33">
        <f>IF(AG59&gt;'5'!$D$24, 1, 0)</f>
        <v>1</v>
      </c>
      <c r="AI59" s="16"/>
      <c r="AJ59" s="16"/>
      <c r="AK59" s="17"/>
      <c r="AL59" s="17"/>
    </row>
    <row r="60" spans="1:38" ht="15.75" customHeight="1">
      <c r="A60" s="16">
        <v>77347</v>
      </c>
      <c r="B60" s="9" t="s">
        <v>296</v>
      </c>
      <c r="C60" s="9" t="s">
        <v>297</v>
      </c>
      <c r="D60" s="9" t="s">
        <v>298</v>
      </c>
      <c r="E60" s="16">
        <v>382265</v>
      </c>
      <c r="F60" s="9" t="s">
        <v>299</v>
      </c>
      <c r="G60" s="17">
        <v>40582</v>
      </c>
      <c r="H60" s="9" t="s">
        <v>51</v>
      </c>
      <c r="I60" s="10" t="s">
        <v>51</v>
      </c>
      <c r="J60" s="9" t="s">
        <v>51</v>
      </c>
      <c r="K60" s="32"/>
      <c r="L60" s="16">
        <v>6</v>
      </c>
      <c r="M60" s="9" t="s">
        <v>300</v>
      </c>
      <c r="N60" s="9" t="s">
        <v>6</v>
      </c>
      <c r="O60" s="9" t="s">
        <v>47</v>
      </c>
      <c r="P60" s="16">
        <v>78733</v>
      </c>
      <c r="Q60" s="9" t="s">
        <v>6</v>
      </c>
      <c r="R60" s="9" t="s">
        <v>48</v>
      </c>
      <c r="S60" s="9" t="s">
        <v>49</v>
      </c>
      <c r="T60" s="9" t="s">
        <v>57</v>
      </c>
      <c r="U60" s="16">
        <v>2</v>
      </c>
      <c r="V60" s="9" t="s">
        <v>51</v>
      </c>
      <c r="W60" s="19">
        <v>95</v>
      </c>
      <c r="X60" s="19">
        <v>50</v>
      </c>
      <c r="Y60" s="16">
        <v>365</v>
      </c>
      <c r="Z60" s="16">
        <v>219</v>
      </c>
      <c r="AA60" s="16">
        <v>0</v>
      </c>
      <c r="AB60" s="26"/>
      <c r="AC60" s="16">
        <v>2</v>
      </c>
      <c r="AD60" s="26"/>
      <c r="AE60" s="39">
        <v>20805</v>
      </c>
      <c r="AF60" s="40">
        <v>1872.45</v>
      </c>
      <c r="AG60" s="40">
        <v>18932.55</v>
      </c>
      <c r="AH60" s="33">
        <f>IF(AG60&gt;'5'!$D$24, 1, 0)</f>
        <v>0</v>
      </c>
      <c r="AI60" s="16"/>
      <c r="AJ60" s="16"/>
      <c r="AK60" s="27"/>
      <c r="AL60" s="27"/>
    </row>
    <row r="61" spans="1:38" ht="15.75" customHeight="1">
      <c r="A61" s="16">
        <v>77635</v>
      </c>
      <c r="B61" s="9" t="s">
        <v>301</v>
      </c>
      <c r="C61" s="123" t="s">
        <v>302</v>
      </c>
      <c r="D61" s="124"/>
      <c r="E61" s="16">
        <v>416628</v>
      </c>
      <c r="F61" s="9" t="s">
        <v>303</v>
      </c>
      <c r="G61" s="17">
        <v>40603</v>
      </c>
      <c r="H61" s="9" t="s">
        <v>94</v>
      </c>
      <c r="I61" s="10">
        <v>543</v>
      </c>
      <c r="J61" s="18">
        <v>1</v>
      </c>
      <c r="K61" s="9" t="s">
        <v>89</v>
      </c>
      <c r="L61" s="16">
        <v>2</v>
      </c>
      <c r="M61" s="9" t="s">
        <v>89</v>
      </c>
      <c r="N61" s="9" t="s">
        <v>6</v>
      </c>
      <c r="O61" s="9" t="s">
        <v>47</v>
      </c>
      <c r="P61" s="16">
        <v>78704</v>
      </c>
      <c r="Q61" s="9" t="s">
        <v>6</v>
      </c>
      <c r="R61" s="9" t="s">
        <v>48</v>
      </c>
      <c r="S61" s="9" t="s">
        <v>49</v>
      </c>
      <c r="T61" s="9" t="s">
        <v>50</v>
      </c>
      <c r="U61" s="16">
        <v>6</v>
      </c>
      <c r="V61" s="16">
        <v>1150</v>
      </c>
      <c r="W61" s="19">
        <v>159</v>
      </c>
      <c r="X61" s="19">
        <v>75</v>
      </c>
      <c r="Y61" s="16">
        <v>348</v>
      </c>
      <c r="Z61" s="16">
        <v>208.8</v>
      </c>
      <c r="AA61" s="16">
        <v>12</v>
      </c>
      <c r="AB61" s="16">
        <v>10</v>
      </c>
      <c r="AC61" s="16">
        <v>2</v>
      </c>
      <c r="AD61" s="16">
        <v>0.16</v>
      </c>
      <c r="AE61" s="39">
        <v>33199.199999999997</v>
      </c>
      <c r="AF61" s="40">
        <v>2987.93</v>
      </c>
      <c r="AG61" s="40">
        <v>30211.269999999997</v>
      </c>
      <c r="AH61" s="33">
        <f>IF(AG61&gt;'5'!$D$24, 1, 0)</f>
        <v>1</v>
      </c>
      <c r="AI61" s="16"/>
      <c r="AJ61" s="16"/>
      <c r="AK61" s="17"/>
      <c r="AL61" s="17"/>
    </row>
    <row r="62" spans="1:38" ht="15.75" customHeight="1">
      <c r="A62" s="16">
        <v>77639</v>
      </c>
      <c r="B62" s="9" t="s">
        <v>304</v>
      </c>
      <c r="C62" s="123" t="s">
        <v>305</v>
      </c>
      <c r="D62" s="124"/>
      <c r="E62" s="16">
        <v>416628</v>
      </c>
      <c r="F62" s="9" t="s">
        <v>303</v>
      </c>
      <c r="G62" s="17">
        <v>40603</v>
      </c>
      <c r="H62" s="9" t="s">
        <v>94</v>
      </c>
      <c r="I62" s="10">
        <v>322</v>
      </c>
      <c r="J62" s="18">
        <v>1</v>
      </c>
      <c r="K62" s="9" t="s">
        <v>89</v>
      </c>
      <c r="L62" s="16">
        <v>2</v>
      </c>
      <c r="M62" s="9" t="s">
        <v>89</v>
      </c>
      <c r="N62" s="9" t="s">
        <v>6</v>
      </c>
      <c r="O62" s="9" t="s">
        <v>47</v>
      </c>
      <c r="P62" s="16">
        <v>78704</v>
      </c>
      <c r="Q62" s="9" t="s">
        <v>6</v>
      </c>
      <c r="R62" s="9" t="s">
        <v>48</v>
      </c>
      <c r="S62" s="9" t="s">
        <v>49</v>
      </c>
      <c r="T62" s="9" t="s">
        <v>50</v>
      </c>
      <c r="U62" s="16">
        <v>6</v>
      </c>
      <c r="V62" s="16">
        <v>1</v>
      </c>
      <c r="W62" s="19">
        <v>245</v>
      </c>
      <c r="X62" s="19">
        <v>100</v>
      </c>
      <c r="Y62" s="16">
        <v>336</v>
      </c>
      <c r="Z62" s="16">
        <v>201.6</v>
      </c>
      <c r="AA62" s="16">
        <v>12</v>
      </c>
      <c r="AB62" s="16">
        <v>9</v>
      </c>
      <c r="AC62" s="16">
        <v>2</v>
      </c>
      <c r="AD62" s="16">
        <v>0.25</v>
      </c>
      <c r="AE62" s="39">
        <v>49392</v>
      </c>
      <c r="AF62" s="40">
        <v>4445.28</v>
      </c>
      <c r="AG62" s="40">
        <v>44946.720000000001</v>
      </c>
      <c r="AH62" s="33">
        <f>IF(AG62&gt;'5'!$D$24, 1, 0)</f>
        <v>1</v>
      </c>
      <c r="AI62" s="16"/>
      <c r="AJ62" s="16"/>
      <c r="AK62" s="17"/>
      <c r="AL62" s="17"/>
    </row>
    <row r="63" spans="1:38" ht="15.75" customHeight="1">
      <c r="A63" s="16">
        <v>78035</v>
      </c>
      <c r="B63" s="9" t="s">
        <v>306</v>
      </c>
      <c r="C63" s="9" t="s">
        <v>307</v>
      </c>
      <c r="D63" s="9" t="s">
        <v>308</v>
      </c>
      <c r="E63" s="16">
        <v>419192</v>
      </c>
      <c r="F63" s="9" t="s">
        <v>309</v>
      </c>
      <c r="G63" s="17">
        <v>40604</v>
      </c>
      <c r="H63" s="9" t="s">
        <v>45</v>
      </c>
      <c r="I63" s="10">
        <v>41</v>
      </c>
      <c r="J63" s="18">
        <v>1</v>
      </c>
      <c r="K63" s="9" t="s">
        <v>89</v>
      </c>
      <c r="L63" s="16">
        <v>1</v>
      </c>
      <c r="M63" s="9" t="s">
        <v>89</v>
      </c>
      <c r="N63" s="9" t="s">
        <v>6</v>
      </c>
      <c r="O63" s="9" t="s">
        <v>47</v>
      </c>
      <c r="P63" s="16">
        <v>78704</v>
      </c>
      <c r="Q63" s="9" t="s">
        <v>6</v>
      </c>
      <c r="R63" s="9" t="s">
        <v>48</v>
      </c>
      <c r="S63" s="9" t="s">
        <v>49</v>
      </c>
      <c r="T63" s="9" t="s">
        <v>50</v>
      </c>
      <c r="U63" s="16">
        <v>6</v>
      </c>
      <c r="V63" s="16">
        <v>1600</v>
      </c>
      <c r="W63" s="19">
        <v>750</v>
      </c>
      <c r="X63" s="19">
        <v>175</v>
      </c>
      <c r="Y63" s="16">
        <v>142</v>
      </c>
      <c r="Z63" s="16">
        <v>85.2</v>
      </c>
      <c r="AA63" s="16">
        <v>41</v>
      </c>
      <c r="AB63" s="16">
        <v>10</v>
      </c>
      <c r="AC63" s="16">
        <v>1</v>
      </c>
      <c r="AD63" s="16">
        <v>2.0699999999999998</v>
      </c>
      <c r="AE63" s="39">
        <v>63900</v>
      </c>
      <c r="AF63" s="40">
        <v>5751</v>
      </c>
      <c r="AG63" s="40">
        <v>58149</v>
      </c>
      <c r="AH63" s="33">
        <f>IF(AG63&gt;'5'!$D$24, 1, 0)</f>
        <v>1</v>
      </c>
      <c r="AI63" s="16"/>
      <c r="AJ63" s="16"/>
      <c r="AK63" s="17"/>
      <c r="AL63" s="17"/>
    </row>
    <row r="64" spans="1:38" ht="15.75" customHeight="1">
      <c r="A64" s="16">
        <v>78127</v>
      </c>
      <c r="B64" s="9" t="s">
        <v>310</v>
      </c>
      <c r="C64" s="9" t="s">
        <v>311</v>
      </c>
      <c r="D64" s="9" t="s">
        <v>312</v>
      </c>
      <c r="E64" s="16">
        <v>419707</v>
      </c>
      <c r="F64" s="9" t="s">
        <v>313</v>
      </c>
      <c r="G64" s="17">
        <v>40604</v>
      </c>
      <c r="H64" s="9" t="s">
        <v>45</v>
      </c>
      <c r="I64" s="10">
        <v>1</v>
      </c>
      <c r="J64" s="18">
        <v>1</v>
      </c>
      <c r="K64" s="9" t="s">
        <v>179</v>
      </c>
      <c r="L64" s="16">
        <v>2</v>
      </c>
      <c r="M64" s="26"/>
      <c r="N64" s="9" t="s">
        <v>6</v>
      </c>
      <c r="O64" s="9" t="s">
        <v>47</v>
      </c>
      <c r="P64" s="16">
        <v>78701</v>
      </c>
      <c r="Q64" s="9" t="s">
        <v>6</v>
      </c>
      <c r="R64" s="9" t="s">
        <v>48</v>
      </c>
      <c r="S64" s="9" t="s">
        <v>49</v>
      </c>
      <c r="T64" s="9" t="s">
        <v>50</v>
      </c>
      <c r="U64" s="16">
        <v>6</v>
      </c>
      <c r="V64" s="9" t="s">
        <v>51</v>
      </c>
      <c r="W64" s="19">
        <v>200</v>
      </c>
      <c r="X64" s="19">
        <v>95</v>
      </c>
      <c r="Y64" s="16">
        <v>118</v>
      </c>
      <c r="Z64" s="16">
        <v>70.8</v>
      </c>
      <c r="AA64" s="16">
        <v>3</v>
      </c>
      <c r="AB64" s="16">
        <v>8</v>
      </c>
      <c r="AC64" s="16">
        <v>2</v>
      </c>
      <c r="AD64" s="16">
        <v>0.03</v>
      </c>
      <c r="AE64" s="39">
        <v>14160</v>
      </c>
      <c r="AF64" s="40">
        <v>1274.4000000000001</v>
      </c>
      <c r="AG64" s="40">
        <v>12885.6</v>
      </c>
      <c r="AH64" s="33">
        <f>IF(AG64&gt;'5'!$D$24, 1, 0)</f>
        <v>0</v>
      </c>
      <c r="AI64" s="16"/>
      <c r="AJ64" s="16"/>
      <c r="AK64" s="17"/>
      <c r="AL64" s="17"/>
    </row>
    <row r="65" spans="1:38" ht="15.75" customHeight="1">
      <c r="A65" s="16">
        <v>78242</v>
      </c>
      <c r="B65" s="9" t="s">
        <v>314</v>
      </c>
      <c r="C65" s="123" t="s">
        <v>315</v>
      </c>
      <c r="D65" s="124"/>
      <c r="E65" s="16">
        <v>420207</v>
      </c>
      <c r="F65" s="9" t="s">
        <v>316</v>
      </c>
      <c r="G65" s="17">
        <v>40605</v>
      </c>
      <c r="H65" s="9" t="s">
        <v>51</v>
      </c>
      <c r="I65" s="10" t="s">
        <v>51</v>
      </c>
      <c r="J65" s="9" t="s">
        <v>51</v>
      </c>
      <c r="K65" s="9" t="s">
        <v>317</v>
      </c>
      <c r="L65" s="16">
        <v>1</v>
      </c>
      <c r="M65" s="9" t="s">
        <v>317</v>
      </c>
      <c r="N65" s="9" t="s">
        <v>6</v>
      </c>
      <c r="O65" s="9" t="s">
        <v>47</v>
      </c>
      <c r="P65" s="16">
        <v>78745</v>
      </c>
      <c r="Q65" s="9" t="s">
        <v>6</v>
      </c>
      <c r="R65" s="9" t="s">
        <v>48</v>
      </c>
      <c r="S65" s="9" t="s">
        <v>49</v>
      </c>
      <c r="T65" s="9" t="s">
        <v>50</v>
      </c>
      <c r="U65" s="16">
        <v>10</v>
      </c>
      <c r="V65" s="16">
        <v>2</v>
      </c>
      <c r="W65" s="19">
        <v>280</v>
      </c>
      <c r="X65" s="26"/>
      <c r="Y65" s="16">
        <v>179</v>
      </c>
      <c r="Z65" s="16">
        <v>107.4</v>
      </c>
      <c r="AA65" s="16">
        <v>0</v>
      </c>
      <c r="AB65" s="26"/>
      <c r="AC65" s="16">
        <v>1</v>
      </c>
      <c r="AD65" s="26"/>
      <c r="AE65" s="39">
        <v>30072</v>
      </c>
      <c r="AF65" s="40">
        <v>2706.48</v>
      </c>
      <c r="AG65" s="40">
        <v>27365.52</v>
      </c>
      <c r="AH65" s="33">
        <f>IF(AG65&gt;'5'!$D$24, 1, 0)</f>
        <v>1</v>
      </c>
      <c r="AI65" s="16"/>
      <c r="AJ65" s="16"/>
      <c r="AK65" s="27"/>
      <c r="AL65" s="27"/>
    </row>
    <row r="66" spans="1:38" ht="15.75" customHeight="1">
      <c r="A66" s="16">
        <v>78422</v>
      </c>
      <c r="B66" s="9" t="s">
        <v>318</v>
      </c>
      <c r="C66" s="123" t="s">
        <v>319</v>
      </c>
      <c r="D66" s="124"/>
      <c r="E66" s="16">
        <v>421002</v>
      </c>
      <c r="F66" s="9" t="s">
        <v>320</v>
      </c>
      <c r="G66" s="17">
        <v>40605</v>
      </c>
      <c r="H66" s="9" t="s">
        <v>94</v>
      </c>
      <c r="I66" s="10">
        <v>356</v>
      </c>
      <c r="J66" s="18">
        <v>1</v>
      </c>
      <c r="K66" s="9" t="s">
        <v>321</v>
      </c>
      <c r="L66" s="16">
        <v>1</v>
      </c>
      <c r="M66" s="9" t="s">
        <v>322</v>
      </c>
      <c r="N66" s="9" t="s">
        <v>6</v>
      </c>
      <c r="O66" s="9" t="s">
        <v>47</v>
      </c>
      <c r="P66" s="16">
        <v>78721</v>
      </c>
      <c r="Q66" s="9" t="s">
        <v>6</v>
      </c>
      <c r="R66" s="9" t="s">
        <v>48</v>
      </c>
      <c r="S66" s="9" t="s">
        <v>49</v>
      </c>
      <c r="T66" s="9" t="s">
        <v>57</v>
      </c>
      <c r="U66" s="16">
        <v>2</v>
      </c>
      <c r="V66" s="16">
        <v>500</v>
      </c>
      <c r="W66" s="19">
        <v>50</v>
      </c>
      <c r="X66" s="26"/>
      <c r="Y66" s="16">
        <v>73</v>
      </c>
      <c r="Z66" s="16">
        <v>43.8</v>
      </c>
      <c r="AA66" s="16">
        <v>1</v>
      </c>
      <c r="AB66" s="16">
        <v>8</v>
      </c>
      <c r="AC66" s="16">
        <v>1</v>
      </c>
      <c r="AD66" s="16">
        <v>0.01</v>
      </c>
      <c r="AE66" s="39">
        <v>2190</v>
      </c>
      <c r="AF66" s="40">
        <v>197.1</v>
      </c>
      <c r="AG66" s="40">
        <v>1992.9</v>
      </c>
      <c r="AH66" s="33">
        <f>IF(AG66&gt;'5'!$D$24, 1, 0)</f>
        <v>0</v>
      </c>
      <c r="AI66" s="16"/>
      <c r="AJ66" s="16"/>
      <c r="AK66" s="17"/>
      <c r="AL66" s="17"/>
    </row>
    <row r="67" spans="1:38" ht="15.75" customHeight="1">
      <c r="A67" s="16">
        <v>78584</v>
      </c>
      <c r="B67" s="9" t="s">
        <v>323</v>
      </c>
      <c r="C67" s="9" t="s">
        <v>324</v>
      </c>
      <c r="D67" s="9" t="s">
        <v>325</v>
      </c>
      <c r="E67" s="16">
        <v>422239</v>
      </c>
      <c r="F67" s="9" t="s">
        <v>326</v>
      </c>
      <c r="G67" s="17">
        <v>40606</v>
      </c>
      <c r="H67" s="9" t="s">
        <v>45</v>
      </c>
      <c r="I67" s="10">
        <v>43</v>
      </c>
      <c r="J67" s="18">
        <v>1</v>
      </c>
      <c r="K67" s="9" t="s">
        <v>46</v>
      </c>
      <c r="L67" s="16">
        <v>3</v>
      </c>
      <c r="M67" s="9" t="s">
        <v>46</v>
      </c>
      <c r="N67" s="9" t="s">
        <v>6</v>
      </c>
      <c r="O67" s="9" t="s">
        <v>47</v>
      </c>
      <c r="P67" s="16">
        <v>78702</v>
      </c>
      <c r="Q67" s="9" t="s">
        <v>6</v>
      </c>
      <c r="R67" s="9" t="s">
        <v>48</v>
      </c>
      <c r="S67" s="9" t="s">
        <v>49</v>
      </c>
      <c r="T67" s="9" t="s">
        <v>50</v>
      </c>
      <c r="U67" s="16">
        <v>6</v>
      </c>
      <c r="V67" s="9" t="s">
        <v>51</v>
      </c>
      <c r="W67" s="19">
        <v>176</v>
      </c>
      <c r="X67" s="19">
        <v>110</v>
      </c>
      <c r="Y67" s="16">
        <v>290</v>
      </c>
      <c r="Z67" s="16">
        <v>174</v>
      </c>
      <c r="AA67" s="16">
        <v>75</v>
      </c>
      <c r="AB67" s="16">
        <v>10</v>
      </c>
      <c r="AC67" s="16">
        <v>3</v>
      </c>
      <c r="AD67" s="16">
        <v>0.96</v>
      </c>
      <c r="AE67" s="39">
        <v>30624</v>
      </c>
      <c r="AF67" s="40">
        <v>2756.16</v>
      </c>
      <c r="AG67" s="40">
        <v>27867.84</v>
      </c>
      <c r="AH67" s="33">
        <f>IF(AG67&gt;'5'!$D$24, 1, 0)</f>
        <v>1</v>
      </c>
      <c r="AI67" s="16"/>
      <c r="AJ67" s="16"/>
      <c r="AK67" s="17"/>
      <c r="AL67" s="17"/>
    </row>
    <row r="68" spans="1:38" ht="15.75" customHeight="1">
      <c r="A68" s="16">
        <v>78731</v>
      </c>
      <c r="B68" s="9" t="s">
        <v>327</v>
      </c>
      <c r="C68" s="9" t="s">
        <v>328</v>
      </c>
      <c r="D68" s="9" t="s">
        <v>329</v>
      </c>
      <c r="E68" s="16">
        <v>423131</v>
      </c>
      <c r="F68" s="9" t="s">
        <v>330</v>
      </c>
      <c r="G68" s="17">
        <v>40606</v>
      </c>
      <c r="H68" s="9" t="s">
        <v>45</v>
      </c>
      <c r="I68" s="10">
        <v>50</v>
      </c>
      <c r="J68" s="18">
        <v>1</v>
      </c>
      <c r="K68" s="9" t="s">
        <v>46</v>
      </c>
      <c r="L68" s="16">
        <v>1</v>
      </c>
      <c r="M68" s="9" t="s">
        <v>46</v>
      </c>
      <c r="N68" s="9" t="s">
        <v>6</v>
      </c>
      <c r="O68" s="9" t="s">
        <v>47</v>
      </c>
      <c r="P68" s="16">
        <v>78702</v>
      </c>
      <c r="Q68" s="9" t="s">
        <v>6</v>
      </c>
      <c r="R68" s="9" t="s">
        <v>48</v>
      </c>
      <c r="S68" s="9" t="s">
        <v>49</v>
      </c>
      <c r="T68" s="9" t="s">
        <v>57</v>
      </c>
      <c r="U68" s="16">
        <v>2</v>
      </c>
      <c r="V68" s="9" t="s">
        <v>51</v>
      </c>
      <c r="W68" s="19">
        <v>85</v>
      </c>
      <c r="X68" s="19">
        <v>0</v>
      </c>
      <c r="Y68" s="16">
        <v>40</v>
      </c>
      <c r="Z68" s="16">
        <v>24</v>
      </c>
      <c r="AA68" s="16">
        <v>119</v>
      </c>
      <c r="AB68" s="16">
        <v>10</v>
      </c>
      <c r="AC68" s="16">
        <v>1</v>
      </c>
      <c r="AD68" s="16">
        <v>1.48</v>
      </c>
      <c r="AE68" s="39">
        <v>2040</v>
      </c>
      <c r="AF68" s="40">
        <v>183.6</v>
      </c>
      <c r="AG68" s="40">
        <v>1856.4</v>
      </c>
      <c r="AH68" s="33">
        <f>IF(AG68&gt;'5'!$D$24, 1, 0)</f>
        <v>0</v>
      </c>
      <c r="AI68" s="16"/>
      <c r="AJ68" s="16"/>
      <c r="AK68" s="17"/>
      <c r="AL68" s="17"/>
    </row>
    <row r="69" spans="1:38" ht="15.75" customHeight="1">
      <c r="A69" s="16">
        <v>78749</v>
      </c>
      <c r="B69" s="9" t="s">
        <v>331</v>
      </c>
      <c r="C69" s="9" t="s">
        <v>332</v>
      </c>
      <c r="D69" s="9" t="s">
        <v>333</v>
      </c>
      <c r="E69" s="16">
        <v>423241</v>
      </c>
      <c r="F69" s="9" t="s">
        <v>334</v>
      </c>
      <c r="G69" s="17">
        <v>40606</v>
      </c>
      <c r="H69" s="9" t="s">
        <v>45</v>
      </c>
      <c r="I69" s="10">
        <v>33</v>
      </c>
      <c r="J69" s="18">
        <v>1</v>
      </c>
      <c r="K69" s="9" t="s">
        <v>179</v>
      </c>
      <c r="L69" s="16">
        <v>2</v>
      </c>
      <c r="M69" s="9" t="s">
        <v>179</v>
      </c>
      <c r="N69" s="9" t="s">
        <v>6</v>
      </c>
      <c r="O69" s="9" t="s">
        <v>47</v>
      </c>
      <c r="P69" s="16">
        <v>78701</v>
      </c>
      <c r="Q69" s="9" t="s">
        <v>6</v>
      </c>
      <c r="R69" s="9" t="s">
        <v>48</v>
      </c>
      <c r="S69" s="9" t="s">
        <v>52</v>
      </c>
      <c r="T69" s="9" t="s">
        <v>50</v>
      </c>
      <c r="U69" s="16">
        <v>2</v>
      </c>
      <c r="V69" s="16">
        <v>632</v>
      </c>
      <c r="W69" s="19">
        <v>209</v>
      </c>
      <c r="X69" s="19">
        <v>149</v>
      </c>
      <c r="Y69" s="16">
        <v>58</v>
      </c>
      <c r="Z69" s="16">
        <v>34.799999999999997</v>
      </c>
      <c r="AA69" s="16">
        <v>6</v>
      </c>
      <c r="AB69" s="16">
        <v>10</v>
      </c>
      <c r="AC69" s="16">
        <v>2</v>
      </c>
      <c r="AD69" s="16">
        <v>0.06</v>
      </c>
      <c r="AE69" s="39">
        <v>7273.2</v>
      </c>
      <c r="AF69" s="40">
        <v>654.59</v>
      </c>
      <c r="AG69" s="40">
        <v>6618.61</v>
      </c>
      <c r="AH69" s="33">
        <f>IF(AG69&gt;'5'!$D$24, 1, 0)</f>
        <v>0</v>
      </c>
      <c r="AI69" s="16"/>
      <c r="AJ69" s="16"/>
      <c r="AK69" s="17"/>
      <c r="AL69" s="17"/>
    </row>
    <row r="70" spans="1:38" ht="15.75" customHeight="1">
      <c r="A70" s="16">
        <v>78757</v>
      </c>
      <c r="B70" s="9" t="s">
        <v>335</v>
      </c>
      <c r="C70" s="123" t="s">
        <v>336</v>
      </c>
      <c r="D70" s="124"/>
      <c r="E70" s="16">
        <v>374529</v>
      </c>
      <c r="F70" s="9" t="s">
        <v>214</v>
      </c>
      <c r="G70" s="17">
        <v>40576</v>
      </c>
      <c r="H70" s="9" t="s">
        <v>65</v>
      </c>
      <c r="I70" s="10">
        <v>347</v>
      </c>
      <c r="J70" s="18">
        <v>1</v>
      </c>
      <c r="K70" s="9" t="s">
        <v>191</v>
      </c>
      <c r="L70" s="16">
        <v>4</v>
      </c>
      <c r="M70" s="9" t="s">
        <v>191</v>
      </c>
      <c r="N70" s="9" t="s">
        <v>6</v>
      </c>
      <c r="O70" s="9" t="s">
        <v>47</v>
      </c>
      <c r="P70" s="16">
        <v>78704</v>
      </c>
      <c r="Q70" s="9" t="s">
        <v>6</v>
      </c>
      <c r="R70" s="9" t="s">
        <v>48</v>
      </c>
      <c r="S70" s="9" t="s">
        <v>49</v>
      </c>
      <c r="T70" s="9" t="s">
        <v>57</v>
      </c>
      <c r="U70" s="16">
        <v>2</v>
      </c>
      <c r="V70" s="9" t="s">
        <v>51</v>
      </c>
      <c r="W70" s="19">
        <v>66</v>
      </c>
      <c r="X70" s="19">
        <v>50</v>
      </c>
      <c r="Y70" s="16">
        <v>352</v>
      </c>
      <c r="Z70" s="16">
        <v>211.2</v>
      </c>
      <c r="AA70" s="16">
        <v>73</v>
      </c>
      <c r="AB70" s="16">
        <v>10</v>
      </c>
      <c r="AC70" s="16">
        <v>4</v>
      </c>
      <c r="AD70" s="16">
        <v>0.79</v>
      </c>
      <c r="AE70" s="39">
        <v>13939.2</v>
      </c>
      <c r="AF70" s="40">
        <v>1254.53</v>
      </c>
      <c r="AG70" s="40">
        <v>12684.67</v>
      </c>
      <c r="AH70" s="33">
        <f>IF(AG70&gt;'5'!$D$24, 1, 0)</f>
        <v>0</v>
      </c>
      <c r="AI70" s="16"/>
      <c r="AJ70" s="16"/>
      <c r="AK70" s="17"/>
      <c r="AL70" s="17"/>
    </row>
    <row r="71" spans="1:38" ht="15.75" customHeight="1">
      <c r="A71" s="16">
        <v>2515</v>
      </c>
      <c r="B71" s="9" t="s">
        <v>337</v>
      </c>
      <c r="C71" s="123" t="s">
        <v>338</v>
      </c>
      <c r="D71" s="124"/>
      <c r="E71" s="16">
        <v>2758</v>
      </c>
      <c r="F71" s="9" t="s">
        <v>339</v>
      </c>
      <c r="G71" s="17">
        <v>39697</v>
      </c>
      <c r="H71" s="9" t="s">
        <v>51</v>
      </c>
      <c r="I71" s="10" t="s">
        <v>51</v>
      </c>
      <c r="J71" s="9" t="s">
        <v>51</v>
      </c>
      <c r="K71" s="9" t="s">
        <v>340</v>
      </c>
      <c r="L71" s="16">
        <v>3</v>
      </c>
      <c r="M71" s="9" t="s">
        <v>340</v>
      </c>
      <c r="N71" s="9" t="s">
        <v>7</v>
      </c>
      <c r="O71" s="9" t="s">
        <v>341</v>
      </c>
      <c r="P71" s="16">
        <v>10026</v>
      </c>
      <c r="Q71" s="9" t="s">
        <v>7</v>
      </c>
      <c r="R71" s="9" t="s">
        <v>48</v>
      </c>
      <c r="S71" s="9" t="s">
        <v>52</v>
      </c>
      <c r="T71" s="9" t="s">
        <v>57</v>
      </c>
      <c r="U71" s="16">
        <v>3</v>
      </c>
      <c r="V71" s="9" t="s">
        <v>51</v>
      </c>
      <c r="W71" s="19">
        <v>59</v>
      </c>
      <c r="X71" s="19">
        <v>60</v>
      </c>
      <c r="Y71" s="16">
        <v>310</v>
      </c>
      <c r="Z71" s="16">
        <v>263.5</v>
      </c>
      <c r="AA71" s="16">
        <v>173</v>
      </c>
      <c r="AB71" s="16">
        <v>10</v>
      </c>
      <c r="AC71" s="16">
        <v>3</v>
      </c>
      <c r="AD71" s="16">
        <v>1.42</v>
      </c>
      <c r="AE71" s="39">
        <v>15546.5</v>
      </c>
      <c r="AF71" s="40">
        <v>1399.19</v>
      </c>
      <c r="AG71" s="40">
        <v>14147.31</v>
      </c>
      <c r="AH71" s="10">
        <f>IF(AG71&gt;'5'!$D$25,1,0)</f>
        <v>0</v>
      </c>
      <c r="AI71" s="16"/>
      <c r="AJ71" s="16"/>
      <c r="AK71" s="17"/>
      <c r="AL71" s="17"/>
    </row>
    <row r="72" spans="1:38" ht="15.75" customHeight="1">
      <c r="A72" s="16">
        <v>2539</v>
      </c>
      <c r="B72" s="9" t="s">
        <v>342</v>
      </c>
      <c r="C72" s="9" t="s">
        <v>343</v>
      </c>
      <c r="D72" s="9" t="s">
        <v>344</v>
      </c>
      <c r="E72" s="16">
        <v>2787</v>
      </c>
      <c r="F72" s="9" t="s">
        <v>345</v>
      </c>
      <c r="G72" s="17">
        <v>39698</v>
      </c>
      <c r="H72" s="9" t="s">
        <v>51</v>
      </c>
      <c r="I72" s="10" t="s">
        <v>51</v>
      </c>
      <c r="J72" s="9" t="s">
        <v>51</v>
      </c>
      <c r="K72" s="9" t="s">
        <v>346</v>
      </c>
      <c r="L72" s="16">
        <v>8</v>
      </c>
      <c r="M72" s="9" t="s">
        <v>347</v>
      </c>
      <c r="N72" s="9" t="s">
        <v>348</v>
      </c>
      <c r="O72" s="9" t="s">
        <v>341</v>
      </c>
      <c r="P72" s="16">
        <v>11218</v>
      </c>
      <c r="Q72" s="9" t="s">
        <v>7</v>
      </c>
      <c r="R72" s="9" t="s">
        <v>48</v>
      </c>
      <c r="S72" s="9" t="s">
        <v>52</v>
      </c>
      <c r="T72" s="9" t="s">
        <v>57</v>
      </c>
      <c r="U72" s="16">
        <v>4</v>
      </c>
      <c r="V72" s="9" t="s">
        <v>51</v>
      </c>
      <c r="W72" s="19">
        <v>149</v>
      </c>
      <c r="X72" s="19">
        <v>125</v>
      </c>
      <c r="Y72" s="16">
        <v>360</v>
      </c>
      <c r="Z72" s="16">
        <v>306</v>
      </c>
      <c r="AA72" s="16">
        <v>8</v>
      </c>
      <c r="AB72" s="16">
        <v>10</v>
      </c>
      <c r="AC72" s="16">
        <v>8</v>
      </c>
      <c r="AD72" s="16">
        <v>0.23</v>
      </c>
      <c r="AE72" s="39">
        <v>45594</v>
      </c>
      <c r="AF72" s="40">
        <v>4103.46</v>
      </c>
      <c r="AG72" s="40">
        <v>41490.54</v>
      </c>
      <c r="AH72" s="33">
        <f>IF(AG72&gt;'5'!$D$25,1,0)</f>
        <v>1</v>
      </c>
      <c r="AI72" s="16"/>
      <c r="AJ72" s="16"/>
      <c r="AK72" s="17"/>
      <c r="AL72" s="17"/>
    </row>
    <row r="73" spans="1:38" ht="15.75" customHeight="1">
      <c r="A73" s="16">
        <v>2595</v>
      </c>
      <c r="B73" s="9" t="s">
        <v>349</v>
      </c>
      <c r="C73" s="9" t="s">
        <v>350</v>
      </c>
      <c r="D73" s="9" t="s">
        <v>351</v>
      </c>
      <c r="E73" s="16">
        <v>2845</v>
      </c>
      <c r="F73" s="9" t="s">
        <v>242</v>
      </c>
      <c r="G73" s="17">
        <v>39700</v>
      </c>
      <c r="H73" s="9" t="s">
        <v>94</v>
      </c>
      <c r="I73" s="10">
        <v>1261</v>
      </c>
      <c r="J73" s="18">
        <v>0.8</v>
      </c>
      <c r="K73" s="9" t="s">
        <v>352</v>
      </c>
      <c r="L73" s="16">
        <v>5</v>
      </c>
      <c r="M73" s="9" t="s">
        <v>352</v>
      </c>
      <c r="N73" s="9" t="s">
        <v>7</v>
      </c>
      <c r="O73" s="9" t="s">
        <v>341</v>
      </c>
      <c r="P73" s="16">
        <v>10018</v>
      </c>
      <c r="Q73" s="9" t="s">
        <v>7</v>
      </c>
      <c r="R73" s="9" t="s">
        <v>48</v>
      </c>
      <c r="S73" s="9" t="s">
        <v>52</v>
      </c>
      <c r="T73" s="9" t="s">
        <v>50</v>
      </c>
      <c r="U73" s="16">
        <v>2</v>
      </c>
      <c r="V73" s="9" t="s">
        <v>51</v>
      </c>
      <c r="W73" s="19">
        <v>225</v>
      </c>
      <c r="X73" s="19">
        <v>100</v>
      </c>
      <c r="Y73" s="16">
        <v>345</v>
      </c>
      <c r="Z73" s="16">
        <v>293.25</v>
      </c>
      <c r="AA73" s="16">
        <v>36</v>
      </c>
      <c r="AB73" s="16">
        <v>9</v>
      </c>
      <c r="AC73" s="16">
        <v>2</v>
      </c>
      <c r="AD73" s="16">
        <v>0.33</v>
      </c>
      <c r="AE73" s="39">
        <v>65981.25</v>
      </c>
      <c r="AF73" s="40">
        <v>5938.31</v>
      </c>
      <c r="AG73" s="40">
        <v>60042.94</v>
      </c>
      <c r="AH73" s="33">
        <f>IF(AG73&gt;'5'!$D$25,1,0)</f>
        <v>1</v>
      </c>
      <c r="AI73" s="16"/>
      <c r="AJ73" s="16"/>
      <c r="AK73" s="17"/>
      <c r="AL73" s="17"/>
    </row>
    <row r="74" spans="1:38" ht="15.75" customHeight="1">
      <c r="A74" s="16">
        <v>3330</v>
      </c>
      <c r="B74" s="32" t="s">
        <v>1104</v>
      </c>
      <c r="C74" s="9" t="s">
        <v>353</v>
      </c>
      <c r="D74" s="9" t="s">
        <v>354</v>
      </c>
      <c r="E74" s="16">
        <v>4177</v>
      </c>
      <c r="F74" s="9" t="s">
        <v>355</v>
      </c>
      <c r="G74" s="17">
        <v>39761</v>
      </c>
      <c r="H74" s="9" t="s">
        <v>51</v>
      </c>
      <c r="I74" s="10" t="s">
        <v>51</v>
      </c>
      <c r="J74" s="9" t="s">
        <v>51</v>
      </c>
      <c r="K74" s="9" t="s">
        <v>356</v>
      </c>
      <c r="L74" s="16">
        <v>5</v>
      </c>
      <c r="M74" s="9" t="s">
        <v>357</v>
      </c>
      <c r="N74" s="9" t="s">
        <v>348</v>
      </c>
      <c r="O74" s="9" t="s">
        <v>341</v>
      </c>
      <c r="P74" s="16">
        <v>11206</v>
      </c>
      <c r="Q74" s="9" t="s">
        <v>7</v>
      </c>
      <c r="R74" s="9" t="s">
        <v>48</v>
      </c>
      <c r="S74" s="9" t="s">
        <v>52</v>
      </c>
      <c r="T74" s="9" t="s">
        <v>57</v>
      </c>
      <c r="U74" s="16">
        <v>2</v>
      </c>
      <c r="V74" s="9" t="s">
        <v>51</v>
      </c>
      <c r="W74" s="19">
        <v>70</v>
      </c>
      <c r="X74" s="19">
        <v>125</v>
      </c>
      <c r="Y74" s="16">
        <v>271</v>
      </c>
      <c r="Z74" s="16">
        <v>230.35</v>
      </c>
      <c r="AA74" s="16">
        <v>34</v>
      </c>
      <c r="AB74" s="16">
        <v>10</v>
      </c>
      <c r="AC74" s="16">
        <v>3</v>
      </c>
      <c r="AD74" s="16">
        <v>0.32</v>
      </c>
      <c r="AE74" s="39">
        <v>16124.5</v>
      </c>
      <c r="AF74" s="40">
        <v>1451.21</v>
      </c>
      <c r="AG74" s="40">
        <v>14673.29</v>
      </c>
      <c r="AH74" s="33">
        <f>IF(AG74&gt;'5'!$D$25,1,0)</f>
        <v>0</v>
      </c>
      <c r="AI74" s="16"/>
      <c r="AJ74" s="16"/>
      <c r="AK74" s="17"/>
      <c r="AL74" s="17"/>
    </row>
    <row r="75" spans="1:38" ht="15.75" customHeight="1">
      <c r="A75" s="16">
        <v>3647</v>
      </c>
      <c r="B75" s="9" t="s">
        <v>358</v>
      </c>
      <c r="C75" s="123" t="s">
        <v>359</v>
      </c>
      <c r="D75" s="124"/>
      <c r="E75" s="16">
        <v>4632</v>
      </c>
      <c r="F75" s="9" t="s">
        <v>360</v>
      </c>
      <c r="G75" s="17">
        <v>39777</v>
      </c>
      <c r="H75" s="9" t="s">
        <v>94</v>
      </c>
      <c r="I75" s="10">
        <v>842</v>
      </c>
      <c r="J75" s="18">
        <v>0.5</v>
      </c>
      <c r="K75" s="9" t="s">
        <v>340</v>
      </c>
      <c r="L75" s="16">
        <v>1</v>
      </c>
      <c r="M75" s="9" t="s">
        <v>340</v>
      </c>
      <c r="N75" s="9" t="s">
        <v>7</v>
      </c>
      <c r="O75" s="9" t="s">
        <v>341</v>
      </c>
      <c r="P75" s="16">
        <v>10027</v>
      </c>
      <c r="Q75" s="9" t="s">
        <v>7</v>
      </c>
      <c r="R75" s="9" t="s">
        <v>48</v>
      </c>
      <c r="S75" s="9" t="s">
        <v>52</v>
      </c>
      <c r="T75" s="9" t="s">
        <v>57</v>
      </c>
      <c r="U75" s="16">
        <v>2</v>
      </c>
      <c r="V75" s="9" t="s">
        <v>51</v>
      </c>
      <c r="W75" s="19">
        <v>150</v>
      </c>
      <c r="X75" s="19">
        <v>75</v>
      </c>
      <c r="Y75" s="16">
        <v>365</v>
      </c>
      <c r="Z75" s="16">
        <v>310.25</v>
      </c>
      <c r="AA75" s="16">
        <v>0</v>
      </c>
      <c r="AB75" s="26"/>
      <c r="AC75" s="16">
        <v>1</v>
      </c>
      <c r="AD75" s="26"/>
      <c r="AE75" s="39">
        <v>46537.5</v>
      </c>
      <c r="AF75" s="40">
        <v>4188.38</v>
      </c>
      <c r="AG75" s="40">
        <v>42349.120000000003</v>
      </c>
      <c r="AH75" s="33">
        <f>IF(AG75&gt;'5'!$D$25,1,0)</f>
        <v>1</v>
      </c>
      <c r="AI75" s="16"/>
      <c r="AJ75" s="16"/>
      <c r="AK75" s="27"/>
      <c r="AL75" s="27"/>
    </row>
    <row r="76" spans="1:38" ht="15.75" customHeight="1">
      <c r="A76" s="16">
        <v>3831</v>
      </c>
      <c r="B76" s="9" t="s">
        <v>361</v>
      </c>
      <c r="C76" s="9" t="s">
        <v>362</v>
      </c>
      <c r="D76" s="9" t="s">
        <v>363</v>
      </c>
      <c r="E76" s="16">
        <v>4869</v>
      </c>
      <c r="F76" s="9" t="s">
        <v>364</v>
      </c>
      <c r="G76" s="17">
        <v>39789</v>
      </c>
      <c r="H76" s="9" t="s">
        <v>45</v>
      </c>
      <c r="I76" s="10">
        <v>42</v>
      </c>
      <c r="J76" s="18">
        <v>1</v>
      </c>
      <c r="K76" s="9" t="s">
        <v>365</v>
      </c>
      <c r="L76" s="16">
        <v>1</v>
      </c>
      <c r="M76" s="9" t="s">
        <v>365</v>
      </c>
      <c r="N76" s="9" t="s">
        <v>348</v>
      </c>
      <c r="O76" s="9" t="s">
        <v>341</v>
      </c>
      <c r="P76" s="16">
        <v>11238</v>
      </c>
      <c r="Q76" s="9" t="s">
        <v>7</v>
      </c>
      <c r="R76" s="9" t="s">
        <v>48</v>
      </c>
      <c r="S76" s="9" t="s">
        <v>59</v>
      </c>
      <c r="T76" s="9" t="s">
        <v>50</v>
      </c>
      <c r="U76" s="16">
        <v>3</v>
      </c>
      <c r="V76" s="16">
        <v>500</v>
      </c>
      <c r="W76" s="19">
        <v>89</v>
      </c>
      <c r="X76" s="26"/>
      <c r="Y76" s="16">
        <v>149</v>
      </c>
      <c r="Z76" s="16">
        <v>126.65</v>
      </c>
      <c r="AA76" s="16">
        <v>213</v>
      </c>
      <c r="AB76" s="16">
        <v>9</v>
      </c>
      <c r="AC76" s="16">
        <v>1</v>
      </c>
      <c r="AD76" s="16">
        <v>4.3600000000000003</v>
      </c>
      <c r="AE76" s="39">
        <v>11271.85</v>
      </c>
      <c r="AF76" s="40">
        <v>1014.47</v>
      </c>
      <c r="AG76" s="40">
        <v>10257.380000000001</v>
      </c>
      <c r="AH76" s="33">
        <f>IF(AG76&gt;'5'!$D$25,1,0)</f>
        <v>0</v>
      </c>
      <c r="AI76" s="16"/>
      <c r="AJ76" s="16"/>
      <c r="AK76" s="17"/>
      <c r="AL76" s="17"/>
    </row>
    <row r="77" spans="1:38" ht="15.75" customHeight="1">
      <c r="A77" s="16">
        <v>5022</v>
      </c>
      <c r="B77" s="9" t="s">
        <v>366</v>
      </c>
      <c r="C77" s="123" t="s">
        <v>367</v>
      </c>
      <c r="D77" s="124"/>
      <c r="E77" s="16">
        <v>7192</v>
      </c>
      <c r="F77" s="9" t="s">
        <v>368</v>
      </c>
      <c r="G77" s="17">
        <v>39842</v>
      </c>
      <c r="H77" s="9" t="s">
        <v>94</v>
      </c>
      <c r="I77" s="10">
        <v>678</v>
      </c>
      <c r="J77" s="18">
        <v>1</v>
      </c>
      <c r="K77" s="9" t="s">
        <v>369</v>
      </c>
      <c r="L77" s="16">
        <v>1</v>
      </c>
      <c r="M77" s="26"/>
      <c r="N77" s="9" t="s">
        <v>7</v>
      </c>
      <c r="O77" s="9" t="s">
        <v>341</v>
      </c>
      <c r="P77" s="16">
        <v>10029</v>
      </c>
      <c r="Q77" s="9" t="s">
        <v>7</v>
      </c>
      <c r="R77" s="9" t="s">
        <v>48</v>
      </c>
      <c r="S77" s="9" t="s">
        <v>52</v>
      </c>
      <c r="T77" s="9" t="s">
        <v>50</v>
      </c>
      <c r="U77" s="16">
        <v>1</v>
      </c>
      <c r="V77" s="9" t="s">
        <v>51</v>
      </c>
      <c r="W77" s="19">
        <v>80</v>
      </c>
      <c r="X77" s="19">
        <v>80</v>
      </c>
      <c r="Y77" s="16">
        <v>11</v>
      </c>
      <c r="Z77" s="16">
        <v>9.35</v>
      </c>
      <c r="AA77" s="16">
        <v>7</v>
      </c>
      <c r="AB77" s="16">
        <v>10</v>
      </c>
      <c r="AC77" s="16">
        <v>1</v>
      </c>
      <c r="AD77" s="16">
        <v>0.09</v>
      </c>
      <c r="AE77" s="39">
        <v>748</v>
      </c>
      <c r="AF77" s="40">
        <v>67.319999999999993</v>
      </c>
      <c r="AG77" s="40">
        <v>680.68000000000006</v>
      </c>
      <c r="AH77" s="33">
        <f>IF(AG77&gt;'5'!$D$25,1,0)</f>
        <v>0</v>
      </c>
      <c r="AI77" s="16"/>
      <c r="AJ77" s="16"/>
      <c r="AK77" s="17"/>
      <c r="AL77" s="17"/>
    </row>
    <row r="78" spans="1:38" ht="15.75" customHeight="1">
      <c r="A78" s="16">
        <v>5099</v>
      </c>
      <c r="B78" s="9" t="s">
        <v>370</v>
      </c>
      <c r="C78" s="9" t="s">
        <v>371</v>
      </c>
      <c r="D78" s="9" t="s">
        <v>372</v>
      </c>
      <c r="E78" s="16">
        <v>7322</v>
      </c>
      <c r="F78" s="9" t="s">
        <v>136</v>
      </c>
      <c r="G78" s="17">
        <v>39846</v>
      </c>
      <c r="H78" s="9" t="s">
        <v>94</v>
      </c>
      <c r="I78" s="10">
        <v>517</v>
      </c>
      <c r="J78" s="18">
        <v>1</v>
      </c>
      <c r="K78" s="9" t="s">
        <v>373</v>
      </c>
      <c r="L78" s="16">
        <v>1</v>
      </c>
      <c r="M78" s="26"/>
      <c r="N78" s="9" t="s">
        <v>7</v>
      </c>
      <c r="O78" s="9" t="s">
        <v>341</v>
      </c>
      <c r="P78" s="16">
        <v>10016</v>
      </c>
      <c r="Q78" s="9" t="s">
        <v>7</v>
      </c>
      <c r="R78" s="9" t="s">
        <v>48</v>
      </c>
      <c r="S78" s="9" t="s">
        <v>52</v>
      </c>
      <c r="T78" s="9" t="s">
        <v>50</v>
      </c>
      <c r="U78" s="16">
        <v>2</v>
      </c>
      <c r="V78" s="9" t="s">
        <v>51</v>
      </c>
      <c r="W78" s="19">
        <v>185</v>
      </c>
      <c r="X78" s="19">
        <v>125</v>
      </c>
      <c r="Y78" s="16">
        <v>306</v>
      </c>
      <c r="Z78" s="16">
        <v>260.10000000000002</v>
      </c>
      <c r="AA78" s="16">
        <v>66</v>
      </c>
      <c r="AB78" s="16">
        <v>9</v>
      </c>
      <c r="AC78" s="16">
        <v>1</v>
      </c>
      <c r="AD78" s="16">
        <v>0.56999999999999995</v>
      </c>
      <c r="AE78" s="39">
        <v>48118.5</v>
      </c>
      <c r="AF78" s="40">
        <v>4330.67</v>
      </c>
      <c r="AG78" s="40">
        <v>43787.83</v>
      </c>
      <c r="AH78" s="33">
        <f>IF(AG78&gt;'5'!$D$25,1,0)</f>
        <v>1</v>
      </c>
      <c r="AI78" s="16"/>
      <c r="AJ78" s="16"/>
      <c r="AK78" s="17"/>
      <c r="AL78" s="17"/>
    </row>
    <row r="79" spans="1:38" ht="15.75" customHeight="1">
      <c r="A79" s="16">
        <v>5121</v>
      </c>
      <c r="B79" s="9" t="s">
        <v>374</v>
      </c>
      <c r="C79" s="123" t="s">
        <v>375</v>
      </c>
      <c r="D79" s="124"/>
      <c r="E79" s="16">
        <v>7356</v>
      </c>
      <c r="F79" s="9" t="s">
        <v>376</v>
      </c>
      <c r="G79" s="17">
        <v>39847</v>
      </c>
      <c r="H79" s="9" t="s">
        <v>51</v>
      </c>
      <c r="I79" s="10" t="s">
        <v>51</v>
      </c>
      <c r="J79" s="9" t="s">
        <v>51</v>
      </c>
      <c r="K79" s="9" t="s">
        <v>377</v>
      </c>
      <c r="L79" s="16">
        <v>1</v>
      </c>
      <c r="M79" s="26"/>
      <c r="N79" s="9" t="s">
        <v>348</v>
      </c>
      <c r="O79" s="9" t="s">
        <v>341</v>
      </c>
      <c r="P79" s="16">
        <v>11216</v>
      </c>
      <c r="Q79" s="9" t="s">
        <v>7</v>
      </c>
      <c r="R79" s="9" t="s">
        <v>48</v>
      </c>
      <c r="S79" s="9" t="s">
        <v>52</v>
      </c>
      <c r="T79" s="9" t="s">
        <v>57</v>
      </c>
      <c r="U79" s="16">
        <v>2</v>
      </c>
      <c r="V79" s="9" t="s">
        <v>51</v>
      </c>
      <c r="W79" s="19">
        <v>60</v>
      </c>
      <c r="X79" s="26"/>
      <c r="Y79" s="16">
        <v>365</v>
      </c>
      <c r="Z79" s="16">
        <v>310.25</v>
      </c>
      <c r="AA79" s="16">
        <v>51</v>
      </c>
      <c r="AB79" s="16">
        <v>9</v>
      </c>
      <c r="AC79" s="16">
        <v>1</v>
      </c>
      <c r="AD79" s="16">
        <v>0.45</v>
      </c>
      <c r="AE79" s="39">
        <v>18615</v>
      </c>
      <c r="AF79" s="40">
        <v>1675.35</v>
      </c>
      <c r="AG79" s="40">
        <v>16939.650000000001</v>
      </c>
      <c r="AH79" s="33">
        <f>IF(AG79&gt;'5'!$D$25,1,0)</f>
        <v>0</v>
      </c>
      <c r="AI79" s="16"/>
      <c r="AJ79" s="16"/>
      <c r="AK79" s="17"/>
      <c r="AL79" s="17"/>
    </row>
    <row r="80" spans="1:38" ht="15.75" customHeight="1">
      <c r="A80" s="16">
        <v>5172</v>
      </c>
      <c r="B80" s="9" t="s">
        <v>378</v>
      </c>
      <c r="C80" s="9" t="s">
        <v>379</v>
      </c>
      <c r="D80" s="9" t="s">
        <v>380</v>
      </c>
      <c r="E80" s="16">
        <v>7386</v>
      </c>
      <c r="F80" s="9" t="s">
        <v>381</v>
      </c>
      <c r="G80" s="17">
        <v>39847</v>
      </c>
      <c r="H80" s="9" t="s">
        <v>51</v>
      </c>
      <c r="I80" s="10" t="s">
        <v>51</v>
      </c>
      <c r="J80" s="9" t="s">
        <v>51</v>
      </c>
      <c r="K80" s="9" t="s">
        <v>382</v>
      </c>
      <c r="L80" s="16">
        <v>1</v>
      </c>
      <c r="M80" s="9" t="s">
        <v>382</v>
      </c>
      <c r="N80" s="9" t="s">
        <v>7</v>
      </c>
      <c r="O80" s="9" t="s">
        <v>341</v>
      </c>
      <c r="P80" s="16">
        <v>10016</v>
      </c>
      <c r="Q80" s="9" t="s">
        <v>7</v>
      </c>
      <c r="R80" s="9" t="s">
        <v>48</v>
      </c>
      <c r="S80" s="9" t="s">
        <v>52</v>
      </c>
      <c r="T80" s="9" t="s">
        <v>50</v>
      </c>
      <c r="U80" s="16">
        <v>2</v>
      </c>
      <c r="V80" s="9" t="s">
        <v>51</v>
      </c>
      <c r="W80" s="19">
        <v>129</v>
      </c>
      <c r="X80" s="19">
        <v>90</v>
      </c>
      <c r="Y80" s="16">
        <v>0</v>
      </c>
      <c r="Z80" s="16">
        <v>0</v>
      </c>
      <c r="AA80" s="16">
        <v>82</v>
      </c>
      <c r="AB80" s="16">
        <v>10</v>
      </c>
      <c r="AC80" s="16">
        <v>1</v>
      </c>
      <c r="AD80" s="16">
        <v>0.71</v>
      </c>
      <c r="AE80" s="39">
        <v>0</v>
      </c>
      <c r="AF80" s="40">
        <v>0</v>
      </c>
      <c r="AG80" s="40">
        <v>0</v>
      </c>
      <c r="AH80" s="33">
        <f>IF(AG80&gt;'5'!$D$25,1,0)</f>
        <v>0</v>
      </c>
      <c r="AI80" s="16"/>
      <c r="AJ80" s="16"/>
      <c r="AK80" s="17"/>
      <c r="AL80" s="17"/>
    </row>
    <row r="81" spans="1:38" ht="15.75" customHeight="1">
      <c r="A81" s="16">
        <v>5178</v>
      </c>
      <c r="B81" s="9" t="s">
        <v>383</v>
      </c>
      <c r="C81" s="9" t="s">
        <v>384</v>
      </c>
      <c r="D81" s="9" t="s">
        <v>385</v>
      </c>
      <c r="E81" s="16">
        <v>8967</v>
      </c>
      <c r="F81" s="9" t="s">
        <v>386</v>
      </c>
      <c r="G81" s="17">
        <v>39875</v>
      </c>
      <c r="H81" s="9" t="s">
        <v>94</v>
      </c>
      <c r="I81" s="10">
        <v>597</v>
      </c>
      <c r="J81" s="18">
        <v>0.91</v>
      </c>
      <c r="K81" s="9" t="s">
        <v>387</v>
      </c>
      <c r="L81" s="16">
        <v>1</v>
      </c>
      <c r="M81" s="9" t="s">
        <v>387</v>
      </c>
      <c r="N81" s="9" t="s">
        <v>7</v>
      </c>
      <c r="O81" s="9" t="s">
        <v>341</v>
      </c>
      <c r="P81" s="16">
        <v>10019</v>
      </c>
      <c r="Q81" s="9" t="s">
        <v>7</v>
      </c>
      <c r="R81" s="9" t="s">
        <v>48</v>
      </c>
      <c r="S81" s="9" t="s">
        <v>52</v>
      </c>
      <c r="T81" s="9" t="s">
        <v>57</v>
      </c>
      <c r="U81" s="16">
        <v>2</v>
      </c>
      <c r="V81" s="9" t="s">
        <v>51</v>
      </c>
      <c r="W81" s="19">
        <v>79</v>
      </c>
      <c r="X81" s="19">
        <v>15</v>
      </c>
      <c r="Y81" s="16">
        <v>204</v>
      </c>
      <c r="Z81" s="16">
        <v>173.4</v>
      </c>
      <c r="AA81" s="16">
        <v>396</v>
      </c>
      <c r="AB81" s="16">
        <v>9</v>
      </c>
      <c r="AC81" s="16">
        <v>1</v>
      </c>
      <c r="AD81" s="16">
        <v>3.46</v>
      </c>
      <c r="AE81" s="39">
        <v>13698.6</v>
      </c>
      <c r="AF81" s="40">
        <v>1232.8699999999999</v>
      </c>
      <c r="AG81" s="40">
        <v>12465.73</v>
      </c>
      <c r="AH81" s="33">
        <f>IF(AG81&gt;'5'!$D$25,1,0)</f>
        <v>0</v>
      </c>
      <c r="AI81" s="16"/>
      <c r="AJ81" s="16"/>
      <c r="AK81" s="17"/>
      <c r="AL81" s="17"/>
    </row>
    <row r="82" spans="1:38" ht="15.75" customHeight="1">
      <c r="A82" s="16">
        <v>5203</v>
      </c>
      <c r="B82" s="9" t="s">
        <v>388</v>
      </c>
      <c r="C82" s="9" t="s">
        <v>389</v>
      </c>
      <c r="D82" s="9" t="s">
        <v>390</v>
      </c>
      <c r="E82" s="16">
        <v>7490</v>
      </c>
      <c r="F82" s="9" t="s">
        <v>391</v>
      </c>
      <c r="G82" s="17">
        <v>39849</v>
      </c>
      <c r="H82" s="9" t="s">
        <v>51</v>
      </c>
      <c r="I82" s="10" t="s">
        <v>51</v>
      </c>
      <c r="J82" s="9" t="s">
        <v>51</v>
      </c>
      <c r="K82" s="9" t="s">
        <v>392</v>
      </c>
      <c r="L82" s="16">
        <v>1</v>
      </c>
      <c r="M82" s="9" t="s">
        <v>392</v>
      </c>
      <c r="N82" s="9" t="s">
        <v>7</v>
      </c>
      <c r="O82" s="9" t="s">
        <v>341</v>
      </c>
      <c r="P82" s="16">
        <v>10025</v>
      </c>
      <c r="Q82" s="9" t="s">
        <v>7</v>
      </c>
      <c r="R82" s="9" t="s">
        <v>48</v>
      </c>
      <c r="S82" s="9" t="s">
        <v>52</v>
      </c>
      <c r="T82" s="9" t="s">
        <v>57</v>
      </c>
      <c r="U82" s="16">
        <v>1</v>
      </c>
      <c r="V82" s="9" t="s">
        <v>51</v>
      </c>
      <c r="W82" s="19">
        <v>79</v>
      </c>
      <c r="X82" s="26"/>
      <c r="Y82" s="16">
        <v>0</v>
      </c>
      <c r="Z82" s="16">
        <v>0</v>
      </c>
      <c r="AA82" s="16">
        <v>118</v>
      </c>
      <c r="AB82" s="16">
        <v>10</v>
      </c>
      <c r="AC82" s="16">
        <v>1</v>
      </c>
      <c r="AD82" s="16">
        <v>1.07</v>
      </c>
      <c r="AE82" s="39">
        <v>0</v>
      </c>
      <c r="AF82" s="40">
        <v>0</v>
      </c>
      <c r="AG82" s="40">
        <v>0</v>
      </c>
      <c r="AH82" s="33">
        <f>IF(AG82&gt;'5'!$D$25,1,0)</f>
        <v>0</v>
      </c>
      <c r="AI82" s="16"/>
      <c r="AJ82" s="16"/>
      <c r="AK82" s="17"/>
      <c r="AL82" s="17"/>
    </row>
    <row r="83" spans="1:38" ht="15.75" customHeight="1">
      <c r="A83" s="16">
        <v>5216</v>
      </c>
      <c r="B83" s="9" t="s">
        <v>393</v>
      </c>
      <c r="C83" s="123" t="s">
        <v>394</v>
      </c>
      <c r="D83" s="124"/>
      <c r="E83" s="16">
        <v>7510</v>
      </c>
      <c r="F83" s="9" t="s">
        <v>395</v>
      </c>
      <c r="G83" s="17">
        <v>39850</v>
      </c>
      <c r="H83" s="9" t="s">
        <v>51</v>
      </c>
      <c r="I83" s="10" t="s">
        <v>51</v>
      </c>
      <c r="J83" s="9" t="s">
        <v>51</v>
      </c>
      <c r="K83" s="9" t="s">
        <v>373</v>
      </c>
      <c r="L83" s="16">
        <v>5</v>
      </c>
      <c r="M83" s="9" t="s">
        <v>373</v>
      </c>
      <c r="N83" s="9" t="s">
        <v>7</v>
      </c>
      <c r="O83" s="9" t="s">
        <v>341</v>
      </c>
      <c r="P83" s="16">
        <v>10010</v>
      </c>
      <c r="Q83" s="9" t="s">
        <v>7</v>
      </c>
      <c r="R83" s="9" t="s">
        <v>48</v>
      </c>
      <c r="S83" s="9" t="s">
        <v>52</v>
      </c>
      <c r="T83" s="9" t="s">
        <v>50</v>
      </c>
      <c r="U83" s="16">
        <v>4</v>
      </c>
      <c r="V83" s="16">
        <v>500</v>
      </c>
      <c r="W83" s="19">
        <v>126</v>
      </c>
      <c r="X83" s="19">
        <v>50</v>
      </c>
      <c r="Y83" s="16">
        <v>276</v>
      </c>
      <c r="Z83" s="16">
        <v>234.6</v>
      </c>
      <c r="AA83" s="16">
        <v>34</v>
      </c>
      <c r="AB83" s="16">
        <v>8</v>
      </c>
      <c r="AC83" s="16">
        <v>5</v>
      </c>
      <c r="AD83" s="16">
        <v>0.3</v>
      </c>
      <c r="AE83" s="39">
        <v>29559.599999999999</v>
      </c>
      <c r="AF83" s="40">
        <v>2660.36</v>
      </c>
      <c r="AG83" s="40">
        <v>26899.239999999998</v>
      </c>
      <c r="AH83" s="33">
        <f>IF(AG83&gt;'5'!$D$25,1,0)</f>
        <v>1</v>
      </c>
      <c r="AI83" s="16"/>
      <c r="AJ83" s="16"/>
      <c r="AK83" s="17"/>
      <c r="AL83" s="17"/>
    </row>
    <row r="84" spans="1:38" ht="15.75" customHeight="1">
      <c r="A84" s="16">
        <v>5238</v>
      </c>
      <c r="B84" s="9" t="s">
        <v>396</v>
      </c>
      <c r="C84" s="9" t="s">
        <v>397</v>
      </c>
      <c r="D84" s="9" t="s">
        <v>398</v>
      </c>
      <c r="E84" s="16">
        <v>7549</v>
      </c>
      <c r="F84" s="9" t="s">
        <v>399</v>
      </c>
      <c r="G84" s="17">
        <v>39851</v>
      </c>
      <c r="H84" s="9" t="s">
        <v>94</v>
      </c>
      <c r="I84" s="10">
        <v>725</v>
      </c>
      <c r="J84" s="18">
        <v>0.9</v>
      </c>
      <c r="K84" s="9" t="s">
        <v>400</v>
      </c>
      <c r="L84" s="16">
        <v>4</v>
      </c>
      <c r="M84" s="9" t="s">
        <v>400</v>
      </c>
      <c r="N84" s="9" t="s">
        <v>7</v>
      </c>
      <c r="O84" s="9" t="s">
        <v>341</v>
      </c>
      <c r="P84" s="16">
        <v>10002</v>
      </c>
      <c r="Q84" s="9" t="s">
        <v>7</v>
      </c>
      <c r="R84" s="9" t="s">
        <v>48</v>
      </c>
      <c r="S84" s="9" t="s">
        <v>52</v>
      </c>
      <c r="T84" s="9" t="s">
        <v>50</v>
      </c>
      <c r="U84" s="16">
        <v>3</v>
      </c>
      <c r="V84" s="9" t="s">
        <v>51</v>
      </c>
      <c r="W84" s="19">
        <v>120</v>
      </c>
      <c r="X84" s="19">
        <v>40</v>
      </c>
      <c r="Y84" s="16">
        <v>249</v>
      </c>
      <c r="Z84" s="16">
        <v>211.65</v>
      </c>
      <c r="AA84" s="16">
        <v>149</v>
      </c>
      <c r="AB84" s="16">
        <v>10</v>
      </c>
      <c r="AC84" s="16">
        <v>4</v>
      </c>
      <c r="AD84" s="16">
        <v>1.35</v>
      </c>
      <c r="AE84" s="39">
        <v>25398</v>
      </c>
      <c r="AF84" s="40">
        <v>2285.8200000000002</v>
      </c>
      <c r="AG84" s="40">
        <v>23112.18</v>
      </c>
      <c r="AH84" s="33">
        <f>IF(AG84&gt;'5'!$D$25,1,0)</f>
        <v>1</v>
      </c>
      <c r="AI84" s="16"/>
      <c r="AJ84" s="16"/>
      <c r="AK84" s="17"/>
      <c r="AL84" s="17"/>
    </row>
    <row r="85" spans="1:38" ht="15.75" customHeight="1">
      <c r="A85" s="16">
        <v>5295</v>
      </c>
      <c r="B85" s="9" t="s">
        <v>401</v>
      </c>
      <c r="C85" s="123" t="s">
        <v>402</v>
      </c>
      <c r="D85" s="124"/>
      <c r="E85" s="16">
        <v>7702</v>
      </c>
      <c r="F85" s="9" t="s">
        <v>403</v>
      </c>
      <c r="G85" s="17">
        <v>39854</v>
      </c>
      <c r="H85" s="9" t="s">
        <v>51</v>
      </c>
      <c r="I85" s="10" t="s">
        <v>51</v>
      </c>
      <c r="J85" s="9" t="s">
        <v>51</v>
      </c>
      <c r="K85" s="9" t="s">
        <v>392</v>
      </c>
      <c r="L85" s="16">
        <v>1</v>
      </c>
      <c r="M85" s="9" t="s">
        <v>392</v>
      </c>
      <c r="N85" s="9" t="s">
        <v>7</v>
      </c>
      <c r="O85" s="9" t="s">
        <v>341</v>
      </c>
      <c r="P85" s="16">
        <v>10025</v>
      </c>
      <c r="Q85" s="9" t="s">
        <v>7</v>
      </c>
      <c r="R85" s="9" t="s">
        <v>48</v>
      </c>
      <c r="S85" s="9" t="s">
        <v>52</v>
      </c>
      <c r="T85" s="9" t="s">
        <v>50</v>
      </c>
      <c r="U85" s="16">
        <v>2</v>
      </c>
      <c r="V85" s="9" t="s">
        <v>51</v>
      </c>
      <c r="W85" s="19">
        <v>135</v>
      </c>
      <c r="X85" s="19">
        <v>60</v>
      </c>
      <c r="Y85" s="16">
        <v>269</v>
      </c>
      <c r="Z85" s="16">
        <v>228.65</v>
      </c>
      <c r="AA85" s="16">
        <v>42</v>
      </c>
      <c r="AB85" s="16">
        <v>10</v>
      </c>
      <c r="AC85" s="16">
        <v>1</v>
      </c>
      <c r="AD85" s="16">
        <v>0.37</v>
      </c>
      <c r="AE85" s="39">
        <v>30867.75</v>
      </c>
      <c r="AF85" s="40">
        <v>2778.1</v>
      </c>
      <c r="AG85" s="40">
        <v>28089.65</v>
      </c>
      <c r="AH85" s="33">
        <f>IF(AG85&gt;'5'!$D$25,1,0)</f>
        <v>1</v>
      </c>
      <c r="AI85" s="16"/>
      <c r="AJ85" s="16"/>
      <c r="AK85" s="17"/>
      <c r="AL85" s="17"/>
    </row>
    <row r="86" spans="1:38" ht="15.75" customHeight="1">
      <c r="A86" s="16">
        <v>5435</v>
      </c>
      <c r="B86" s="9" t="s">
        <v>404</v>
      </c>
      <c r="C86" s="9" t="s">
        <v>405</v>
      </c>
      <c r="D86" s="9" t="s">
        <v>406</v>
      </c>
      <c r="E86" s="16">
        <v>7987</v>
      </c>
      <c r="F86" s="9" t="s">
        <v>407</v>
      </c>
      <c r="G86" s="17">
        <v>39860</v>
      </c>
      <c r="H86" s="9" t="s">
        <v>45</v>
      </c>
      <c r="I86" s="10">
        <v>38</v>
      </c>
      <c r="J86" s="18">
        <v>1</v>
      </c>
      <c r="K86" s="9" t="s">
        <v>392</v>
      </c>
      <c r="L86" s="16">
        <v>2</v>
      </c>
      <c r="M86" s="26"/>
      <c r="N86" s="9" t="s">
        <v>7</v>
      </c>
      <c r="O86" s="9" t="s">
        <v>341</v>
      </c>
      <c r="P86" s="16">
        <v>10025</v>
      </c>
      <c r="Q86" s="9" t="s">
        <v>7</v>
      </c>
      <c r="R86" s="9" t="s">
        <v>48</v>
      </c>
      <c r="S86" s="9" t="s">
        <v>52</v>
      </c>
      <c r="T86" s="9" t="s">
        <v>50</v>
      </c>
      <c r="U86" s="16">
        <v>2</v>
      </c>
      <c r="V86" s="9" t="s">
        <v>51</v>
      </c>
      <c r="W86" s="19">
        <v>145</v>
      </c>
      <c r="X86" s="19">
        <v>60</v>
      </c>
      <c r="Y86" s="16">
        <v>338</v>
      </c>
      <c r="Z86" s="16">
        <v>287.3</v>
      </c>
      <c r="AA86" s="16">
        <v>26</v>
      </c>
      <c r="AB86" s="16">
        <v>9</v>
      </c>
      <c r="AC86" s="16">
        <v>1</v>
      </c>
      <c r="AD86" s="16">
        <v>0.23</v>
      </c>
      <c r="AE86" s="39">
        <v>41658.5</v>
      </c>
      <c r="AF86" s="40">
        <v>3749.27</v>
      </c>
      <c r="AG86" s="40">
        <v>37909.230000000003</v>
      </c>
      <c r="AH86" s="33">
        <f>IF(AG86&gt;'5'!$D$25,1,0)</f>
        <v>1</v>
      </c>
      <c r="AI86" s="16"/>
      <c r="AJ86" s="16"/>
      <c r="AK86" s="17"/>
      <c r="AL86" s="17"/>
    </row>
    <row r="87" spans="1:38" ht="15.75" customHeight="1">
      <c r="A87" s="16">
        <v>5803</v>
      </c>
      <c r="B87" s="9" t="s">
        <v>408</v>
      </c>
      <c r="C87" s="9" t="s">
        <v>409</v>
      </c>
      <c r="D87" s="9" t="s">
        <v>410</v>
      </c>
      <c r="E87" s="16">
        <v>9744</v>
      </c>
      <c r="F87" s="9" t="s">
        <v>411</v>
      </c>
      <c r="G87" s="17">
        <v>39882</v>
      </c>
      <c r="H87" s="9" t="s">
        <v>51</v>
      </c>
      <c r="I87" s="10" t="s">
        <v>51</v>
      </c>
      <c r="J87" s="9" t="s">
        <v>51</v>
      </c>
      <c r="K87" s="9" t="s">
        <v>412</v>
      </c>
      <c r="L87" s="16">
        <v>3</v>
      </c>
      <c r="M87" s="9" t="s">
        <v>412</v>
      </c>
      <c r="N87" s="9" t="s">
        <v>348</v>
      </c>
      <c r="O87" s="9" t="s">
        <v>341</v>
      </c>
      <c r="P87" s="16">
        <v>11215</v>
      </c>
      <c r="Q87" s="9" t="s">
        <v>7</v>
      </c>
      <c r="R87" s="9" t="s">
        <v>48</v>
      </c>
      <c r="S87" s="9" t="s">
        <v>49</v>
      </c>
      <c r="T87" s="9" t="s">
        <v>57</v>
      </c>
      <c r="U87" s="16">
        <v>2</v>
      </c>
      <c r="V87" s="9" t="s">
        <v>51</v>
      </c>
      <c r="W87" s="19">
        <v>88</v>
      </c>
      <c r="X87" s="19">
        <v>164</v>
      </c>
      <c r="Y87" s="16">
        <v>328</v>
      </c>
      <c r="Z87" s="16">
        <v>278.8</v>
      </c>
      <c r="AA87" s="16">
        <v>157</v>
      </c>
      <c r="AB87" s="16">
        <v>10</v>
      </c>
      <c r="AC87" s="16">
        <v>3</v>
      </c>
      <c r="AD87" s="16">
        <v>1.36</v>
      </c>
      <c r="AE87" s="39">
        <v>24534.400000000001</v>
      </c>
      <c r="AF87" s="40">
        <v>2208.1</v>
      </c>
      <c r="AG87" s="40">
        <v>22326.300000000003</v>
      </c>
      <c r="AH87" s="33">
        <f>IF(AG87&gt;'5'!$D$25,1,0)</f>
        <v>1</v>
      </c>
      <c r="AI87" s="16"/>
      <c r="AJ87" s="16"/>
      <c r="AK87" s="17"/>
      <c r="AL87" s="17"/>
    </row>
    <row r="88" spans="1:38" ht="15.75" customHeight="1">
      <c r="A88" s="16">
        <v>6021</v>
      </c>
      <c r="B88" s="9" t="s">
        <v>413</v>
      </c>
      <c r="C88" s="123" t="s">
        <v>414</v>
      </c>
      <c r="D88" s="124"/>
      <c r="E88" s="16">
        <v>11528</v>
      </c>
      <c r="F88" s="9" t="s">
        <v>415</v>
      </c>
      <c r="G88" s="17">
        <v>39899</v>
      </c>
      <c r="H88" s="9" t="s">
        <v>65</v>
      </c>
      <c r="I88" s="10">
        <v>350</v>
      </c>
      <c r="J88" s="18">
        <v>0.79</v>
      </c>
      <c r="K88" s="9" t="s">
        <v>392</v>
      </c>
      <c r="L88" s="16">
        <v>1</v>
      </c>
      <c r="M88" s="26"/>
      <c r="N88" s="9" t="s">
        <v>7</v>
      </c>
      <c r="O88" s="9" t="s">
        <v>341</v>
      </c>
      <c r="P88" s="16">
        <v>10025</v>
      </c>
      <c r="Q88" s="9" t="s">
        <v>7</v>
      </c>
      <c r="R88" s="9" t="s">
        <v>48</v>
      </c>
      <c r="S88" s="9" t="s">
        <v>52</v>
      </c>
      <c r="T88" s="9" t="s">
        <v>57</v>
      </c>
      <c r="U88" s="16">
        <v>1</v>
      </c>
      <c r="V88" s="9" t="s">
        <v>51</v>
      </c>
      <c r="W88" s="19">
        <v>85</v>
      </c>
      <c r="X88" s="19">
        <v>80</v>
      </c>
      <c r="Y88" s="16">
        <v>344</v>
      </c>
      <c r="Z88" s="16">
        <v>292.39999999999998</v>
      </c>
      <c r="AA88" s="16">
        <v>93</v>
      </c>
      <c r="AB88" s="16">
        <v>10</v>
      </c>
      <c r="AC88" s="16">
        <v>1</v>
      </c>
      <c r="AD88" s="16">
        <v>0.81</v>
      </c>
      <c r="AE88" s="39">
        <v>24854</v>
      </c>
      <c r="AF88" s="40">
        <v>2236.86</v>
      </c>
      <c r="AG88" s="40">
        <v>22617.14</v>
      </c>
      <c r="AH88" s="33">
        <f>IF(AG88&gt;'5'!$D$25,1,0)</f>
        <v>1</v>
      </c>
      <c r="AI88" s="16"/>
      <c r="AJ88" s="16"/>
      <c r="AK88" s="17"/>
      <c r="AL88" s="17"/>
    </row>
    <row r="89" spans="1:38" ht="15.75" customHeight="1">
      <c r="A89" s="16">
        <v>6090</v>
      </c>
      <c r="B89" s="9" t="s">
        <v>416</v>
      </c>
      <c r="C89" s="9" t="s">
        <v>417</v>
      </c>
      <c r="D89" s="9" t="s">
        <v>418</v>
      </c>
      <c r="E89" s="16">
        <v>11975</v>
      </c>
      <c r="F89" s="9" t="s">
        <v>419</v>
      </c>
      <c r="G89" s="17">
        <v>39904</v>
      </c>
      <c r="H89" s="9" t="s">
        <v>51</v>
      </c>
      <c r="I89" s="10" t="s">
        <v>51</v>
      </c>
      <c r="J89" s="9" t="s">
        <v>51</v>
      </c>
      <c r="K89" s="9" t="s">
        <v>420</v>
      </c>
      <c r="L89" s="16">
        <v>1</v>
      </c>
      <c r="M89" s="9" t="s">
        <v>420</v>
      </c>
      <c r="N89" s="9" t="s">
        <v>7</v>
      </c>
      <c r="O89" s="9" t="s">
        <v>341</v>
      </c>
      <c r="P89" s="16">
        <v>10014</v>
      </c>
      <c r="Q89" s="9" t="s">
        <v>7</v>
      </c>
      <c r="R89" s="9" t="s">
        <v>48</v>
      </c>
      <c r="S89" s="9" t="s">
        <v>52</v>
      </c>
      <c r="T89" s="9" t="s">
        <v>50</v>
      </c>
      <c r="U89" s="16">
        <v>1</v>
      </c>
      <c r="V89" s="9" t="s">
        <v>51</v>
      </c>
      <c r="W89" s="19">
        <v>175</v>
      </c>
      <c r="X89" s="19">
        <v>100</v>
      </c>
      <c r="Y89" s="16">
        <v>0</v>
      </c>
      <c r="Z89" s="16">
        <v>0</v>
      </c>
      <c r="AA89" s="16">
        <v>26</v>
      </c>
      <c r="AB89" s="16">
        <v>10</v>
      </c>
      <c r="AC89" s="16">
        <v>1</v>
      </c>
      <c r="AD89" s="16">
        <v>0.23</v>
      </c>
      <c r="AE89" s="39">
        <v>0</v>
      </c>
      <c r="AF89" s="40">
        <v>0</v>
      </c>
      <c r="AG89" s="40">
        <v>0</v>
      </c>
      <c r="AH89" s="33">
        <f>IF(AG89&gt;'5'!$D$25,1,0)</f>
        <v>0</v>
      </c>
      <c r="AI89" s="16"/>
      <c r="AJ89" s="16"/>
      <c r="AK89" s="17"/>
      <c r="AL89" s="17"/>
    </row>
    <row r="90" spans="1:38" ht="15.75" customHeight="1">
      <c r="A90" s="16">
        <v>6848</v>
      </c>
      <c r="B90" s="9" t="s">
        <v>421</v>
      </c>
      <c r="C90" s="123" t="s">
        <v>422</v>
      </c>
      <c r="D90" s="124"/>
      <c r="E90" s="16">
        <v>15991</v>
      </c>
      <c r="F90" s="9" t="s">
        <v>423</v>
      </c>
      <c r="G90" s="17">
        <v>39939</v>
      </c>
      <c r="H90" s="9" t="s">
        <v>65</v>
      </c>
      <c r="I90" s="10">
        <v>342</v>
      </c>
      <c r="J90" s="18">
        <v>1</v>
      </c>
      <c r="K90" s="9" t="s">
        <v>357</v>
      </c>
      <c r="L90" s="16">
        <v>1</v>
      </c>
      <c r="M90" s="9" t="s">
        <v>357</v>
      </c>
      <c r="N90" s="9" t="s">
        <v>348</v>
      </c>
      <c r="O90" s="9" t="s">
        <v>341</v>
      </c>
      <c r="P90" s="16">
        <v>11211</v>
      </c>
      <c r="Q90" s="9" t="s">
        <v>7</v>
      </c>
      <c r="R90" s="9" t="s">
        <v>48</v>
      </c>
      <c r="S90" s="9" t="s">
        <v>52</v>
      </c>
      <c r="T90" s="9" t="s">
        <v>50</v>
      </c>
      <c r="U90" s="16">
        <v>3</v>
      </c>
      <c r="V90" s="16">
        <v>500</v>
      </c>
      <c r="W90" s="19">
        <v>140</v>
      </c>
      <c r="X90" s="19">
        <v>90</v>
      </c>
      <c r="Y90" s="16">
        <v>261</v>
      </c>
      <c r="Z90" s="16">
        <v>221.85</v>
      </c>
      <c r="AA90" s="16">
        <v>103</v>
      </c>
      <c r="AB90" s="16">
        <v>9</v>
      </c>
      <c r="AC90" s="16">
        <v>1</v>
      </c>
      <c r="AD90" s="16">
        <v>0.9</v>
      </c>
      <c r="AE90" s="39">
        <v>31059</v>
      </c>
      <c r="AF90" s="40">
        <v>2795.31</v>
      </c>
      <c r="AG90" s="40">
        <v>28263.69</v>
      </c>
      <c r="AH90" s="33">
        <f>IF(AG90&gt;'5'!$D$25,1,0)</f>
        <v>1</v>
      </c>
      <c r="AI90" s="16"/>
      <c r="AJ90" s="16"/>
      <c r="AK90" s="17"/>
      <c r="AL90" s="17"/>
    </row>
    <row r="91" spans="1:38" ht="15.75" customHeight="1">
      <c r="A91" s="16">
        <v>6990</v>
      </c>
      <c r="B91" s="9" t="s">
        <v>424</v>
      </c>
      <c r="C91" s="9" t="s">
        <v>425</v>
      </c>
      <c r="D91" s="9" t="s">
        <v>426</v>
      </c>
      <c r="E91" s="16">
        <v>16800</v>
      </c>
      <c r="F91" s="9" t="s">
        <v>427</v>
      </c>
      <c r="G91" s="17">
        <v>39945</v>
      </c>
      <c r="H91" s="9" t="s">
        <v>45</v>
      </c>
      <c r="I91" s="10">
        <v>50</v>
      </c>
      <c r="J91" s="18">
        <v>1</v>
      </c>
      <c r="K91" s="9" t="s">
        <v>369</v>
      </c>
      <c r="L91" s="16">
        <v>4</v>
      </c>
      <c r="M91" s="9" t="s">
        <v>369</v>
      </c>
      <c r="N91" s="9" t="s">
        <v>7</v>
      </c>
      <c r="O91" s="9" t="s">
        <v>341</v>
      </c>
      <c r="P91" s="16">
        <v>10029</v>
      </c>
      <c r="Q91" s="9" t="s">
        <v>7</v>
      </c>
      <c r="R91" s="9" t="s">
        <v>48</v>
      </c>
      <c r="S91" s="9" t="s">
        <v>52</v>
      </c>
      <c r="T91" s="9" t="s">
        <v>57</v>
      </c>
      <c r="U91" s="16">
        <v>1</v>
      </c>
      <c r="V91" s="9" t="s">
        <v>51</v>
      </c>
      <c r="W91" s="19">
        <v>75</v>
      </c>
      <c r="X91" s="26"/>
      <c r="Y91" s="16">
        <v>294</v>
      </c>
      <c r="Z91" s="16">
        <v>249.9</v>
      </c>
      <c r="AA91" s="16">
        <v>229</v>
      </c>
      <c r="AB91" s="16">
        <v>10</v>
      </c>
      <c r="AC91" s="16">
        <v>3</v>
      </c>
      <c r="AD91" s="16">
        <v>2.11</v>
      </c>
      <c r="AE91" s="39">
        <v>18742.5</v>
      </c>
      <c r="AF91" s="40">
        <v>1686.83</v>
      </c>
      <c r="AG91" s="40">
        <v>17055.669999999998</v>
      </c>
      <c r="AH91" s="33">
        <f>IF(AG91&gt;'5'!$D$25,1,0)</f>
        <v>0</v>
      </c>
      <c r="AI91" s="16"/>
      <c r="AJ91" s="16"/>
      <c r="AK91" s="17"/>
      <c r="AL91" s="17"/>
    </row>
    <row r="92" spans="1:38" ht="15.75" customHeight="1">
      <c r="A92" s="16">
        <v>7036</v>
      </c>
      <c r="B92" s="9" t="s">
        <v>428</v>
      </c>
      <c r="C92" s="9" t="s">
        <v>429</v>
      </c>
      <c r="D92" s="9" t="s">
        <v>430</v>
      </c>
      <c r="E92" s="16">
        <v>53179</v>
      </c>
      <c r="F92" s="9" t="s">
        <v>431</v>
      </c>
      <c r="G92" s="17">
        <v>40128</v>
      </c>
      <c r="H92" s="9" t="s">
        <v>432</v>
      </c>
      <c r="I92" s="10">
        <v>2000</v>
      </c>
      <c r="J92" s="18">
        <v>0.13</v>
      </c>
      <c r="K92" s="9" t="s">
        <v>347</v>
      </c>
      <c r="L92" s="16">
        <v>3</v>
      </c>
      <c r="M92" s="26"/>
      <c r="N92" s="9" t="s">
        <v>348</v>
      </c>
      <c r="O92" s="9" t="s">
        <v>341</v>
      </c>
      <c r="P92" s="16">
        <v>11218</v>
      </c>
      <c r="Q92" s="9" t="s">
        <v>7</v>
      </c>
      <c r="R92" s="9" t="s">
        <v>48</v>
      </c>
      <c r="S92" s="9" t="s">
        <v>79</v>
      </c>
      <c r="T92" s="9" t="s">
        <v>57</v>
      </c>
      <c r="U92" s="16">
        <v>2</v>
      </c>
      <c r="V92" s="9" t="s">
        <v>51</v>
      </c>
      <c r="W92" s="19">
        <v>65</v>
      </c>
      <c r="X92" s="19">
        <v>30</v>
      </c>
      <c r="Y92" s="16">
        <v>361</v>
      </c>
      <c r="Z92" s="16">
        <v>306.85000000000002</v>
      </c>
      <c r="AA92" s="16">
        <v>4</v>
      </c>
      <c r="AB92" s="16">
        <v>9</v>
      </c>
      <c r="AC92" s="16">
        <v>3</v>
      </c>
      <c r="AD92" s="16">
        <v>0.04</v>
      </c>
      <c r="AE92" s="39">
        <v>19945.25</v>
      </c>
      <c r="AF92" s="40">
        <v>1795.07</v>
      </c>
      <c r="AG92" s="40">
        <v>18150.18</v>
      </c>
      <c r="AH92" s="33">
        <f>IF(AG92&gt;'5'!$D$25,1,0)</f>
        <v>0</v>
      </c>
      <c r="AI92" s="16"/>
      <c r="AJ92" s="16"/>
      <c r="AK92" s="17"/>
      <c r="AL92" s="17"/>
    </row>
    <row r="93" spans="1:38" ht="15.75" customHeight="1">
      <c r="A93" s="16">
        <v>7064</v>
      </c>
      <c r="B93" s="9" t="s">
        <v>433</v>
      </c>
      <c r="C93" s="9" t="s">
        <v>434</v>
      </c>
      <c r="D93" s="9" t="s">
        <v>435</v>
      </c>
      <c r="E93" s="16">
        <v>17297</v>
      </c>
      <c r="F93" s="9" t="s">
        <v>436</v>
      </c>
      <c r="G93" s="17">
        <v>39948</v>
      </c>
      <c r="H93" s="9" t="s">
        <v>65</v>
      </c>
      <c r="I93" s="10">
        <v>226</v>
      </c>
      <c r="J93" s="18">
        <v>1</v>
      </c>
      <c r="K93" s="9" t="s">
        <v>357</v>
      </c>
      <c r="L93" s="16">
        <v>1</v>
      </c>
      <c r="M93" s="26"/>
      <c r="N93" s="9" t="s">
        <v>348</v>
      </c>
      <c r="O93" s="9" t="s">
        <v>341</v>
      </c>
      <c r="P93" s="16">
        <v>11211</v>
      </c>
      <c r="Q93" s="9" t="s">
        <v>7</v>
      </c>
      <c r="R93" s="9" t="s">
        <v>48</v>
      </c>
      <c r="S93" s="9" t="s">
        <v>68</v>
      </c>
      <c r="T93" s="9" t="s">
        <v>57</v>
      </c>
      <c r="U93" s="16">
        <v>1</v>
      </c>
      <c r="V93" s="9" t="s">
        <v>51</v>
      </c>
      <c r="W93" s="19">
        <v>150</v>
      </c>
      <c r="X93" s="19">
        <v>50</v>
      </c>
      <c r="Y93" s="16">
        <v>58</v>
      </c>
      <c r="Z93" s="16">
        <v>49.3</v>
      </c>
      <c r="AA93" s="16">
        <v>9</v>
      </c>
      <c r="AB93" s="16">
        <v>10</v>
      </c>
      <c r="AC93" s="16">
        <v>1</v>
      </c>
      <c r="AD93" s="16">
        <v>0.09</v>
      </c>
      <c r="AE93" s="39">
        <v>7395</v>
      </c>
      <c r="AF93" s="40">
        <v>665.55</v>
      </c>
      <c r="AG93" s="40">
        <v>6729.45</v>
      </c>
      <c r="AH93" s="33">
        <f>IF(AG93&gt;'5'!$D$25,1,0)</f>
        <v>0</v>
      </c>
      <c r="AI93" s="16"/>
      <c r="AJ93" s="16"/>
      <c r="AK93" s="17"/>
      <c r="AL93" s="17"/>
    </row>
    <row r="94" spans="1:38" ht="15.75" customHeight="1">
      <c r="A94" s="16">
        <v>7097</v>
      </c>
      <c r="B94" s="9" t="s">
        <v>437</v>
      </c>
      <c r="C94" s="9" t="s">
        <v>438</v>
      </c>
      <c r="D94" s="9" t="s">
        <v>439</v>
      </c>
      <c r="E94" s="16">
        <v>17571</v>
      </c>
      <c r="F94" s="9" t="s">
        <v>440</v>
      </c>
      <c r="G94" s="17">
        <v>39950</v>
      </c>
      <c r="H94" s="9" t="s">
        <v>45</v>
      </c>
      <c r="I94" s="10">
        <v>25</v>
      </c>
      <c r="J94" s="18">
        <v>1</v>
      </c>
      <c r="K94" s="9" t="s">
        <v>441</v>
      </c>
      <c r="L94" s="16">
        <v>1</v>
      </c>
      <c r="M94" s="9" t="s">
        <v>441</v>
      </c>
      <c r="N94" s="9" t="s">
        <v>348</v>
      </c>
      <c r="O94" s="9" t="s">
        <v>341</v>
      </c>
      <c r="P94" s="16">
        <v>11205</v>
      </c>
      <c r="Q94" s="9" t="s">
        <v>7</v>
      </c>
      <c r="R94" s="9" t="s">
        <v>48</v>
      </c>
      <c r="S94" s="9" t="s">
        <v>52</v>
      </c>
      <c r="T94" s="9" t="s">
        <v>50</v>
      </c>
      <c r="U94" s="16">
        <v>4</v>
      </c>
      <c r="V94" s="9" t="s">
        <v>51</v>
      </c>
      <c r="W94" s="19">
        <v>215</v>
      </c>
      <c r="X94" s="26"/>
      <c r="Y94" s="16">
        <v>336</v>
      </c>
      <c r="Z94" s="16">
        <v>285.60000000000002</v>
      </c>
      <c r="AA94" s="16">
        <v>167</v>
      </c>
      <c r="AB94" s="16">
        <v>10</v>
      </c>
      <c r="AC94" s="16">
        <v>1</v>
      </c>
      <c r="AD94" s="16">
        <v>1.57</v>
      </c>
      <c r="AE94" s="39">
        <v>61404</v>
      </c>
      <c r="AF94" s="40">
        <v>5526.36</v>
      </c>
      <c r="AG94" s="40">
        <v>55877.64</v>
      </c>
      <c r="AH94" s="33">
        <f>IF(AG94&gt;'5'!$D$25,1,0)</f>
        <v>1</v>
      </c>
      <c r="AI94" s="16"/>
      <c r="AJ94" s="16"/>
      <c r="AK94" s="17"/>
      <c r="AL94" s="17"/>
    </row>
    <row r="95" spans="1:38" ht="15.75" customHeight="1">
      <c r="A95" s="16">
        <v>7241</v>
      </c>
      <c r="B95" s="9" t="s">
        <v>442</v>
      </c>
      <c r="C95" s="123" t="s">
        <v>443</v>
      </c>
      <c r="D95" s="124"/>
      <c r="E95" s="16">
        <v>18583</v>
      </c>
      <c r="F95" s="9" t="s">
        <v>345</v>
      </c>
      <c r="G95" s="17">
        <v>39957</v>
      </c>
      <c r="H95" s="9" t="s">
        <v>51</v>
      </c>
      <c r="I95" s="10" t="s">
        <v>51</v>
      </c>
      <c r="J95" s="9" t="s">
        <v>51</v>
      </c>
      <c r="K95" s="9" t="s">
        <v>420</v>
      </c>
      <c r="L95" s="16">
        <v>1</v>
      </c>
      <c r="M95" s="9" t="s">
        <v>420</v>
      </c>
      <c r="N95" s="9" t="s">
        <v>7</v>
      </c>
      <c r="O95" s="9" t="s">
        <v>341</v>
      </c>
      <c r="P95" s="16">
        <v>10014</v>
      </c>
      <c r="Q95" s="9" t="s">
        <v>7</v>
      </c>
      <c r="R95" s="9" t="s">
        <v>48</v>
      </c>
      <c r="S95" s="9" t="s">
        <v>52</v>
      </c>
      <c r="T95" s="9" t="s">
        <v>50</v>
      </c>
      <c r="U95" s="16">
        <v>2</v>
      </c>
      <c r="V95" s="9" t="s">
        <v>51</v>
      </c>
      <c r="W95" s="19">
        <v>144</v>
      </c>
      <c r="X95" s="19">
        <v>90</v>
      </c>
      <c r="Y95" s="16">
        <v>71</v>
      </c>
      <c r="Z95" s="16">
        <v>60.35</v>
      </c>
      <c r="AA95" s="16">
        <v>61</v>
      </c>
      <c r="AB95" s="16">
        <v>9</v>
      </c>
      <c r="AC95" s="16">
        <v>1</v>
      </c>
      <c r="AD95" s="16">
        <v>0.55000000000000004</v>
      </c>
      <c r="AE95" s="39">
        <v>8690.4</v>
      </c>
      <c r="AF95" s="40">
        <v>782.14</v>
      </c>
      <c r="AG95" s="40">
        <v>7908.2599999999993</v>
      </c>
      <c r="AH95" s="33">
        <f>IF(AG95&gt;'5'!$D$25,1,0)</f>
        <v>0</v>
      </c>
      <c r="AI95" s="16"/>
      <c r="AJ95" s="16"/>
      <c r="AK95" s="17"/>
      <c r="AL95" s="17"/>
    </row>
    <row r="96" spans="1:38" ht="15.75" customHeight="1">
      <c r="A96" s="16">
        <v>7322</v>
      </c>
      <c r="B96" s="9" t="s">
        <v>444</v>
      </c>
      <c r="C96" s="123" t="s">
        <v>445</v>
      </c>
      <c r="D96" s="124"/>
      <c r="E96" s="16">
        <v>18946</v>
      </c>
      <c r="F96" s="9" t="s">
        <v>446</v>
      </c>
      <c r="G96" s="17">
        <v>39960</v>
      </c>
      <c r="H96" s="9" t="s">
        <v>45</v>
      </c>
      <c r="I96" s="10">
        <v>48</v>
      </c>
      <c r="J96" s="18">
        <v>1</v>
      </c>
      <c r="K96" s="9" t="s">
        <v>447</v>
      </c>
      <c r="L96" s="16">
        <v>1</v>
      </c>
      <c r="M96" s="9" t="s">
        <v>447</v>
      </c>
      <c r="N96" s="9" t="s">
        <v>7</v>
      </c>
      <c r="O96" s="9" t="s">
        <v>341</v>
      </c>
      <c r="P96" s="16">
        <v>10011</v>
      </c>
      <c r="Q96" s="9" t="s">
        <v>7</v>
      </c>
      <c r="R96" s="9" t="s">
        <v>48</v>
      </c>
      <c r="S96" s="9" t="s">
        <v>52</v>
      </c>
      <c r="T96" s="9" t="s">
        <v>57</v>
      </c>
      <c r="U96" s="16">
        <v>3</v>
      </c>
      <c r="V96" s="9" t="s">
        <v>51</v>
      </c>
      <c r="W96" s="19">
        <v>140</v>
      </c>
      <c r="X96" s="19">
        <v>0</v>
      </c>
      <c r="Y96" s="16">
        <v>0</v>
      </c>
      <c r="Z96" s="16">
        <v>0</v>
      </c>
      <c r="AA96" s="16">
        <v>248</v>
      </c>
      <c r="AB96" s="16">
        <v>9</v>
      </c>
      <c r="AC96" s="16">
        <v>1</v>
      </c>
      <c r="AD96" s="16">
        <v>2.19</v>
      </c>
      <c r="AE96" s="39">
        <v>0</v>
      </c>
      <c r="AF96" s="40">
        <v>0</v>
      </c>
      <c r="AG96" s="40">
        <v>0</v>
      </c>
      <c r="AH96" s="33">
        <f>IF(AG96&gt;'5'!$D$25,1,0)</f>
        <v>0</v>
      </c>
      <c r="AI96" s="16"/>
      <c r="AJ96" s="16"/>
      <c r="AK96" s="17"/>
      <c r="AL96" s="17"/>
    </row>
    <row r="97" spans="1:38" ht="15.75" customHeight="1">
      <c r="A97" s="16">
        <v>7726</v>
      </c>
      <c r="B97" s="9" t="s">
        <v>448</v>
      </c>
      <c r="C97" s="9" t="s">
        <v>449</v>
      </c>
      <c r="D97" s="9" t="s">
        <v>450</v>
      </c>
      <c r="E97" s="16">
        <v>20950</v>
      </c>
      <c r="F97" s="9" t="s">
        <v>451</v>
      </c>
      <c r="G97" s="17">
        <v>39974</v>
      </c>
      <c r="H97" s="9" t="s">
        <v>45</v>
      </c>
      <c r="I97" s="10">
        <v>46</v>
      </c>
      <c r="J97" s="18">
        <v>1</v>
      </c>
      <c r="K97" s="9" t="s">
        <v>452</v>
      </c>
      <c r="L97" s="16">
        <v>1</v>
      </c>
      <c r="M97" s="9" t="s">
        <v>452</v>
      </c>
      <c r="N97" s="9" t="s">
        <v>348</v>
      </c>
      <c r="O97" s="9" t="s">
        <v>341</v>
      </c>
      <c r="P97" s="16">
        <v>11216</v>
      </c>
      <c r="Q97" s="9" t="s">
        <v>7</v>
      </c>
      <c r="R97" s="9" t="s">
        <v>48</v>
      </c>
      <c r="S97" s="9" t="s">
        <v>71</v>
      </c>
      <c r="T97" s="9" t="s">
        <v>50</v>
      </c>
      <c r="U97" s="16">
        <v>3</v>
      </c>
      <c r="V97" s="9" t="s">
        <v>51</v>
      </c>
      <c r="W97" s="19">
        <v>99</v>
      </c>
      <c r="X97" s="19">
        <v>50</v>
      </c>
      <c r="Y97" s="16">
        <v>184</v>
      </c>
      <c r="Z97" s="16">
        <v>156.4</v>
      </c>
      <c r="AA97" s="16">
        <v>12</v>
      </c>
      <c r="AB97" s="16">
        <v>10</v>
      </c>
      <c r="AC97" s="16">
        <v>1</v>
      </c>
      <c r="AD97" s="16">
        <v>4.5599999999999996</v>
      </c>
      <c r="AE97" s="39">
        <v>15483.6</v>
      </c>
      <c r="AF97" s="40">
        <v>1393.52</v>
      </c>
      <c r="AG97" s="40">
        <v>14090.08</v>
      </c>
      <c r="AH97" s="33">
        <f>IF(AG97&gt;'5'!$D$25,1,0)</f>
        <v>0</v>
      </c>
      <c r="AI97" s="16"/>
      <c r="AJ97" s="16"/>
      <c r="AK97" s="17"/>
      <c r="AL97" s="17"/>
    </row>
    <row r="98" spans="1:38" ht="15.75" customHeight="1">
      <c r="A98" s="16">
        <v>7801</v>
      </c>
      <c r="B98" s="9" t="s">
        <v>453</v>
      </c>
      <c r="C98" s="9" t="s">
        <v>454</v>
      </c>
      <c r="D98" s="9" t="s">
        <v>455</v>
      </c>
      <c r="E98" s="16">
        <v>21207</v>
      </c>
      <c r="F98" s="9" t="s">
        <v>456</v>
      </c>
      <c r="G98" s="17">
        <v>39976</v>
      </c>
      <c r="H98" s="9" t="s">
        <v>51</v>
      </c>
      <c r="I98" s="10" t="s">
        <v>51</v>
      </c>
      <c r="J98" s="9" t="s">
        <v>51</v>
      </c>
      <c r="K98" s="9" t="s">
        <v>357</v>
      </c>
      <c r="L98" s="16">
        <v>1</v>
      </c>
      <c r="M98" s="9" t="s">
        <v>357</v>
      </c>
      <c r="N98" s="9" t="s">
        <v>348</v>
      </c>
      <c r="O98" s="9" t="s">
        <v>341</v>
      </c>
      <c r="P98" s="16">
        <v>11211</v>
      </c>
      <c r="Q98" s="9" t="s">
        <v>7</v>
      </c>
      <c r="R98" s="9" t="s">
        <v>48</v>
      </c>
      <c r="S98" s="9" t="s">
        <v>68</v>
      </c>
      <c r="T98" s="9" t="s">
        <v>50</v>
      </c>
      <c r="U98" s="16">
        <v>4</v>
      </c>
      <c r="V98" s="9" t="s">
        <v>51</v>
      </c>
      <c r="W98" s="19">
        <v>299</v>
      </c>
      <c r="X98" s="19">
        <v>100</v>
      </c>
      <c r="Y98" s="16">
        <v>287</v>
      </c>
      <c r="Z98" s="16">
        <v>243.95</v>
      </c>
      <c r="AA98" s="16">
        <v>10</v>
      </c>
      <c r="AB98" s="16">
        <v>10</v>
      </c>
      <c r="AC98" s="16">
        <v>1</v>
      </c>
      <c r="AD98" s="16">
        <v>0.09</v>
      </c>
      <c r="AE98" s="39">
        <v>72941.05</v>
      </c>
      <c r="AF98" s="40">
        <v>6564.69</v>
      </c>
      <c r="AG98" s="40">
        <v>66376.36</v>
      </c>
      <c r="AH98" s="33">
        <f>IF(AG98&gt;'5'!$D$25,1,0)</f>
        <v>1</v>
      </c>
      <c r="AI98" s="16"/>
      <c r="AJ98" s="16"/>
      <c r="AK98" s="17"/>
      <c r="AL98" s="17"/>
    </row>
    <row r="99" spans="1:38" ht="15.75" customHeight="1">
      <c r="A99" s="16">
        <v>7970</v>
      </c>
      <c r="B99" s="9" t="s">
        <v>457</v>
      </c>
      <c r="C99" s="123" t="s">
        <v>458</v>
      </c>
      <c r="D99" s="124"/>
      <c r="E99" s="16">
        <v>10496</v>
      </c>
      <c r="F99" s="9" t="s">
        <v>459</v>
      </c>
      <c r="G99" s="17">
        <v>39889</v>
      </c>
      <c r="H99" s="9" t="s">
        <v>51</v>
      </c>
      <c r="I99" s="10" t="s">
        <v>51</v>
      </c>
      <c r="J99" s="9" t="s">
        <v>51</v>
      </c>
      <c r="K99" s="9" t="s">
        <v>373</v>
      </c>
      <c r="L99" s="16">
        <v>1</v>
      </c>
      <c r="M99" s="9" t="s">
        <v>373</v>
      </c>
      <c r="N99" s="9" t="s">
        <v>7</v>
      </c>
      <c r="O99" s="9" t="s">
        <v>341</v>
      </c>
      <c r="P99" s="16">
        <v>10010</v>
      </c>
      <c r="Q99" s="9" t="s">
        <v>7</v>
      </c>
      <c r="R99" s="9" t="s">
        <v>48</v>
      </c>
      <c r="S99" s="9" t="s">
        <v>52</v>
      </c>
      <c r="T99" s="9" t="s">
        <v>50</v>
      </c>
      <c r="U99" s="16">
        <v>2</v>
      </c>
      <c r="V99" s="9" t="s">
        <v>51</v>
      </c>
      <c r="W99" s="19">
        <v>120</v>
      </c>
      <c r="X99" s="19">
        <v>50</v>
      </c>
      <c r="Y99" s="16">
        <v>293</v>
      </c>
      <c r="Z99" s="16">
        <v>249.05</v>
      </c>
      <c r="AA99" s="16">
        <v>37</v>
      </c>
      <c r="AB99" s="16">
        <v>8</v>
      </c>
      <c r="AC99" s="16">
        <v>1</v>
      </c>
      <c r="AD99" s="16">
        <v>0.33</v>
      </c>
      <c r="AE99" s="39">
        <v>29886</v>
      </c>
      <c r="AF99" s="40">
        <v>2689.74</v>
      </c>
      <c r="AG99" s="40">
        <v>27196.260000000002</v>
      </c>
      <c r="AH99" s="33">
        <f>IF(AG99&gt;'5'!$D$25,1,0)</f>
        <v>1</v>
      </c>
      <c r="AI99" s="16"/>
      <c r="AJ99" s="16"/>
      <c r="AK99" s="17"/>
      <c r="AL99" s="17"/>
    </row>
    <row r="100" spans="1:38" ht="15.75" customHeight="1">
      <c r="A100" s="16">
        <v>8024</v>
      </c>
      <c r="B100" s="9" t="s">
        <v>460</v>
      </c>
      <c r="C100" s="9" t="s">
        <v>461</v>
      </c>
      <c r="D100" s="9" t="s">
        <v>462</v>
      </c>
      <c r="E100" s="16">
        <v>22486</v>
      </c>
      <c r="F100" s="9" t="s">
        <v>463</v>
      </c>
      <c r="G100" s="17">
        <v>39984</v>
      </c>
      <c r="H100" s="9" t="s">
        <v>51</v>
      </c>
      <c r="I100" s="10" t="s">
        <v>51</v>
      </c>
      <c r="J100" s="9" t="s">
        <v>51</v>
      </c>
      <c r="K100" s="9" t="s">
        <v>412</v>
      </c>
      <c r="L100" s="16">
        <v>5</v>
      </c>
      <c r="M100" s="9" t="s">
        <v>412</v>
      </c>
      <c r="N100" s="9" t="s">
        <v>348</v>
      </c>
      <c r="O100" s="9" t="s">
        <v>341</v>
      </c>
      <c r="P100" s="16">
        <v>11217</v>
      </c>
      <c r="Q100" s="9" t="s">
        <v>7</v>
      </c>
      <c r="R100" s="9" t="s">
        <v>48</v>
      </c>
      <c r="S100" s="9" t="s">
        <v>56</v>
      </c>
      <c r="T100" s="9" t="s">
        <v>57</v>
      </c>
      <c r="U100" s="16">
        <v>4</v>
      </c>
      <c r="V100" s="9" t="s">
        <v>51</v>
      </c>
      <c r="W100" s="19">
        <v>130</v>
      </c>
      <c r="X100" s="19">
        <v>10</v>
      </c>
      <c r="Y100" s="16">
        <v>336</v>
      </c>
      <c r="Z100" s="16">
        <v>285.60000000000002</v>
      </c>
      <c r="AA100" s="16">
        <v>117</v>
      </c>
      <c r="AB100" s="16">
        <v>9</v>
      </c>
      <c r="AC100" s="16">
        <v>5</v>
      </c>
      <c r="AD100" s="16">
        <v>1.07</v>
      </c>
      <c r="AE100" s="39">
        <v>37128</v>
      </c>
      <c r="AF100" s="40">
        <v>3341.52</v>
      </c>
      <c r="AG100" s="40">
        <v>33786.480000000003</v>
      </c>
      <c r="AH100" s="33">
        <f>IF(AG100&gt;'5'!$D$25,1,0)</f>
        <v>1</v>
      </c>
      <c r="AI100" s="16"/>
      <c r="AJ100" s="16"/>
      <c r="AK100" s="17"/>
      <c r="AL100" s="17"/>
    </row>
    <row r="101" spans="1:38" ht="15.75" customHeight="1">
      <c r="A101" s="16">
        <v>8025</v>
      </c>
      <c r="B101" s="9" t="s">
        <v>464</v>
      </c>
      <c r="C101" s="9" t="s">
        <v>465</v>
      </c>
      <c r="D101" s="9" t="s">
        <v>466</v>
      </c>
      <c r="E101" s="16">
        <v>22486</v>
      </c>
      <c r="F101" s="9" t="s">
        <v>463</v>
      </c>
      <c r="G101" s="17">
        <v>39984</v>
      </c>
      <c r="H101" s="9" t="s">
        <v>51</v>
      </c>
      <c r="I101" s="10" t="s">
        <v>51</v>
      </c>
      <c r="J101" s="9" t="s">
        <v>51</v>
      </c>
      <c r="K101" s="9" t="s">
        <v>412</v>
      </c>
      <c r="L101" s="16">
        <v>5</v>
      </c>
      <c r="M101" s="9" t="s">
        <v>412</v>
      </c>
      <c r="N101" s="9" t="s">
        <v>348</v>
      </c>
      <c r="O101" s="9" t="s">
        <v>341</v>
      </c>
      <c r="P101" s="16">
        <v>11217</v>
      </c>
      <c r="Q101" s="9" t="s">
        <v>7</v>
      </c>
      <c r="R101" s="9" t="s">
        <v>48</v>
      </c>
      <c r="S101" s="9" t="s">
        <v>71</v>
      </c>
      <c r="T101" s="9" t="s">
        <v>57</v>
      </c>
      <c r="U101" s="16">
        <v>2</v>
      </c>
      <c r="V101" s="16">
        <v>2160</v>
      </c>
      <c r="W101" s="19">
        <v>70</v>
      </c>
      <c r="X101" s="19">
        <v>10</v>
      </c>
      <c r="Y101" s="16">
        <v>342</v>
      </c>
      <c r="Z101" s="16">
        <v>290.7</v>
      </c>
      <c r="AA101" s="16">
        <v>31</v>
      </c>
      <c r="AB101" s="16">
        <v>9</v>
      </c>
      <c r="AC101" s="16">
        <v>5</v>
      </c>
      <c r="AD101" s="16">
        <v>0.32</v>
      </c>
      <c r="AE101" s="39">
        <v>20349</v>
      </c>
      <c r="AF101" s="40">
        <v>1831.41</v>
      </c>
      <c r="AG101" s="40">
        <v>18517.59</v>
      </c>
      <c r="AH101" s="33">
        <f>IF(AG101&gt;'5'!$D$25,1,0)</f>
        <v>0</v>
      </c>
      <c r="AI101" s="16"/>
      <c r="AJ101" s="16"/>
      <c r="AK101" s="17"/>
      <c r="AL101" s="17"/>
    </row>
    <row r="102" spans="1:38" ht="15.75" customHeight="1">
      <c r="A102" s="16">
        <v>8110</v>
      </c>
      <c r="B102" s="9" t="s">
        <v>467</v>
      </c>
      <c r="C102" s="9" t="s">
        <v>468</v>
      </c>
      <c r="D102" s="9" t="s">
        <v>469</v>
      </c>
      <c r="E102" s="16">
        <v>22486</v>
      </c>
      <c r="F102" s="9" t="s">
        <v>463</v>
      </c>
      <c r="G102" s="17">
        <v>39984</v>
      </c>
      <c r="H102" s="9" t="s">
        <v>51</v>
      </c>
      <c r="I102" s="10" t="s">
        <v>51</v>
      </c>
      <c r="J102" s="9" t="s">
        <v>51</v>
      </c>
      <c r="K102" s="9" t="s">
        <v>412</v>
      </c>
      <c r="L102" s="16">
        <v>5</v>
      </c>
      <c r="M102" s="9" t="s">
        <v>412</v>
      </c>
      <c r="N102" s="9" t="s">
        <v>348</v>
      </c>
      <c r="O102" s="9" t="s">
        <v>341</v>
      </c>
      <c r="P102" s="16">
        <v>11217</v>
      </c>
      <c r="Q102" s="9" t="s">
        <v>7</v>
      </c>
      <c r="R102" s="9" t="s">
        <v>48</v>
      </c>
      <c r="S102" s="9" t="s">
        <v>56</v>
      </c>
      <c r="T102" s="9" t="s">
        <v>57</v>
      </c>
      <c r="U102" s="16">
        <v>3</v>
      </c>
      <c r="V102" s="9" t="s">
        <v>51</v>
      </c>
      <c r="W102" s="19">
        <v>120</v>
      </c>
      <c r="X102" s="19">
        <v>10</v>
      </c>
      <c r="Y102" s="16">
        <v>350</v>
      </c>
      <c r="Z102" s="16">
        <v>297.5</v>
      </c>
      <c r="AA102" s="16">
        <v>61</v>
      </c>
      <c r="AB102" s="16">
        <v>9</v>
      </c>
      <c r="AC102" s="16">
        <v>5</v>
      </c>
      <c r="AD102" s="16">
        <v>0.56999999999999995</v>
      </c>
      <c r="AE102" s="39">
        <v>35700</v>
      </c>
      <c r="AF102" s="40">
        <v>3213</v>
      </c>
      <c r="AG102" s="40">
        <v>32487</v>
      </c>
      <c r="AH102" s="33">
        <f>IF(AG102&gt;'5'!$D$25,1,0)</f>
        <v>1</v>
      </c>
      <c r="AI102" s="16"/>
      <c r="AJ102" s="16"/>
      <c r="AK102" s="17"/>
      <c r="AL102" s="17"/>
    </row>
    <row r="103" spans="1:38" ht="15.75" customHeight="1">
      <c r="A103" s="16">
        <v>8225</v>
      </c>
      <c r="B103" s="9" t="s">
        <v>470</v>
      </c>
      <c r="C103" s="123" t="s">
        <v>471</v>
      </c>
      <c r="D103" s="124"/>
      <c r="E103" s="16">
        <v>2758</v>
      </c>
      <c r="F103" s="9" t="s">
        <v>339</v>
      </c>
      <c r="G103" s="17">
        <v>39697</v>
      </c>
      <c r="H103" s="9" t="s">
        <v>51</v>
      </c>
      <c r="I103" s="10" t="s">
        <v>51</v>
      </c>
      <c r="J103" s="9" t="s">
        <v>51</v>
      </c>
      <c r="K103" s="9" t="s">
        <v>340</v>
      </c>
      <c r="L103" s="16">
        <v>3</v>
      </c>
      <c r="M103" s="9" t="s">
        <v>340</v>
      </c>
      <c r="N103" s="9" t="s">
        <v>7</v>
      </c>
      <c r="O103" s="9" t="s">
        <v>341</v>
      </c>
      <c r="P103" s="16">
        <v>10026</v>
      </c>
      <c r="Q103" s="9" t="s">
        <v>7</v>
      </c>
      <c r="R103" s="9" t="s">
        <v>48</v>
      </c>
      <c r="S103" s="9" t="s">
        <v>52</v>
      </c>
      <c r="T103" s="9" t="s">
        <v>57</v>
      </c>
      <c r="U103" s="16">
        <v>3</v>
      </c>
      <c r="V103" s="9" t="s">
        <v>51</v>
      </c>
      <c r="W103" s="19">
        <v>49</v>
      </c>
      <c r="X103" s="19">
        <v>65</v>
      </c>
      <c r="Y103" s="16">
        <v>252</v>
      </c>
      <c r="Z103" s="16">
        <v>214.2</v>
      </c>
      <c r="AA103" s="16">
        <v>148</v>
      </c>
      <c r="AB103" s="16">
        <v>9</v>
      </c>
      <c r="AC103" s="16">
        <v>3</v>
      </c>
      <c r="AD103" s="16">
        <v>1.32</v>
      </c>
      <c r="AE103" s="39">
        <v>10495.8</v>
      </c>
      <c r="AF103" s="40">
        <v>944.62</v>
      </c>
      <c r="AG103" s="40">
        <v>9551.1799999999985</v>
      </c>
      <c r="AH103" s="33">
        <f>IF(AG103&gt;'5'!$D$25,1,0)</f>
        <v>0</v>
      </c>
      <c r="AI103" s="16"/>
      <c r="AJ103" s="16"/>
      <c r="AK103" s="17"/>
      <c r="AL103" s="17"/>
    </row>
    <row r="104" spans="1:38" ht="15.75" customHeight="1">
      <c r="A104" s="16">
        <v>8343</v>
      </c>
      <c r="B104" s="9" t="s">
        <v>472</v>
      </c>
      <c r="C104" s="9" t="s">
        <v>473</v>
      </c>
      <c r="D104" s="9" t="s">
        <v>474</v>
      </c>
      <c r="E104" s="16">
        <v>24222</v>
      </c>
      <c r="F104" s="9" t="s">
        <v>475</v>
      </c>
      <c r="G104" s="17">
        <v>39996</v>
      </c>
      <c r="H104" s="9" t="s">
        <v>45</v>
      </c>
      <c r="I104" s="10">
        <v>14</v>
      </c>
      <c r="J104" s="18">
        <v>1</v>
      </c>
      <c r="K104" s="9" t="s">
        <v>476</v>
      </c>
      <c r="L104" s="16">
        <v>3</v>
      </c>
      <c r="M104" s="9" t="s">
        <v>476</v>
      </c>
      <c r="N104" s="9" t="s">
        <v>7</v>
      </c>
      <c r="O104" s="9" t="s">
        <v>341</v>
      </c>
      <c r="P104" s="16">
        <v>10009</v>
      </c>
      <c r="Q104" s="9" t="s">
        <v>7</v>
      </c>
      <c r="R104" s="9" t="s">
        <v>48</v>
      </c>
      <c r="S104" s="9" t="s">
        <v>79</v>
      </c>
      <c r="T104" s="9" t="s">
        <v>50</v>
      </c>
      <c r="U104" s="16">
        <v>7</v>
      </c>
      <c r="V104" s="9" t="s">
        <v>51</v>
      </c>
      <c r="W104" s="19">
        <v>272</v>
      </c>
      <c r="X104" s="19">
        <v>120</v>
      </c>
      <c r="Y104" s="16">
        <v>14</v>
      </c>
      <c r="Z104" s="16">
        <v>11.9</v>
      </c>
      <c r="AA104" s="16">
        <v>13</v>
      </c>
      <c r="AB104" s="16">
        <v>10</v>
      </c>
      <c r="AC104" s="16">
        <v>3</v>
      </c>
      <c r="AD104" s="16">
        <v>0.15</v>
      </c>
      <c r="AE104" s="39">
        <v>3236.8</v>
      </c>
      <c r="AF104" s="40">
        <v>291.31</v>
      </c>
      <c r="AG104" s="40">
        <v>2945.4900000000002</v>
      </c>
      <c r="AH104" s="33">
        <f>IF(AG104&gt;'5'!$D$25,1,0)</f>
        <v>0</v>
      </c>
      <c r="AI104" s="16"/>
      <c r="AJ104" s="16"/>
      <c r="AK104" s="17"/>
      <c r="AL104" s="17"/>
    </row>
    <row r="105" spans="1:38" ht="15.75" customHeight="1">
      <c r="A105" s="16">
        <v>8490</v>
      </c>
      <c r="B105" s="9" t="s">
        <v>477</v>
      </c>
      <c r="C105" s="123" t="s">
        <v>478</v>
      </c>
      <c r="D105" s="124"/>
      <c r="E105" s="16">
        <v>25183</v>
      </c>
      <c r="F105" s="9" t="s">
        <v>479</v>
      </c>
      <c r="G105" s="17">
        <v>40004</v>
      </c>
      <c r="H105" s="9" t="s">
        <v>45</v>
      </c>
      <c r="I105" s="10">
        <v>32</v>
      </c>
      <c r="J105" s="18">
        <v>1</v>
      </c>
      <c r="K105" s="9" t="s">
        <v>377</v>
      </c>
      <c r="L105" s="16">
        <v>2</v>
      </c>
      <c r="M105" s="9" t="s">
        <v>377</v>
      </c>
      <c r="N105" s="9" t="s">
        <v>348</v>
      </c>
      <c r="O105" s="9" t="s">
        <v>341</v>
      </c>
      <c r="P105" s="16">
        <v>11216</v>
      </c>
      <c r="Q105" s="9" t="s">
        <v>7</v>
      </c>
      <c r="R105" s="9" t="s">
        <v>48</v>
      </c>
      <c r="S105" s="9" t="s">
        <v>68</v>
      </c>
      <c r="T105" s="9" t="s">
        <v>50</v>
      </c>
      <c r="U105" s="16">
        <v>5</v>
      </c>
      <c r="V105" s="16">
        <v>800</v>
      </c>
      <c r="W105" s="19">
        <v>120</v>
      </c>
      <c r="X105" s="19">
        <v>90</v>
      </c>
      <c r="Y105" s="16">
        <v>301</v>
      </c>
      <c r="Z105" s="16">
        <v>255.85</v>
      </c>
      <c r="AA105" s="16">
        <v>72</v>
      </c>
      <c r="AB105" s="16">
        <v>9</v>
      </c>
      <c r="AC105" s="16">
        <v>2</v>
      </c>
      <c r="AD105" s="16">
        <v>0.65</v>
      </c>
      <c r="AE105" s="39">
        <v>30702</v>
      </c>
      <c r="AF105" s="40">
        <v>2763.18</v>
      </c>
      <c r="AG105" s="40">
        <v>27938.82</v>
      </c>
      <c r="AH105" s="33">
        <f>IF(AG105&gt;'5'!$D$25,1,0)</f>
        <v>1</v>
      </c>
      <c r="AI105" s="16"/>
      <c r="AJ105" s="16"/>
      <c r="AK105" s="17"/>
      <c r="AL105" s="17"/>
    </row>
    <row r="106" spans="1:38" ht="15.75" customHeight="1">
      <c r="A106" s="16">
        <v>8505</v>
      </c>
      <c r="B106" s="9" t="s">
        <v>480</v>
      </c>
      <c r="C106" s="9" t="s">
        <v>481</v>
      </c>
      <c r="D106" s="9" t="s">
        <v>482</v>
      </c>
      <c r="E106" s="16">
        <v>25326</v>
      </c>
      <c r="F106" s="9" t="s">
        <v>483</v>
      </c>
      <c r="G106" s="17">
        <v>40006</v>
      </c>
      <c r="H106" s="9" t="s">
        <v>45</v>
      </c>
      <c r="I106" s="10">
        <v>49</v>
      </c>
      <c r="J106" s="18">
        <v>1</v>
      </c>
      <c r="K106" s="9" t="s">
        <v>484</v>
      </c>
      <c r="L106" s="16">
        <v>2</v>
      </c>
      <c r="M106" s="9" t="s">
        <v>484</v>
      </c>
      <c r="N106" s="9" t="s">
        <v>348</v>
      </c>
      <c r="O106" s="9" t="s">
        <v>341</v>
      </c>
      <c r="P106" s="16">
        <v>11218</v>
      </c>
      <c r="Q106" s="9" t="s">
        <v>7</v>
      </c>
      <c r="R106" s="9" t="s">
        <v>48</v>
      </c>
      <c r="S106" s="9" t="s">
        <v>79</v>
      </c>
      <c r="T106" s="9" t="s">
        <v>57</v>
      </c>
      <c r="U106" s="16">
        <v>2</v>
      </c>
      <c r="V106" s="9" t="s">
        <v>51</v>
      </c>
      <c r="W106" s="19">
        <v>60</v>
      </c>
      <c r="X106" s="19">
        <v>25</v>
      </c>
      <c r="Y106" s="16">
        <v>69</v>
      </c>
      <c r="Z106" s="16">
        <v>58.65</v>
      </c>
      <c r="AA106" s="16">
        <v>9</v>
      </c>
      <c r="AB106" s="16">
        <v>10</v>
      </c>
      <c r="AC106" s="16">
        <v>2</v>
      </c>
      <c r="AD106" s="16">
        <v>1.96</v>
      </c>
      <c r="AE106" s="39">
        <v>3519</v>
      </c>
      <c r="AF106" s="40">
        <v>316.70999999999998</v>
      </c>
      <c r="AG106" s="40">
        <v>3202.29</v>
      </c>
      <c r="AH106" s="33">
        <f>IF(AG106&gt;'5'!$D$25,1,0)</f>
        <v>0</v>
      </c>
      <c r="AI106" s="16"/>
      <c r="AJ106" s="16"/>
      <c r="AK106" s="17"/>
      <c r="AL106" s="17"/>
    </row>
    <row r="107" spans="1:38" ht="15.75" customHeight="1">
      <c r="A107" s="16">
        <v>8700</v>
      </c>
      <c r="B107" s="123" t="s">
        <v>485</v>
      </c>
      <c r="C107" s="124"/>
      <c r="D107" s="124"/>
      <c r="E107" s="16">
        <v>26394</v>
      </c>
      <c r="F107" s="9" t="s">
        <v>486</v>
      </c>
      <c r="G107" s="17">
        <v>40014</v>
      </c>
      <c r="H107" s="9" t="s">
        <v>51</v>
      </c>
      <c r="I107" s="10" t="s">
        <v>51</v>
      </c>
      <c r="J107" s="9" t="s">
        <v>51</v>
      </c>
      <c r="K107" s="9" t="s">
        <v>487</v>
      </c>
      <c r="L107" s="16">
        <v>1</v>
      </c>
      <c r="M107" s="9" t="s">
        <v>487</v>
      </c>
      <c r="N107" s="9" t="s">
        <v>7</v>
      </c>
      <c r="O107" s="9" t="s">
        <v>341</v>
      </c>
      <c r="P107" s="16">
        <v>10034</v>
      </c>
      <c r="Q107" s="9" t="s">
        <v>7</v>
      </c>
      <c r="R107" s="9" t="s">
        <v>48</v>
      </c>
      <c r="S107" s="9" t="s">
        <v>52</v>
      </c>
      <c r="T107" s="9" t="s">
        <v>57</v>
      </c>
      <c r="U107" s="16">
        <v>2</v>
      </c>
      <c r="V107" s="16">
        <v>700</v>
      </c>
      <c r="W107" s="19">
        <v>80</v>
      </c>
      <c r="X107" s="19">
        <v>25</v>
      </c>
      <c r="Y107" s="16">
        <v>0</v>
      </c>
      <c r="Z107" s="16">
        <v>0</v>
      </c>
      <c r="AA107" s="16">
        <v>0</v>
      </c>
      <c r="AB107" s="26"/>
      <c r="AC107" s="16">
        <v>1</v>
      </c>
      <c r="AD107" s="26"/>
      <c r="AE107" s="39">
        <v>0</v>
      </c>
      <c r="AF107" s="40">
        <v>0</v>
      </c>
      <c r="AG107" s="40">
        <v>0</v>
      </c>
      <c r="AH107" s="33">
        <f>IF(AG107&gt;'5'!$D$25,1,0)</f>
        <v>0</v>
      </c>
      <c r="AI107" s="16"/>
      <c r="AJ107" s="16"/>
      <c r="AK107" s="27"/>
      <c r="AL107" s="27"/>
    </row>
    <row r="108" spans="1:38" ht="15.75" customHeight="1">
      <c r="A108" s="16">
        <v>9357</v>
      </c>
      <c r="B108" s="9" t="s">
        <v>488</v>
      </c>
      <c r="C108" s="123" t="s">
        <v>489</v>
      </c>
      <c r="D108" s="124"/>
      <c r="E108" s="16">
        <v>30193</v>
      </c>
      <c r="F108" s="9" t="s">
        <v>490</v>
      </c>
      <c r="G108" s="17">
        <v>40031</v>
      </c>
      <c r="H108" s="9" t="s">
        <v>94</v>
      </c>
      <c r="I108" s="10">
        <v>1020</v>
      </c>
      <c r="J108" s="18">
        <v>1</v>
      </c>
      <c r="K108" s="9" t="s">
        <v>387</v>
      </c>
      <c r="L108" s="16">
        <v>1</v>
      </c>
      <c r="M108" s="9" t="s">
        <v>387</v>
      </c>
      <c r="N108" s="9" t="s">
        <v>7</v>
      </c>
      <c r="O108" s="9" t="s">
        <v>341</v>
      </c>
      <c r="P108" s="16">
        <v>10019</v>
      </c>
      <c r="Q108" s="9" t="s">
        <v>7</v>
      </c>
      <c r="R108" s="9" t="s">
        <v>48</v>
      </c>
      <c r="S108" s="9" t="s">
        <v>52</v>
      </c>
      <c r="T108" s="9" t="s">
        <v>50</v>
      </c>
      <c r="U108" s="16">
        <v>2</v>
      </c>
      <c r="V108" s="9" t="s">
        <v>51</v>
      </c>
      <c r="W108" s="19">
        <v>150</v>
      </c>
      <c r="X108" s="19">
        <v>25</v>
      </c>
      <c r="Y108" s="16">
        <v>53</v>
      </c>
      <c r="Z108" s="16">
        <v>45.05</v>
      </c>
      <c r="AA108" s="16">
        <v>58</v>
      </c>
      <c r="AB108" s="16">
        <v>9</v>
      </c>
      <c r="AC108" s="16">
        <v>1</v>
      </c>
      <c r="AD108" s="16">
        <v>0.53</v>
      </c>
      <c r="AE108" s="39">
        <v>6757.5</v>
      </c>
      <c r="AF108" s="40">
        <v>608.17999999999995</v>
      </c>
      <c r="AG108" s="40">
        <v>6149.32</v>
      </c>
      <c r="AH108" s="33">
        <f>IF(AG108&gt;'5'!$D$25,1,0)</f>
        <v>0</v>
      </c>
      <c r="AI108" s="16"/>
      <c r="AJ108" s="16"/>
      <c r="AK108" s="17"/>
      <c r="AL108" s="17"/>
    </row>
    <row r="109" spans="1:38" ht="15.75" customHeight="1">
      <c r="A109" s="16">
        <v>9518</v>
      </c>
      <c r="B109" s="9" t="s">
        <v>491</v>
      </c>
      <c r="C109" s="9" t="s">
        <v>492</v>
      </c>
      <c r="D109" s="9" t="s">
        <v>493</v>
      </c>
      <c r="E109" s="16">
        <v>31374</v>
      </c>
      <c r="F109" s="9" t="s">
        <v>494</v>
      </c>
      <c r="G109" s="17">
        <v>40037</v>
      </c>
      <c r="H109" s="9" t="s">
        <v>51</v>
      </c>
      <c r="I109" s="10" t="s">
        <v>51</v>
      </c>
      <c r="J109" s="9" t="s">
        <v>51</v>
      </c>
      <c r="K109" s="9" t="s">
        <v>487</v>
      </c>
      <c r="L109" s="16">
        <v>1</v>
      </c>
      <c r="M109" s="9" t="s">
        <v>487</v>
      </c>
      <c r="N109" s="9" t="s">
        <v>7</v>
      </c>
      <c r="O109" s="9" t="s">
        <v>341</v>
      </c>
      <c r="P109" s="16">
        <v>10034</v>
      </c>
      <c r="Q109" s="9" t="s">
        <v>7</v>
      </c>
      <c r="R109" s="9" t="s">
        <v>48</v>
      </c>
      <c r="S109" s="9" t="s">
        <v>52</v>
      </c>
      <c r="T109" s="9" t="s">
        <v>57</v>
      </c>
      <c r="U109" s="16">
        <v>2</v>
      </c>
      <c r="V109" s="9" t="s">
        <v>51</v>
      </c>
      <c r="W109" s="19">
        <v>44</v>
      </c>
      <c r="X109" s="19">
        <v>20</v>
      </c>
      <c r="Y109" s="16">
        <v>335</v>
      </c>
      <c r="Z109" s="16">
        <v>284.75</v>
      </c>
      <c r="AA109" s="16">
        <v>99</v>
      </c>
      <c r="AB109" s="16">
        <v>8</v>
      </c>
      <c r="AC109" s="16">
        <v>1</v>
      </c>
      <c r="AD109" s="16">
        <v>1.1299999999999999</v>
      </c>
      <c r="AE109" s="39">
        <v>12529</v>
      </c>
      <c r="AF109" s="40">
        <v>1127.6099999999999</v>
      </c>
      <c r="AG109" s="40">
        <v>11401.39</v>
      </c>
      <c r="AH109" s="33">
        <f>IF(AG109&gt;'5'!$D$25,1,0)</f>
        <v>0</v>
      </c>
      <c r="AI109" s="16"/>
      <c r="AJ109" s="16"/>
      <c r="AK109" s="17"/>
      <c r="AL109" s="17"/>
    </row>
    <row r="110" spans="1:38" ht="15.75" customHeight="1">
      <c r="A110" s="16">
        <v>9657</v>
      </c>
      <c r="B110" s="9" t="s">
        <v>495</v>
      </c>
      <c r="C110" s="9" t="s">
        <v>496</v>
      </c>
      <c r="D110" s="9" t="s">
        <v>496</v>
      </c>
      <c r="E110" s="16">
        <v>21904</v>
      </c>
      <c r="F110" s="9" t="s">
        <v>497</v>
      </c>
      <c r="G110" s="17">
        <v>39980</v>
      </c>
      <c r="H110" s="9" t="s">
        <v>94</v>
      </c>
      <c r="I110" s="10">
        <v>775</v>
      </c>
      <c r="J110" s="18">
        <v>0.53</v>
      </c>
      <c r="K110" s="9" t="s">
        <v>498</v>
      </c>
      <c r="L110" s="16">
        <v>1</v>
      </c>
      <c r="M110" s="9" t="s">
        <v>498</v>
      </c>
      <c r="N110" s="9" t="s">
        <v>7</v>
      </c>
      <c r="O110" s="9" t="s">
        <v>341</v>
      </c>
      <c r="P110" s="16">
        <v>10003</v>
      </c>
      <c r="Q110" s="9" t="s">
        <v>7</v>
      </c>
      <c r="R110" s="9" t="s">
        <v>48</v>
      </c>
      <c r="S110" s="9" t="s">
        <v>52</v>
      </c>
      <c r="T110" s="9" t="s">
        <v>50</v>
      </c>
      <c r="U110" s="16">
        <v>3</v>
      </c>
      <c r="V110" s="9" t="s">
        <v>51</v>
      </c>
      <c r="W110" s="19">
        <v>180</v>
      </c>
      <c r="X110" s="19">
        <v>100</v>
      </c>
      <c r="Y110" s="16">
        <v>345</v>
      </c>
      <c r="Z110" s="16">
        <v>293.25</v>
      </c>
      <c r="AA110" s="16">
        <v>23</v>
      </c>
      <c r="AB110" s="16">
        <v>10</v>
      </c>
      <c r="AC110" s="16">
        <v>1</v>
      </c>
      <c r="AD110" s="16">
        <v>0.21</v>
      </c>
      <c r="AE110" s="39">
        <v>52785</v>
      </c>
      <c r="AF110" s="40">
        <v>4750.6499999999996</v>
      </c>
      <c r="AG110" s="40">
        <v>48034.35</v>
      </c>
      <c r="AH110" s="33">
        <f>IF(AG110&gt;'5'!$D$25,1,0)</f>
        <v>1</v>
      </c>
      <c r="AI110" s="16"/>
      <c r="AJ110" s="16"/>
      <c r="AK110" s="17"/>
      <c r="AL110" s="17"/>
    </row>
    <row r="111" spans="1:38" ht="15.75" customHeight="1">
      <c r="A111" s="16">
        <v>9668</v>
      </c>
      <c r="B111" s="9" t="s">
        <v>499</v>
      </c>
      <c r="C111" s="9" t="s">
        <v>500</v>
      </c>
      <c r="D111" s="9" t="s">
        <v>501</v>
      </c>
      <c r="E111" s="16">
        <v>32294</v>
      </c>
      <c r="F111" s="9" t="s">
        <v>502</v>
      </c>
      <c r="G111" s="17">
        <v>40043</v>
      </c>
      <c r="H111" s="9" t="s">
        <v>45</v>
      </c>
      <c r="I111" s="10">
        <v>13</v>
      </c>
      <c r="J111" s="18">
        <v>1</v>
      </c>
      <c r="K111" s="9" t="s">
        <v>503</v>
      </c>
      <c r="L111" s="16">
        <v>3</v>
      </c>
      <c r="M111" s="9" t="s">
        <v>503</v>
      </c>
      <c r="N111" s="9" t="s">
        <v>7</v>
      </c>
      <c r="O111" s="9" t="s">
        <v>341</v>
      </c>
      <c r="P111" s="16">
        <v>10031</v>
      </c>
      <c r="Q111" s="9" t="s">
        <v>7</v>
      </c>
      <c r="R111" s="9" t="s">
        <v>48</v>
      </c>
      <c r="S111" s="9" t="s">
        <v>52</v>
      </c>
      <c r="T111" s="9" t="s">
        <v>57</v>
      </c>
      <c r="U111" s="16">
        <v>2</v>
      </c>
      <c r="V111" s="9" t="s">
        <v>51</v>
      </c>
      <c r="W111" s="19">
        <v>50</v>
      </c>
      <c r="X111" s="19">
        <v>50</v>
      </c>
      <c r="Y111" s="16">
        <v>329</v>
      </c>
      <c r="Z111" s="16">
        <v>279.64999999999998</v>
      </c>
      <c r="AA111" s="16">
        <v>222</v>
      </c>
      <c r="AB111" s="16">
        <v>9</v>
      </c>
      <c r="AC111" s="16">
        <v>3</v>
      </c>
      <c r="AD111" s="16">
        <v>2.0299999999999998</v>
      </c>
      <c r="AE111" s="39">
        <v>13982.5</v>
      </c>
      <c r="AF111" s="40">
        <v>1258.43</v>
      </c>
      <c r="AG111" s="40">
        <v>12724.07</v>
      </c>
      <c r="AH111" s="33">
        <f>IF(AG111&gt;'5'!$D$25,1,0)</f>
        <v>0</v>
      </c>
      <c r="AI111" s="16"/>
      <c r="AJ111" s="16"/>
      <c r="AK111" s="17"/>
      <c r="AL111" s="17"/>
    </row>
    <row r="112" spans="1:38" ht="15.75" customHeight="1">
      <c r="A112" s="16">
        <v>9704</v>
      </c>
      <c r="B112" s="9" t="s">
        <v>504</v>
      </c>
      <c r="C112" s="123" t="s">
        <v>505</v>
      </c>
      <c r="D112" s="124"/>
      <c r="E112" s="16">
        <v>32045</v>
      </c>
      <c r="F112" s="9" t="s">
        <v>506</v>
      </c>
      <c r="G112" s="17">
        <v>40041</v>
      </c>
      <c r="H112" s="9" t="s">
        <v>51</v>
      </c>
      <c r="I112" s="10" t="s">
        <v>51</v>
      </c>
      <c r="J112" s="9" t="s">
        <v>51</v>
      </c>
      <c r="K112" s="9" t="s">
        <v>340</v>
      </c>
      <c r="L112" s="16">
        <v>1</v>
      </c>
      <c r="M112" s="9" t="s">
        <v>340</v>
      </c>
      <c r="N112" s="9" t="s">
        <v>7</v>
      </c>
      <c r="O112" s="9" t="s">
        <v>341</v>
      </c>
      <c r="P112" s="16">
        <v>10027</v>
      </c>
      <c r="Q112" s="9" t="s">
        <v>7</v>
      </c>
      <c r="R112" s="9" t="s">
        <v>48</v>
      </c>
      <c r="S112" s="9" t="s">
        <v>52</v>
      </c>
      <c r="T112" s="9" t="s">
        <v>57</v>
      </c>
      <c r="U112" s="16">
        <v>2</v>
      </c>
      <c r="V112" s="16">
        <v>900</v>
      </c>
      <c r="W112" s="19">
        <v>52</v>
      </c>
      <c r="X112" s="19">
        <v>50</v>
      </c>
      <c r="Y112" s="16">
        <v>329</v>
      </c>
      <c r="Z112" s="16">
        <v>279.64999999999998</v>
      </c>
      <c r="AA112" s="16">
        <v>75</v>
      </c>
      <c r="AB112" s="16">
        <v>10</v>
      </c>
      <c r="AC112" s="16">
        <v>1</v>
      </c>
      <c r="AD112" s="16">
        <v>1.43</v>
      </c>
      <c r="AE112" s="39">
        <v>14541.8</v>
      </c>
      <c r="AF112" s="40">
        <v>1308.76</v>
      </c>
      <c r="AG112" s="40">
        <v>13233.039999999999</v>
      </c>
      <c r="AH112" s="33">
        <f>IF(AG112&gt;'5'!$D$25,1,0)</f>
        <v>0</v>
      </c>
      <c r="AI112" s="16"/>
      <c r="AJ112" s="16"/>
      <c r="AK112" s="17"/>
      <c r="AL112" s="17"/>
    </row>
    <row r="113" spans="1:38" ht="15.75" customHeight="1">
      <c r="A113" s="16">
        <v>9782</v>
      </c>
      <c r="B113" s="9" t="s">
        <v>507</v>
      </c>
      <c r="C113" s="9" t="s">
        <v>508</v>
      </c>
      <c r="D113" s="9" t="s">
        <v>509</v>
      </c>
      <c r="E113" s="16">
        <v>32169</v>
      </c>
      <c r="F113" s="9" t="s">
        <v>510</v>
      </c>
      <c r="G113" s="17">
        <v>40042</v>
      </c>
      <c r="H113" s="9" t="s">
        <v>45</v>
      </c>
      <c r="I113" s="10">
        <v>3</v>
      </c>
      <c r="J113" s="18">
        <v>0.86</v>
      </c>
      <c r="K113" s="9" t="s">
        <v>357</v>
      </c>
      <c r="L113" s="16">
        <v>3</v>
      </c>
      <c r="M113" s="9" t="s">
        <v>357</v>
      </c>
      <c r="N113" s="9" t="s">
        <v>348</v>
      </c>
      <c r="O113" s="9" t="s">
        <v>341</v>
      </c>
      <c r="P113" s="16">
        <v>11222</v>
      </c>
      <c r="Q113" s="9" t="s">
        <v>7</v>
      </c>
      <c r="R113" s="9" t="s">
        <v>48</v>
      </c>
      <c r="S113" s="9" t="s">
        <v>52</v>
      </c>
      <c r="T113" s="9" t="s">
        <v>57</v>
      </c>
      <c r="U113" s="16">
        <v>2</v>
      </c>
      <c r="V113" s="9" t="s">
        <v>51</v>
      </c>
      <c r="W113" s="19">
        <v>55</v>
      </c>
      <c r="X113" s="19">
        <v>0</v>
      </c>
      <c r="Y113" s="16">
        <v>329</v>
      </c>
      <c r="Z113" s="16">
        <v>279.64999999999998</v>
      </c>
      <c r="AA113" s="16">
        <v>183</v>
      </c>
      <c r="AB113" s="16">
        <v>10</v>
      </c>
      <c r="AC113" s="16">
        <v>3</v>
      </c>
      <c r="AD113" s="16">
        <v>1.66</v>
      </c>
      <c r="AE113" s="39">
        <v>15380.75</v>
      </c>
      <c r="AF113" s="40">
        <v>1384.27</v>
      </c>
      <c r="AG113" s="40">
        <v>13996.48</v>
      </c>
      <c r="AH113" s="33">
        <f>IF(AG113&gt;'5'!$D$25,1,0)</f>
        <v>0</v>
      </c>
      <c r="AI113" s="16"/>
      <c r="AJ113" s="16"/>
      <c r="AK113" s="17"/>
      <c r="AL113" s="17"/>
    </row>
    <row r="114" spans="1:38" ht="15.75" customHeight="1">
      <c r="A114" s="16">
        <v>9783</v>
      </c>
      <c r="B114" s="9" t="s">
        <v>511</v>
      </c>
      <c r="C114" s="9" t="s">
        <v>500</v>
      </c>
      <c r="D114" s="9" t="s">
        <v>512</v>
      </c>
      <c r="E114" s="16">
        <v>32294</v>
      </c>
      <c r="F114" s="9" t="s">
        <v>502</v>
      </c>
      <c r="G114" s="17">
        <v>40043</v>
      </c>
      <c r="H114" s="9" t="s">
        <v>45</v>
      </c>
      <c r="I114" s="10">
        <v>55</v>
      </c>
      <c r="J114" s="18">
        <v>1</v>
      </c>
      <c r="K114" s="9" t="s">
        <v>503</v>
      </c>
      <c r="L114" s="16">
        <v>3</v>
      </c>
      <c r="M114" s="9" t="s">
        <v>503</v>
      </c>
      <c r="N114" s="9" t="s">
        <v>7</v>
      </c>
      <c r="O114" s="9" t="s">
        <v>341</v>
      </c>
      <c r="P114" s="16">
        <v>10031</v>
      </c>
      <c r="Q114" s="9" t="s">
        <v>7</v>
      </c>
      <c r="R114" s="9" t="s">
        <v>48</v>
      </c>
      <c r="S114" s="9" t="s">
        <v>52</v>
      </c>
      <c r="T114" s="9" t="s">
        <v>57</v>
      </c>
      <c r="U114" s="16">
        <v>2</v>
      </c>
      <c r="V114" s="9" t="s">
        <v>51</v>
      </c>
      <c r="W114" s="19">
        <v>50</v>
      </c>
      <c r="X114" s="19">
        <v>50</v>
      </c>
      <c r="Y114" s="16">
        <v>326</v>
      </c>
      <c r="Z114" s="16">
        <v>277.10000000000002</v>
      </c>
      <c r="AA114" s="16">
        <v>252</v>
      </c>
      <c r="AB114" s="16">
        <v>9</v>
      </c>
      <c r="AC114" s="16">
        <v>3</v>
      </c>
      <c r="AD114" s="16">
        <v>2.37</v>
      </c>
      <c r="AE114" s="39">
        <v>13855</v>
      </c>
      <c r="AF114" s="40">
        <v>1246.95</v>
      </c>
      <c r="AG114" s="40">
        <v>12608.05</v>
      </c>
      <c r="AH114" s="33">
        <f>IF(AG114&gt;'5'!$D$25,1,0)</f>
        <v>0</v>
      </c>
      <c r="AI114" s="16"/>
      <c r="AJ114" s="16"/>
      <c r="AK114" s="17"/>
      <c r="AL114" s="17"/>
    </row>
    <row r="115" spans="1:38" ht="15.75" customHeight="1">
      <c r="A115" s="16">
        <v>10452</v>
      </c>
      <c r="B115" s="9" t="s">
        <v>513</v>
      </c>
      <c r="C115" s="123" t="s">
        <v>514</v>
      </c>
      <c r="D115" s="124"/>
      <c r="E115" s="16">
        <v>35935</v>
      </c>
      <c r="F115" s="9" t="s">
        <v>515</v>
      </c>
      <c r="G115" s="17">
        <v>40059</v>
      </c>
      <c r="H115" s="9" t="s">
        <v>51</v>
      </c>
      <c r="I115" s="10" t="s">
        <v>51</v>
      </c>
      <c r="J115" s="9" t="s">
        <v>51</v>
      </c>
      <c r="K115" s="9" t="s">
        <v>377</v>
      </c>
      <c r="L115" s="16">
        <v>2</v>
      </c>
      <c r="M115" s="9" t="s">
        <v>377</v>
      </c>
      <c r="N115" s="9" t="s">
        <v>348</v>
      </c>
      <c r="O115" s="9" t="s">
        <v>341</v>
      </c>
      <c r="P115" s="16">
        <v>11238</v>
      </c>
      <c r="Q115" s="9" t="s">
        <v>7</v>
      </c>
      <c r="R115" s="9" t="s">
        <v>48</v>
      </c>
      <c r="S115" s="9" t="s">
        <v>52</v>
      </c>
      <c r="T115" s="9" t="s">
        <v>57</v>
      </c>
      <c r="U115" s="16">
        <v>3</v>
      </c>
      <c r="V115" s="9" t="s">
        <v>51</v>
      </c>
      <c r="W115" s="19">
        <v>70</v>
      </c>
      <c r="X115" s="26"/>
      <c r="Y115" s="16">
        <v>323</v>
      </c>
      <c r="Z115" s="16">
        <v>274.55</v>
      </c>
      <c r="AA115" s="16">
        <v>71</v>
      </c>
      <c r="AB115" s="16">
        <v>9</v>
      </c>
      <c r="AC115" s="16">
        <v>2</v>
      </c>
      <c r="AD115" s="16">
        <v>0.69</v>
      </c>
      <c r="AE115" s="39">
        <v>19218.5</v>
      </c>
      <c r="AF115" s="40">
        <v>1729.67</v>
      </c>
      <c r="AG115" s="40">
        <v>17488.830000000002</v>
      </c>
      <c r="AH115" s="33">
        <f>IF(AG115&gt;'5'!$D$25,1,0)</f>
        <v>0</v>
      </c>
      <c r="AI115" s="16"/>
      <c r="AJ115" s="16"/>
      <c r="AK115" s="17"/>
      <c r="AL115" s="17"/>
    </row>
    <row r="116" spans="1:38" ht="15.75" customHeight="1">
      <c r="A116" s="16">
        <v>10962</v>
      </c>
      <c r="B116" s="9" t="s">
        <v>516</v>
      </c>
      <c r="C116" s="9" t="s">
        <v>517</v>
      </c>
      <c r="D116" s="9" t="s">
        <v>518</v>
      </c>
      <c r="E116" s="16">
        <v>9744</v>
      </c>
      <c r="F116" s="9" t="s">
        <v>411</v>
      </c>
      <c r="G116" s="17">
        <v>39882</v>
      </c>
      <c r="H116" s="9" t="s">
        <v>51</v>
      </c>
      <c r="I116" s="10" t="s">
        <v>51</v>
      </c>
      <c r="J116" s="9" t="s">
        <v>51</v>
      </c>
      <c r="K116" s="9" t="s">
        <v>412</v>
      </c>
      <c r="L116" s="16">
        <v>3</v>
      </c>
      <c r="M116" s="9" t="s">
        <v>412</v>
      </c>
      <c r="N116" s="9" t="s">
        <v>348</v>
      </c>
      <c r="O116" s="9" t="s">
        <v>341</v>
      </c>
      <c r="P116" s="16">
        <v>11215</v>
      </c>
      <c r="Q116" s="9" t="s">
        <v>7</v>
      </c>
      <c r="R116" s="9" t="s">
        <v>48</v>
      </c>
      <c r="S116" s="9" t="s">
        <v>49</v>
      </c>
      <c r="T116" s="9" t="s">
        <v>57</v>
      </c>
      <c r="U116" s="16">
        <v>2</v>
      </c>
      <c r="V116" s="9" t="s">
        <v>51</v>
      </c>
      <c r="W116" s="19">
        <v>88</v>
      </c>
      <c r="X116" s="19">
        <v>64</v>
      </c>
      <c r="Y116" s="16">
        <v>332</v>
      </c>
      <c r="Z116" s="16">
        <v>282.2</v>
      </c>
      <c r="AA116" s="16">
        <v>156</v>
      </c>
      <c r="AB116" s="16">
        <v>10</v>
      </c>
      <c r="AC116" s="16">
        <v>3</v>
      </c>
      <c r="AD116" s="16">
        <v>1.42</v>
      </c>
      <c r="AE116" s="39">
        <v>24833.599999999999</v>
      </c>
      <c r="AF116" s="40">
        <v>2235.02</v>
      </c>
      <c r="AG116" s="40">
        <v>22598.579999999998</v>
      </c>
      <c r="AH116" s="33">
        <f>IF(AG116&gt;'5'!$D$25,1,0)</f>
        <v>1</v>
      </c>
      <c r="AI116" s="16"/>
      <c r="AJ116" s="16"/>
      <c r="AK116" s="17"/>
      <c r="AL116" s="17"/>
    </row>
    <row r="117" spans="1:38" ht="15.75" customHeight="1">
      <c r="A117" s="16">
        <v>11708</v>
      </c>
      <c r="B117" s="9" t="s">
        <v>519</v>
      </c>
      <c r="C117" s="123" t="s">
        <v>520</v>
      </c>
      <c r="D117" s="124"/>
      <c r="E117" s="16">
        <v>44145</v>
      </c>
      <c r="F117" s="9" t="s">
        <v>521</v>
      </c>
      <c r="G117" s="17">
        <v>40093</v>
      </c>
      <c r="H117" s="9" t="s">
        <v>45</v>
      </c>
      <c r="I117" s="10">
        <v>47</v>
      </c>
      <c r="J117" s="18">
        <v>1</v>
      </c>
      <c r="K117" s="9" t="s">
        <v>522</v>
      </c>
      <c r="L117" s="16">
        <v>2</v>
      </c>
      <c r="M117" s="9" t="s">
        <v>522</v>
      </c>
      <c r="N117" s="9" t="s">
        <v>348</v>
      </c>
      <c r="O117" s="9" t="s">
        <v>341</v>
      </c>
      <c r="P117" s="16">
        <v>11237</v>
      </c>
      <c r="Q117" s="9" t="s">
        <v>7</v>
      </c>
      <c r="R117" s="9" t="s">
        <v>48</v>
      </c>
      <c r="S117" s="9" t="s">
        <v>52</v>
      </c>
      <c r="T117" s="9" t="s">
        <v>50</v>
      </c>
      <c r="U117" s="16">
        <v>2</v>
      </c>
      <c r="V117" s="9" t="s">
        <v>51</v>
      </c>
      <c r="W117" s="19">
        <v>85</v>
      </c>
      <c r="X117" s="19">
        <v>50</v>
      </c>
      <c r="Y117" s="16">
        <v>32</v>
      </c>
      <c r="Z117" s="16">
        <v>27.2</v>
      </c>
      <c r="AA117" s="16">
        <v>186</v>
      </c>
      <c r="AB117" s="16">
        <v>9</v>
      </c>
      <c r="AC117" s="16">
        <v>2</v>
      </c>
      <c r="AD117" s="16">
        <v>1.71</v>
      </c>
      <c r="AE117" s="39">
        <v>2312</v>
      </c>
      <c r="AF117" s="40">
        <v>208.08</v>
      </c>
      <c r="AG117" s="40">
        <v>2103.92</v>
      </c>
      <c r="AH117" s="33">
        <f>IF(AG117&gt;'5'!$D$25,1,0)</f>
        <v>0</v>
      </c>
      <c r="AI117" s="16"/>
      <c r="AJ117" s="16"/>
      <c r="AK117" s="17"/>
      <c r="AL117" s="17"/>
    </row>
    <row r="118" spans="1:38" ht="15.75" customHeight="1">
      <c r="A118" s="16">
        <v>11943</v>
      </c>
      <c r="B118" s="9" t="s">
        <v>523</v>
      </c>
      <c r="C118" s="123" t="s">
        <v>524</v>
      </c>
      <c r="D118" s="124"/>
      <c r="E118" s="16">
        <v>45445</v>
      </c>
      <c r="F118" s="9" t="s">
        <v>525</v>
      </c>
      <c r="G118" s="17">
        <v>40098</v>
      </c>
      <c r="H118" s="9" t="s">
        <v>94</v>
      </c>
      <c r="I118" s="10">
        <v>989</v>
      </c>
      <c r="J118" s="18">
        <v>0.5</v>
      </c>
      <c r="K118" s="9" t="s">
        <v>526</v>
      </c>
      <c r="L118" s="16">
        <v>1</v>
      </c>
      <c r="M118" s="9" t="s">
        <v>526</v>
      </c>
      <c r="N118" s="9" t="s">
        <v>348</v>
      </c>
      <c r="O118" s="9" t="s">
        <v>341</v>
      </c>
      <c r="P118" s="16">
        <v>11226</v>
      </c>
      <c r="Q118" s="9" t="s">
        <v>7</v>
      </c>
      <c r="R118" s="9" t="s">
        <v>48</v>
      </c>
      <c r="S118" s="9" t="s">
        <v>49</v>
      </c>
      <c r="T118" s="9" t="s">
        <v>57</v>
      </c>
      <c r="U118" s="16">
        <v>1</v>
      </c>
      <c r="V118" s="9" t="s">
        <v>51</v>
      </c>
      <c r="W118" s="19">
        <v>150</v>
      </c>
      <c r="X118" s="26"/>
      <c r="Y118" s="16">
        <v>365</v>
      </c>
      <c r="Z118" s="16">
        <v>310.25</v>
      </c>
      <c r="AA118" s="16">
        <v>0</v>
      </c>
      <c r="AB118" s="26"/>
      <c r="AC118" s="16">
        <v>1</v>
      </c>
      <c r="AD118" s="26"/>
      <c r="AE118" s="39">
        <v>46537.5</v>
      </c>
      <c r="AF118" s="40">
        <v>4188.38</v>
      </c>
      <c r="AG118" s="40">
        <v>42349.120000000003</v>
      </c>
      <c r="AH118" s="33">
        <f>IF(AG118&gt;'5'!$D$25,1,0)</f>
        <v>1</v>
      </c>
      <c r="AI118" s="16"/>
      <c r="AJ118" s="16"/>
      <c r="AK118" s="27"/>
      <c r="AL118" s="27"/>
    </row>
    <row r="119" spans="1:38" ht="15.75" customHeight="1">
      <c r="A119" s="16">
        <v>12048</v>
      </c>
      <c r="B119" s="9" t="s">
        <v>527</v>
      </c>
      <c r="C119" s="9" t="s">
        <v>528</v>
      </c>
      <c r="D119" s="9" t="s">
        <v>398</v>
      </c>
      <c r="E119" s="16">
        <v>7549</v>
      </c>
      <c r="F119" s="9" t="s">
        <v>399</v>
      </c>
      <c r="G119" s="17">
        <v>39851</v>
      </c>
      <c r="H119" s="9" t="s">
        <v>94</v>
      </c>
      <c r="I119" s="10">
        <v>1268</v>
      </c>
      <c r="J119" s="18">
        <v>0.9</v>
      </c>
      <c r="K119" s="9" t="s">
        <v>400</v>
      </c>
      <c r="L119" s="16">
        <v>4</v>
      </c>
      <c r="M119" s="9" t="s">
        <v>400</v>
      </c>
      <c r="N119" s="9" t="s">
        <v>7</v>
      </c>
      <c r="O119" s="9" t="s">
        <v>341</v>
      </c>
      <c r="P119" s="16">
        <v>10002</v>
      </c>
      <c r="Q119" s="9" t="s">
        <v>7</v>
      </c>
      <c r="R119" s="9" t="s">
        <v>48</v>
      </c>
      <c r="S119" s="9" t="s">
        <v>52</v>
      </c>
      <c r="T119" s="9" t="s">
        <v>529</v>
      </c>
      <c r="U119" s="16">
        <v>1</v>
      </c>
      <c r="V119" s="9" t="s">
        <v>51</v>
      </c>
      <c r="W119" s="19">
        <v>35</v>
      </c>
      <c r="X119" s="19">
        <v>0</v>
      </c>
      <c r="Y119" s="16">
        <v>259</v>
      </c>
      <c r="Z119" s="16">
        <v>220.15</v>
      </c>
      <c r="AA119" s="16">
        <v>204</v>
      </c>
      <c r="AB119" s="16">
        <v>10</v>
      </c>
      <c r="AC119" s="16">
        <v>4</v>
      </c>
      <c r="AD119" s="16">
        <v>1.88</v>
      </c>
      <c r="AE119" s="39">
        <v>7705.25</v>
      </c>
      <c r="AF119" s="40">
        <v>693.47</v>
      </c>
      <c r="AG119" s="40">
        <v>7011.78</v>
      </c>
      <c r="AH119" s="33">
        <f>IF(AG119&gt;'5'!$D$25,1,0)</f>
        <v>0</v>
      </c>
      <c r="AI119" s="16"/>
      <c r="AJ119" s="16"/>
      <c r="AK119" s="17"/>
      <c r="AL119" s="17"/>
    </row>
    <row r="120" spans="1:38" ht="15.75" customHeight="1">
      <c r="A120" s="16">
        <v>12192</v>
      </c>
      <c r="B120" s="9" t="s">
        <v>530</v>
      </c>
      <c r="C120" s="9" t="s">
        <v>531</v>
      </c>
      <c r="D120" s="9" t="s">
        <v>532</v>
      </c>
      <c r="E120" s="16">
        <v>46978</v>
      </c>
      <c r="F120" s="9" t="s">
        <v>533</v>
      </c>
      <c r="G120" s="17">
        <v>40105</v>
      </c>
      <c r="H120" s="9" t="s">
        <v>51</v>
      </c>
      <c r="I120" s="10" t="s">
        <v>51</v>
      </c>
      <c r="J120" s="9" t="s">
        <v>51</v>
      </c>
      <c r="K120" s="9" t="s">
        <v>476</v>
      </c>
      <c r="L120" s="16">
        <v>2</v>
      </c>
      <c r="M120" s="9" t="s">
        <v>476</v>
      </c>
      <c r="N120" s="9" t="s">
        <v>7</v>
      </c>
      <c r="O120" s="9" t="s">
        <v>341</v>
      </c>
      <c r="P120" s="16">
        <v>10009</v>
      </c>
      <c r="Q120" s="9" t="s">
        <v>7</v>
      </c>
      <c r="R120" s="9" t="s">
        <v>48</v>
      </c>
      <c r="S120" s="9" t="s">
        <v>52</v>
      </c>
      <c r="T120" s="9" t="s">
        <v>57</v>
      </c>
      <c r="U120" s="16">
        <v>2</v>
      </c>
      <c r="V120" s="9" t="s">
        <v>51</v>
      </c>
      <c r="W120" s="19">
        <v>68</v>
      </c>
      <c r="X120" s="19">
        <v>30</v>
      </c>
      <c r="Y120" s="16">
        <v>74</v>
      </c>
      <c r="Z120" s="16">
        <v>62.9</v>
      </c>
      <c r="AA120" s="16">
        <v>229</v>
      </c>
      <c r="AB120" s="16">
        <v>9</v>
      </c>
      <c r="AC120" s="16">
        <v>2</v>
      </c>
      <c r="AD120" s="16">
        <v>2.1</v>
      </c>
      <c r="AE120" s="39">
        <v>4277.2</v>
      </c>
      <c r="AF120" s="40">
        <v>384.95</v>
      </c>
      <c r="AG120" s="40">
        <v>3892.25</v>
      </c>
      <c r="AH120" s="33">
        <f>IF(AG120&gt;'5'!$D$25,1,0)</f>
        <v>0</v>
      </c>
      <c r="AI120" s="16"/>
      <c r="AJ120" s="16"/>
      <c r="AK120" s="17"/>
      <c r="AL120" s="17"/>
    </row>
    <row r="121" spans="1:38" ht="15.75" customHeight="1">
      <c r="A121" s="16">
        <v>12299</v>
      </c>
      <c r="B121" s="9" t="s">
        <v>534</v>
      </c>
      <c r="C121" s="123" t="s">
        <v>535</v>
      </c>
      <c r="D121" s="124"/>
      <c r="E121" s="16">
        <v>47610</v>
      </c>
      <c r="F121" s="9" t="s">
        <v>536</v>
      </c>
      <c r="G121" s="17">
        <v>40108</v>
      </c>
      <c r="H121" s="9" t="s">
        <v>51</v>
      </c>
      <c r="I121" s="10" t="s">
        <v>51</v>
      </c>
      <c r="J121" s="9" t="s">
        <v>51</v>
      </c>
      <c r="K121" s="9" t="s">
        <v>412</v>
      </c>
      <c r="L121" s="16">
        <v>1</v>
      </c>
      <c r="M121" s="9" t="s">
        <v>412</v>
      </c>
      <c r="N121" s="9" t="s">
        <v>348</v>
      </c>
      <c r="O121" s="9" t="s">
        <v>341</v>
      </c>
      <c r="P121" s="16">
        <v>11215</v>
      </c>
      <c r="Q121" s="9" t="s">
        <v>7</v>
      </c>
      <c r="R121" s="9" t="s">
        <v>48</v>
      </c>
      <c r="S121" s="9" t="s">
        <v>52</v>
      </c>
      <c r="T121" s="9" t="s">
        <v>50</v>
      </c>
      <c r="U121" s="16">
        <v>2</v>
      </c>
      <c r="V121" s="9" t="s">
        <v>51</v>
      </c>
      <c r="W121" s="19">
        <v>120</v>
      </c>
      <c r="X121" s="19">
        <v>100</v>
      </c>
      <c r="Y121" s="16">
        <v>345</v>
      </c>
      <c r="Z121" s="16">
        <v>293.25</v>
      </c>
      <c r="AA121" s="16">
        <v>7</v>
      </c>
      <c r="AB121" s="16">
        <v>10</v>
      </c>
      <c r="AC121" s="16">
        <v>1</v>
      </c>
      <c r="AD121" s="16">
        <v>0.24</v>
      </c>
      <c r="AE121" s="39">
        <v>35190</v>
      </c>
      <c r="AF121" s="40">
        <v>3167.1</v>
      </c>
      <c r="AG121" s="40">
        <v>32022.9</v>
      </c>
      <c r="AH121" s="33">
        <f>IF(AG121&gt;'5'!$D$25,1,0)</f>
        <v>1</v>
      </c>
      <c r="AI121" s="16"/>
      <c r="AJ121" s="16"/>
      <c r="AK121" s="17"/>
      <c r="AL121" s="17"/>
    </row>
    <row r="122" spans="1:38" ht="15.75" customHeight="1">
      <c r="A122" s="16">
        <v>12303</v>
      </c>
      <c r="B122" s="9" t="s">
        <v>537</v>
      </c>
      <c r="C122" s="123" t="s">
        <v>538</v>
      </c>
      <c r="D122" s="124"/>
      <c r="E122" s="16">
        <v>47618</v>
      </c>
      <c r="F122" s="9" t="s">
        <v>539</v>
      </c>
      <c r="G122" s="17">
        <v>40108</v>
      </c>
      <c r="H122" s="9" t="s">
        <v>65</v>
      </c>
      <c r="I122" s="10">
        <v>311</v>
      </c>
      <c r="J122" s="18">
        <v>1</v>
      </c>
      <c r="K122" s="9" t="s">
        <v>540</v>
      </c>
      <c r="L122" s="16">
        <v>1</v>
      </c>
      <c r="M122" s="9" t="s">
        <v>540</v>
      </c>
      <c r="N122" s="9" t="s">
        <v>348</v>
      </c>
      <c r="O122" s="9" t="s">
        <v>341</v>
      </c>
      <c r="P122" s="16">
        <v>11205</v>
      </c>
      <c r="Q122" s="9" t="s">
        <v>7</v>
      </c>
      <c r="R122" s="9" t="s">
        <v>48</v>
      </c>
      <c r="S122" s="9" t="s">
        <v>52</v>
      </c>
      <c r="T122" s="9" t="s">
        <v>57</v>
      </c>
      <c r="U122" s="16">
        <v>2</v>
      </c>
      <c r="V122" s="9" t="s">
        <v>51</v>
      </c>
      <c r="W122" s="19">
        <v>120</v>
      </c>
      <c r="X122" s="19">
        <v>60</v>
      </c>
      <c r="Y122" s="16">
        <v>336</v>
      </c>
      <c r="Z122" s="16">
        <v>285.60000000000002</v>
      </c>
      <c r="AA122" s="16">
        <v>24</v>
      </c>
      <c r="AB122" s="16">
        <v>10</v>
      </c>
      <c r="AC122" s="16">
        <v>1</v>
      </c>
      <c r="AD122" s="16">
        <v>0.24</v>
      </c>
      <c r="AE122" s="39">
        <v>34272</v>
      </c>
      <c r="AF122" s="40">
        <v>3084.48</v>
      </c>
      <c r="AG122" s="40">
        <v>31187.52</v>
      </c>
      <c r="AH122" s="33">
        <f>IF(AG122&gt;'5'!$D$25,1,0)</f>
        <v>1</v>
      </c>
      <c r="AI122" s="16"/>
      <c r="AJ122" s="16"/>
      <c r="AK122" s="17"/>
      <c r="AL122" s="17"/>
    </row>
    <row r="123" spans="1:38" ht="15.75" customHeight="1">
      <c r="A123" s="16">
        <v>12318</v>
      </c>
      <c r="B123" s="9" t="s">
        <v>541</v>
      </c>
      <c r="C123" s="123" t="s">
        <v>542</v>
      </c>
      <c r="D123" s="124"/>
      <c r="E123" s="16">
        <v>16800</v>
      </c>
      <c r="F123" s="9" t="s">
        <v>427</v>
      </c>
      <c r="G123" s="17">
        <v>39945</v>
      </c>
      <c r="H123" s="9" t="s">
        <v>45</v>
      </c>
      <c r="I123" s="10">
        <v>60</v>
      </c>
      <c r="J123" s="18">
        <v>1</v>
      </c>
      <c r="K123" s="9" t="s">
        <v>369</v>
      </c>
      <c r="L123" s="16">
        <v>4</v>
      </c>
      <c r="M123" s="9" t="s">
        <v>392</v>
      </c>
      <c r="N123" s="9" t="s">
        <v>7</v>
      </c>
      <c r="O123" s="9" t="s">
        <v>341</v>
      </c>
      <c r="P123" s="16">
        <v>10024</v>
      </c>
      <c r="Q123" s="9" t="s">
        <v>7</v>
      </c>
      <c r="R123" s="9" t="s">
        <v>48</v>
      </c>
      <c r="S123" s="9" t="s">
        <v>52</v>
      </c>
      <c r="T123" s="9" t="s">
        <v>57</v>
      </c>
      <c r="U123" s="16">
        <v>2</v>
      </c>
      <c r="V123" s="16">
        <v>1300</v>
      </c>
      <c r="W123" s="19">
        <v>135</v>
      </c>
      <c r="X123" s="26"/>
      <c r="Y123" s="16">
        <v>254</v>
      </c>
      <c r="Z123" s="16">
        <v>215.9</v>
      </c>
      <c r="AA123" s="16">
        <v>69</v>
      </c>
      <c r="AB123" s="16">
        <v>9</v>
      </c>
      <c r="AC123" s="16">
        <v>3</v>
      </c>
      <c r="AD123" s="16">
        <v>0.64</v>
      </c>
      <c r="AE123" s="39">
        <v>29146.5</v>
      </c>
      <c r="AF123" s="40">
        <v>2623.19</v>
      </c>
      <c r="AG123" s="40">
        <v>26523.31</v>
      </c>
      <c r="AH123" s="33">
        <f>IF(AG123&gt;'5'!$D$25,1,0)</f>
        <v>1</v>
      </c>
      <c r="AI123" s="16"/>
      <c r="AJ123" s="16"/>
      <c r="AK123" s="17"/>
      <c r="AL123" s="17"/>
    </row>
    <row r="124" spans="1:38" ht="15.75" customHeight="1">
      <c r="A124" s="16">
        <v>12343</v>
      </c>
      <c r="B124" s="9" t="s">
        <v>543</v>
      </c>
      <c r="C124" s="123" t="s">
        <v>544</v>
      </c>
      <c r="D124" s="124"/>
      <c r="E124" s="16">
        <v>47727</v>
      </c>
      <c r="F124" s="9" t="s">
        <v>545</v>
      </c>
      <c r="G124" s="17">
        <v>40108</v>
      </c>
      <c r="H124" s="9" t="s">
        <v>65</v>
      </c>
      <c r="I124" s="10">
        <v>303</v>
      </c>
      <c r="J124" s="18">
        <v>1</v>
      </c>
      <c r="K124" s="9" t="s">
        <v>340</v>
      </c>
      <c r="L124" s="16">
        <v>1</v>
      </c>
      <c r="M124" s="9" t="s">
        <v>340</v>
      </c>
      <c r="N124" s="9" t="s">
        <v>7</v>
      </c>
      <c r="O124" s="9" t="s">
        <v>341</v>
      </c>
      <c r="P124" s="16">
        <v>10027</v>
      </c>
      <c r="Q124" s="9" t="s">
        <v>7</v>
      </c>
      <c r="R124" s="9" t="s">
        <v>48</v>
      </c>
      <c r="S124" s="9" t="s">
        <v>52</v>
      </c>
      <c r="T124" s="9" t="s">
        <v>50</v>
      </c>
      <c r="U124" s="16">
        <v>3</v>
      </c>
      <c r="V124" s="16">
        <v>1</v>
      </c>
      <c r="W124" s="19">
        <v>150</v>
      </c>
      <c r="X124" s="26"/>
      <c r="Y124" s="16">
        <v>331</v>
      </c>
      <c r="Z124" s="16">
        <v>281.35000000000002</v>
      </c>
      <c r="AA124" s="16">
        <v>90</v>
      </c>
      <c r="AB124" s="16">
        <v>9</v>
      </c>
      <c r="AC124" s="16">
        <v>1</v>
      </c>
      <c r="AD124" s="16">
        <v>0.84</v>
      </c>
      <c r="AE124" s="39">
        <v>42202.5</v>
      </c>
      <c r="AF124" s="40">
        <v>3798.23</v>
      </c>
      <c r="AG124" s="40">
        <v>38404.269999999997</v>
      </c>
      <c r="AH124" s="33">
        <f>IF(AG124&gt;'5'!$D$25,1,0)</f>
        <v>1</v>
      </c>
      <c r="AI124" s="16"/>
      <c r="AJ124" s="16"/>
      <c r="AK124" s="17"/>
      <c r="AL124" s="17"/>
    </row>
    <row r="125" spans="1:38" ht="15.75" customHeight="1">
      <c r="A125" s="16">
        <v>12627</v>
      </c>
      <c r="B125" s="9" t="s">
        <v>546</v>
      </c>
      <c r="C125" s="9" t="s">
        <v>547</v>
      </c>
      <c r="D125" s="9" t="s">
        <v>548</v>
      </c>
      <c r="E125" s="16">
        <v>49670</v>
      </c>
      <c r="F125" s="9" t="s">
        <v>549</v>
      </c>
      <c r="G125" s="17">
        <v>40115</v>
      </c>
      <c r="H125" s="9" t="s">
        <v>45</v>
      </c>
      <c r="I125" s="10">
        <v>38</v>
      </c>
      <c r="J125" s="18">
        <v>0.9</v>
      </c>
      <c r="K125" s="9" t="s">
        <v>550</v>
      </c>
      <c r="L125" s="16">
        <v>1</v>
      </c>
      <c r="M125" s="9" t="s">
        <v>550</v>
      </c>
      <c r="N125" s="9" t="s">
        <v>348</v>
      </c>
      <c r="O125" s="9" t="s">
        <v>341</v>
      </c>
      <c r="P125" s="16">
        <v>11225</v>
      </c>
      <c r="Q125" s="9" t="s">
        <v>7</v>
      </c>
      <c r="R125" s="9" t="s">
        <v>48</v>
      </c>
      <c r="S125" s="9" t="s">
        <v>52</v>
      </c>
      <c r="T125" s="9" t="s">
        <v>50</v>
      </c>
      <c r="U125" s="16">
        <v>2</v>
      </c>
      <c r="V125" s="9" t="s">
        <v>51</v>
      </c>
      <c r="W125" s="19">
        <v>150</v>
      </c>
      <c r="X125" s="19">
        <v>100</v>
      </c>
      <c r="Y125" s="16">
        <v>211</v>
      </c>
      <c r="Z125" s="16">
        <v>179.35</v>
      </c>
      <c r="AA125" s="16">
        <v>6</v>
      </c>
      <c r="AB125" s="16">
        <v>10</v>
      </c>
      <c r="AC125" s="16">
        <v>1</v>
      </c>
      <c r="AD125" s="16">
        <v>0.46</v>
      </c>
      <c r="AE125" s="39">
        <v>26902.5</v>
      </c>
      <c r="AF125" s="40">
        <v>2421.23</v>
      </c>
      <c r="AG125" s="40">
        <v>24481.27</v>
      </c>
      <c r="AH125" s="33">
        <f>IF(AG125&gt;'5'!$D$25,1,0)</f>
        <v>1</v>
      </c>
      <c r="AI125" s="16"/>
      <c r="AJ125" s="16"/>
      <c r="AK125" s="17"/>
      <c r="AL125" s="17"/>
    </row>
    <row r="126" spans="1:38" ht="15.75" customHeight="1">
      <c r="A126" s="16">
        <v>12937</v>
      </c>
      <c r="B126" s="9" t="s">
        <v>551</v>
      </c>
      <c r="C126" s="9" t="s">
        <v>552</v>
      </c>
      <c r="D126" s="9" t="s">
        <v>553</v>
      </c>
      <c r="E126" s="16">
        <v>50124</v>
      </c>
      <c r="F126" s="9" t="s">
        <v>554</v>
      </c>
      <c r="G126" s="17">
        <v>40117</v>
      </c>
      <c r="H126" s="9" t="s">
        <v>45</v>
      </c>
      <c r="I126" s="10">
        <v>60</v>
      </c>
      <c r="J126" s="18">
        <v>0.9</v>
      </c>
      <c r="K126" s="9" t="s">
        <v>555</v>
      </c>
      <c r="L126" s="16">
        <v>1</v>
      </c>
      <c r="M126" s="9" t="s">
        <v>555</v>
      </c>
      <c r="N126" s="9" t="s">
        <v>556</v>
      </c>
      <c r="O126" s="9" t="s">
        <v>341</v>
      </c>
      <c r="P126" s="16">
        <v>11101</v>
      </c>
      <c r="Q126" s="9" t="s">
        <v>7</v>
      </c>
      <c r="R126" s="9" t="s">
        <v>48</v>
      </c>
      <c r="S126" s="9" t="s">
        <v>71</v>
      </c>
      <c r="T126" s="9" t="s">
        <v>57</v>
      </c>
      <c r="U126" s="16">
        <v>4</v>
      </c>
      <c r="V126" s="9" t="s">
        <v>51</v>
      </c>
      <c r="W126" s="19">
        <v>130</v>
      </c>
      <c r="X126" s="26"/>
      <c r="Y126" s="16">
        <v>264</v>
      </c>
      <c r="Z126" s="16">
        <v>224.4</v>
      </c>
      <c r="AA126" s="16">
        <v>214</v>
      </c>
      <c r="AB126" s="16">
        <v>10</v>
      </c>
      <c r="AC126" s="16">
        <v>1</v>
      </c>
      <c r="AD126" s="16">
        <v>2.12</v>
      </c>
      <c r="AE126" s="39">
        <v>29172</v>
      </c>
      <c r="AF126" s="40">
        <v>2625.48</v>
      </c>
      <c r="AG126" s="40">
        <v>26546.52</v>
      </c>
      <c r="AH126" s="33">
        <f>IF(AG126&gt;'5'!$D$25,1,0)</f>
        <v>1</v>
      </c>
      <c r="AI126" s="16"/>
      <c r="AJ126" s="16"/>
      <c r="AK126" s="17"/>
      <c r="AL126" s="17"/>
    </row>
    <row r="127" spans="1:38" ht="15.75" customHeight="1">
      <c r="A127" s="16">
        <v>12940</v>
      </c>
      <c r="B127" s="9" t="s">
        <v>557</v>
      </c>
      <c r="C127" s="9" t="s">
        <v>558</v>
      </c>
      <c r="D127" s="9" t="s">
        <v>559</v>
      </c>
      <c r="E127" s="16">
        <v>50148</v>
      </c>
      <c r="F127" s="9" t="s">
        <v>560</v>
      </c>
      <c r="G127" s="17">
        <v>40117</v>
      </c>
      <c r="H127" s="9" t="s">
        <v>51</v>
      </c>
      <c r="I127" s="10" t="s">
        <v>51</v>
      </c>
      <c r="J127" s="9" t="s">
        <v>51</v>
      </c>
      <c r="K127" s="9" t="s">
        <v>377</v>
      </c>
      <c r="L127" s="16">
        <v>6</v>
      </c>
      <c r="M127" s="9" t="s">
        <v>377</v>
      </c>
      <c r="N127" s="9" t="s">
        <v>348</v>
      </c>
      <c r="O127" s="9" t="s">
        <v>341</v>
      </c>
      <c r="P127" s="16">
        <v>11238</v>
      </c>
      <c r="Q127" s="9" t="s">
        <v>7</v>
      </c>
      <c r="R127" s="9" t="s">
        <v>48</v>
      </c>
      <c r="S127" s="9" t="s">
        <v>52</v>
      </c>
      <c r="T127" s="9" t="s">
        <v>50</v>
      </c>
      <c r="U127" s="16">
        <v>2</v>
      </c>
      <c r="V127" s="9" t="s">
        <v>51</v>
      </c>
      <c r="W127" s="19">
        <v>110</v>
      </c>
      <c r="X127" s="19">
        <v>90</v>
      </c>
      <c r="Y127" s="16">
        <v>1</v>
      </c>
      <c r="Z127" s="16">
        <v>0.85</v>
      </c>
      <c r="AA127" s="16">
        <v>52</v>
      </c>
      <c r="AB127" s="16">
        <v>9</v>
      </c>
      <c r="AC127" s="16">
        <v>1</v>
      </c>
      <c r="AD127" s="16">
        <v>0.48</v>
      </c>
      <c r="AE127" s="39">
        <v>93.5</v>
      </c>
      <c r="AF127" s="40">
        <v>8.42</v>
      </c>
      <c r="AG127" s="40">
        <v>85.08</v>
      </c>
      <c r="AH127" s="33">
        <f>IF(AG127&gt;'5'!$D$25,1,0)</f>
        <v>0</v>
      </c>
      <c r="AI127" s="16"/>
      <c r="AJ127" s="16"/>
      <c r="AK127" s="17"/>
      <c r="AL127" s="17"/>
    </row>
    <row r="128" spans="1:38" ht="15.75" customHeight="1">
      <c r="A128" s="16">
        <v>13050</v>
      </c>
      <c r="B128" s="9" t="s">
        <v>561</v>
      </c>
      <c r="C128" s="9" t="s">
        <v>562</v>
      </c>
      <c r="D128" s="9" t="s">
        <v>563</v>
      </c>
      <c r="E128" s="16">
        <v>50846</v>
      </c>
      <c r="F128" s="9" t="s">
        <v>242</v>
      </c>
      <c r="G128" s="17">
        <v>40119</v>
      </c>
      <c r="H128" s="9" t="s">
        <v>51</v>
      </c>
      <c r="I128" s="10" t="s">
        <v>51</v>
      </c>
      <c r="J128" s="9" t="s">
        <v>51</v>
      </c>
      <c r="K128" s="9" t="s">
        <v>377</v>
      </c>
      <c r="L128" s="16">
        <v>1</v>
      </c>
      <c r="M128" s="9" t="s">
        <v>377</v>
      </c>
      <c r="N128" s="9" t="s">
        <v>348</v>
      </c>
      <c r="O128" s="9" t="s">
        <v>341</v>
      </c>
      <c r="P128" s="16">
        <v>11221</v>
      </c>
      <c r="Q128" s="9" t="s">
        <v>7</v>
      </c>
      <c r="R128" s="9" t="s">
        <v>48</v>
      </c>
      <c r="S128" s="9" t="s">
        <v>71</v>
      </c>
      <c r="T128" s="9" t="s">
        <v>50</v>
      </c>
      <c r="U128" s="16">
        <v>5</v>
      </c>
      <c r="V128" s="16">
        <v>1400</v>
      </c>
      <c r="W128" s="19">
        <v>115</v>
      </c>
      <c r="X128" s="19">
        <v>85</v>
      </c>
      <c r="Y128" s="16">
        <v>166</v>
      </c>
      <c r="Z128" s="16">
        <v>141.1</v>
      </c>
      <c r="AA128" s="16">
        <v>11</v>
      </c>
      <c r="AB128" s="16">
        <v>9</v>
      </c>
      <c r="AC128" s="16">
        <v>1</v>
      </c>
      <c r="AD128" s="16">
        <v>0.11</v>
      </c>
      <c r="AE128" s="39">
        <v>16226.5</v>
      </c>
      <c r="AF128" s="40">
        <v>1460.39</v>
      </c>
      <c r="AG128" s="40">
        <v>14766.11</v>
      </c>
      <c r="AH128" s="33">
        <f>IF(AG128&gt;'5'!$D$25,1,0)</f>
        <v>0</v>
      </c>
      <c r="AI128" s="16"/>
      <c r="AJ128" s="16"/>
      <c r="AK128" s="17"/>
      <c r="AL128" s="17"/>
    </row>
    <row r="129" spans="1:38" ht="15.75" customHeight="1">
      <c r="A129" s="16">
        <v>13076</v>
      </c>
      <c r="B129" s="9" t="s">
        <v>564</v>
      </c>
      <c r="C129" s="9" t="s">
        <v>565</v>
      </c>
      <c r="D129" s="9" t="s">
        <v>566</v>
      </c>
      <c r="E129" s="16">
        <v>50912</v>
      </c>
      <c r="F129" s="9" t="s">
        <v>567</v>
      </c>
      <c r="G129" s="17">
        <v>40119</v>
      </c>
      <c r="H129" s="9" t="s">
        <v>65</v>
      </c>
      <c r="I129" s="10">
        <v>195</v>
      </c>
      <c r="J129" s="18">
        <v>0.9</v>
      </c>
      <c r="K129" s="9" t="s">
        <v>568</v>
      </c>
      <c r="L129" s="16">
        <v>2</v>
      </c>
      <c r="M129" s="9" t="s">
        <v>568</v>
      </c>
      <c r="N129" s="9" t="s">
        <v>348</v>
      </c>
      <c r="O129" s="9" t="s">
        <v>341</v>
      </c>
      <c r="P129" s="16">
        <v>11238</v>
      </c>
      <c r="Q129" s="9" t="s">
        <v>7</v>
      </c>
      <c r="R129" s="9" t="s">
        <v>48</v>
      </c>
      <c r="S129" s="9" t="s">
        <v>52</v>
      </c>
      <c r="T129" s="9" t="s">
        <v>57</v>
      </c>
      <c r="U129" s="16">
        <v>1</v>
      </c>
      <c r="V129" s="9" t="s">
        <v>51</v>
      </c>
      <c r="W129" s="19">
        <v>70</v>
      </c>
      <c r="X129" s="19">
        <v>100</v>
      </c>
      <c r="Y129" s="16">
        <v>361</v>
      </c>
      <c r="Z129" s="16">
        <v>306.85000000000002</v>
      </c>
      <c r="AA129" s="16">
        <v>12</v>
      </c>
      <c r="AB129" s="16">
        <v>9</v>
      </c>
      <c r="AC129" s="16">
        <v>1</v>
      </c>
      <c r="AD129" s="16">
        <v>0.14000000000000001</v>
      </c>
      <c r="AE129" s="39">
        <v>21479.5</v>
      </c>
      <c r="AF129" s="40">
        <v>1933.16</v>
      </c>
      <c r="AG129" s="40">
        <v>19546.34</v>
      </c>
      <c r="AH129" s="33">
        <f>IF(AG129&gt;'5'!$D$25,1,0)</f>
        <v>0</v>
      </c>
      <c r="AI129" s="16"/>
      <c r="AJ129" s="16"/>
      <c r="AK129" s="17"/>
      <c r="AL129" s="17"/>
    </row>
    <row r="130" spans="1:38" ht="15.75" customHeight="1">
      <c r="A130" s="16">
        <v>13121</v>
      </c>
      <c r="B130" s="9" t="s">
        <v>569</v>
      </c>
      <c r="C130" s="123" t="s">
        <v>570</v>
      </c>
      <c r="D130" s="124"/>
      <c r="E130" s="16">
        <v>27848</v>
      </c>
      <c r="F130" s="9" t="s">
        <v>571</v>
      </c>
      <c r="G130" s="17">
        <v>40021</v>
      </c>
      <c r="H130" s="9" t="s">
        <v>45</v>
      </c>
      <c r="I130" s="10">
        <v>3</v>
      </c>
      <c r="J130" s="18">
        <v>1</v>
      </c>
      <c r="K130" s="9" t="s">
        <v>572</v>
      </c>
      <c r="L130" s="16">
        <v>7</v>
      </c>
      <c r="M130" s="9" t="s">
        <v>572</v>
      </c>
      <c r="N130" s="9" t="s">
        <v>556</v>
      </c>
      <c r="O130" s="9" t="s">
        <v>341</v>
      </c>
      <c r="P130" s="16">
        <v>11434</v>
      </c>
      <c r="Q130" s="9" t="s">
        <v>7</v>
      </c>
      <c r="R130" s="9" t="s">
        <v>48</v>
      </c>
      <c r="S130" s="9" t="s">
        <v>49</v>
      </c>
      <c r="T130" s="9" t="s">
        <v>57</v>
      </c>
      <c r="U130" s="16">
        <v>4</v>
      </c>
      <c r="V130" s="9" t="s">
        <v>51</v>
      </c>
      <c r="W130" s="19">
        <v>68</v>
      </c>
      <c r="X130" s="19">
        <v>25</v>
      </c>
      <c r="Y130" s="16">
        <v>337</v>
      </c>
      <c r="Z130" s="16">
        <v>286.45</v>
      </c>
      <c r="AA130" s="16">
        <v>65</v>
      </c>
      <c r="AB130" s="16">
        <v>9</v>
      </c>
      <c r="AC130" s="16">
        <v>7</v>
      </c>
      <c r="AD130" s="16">
        <v>0.66</v>
      </c>
      <c r="AE130" s="39">
        <v>19478.599999999999</v>
      </c>
      <c r="AF130" s="40">
        <v>1753.07</v>
      </c>
      <c r="AG130" s="40">
        <v>17725.53</v>
      </c>
      <c r="AH130" s="33">
        <f>IF(AG130&gt;'5'!$D$25,1,0)</f>
        <v>0</v>
      </c>
      <c r="AI130" s="16"/>
      <c r="AJ130" s="16"/>
      <c r="AK130" s="17"/>
      <c r="AL130" s="17"/>
    </row>
    <row r="131" spans="1:38" ht="15.75" customHeight="1">
      <c r="A131" s="16">
        <v>13394</v>
      </c>
      <c r="B131" s="9" t="s">
        <v>573</v>
      </c>
      <c r="C131" s="123" t="s">
        <v>574</v>
      </c>
      <c r="D131" s="124"/>
      <c r="E131" s="16">
        <v>52335</v>
      </c>
      <c r="F131" s="9" t="s">
        <v>575</v>
      </c>
      <c r="G131" s="17">
        <v>40125</v>
      </c>
      <c r="H131" s="9" t="s">
        <v>65</v>
      </c>
      <c r="I131" s="10">
        <v>86</v>
      </c>
      <c r="J131" s="18">
        <v>1</v>
      </c>
      <c r="K131" s="9" t="s">
        <v>441</v>
      </c>
      <c r="L131" s="16">
        <v>2</v>
      </c>
      <c r="M131" s="9" t="s">
        <v>441</v>
      </c>
      <c r="N131" s="9" t="s">
        <v>348</v>
      </c>
      <c r="O131" s="9" t="s">
        <v>341</v>
      </c>
      <c r="P131" s="16">
        <v>11205</v>
      </c>
      <c r="Q131" s="9" t="s">
        <v>7</v>
      </c>
      <c r="R131" s="9" t="s">
        <v>48</v>
      </c>
      <c r="S131" s="9" t="s">
        <v>52</v>
      </c>
      <c r="T131" s="9" t="s">
        <v>57</v>
      </c>
      <c r="U131" s="16">
        <v>2</v>
      </c>
      <c r="V131" s="9" t="s">
        <v>51</v>
      </c>
      <c r="W131" s="19">
        <v>80</v>
      </c>
      <c r="X131" s="19">
        <v>50</v>
      </c>
      <c r="Y131" s="16">
        <v>314</v>
      </c>
      <c r="Z131" s="16">
        <v>266.89999999999998</v>
      </c>
      <c r="AA131" s="16">
        <v>123</v>
      </c>
      <c r="AB131" s="16">
        <v>10</v>
      </c>
      <c r="AC131" s="16">
        <v>2</v>
      </c>
      <c r="AD131" s="16">
        <v>1.1499999999999999</v>
      </c>
      <c r="AE131" s="39">
        <v>21352</v>
      </c>
      <c r="AF131" s="40">
        <v>1921.68</v>
      </c>
      <c r="AG131" s="40">
        <v>19430.32</v>
      </c>
      <c r="AH131" s="33">
        <f>IF(AG131&gt;'5'!$D$25,1,0)</f>
        <v>0</v>
      </c>
      <c r="AI131" s="16"/>
      <c r="AJ131" s="16"/>
      <c r="AK131" s="17"/>
      <c r="AL131" s="17"/>
    </row>
    <row r="132" spans="1:38" ht="15.75" customHeight="1">
      <c r="A132" s="16">
        <v>13414</v>
      </c>
      <c r="B132" s="9" t="s">
        <v>576</v>
      </c>
      <c r="C132" s="9" t="s">
        <v>577</v>
      </c>
      <c r="D132" s="9" t="s">
        <v>578</v>
      </c>
      <c r="E132" s="16">
        <v>52451</v>
      </c>
      <c r="F132" s="9" t="s">
        <v>579</v>
      </c>
      <c r="G132" s="17">
        <v>40125</v>
      </c>
      <c r="H132" s="9" t="s">
        <v>51</v>
      </c>
      <c r="I132" s="10" t="s">
        <v>51</v>
      </c>
      <c r="J132" s="9" t="s">
        <v>51</v>
      </c>
      <c r="K132" s="9" t="s">
        <v>357</v>
      </c>
      <c r="L132" s="16">
        <v>1</v>
      </c>
      <c r="M132" s="9" t="s">
        <v>357</v>
      </c>
      <c r="N132" s="9" t="s">
        <v>348</v>
      </c>
      <c r="O132" s="9" t="s">
        <v>341</v>
      </c>
      <c r="P132" s="16">
        <v>11249</v>
      </c>
      <c r="Q132" s="9" t="s">
        <v>7</v>
      </c>
      <c r="R132" s="9" t="s">
        <v>48</v>
      </c>
      <c r="S132" s="9" t="s">
        <v>52</v>
      </c>
      <c r="T132" s="9" t="s">
        <v>50</v>
      </c>
      <c r="U132" s="16">
        <v>2</v>
      </c>
      <c r="V132" s="16">
        <v>650</v>
      </c>
      <c r="W132" s="19">
        <v>1000</v>
      </c>
      <c r="X132" s="19">
        <v>0</v>
      </c>
      <c r="Y132" s="16">
        <v>0</v>
      </c>
      <c r="Z132" s="16">
        <v>0</v>
      </c>
      <c r="AA132" s="16">
        <v>47</v>
      </c>
      <c r="AB132" s="16">
        <v>10</v>
      </c>
      <c r="AC132" s="16">
        <v>1</v>
      </c>
      <c r="AD132" s="16">
        <v>0.53</v>
      </c>
      <c r="AE132" s="39">
        <v>0</v>
      </c>
      <c r="AF132" s="40">
        <v>0</v>
      </c>
      <c r="AG132" s="40">
        <v>0</v>
      </c>
      <c r="AH132" s="33">
        <f>IF(AG132&gt;'5'!$D$25,1,0)</f>
        <v>0</v>
      </c>
      <c r="AI132" s="16"/>
      <c r="AJ132" s="16"/>
      <c r="AK132" s="17"/>
      <c r="AL132" s="17"/>
    </row>
    <row r="133" spans="1:38" ht="15.75" customHeight="1">
      <c r="A133" s="16">
        <v>13552</v>
      </c>
      <c r="B133" s="9" t="s">
        <v>580</v>
      </c>
      <c r="C133" s="9" t="s">
        <v>581</v>
      </c>
      <c r="D133" s="9" t="s">
        <v>582</v>
      </c>
      <c r="E133" s="16">
        <v>7612</v>
      </c>
      <c r="F133" s="9" t="s">
        <v>583</v>
      </c>
      <c r="G133" s="17">
        <v>39853</v>
      </c>
      <c r="H133" s="9" t="s">
        <v>45</v>
      </c>
      <c r="I133" s="10">
        <v>54</v>
      </c>
      <c r="J133" s="18">
        <v>1</v>
      </c>
      <c r="K133" s="9" t="s">
        <v>392</v>
      </c>
      <c r="L133" s="16">
        <v>1</v>
      </c>
      <c r="M133" s="9" t="s">
        <v>392</v>
      </c>
      <c r="N133" s="9" t="s">
        <v>7</v>
      </c>
      <c r="O133" s="9" t="s">
        <v>341</v>
      </c>
      <c r="P133" s="16">
        <v>10023</v>
      </c>
      <c r="Q133" s="9" t="s">
        <v>7</v>
      </c>
      <c r="R133" s="9" t="s">
        <v>48</v>
      </c>
      <c r="S133" s="9" t="s">
        <v>52</v>
      </c>
      <c r="T133" s="9" t="s">
        <v>50</v>
      </c>
      <c r="U133" s="16">
        <v>2</v>
      </c>
      <c r="V133" s="9" t="s">
        <v>51</v>
      </c>
      <c r="W133" s="19">
        <v>120</v>
      </c>
      <c r="X133" s="19">
        <v>69</v>
      </c>
      <c r="Y133" s="16">
        <v>122</v>
      </c>
      <c r="Z133" s="16">
        <v>103.7</v>
      </c>
      <c r="AA133" s="16">
        <v>182</v>
      </c>
      <c r="AB133" s="16">
        <v>9</v>
      </c>
      <c r="AC133" s="16">
        <v>1</v>
      </c>
      <c r="AD133" s="16">
        <v>1.69</v>
      </c>
      <c r="AE133" s="39">
        <v>12444</v>
      </c>
      <c r="AF133" s="40">
        <v>1119.96</v>
      </c>
      <c r="AG133" s="40">
        <v>11324.04</v>
      </c>
      <c r="AH133" s="33">
        <f>IF(AG133&gt;'5'!$D$25,1,0)</f>
        <v>0</v>
      </c>
      <c r="AI133" s="16"/>
      <c r="AJ133" s="16"/>
      <c r="AK133" s="17"/>
      <c r="AL133" s="17"/>
    </row>
    <row r="134" spans="1:38" ht="15.75" customHeight="1">
      <c r="A134" s="16">
        <v>13808</v>
      </c>
      <c r="B134" s="9" t="s">
        <v>584</v>
      </c>
      <c r="C134" s="9" t="s">
        <v>585</v>
      </c>
      <c r="D134" s="9" t="s">
        <v>586</v>
      </c>
      <c r="E134" s="16">
        <v>54275</v>
      </c>
      <c r="F134" s="9" t="s">
        <v>587</v>
      </c>
      <c r="G134" s="17">
        <v>40131</v>
      </c>
      <c r="H134" s="9" t="s">
        <v>51</v>
      </c>
      <c r="I134" s="10" t="s">
        <v>51</v>
      </c>
      <c r="J134" s="9" t="s">
        <v>51</v>
      </c>
      <c r="K134" s="9" t="s">
        <v>588</v>
      </c>
      <c r="L134" s="16">
        <v>3</v>
      </c>
      <c r="M134" s="9" t="s">
        <v>377</v>
      </c>
      <c r="N134" s="9" t="s">
        <v>348</v>
      </c>
      <c r="O134" s="9" t="s">
        <v>341</v>
      </c>
      <c r="P134" s="16">
        <v>11216</v>
      </c>
      <c r="Q134" s="9" t="s">
        <v>7</v>
      </c>
      <c r="R134" s="9" t="s">
        <v>48</v>
      </c>
      <c r="S134" s="9" t="s">
        <v>71</v>
      </c>
      <c r="T134" s="9" t="s">
        <v>57</v>
      </c>
      <c r="U134" s="16">
        <v>2</v>
      </c>
      <c r="V134" s="9" t="s">
        <v>51</v>
      </c>
      <c r="W134" s="19">
        <v>80</v>
      </c>
      <c r="X134" s="19">
        <v>35</v>
      </c>
      <c r="Y134" s="16">
        <v>260</v>
      </c>
      <c r="Z134" s="16">
        <v>221</v>
      </c>
      <c r="AA134" s="16">
        <v>105</v>
      </c>
      <c r="AB134" s="16">
        <v>9</v>
      </c>
      <c r="AC134" s="16">
        <v>3</v>
      </c>
      <c r="AD134" s="16">
        <v>1.04</v>
      </c>
      <c r="AE134" s="39">
        <v>17680</v>
      </c>
      <c r="AF134" s="40">
        <v>1591.2</v>
      </c>
      <c r="AG134" s="40">
        <v>16088.8</v>
      </c>
      <c r="AH134" s="33">
        <f>IF(AG134&gt;'5'!$D$25,1,0)</f>
        <v>0</v>
      </c>
      <c r="AI134" s="16"/>
      <c r="AJ134" s="16"/>
      <c r="AK134" s="17"/>
      <c r="AL134" s="17"/>
    </row>
    <row r="135" spans="1:38" ht="15.75" customHeight="1">
      <c r="A135" s="16">
        <v>14287</v>
      </c>
      <c r="B135" s="9" t="s">
        <v>589</v>
      </c>
      <c r="C135" s="9" t="s">
        <v>590</v>
      </c>
      <c r="D135" s="9" t="s">
        <v>591</v>
      </c>
      <c r="E135" s="16">
        <v>56094</v>
      </c>
      <c r="F135" s="9" t="s">
        <v>592</v>
      </c>
      <c r="G135" s="17">
        <v>40137</v>
      </c>
      <c r="H135" s="9" t="s">
        <v>51</v>
      </c>
      <c r="I135" s="10" t="s">
        <v>51</v>
      </c>
      <c r="J135" s="9" t="s">
        <v>51</v>
      </c>
      <c r="K135" s="9" t="s">
        <v>392</v>
      </c>
      <c r="L135" s="16">
        <v>1</v>
      </c>
      <c r="M135" s="9" t="s">
        <v>392</v>
      </c>
      <c r="N135" s="9" t="s">
        <v>7</v>
      </c>
      <c r="O135" s="9" t="s">
        <v>341</v>
      </c>
      <c r="P135" s="16">
        <v>10024</v>
      </c>
      <c r="Q135" s="9" t="s">
        <v>7</v>
      </c>
      <c r="R135" s="9" t="s">
        <v>48</v>
      </c>
      <c r="S135" s="9" t="s">
        <v>52</v>
      </c>
      <c r="T135" s="9" t="s">
        <v>50</v>
      </c>
      <c r="U135" s="16">
        <v>2</v>
      </c>
      <c r="V135" s="9" t="s">
        <v>51</v>
      </c>
      <c r="W135" s="19">
        <v>170</v>
      </c>
      <c r="X135" s="19">
        <v>70</v>
      </c>
      <c r="Y135" s="16">
        <v>238</v>
      </c>
      <c r="Z135" s="16">
        <v>202.3</v>
      </c>
      <c r="AA135" s="16">
        <v>38</v>
      </c>
      <c r="AB135" s="16">
        <v>9</v>
      </c>
      <c r="AC135" s="16">
        <v>1</v>
      </c>
      <c r="AD135" s="16">
        <v>0.36</v>
      </c>
      <c r="AE135" s="39">
        <v>34391</v>
      </c>
      <c r="AF135" s="40">
        <v>3095.19</v>
      </c>
      <c r="AG135" s="40">
        <v>31295.81</v>
      </c>
      <c r="AH135" s="33">
        <f>IF(AG135&gt;'5'!$D$25,1,0)</f>
        <v>1</v>
      </c>
      <c r="AI135" s="16"/>
      <c r="AJ135" s="16"/>
      <c r="AK135" s="17"/>
      <c r="AL135" s="17"/>
    </row>
    <row r="136" spans="1:38" ht="15.75" customHeight="1">
      <c r="A136" s="16">
        <v>14290</v>
      </c>
      <c r="B136" s="9" t="s">
        <v>593</v>
      </c>
      <c r="C136" s="9" t="s">
        <v>594</v>
      </c>
      <c r="D136" s="9" t="s">
        <v>595</v>
      </c>
      <c r="E136" s="16">
        <v>56104</v>
      </c>
      <c r="F136" s="9" t="s">
        <v>596</v>
      </c>
      <c r="G136" s="17">
        <v>40137</v>
      </c>
      <c r="H136" s="9" t="s">
        <v>45</v>
      </c>
      <c r="I136" s="10">
        <v>16</v>
      </c>
      <c r="J136" s="18">
        <v>0.97</v>
      </c>
      <c r="K136" s="9" t="s">
        <v>356</v>
      </c>
      <c r="L136" s="16">
        <v>4</v>
      </c>
      <c r="M136" s="9" t="s">
        <v>357</v>
      </c>
      <c r="N136" s="9" t="s">
        <v>348</v>
      </c>
      <c r="O136" s="9" t="s">
        <v>341</v>
      </c>
      <c r="P136" s="16">
        <v>11206</v>
      </c>
      <c r="Q136" s="9" t="s">
        <v>7</v>
      </c>
      <c r="R136" s="9" t="s">
        <v>48</v>
      </c>
      <c r="S136" s="9" t="s">
        <v>68</v>
      </c>
      <c r="T136" s="9" t="s">
        <v>50</v>
      </c>
      <c r="U136" s="16">
        <v>2</v>
      </c>
      <c r="V136" s="9" t="s">
        <v>51</v>
      </c>
      <c r="W136" s="19">
        <v>225</v>
      </c>
      <c r="X136" s="19">
        <v>128</v>
      </c>
      <c r="Y136" s="16">
        <v>147</v>
      </c>
      <c r="Z136" s="16">
        <v>124.95</v>
      </c>
      <c r="AA136" s="16">
        <v>71</v>
      </c>
      <c r="AB136" s="16">
        <v>9</v>
      </c>
      <c r="AC136" s="16">
        <v>1</v>
      </c>
      <c r="AD136" s="16">
        <v>0.66</v>
      </c>
      <c r="AE136" s="39">
        <v>28113.75</v>
      </c>
      <c r="AF136" s="40">
        <v>2530.2399999999998</v>
      </c>
      <c r="AG136" s="40">
        <v>25583.510000000002</v>
      </c>
      <c r="AH136" s="33">
        <f>IF(AG136&gt;'5'!$D$25,1,0)</f>
        <v>1</v>
      </c>
      <c r="AI136" s="16"/>
      <c r="AJ136" s="16"/>
      <c r="AK136" s="17"/>
      <c r="AL136" s="17"/>
    </row>
    <row r="137" spans="1:38" ht="15.75" customHeight="1">
      <c r="A137" s="16">
        <v>14314</v>
      </c>
      <c r="B137" s="9" t="s">
        <v>597</v>
      </c>
      <c r="C137" s="123" t="s">
        <v>598</v>
      </c>
      <c r="D137" s="124"/>
      <c r="E137" s="16">
        <v>56246</v>
      </c>
      <c r="F137" s="9" t="s">
        <v>599</v>
      </c>
      <c r="G137" s="17">
        <v>40138</v>
      </c>
      <c r="H137" s="9" t="s">
        <v>45</v>
      </c>
      <c r="I137" s="10">
        <v>40</v>
      </c>
      <c r="J137" s="18">
        <v>1</v>
      </c>
      <c r="K137" s="9" t="s">
        <v>600</v>
      </c>
      <c r="L137" s="16">
        <v>2</v>
      </c>
      <c r="M137" s="9" t="s">
        <v>600</v>
      </c>
      <c r="N137" s="9" t="s">
        <v>348</v>
      </c>
      <c r="O137" s="9" t="s">
        <v>341</v>
      </c>
      <c r="P137" s="16">
        <v>11222</v>
      </c>
      <c r="Q137" s="9" t="s">
        <v>7</v>
      </c>
      <c r="R137" s="9" t="s">
        <v>48</v>
      </c>
      <c r="S137" s="9" t="s">
        <v>52</v>
      </c>
      <c r="T137" s="9" t="s">
        <v>50</v>
      </c>
      <c r="U137" s="16">
        <v>4</v>
      </c>
      <c r="V137" s="9" t="s">
        <v>51</v>
      </c>
      <c r="W137" s="19">
        <v>144</v>
      </c>
      <c r="X137" s="19">
        <v>0</v>
      </c>
      <c r="Y137" s="16">
        <v>252</v>
      </c>
      <c r="Z137" s="16">
        <v>214.2</v>
      </c>
      <c r="AA137" s="16">
        <v>131</v>
      </c>
      <c r="AB137" s="16">
        <v>10</v>
      </c>
      <c r="AC137" s="16">
        <v>2</v>
      </c>
      <c r="AD137" s="16">
        <v>1.22</v>
      </c>
      <c r="AE137" s="39">
        <v>30844.799999999999</v>
      </c>
      <c r="AF137" s="40">
        <v>2776.03</v>
      </c>
      <c r="AG137" s="40">
        <v>28068.77</v>
      </c>
      <c r="AH137" s="33">
        <f>IF(AG137&gt;'5'!$D$25,1,0)</f>
        <v>1</v>
      </c>
      <c r="AI137" s="16"/>
      <c r="AJ137" s="16"/>
      <c r="AK137" s="17"/>
      <c r="AL137" s="17"/>
    </row>
    <row r="138" spans="1:38" ht="15.75" customHeight="1">
      <c r="A138" s="16">
        <v>14322</v>
      </c>
      <c r="B138" s="9" t="s">
        <v>601</v>
      </c>
      <c r="C138" s="9" t="s">
        <v>602</v>
      </c>
      <c r="D138" s="9" t="s">
        <v>603</v>
      </c>
      <c r="E138" s="16">
        <v>56284</v>
      </c>
      <c r="F138" s="9" t="s">
        <v>604</v>
      </c>
      <c r="G138" s="17">
        <v>40138</v>
      </c>
      <c r="H138" s="9" t="s">
        <v>45</v>
      </c>
      <c r="I138" s="10">
        <v>28</v>
      </c>
      <c r="J138" s="18">
        <v>1</v>
      </c>
      <c r="K138" s="9" t="s">
        <v>605</v>
      </c>
      <c r="L138" s="16">
        <v>1</v>
      </c>
      <c r="M138" s="9" t="s">
        <v>605</v>
      </c>
      <c r="N138" s="9" t="s">
        <v>7</v>
      </c>
      <c r="O138" s="9" t="s">
        <v>341</v>
      </c>
      <c r="P138" s="16">
        <v>10010</v>
      </c>
      <c r="Q138" s="9" t="s">
        <v>7</v>
      </c>
      <c r="R138" s="9" t="s">
        <v>48</v>
      </c>
      <c r="S138" s="9" t="s">
        <v>52</v>
      </c>
      <c r="T138" s="9" t="s">
        <v>50</v>
      </c>
      <c r="U138" s="16">
        <v>2</v>
      </c>
      <c r="V138" s="9" t="s">
        <v>51</v>
      </c>
      <c r="W138" s="19">
        <v>200</v>
      </c>
      <c r="X138" s="19">
        <v>150</v>
      </c>
      <c r="Y138" s="16">
        <v>273</v>
      </c>
      <c r="Z138" s="16">
        <v>232.05</v>
      </c>
      <c r="AA138" s="16">
        <v>16</v>
      </c>
      <c r="AB138" s="16">
        <v>9</v>
      </c>
      <c r="AC138" s="16">
        <v>1</v>
      </c>
      <c r="AD138" s="16">
        <v>0.2</v>
      </c>
      <c r="AE138" s="39">
        <v>46410</v>
      </c>
      <c r="AF138" s="40">
        <v>4176.8999999999996</v>
      </c>
      <c r="AG138" s="40">
        <v>42233.1</v>
      </c>
      <c r="AH138" s="33">
        <f>IF(AG138&gt;'5'!$D$25,1,0)</f>
        <v>1</v>
      </c>
      <c r="AI138" s="16"/>
      <c r="AJ138" s="16"/>
      <c r="AK138" s="17"/>
      <c r="AL138" s="17"/>
    </row>
    <row r="139" spans="1:38" ht="15.75" customHeight="1">
      <c r="A139" s="16">
        <v>14377</v>
      </c>
      <c r="B139" s="9" t="s">
        <v>606</v>
      </c>
      <c r="C139" s="123" t="s">
        <v>607</v>
      </c>
      <c r="D139" s="124"/>
      <c r="E139" s="16">
        <v>56512</v>
      </c>
      <c r="F139" s="9" t="s">
        <v>608</v>
      </c>
      <c r="G139" s="17">
        <v>40139</v>
      </c>
      <c r="H139" s="9" t="s">
        <v>51</v>
      </c>
      <c r="I139" s="10" t="s">
        <v>51</v>
      </c>
      <c r="J139" s="9" t="s">
        <v>51</v>
      </c>
      <c r="K139" s="9" t="s">
        <v>357</v>
      </c>
      <c r="L139" s="16">
        <v>1</v>
      </c>
      <c r="M139" s="9" t="s">
        <v>357</v>
      </c>
      <c r="N139" s="9" t="s">
        <v>348</v>
      </c>
      <c r="O139" s="9" t="s">
        <v>341</v>
      </c>
      <c r="P139" s="16">
        <v>11211</v>
      </c>
      <c r="Q139" s="9" t="s">
        <v>7</v>
      </c>
      <c r="R139" s="9" t="s">
        <v>48</v>
      </c>
      <c r="S139" s="9" t="s">
        <v>52</v>
      </c>
      <c r="T139" s="9" t="s">
        <v>50</v>
      </c>
      <c r="U139" s="16">
        <v>2</v>
      </c>
      <c r="V139" s="9" t="s">
        <v>51</v>
      </c>
      <c r="W139" s="19">
        <v>140</v>
      </c>
      <c r="X139" s="19">
        <v>50</v>
      </c>
      <c r="Y139" s="16">
        <v>3</v>
      </c>
      <c r="Z139" s="16">
        <v>2.5499999999999998</v>
      </c>
      <c r="AA139" s="16">
        <v>99</v>
      </c>
      <c r="AB139" s="16">
        <v>9</v>
      </c>
      <c r="AC139" s="16">
        <v>1</v>
      </c>
      <c r="AD139" s="16">
        <v>0.92</v>
      </c>
      <c r="AE139" s="39">
        <v>357</v>
      </c>
      <c r="AF139" s="40">
        <v>32.130000000000003</v>
      </c>
      <c r="AG139" s="40">
        <v>324.87</v>
      </c>
      <c r="AH139" s="33">
        <f>IF(AG139&gt;'5'!$D$25,1,0)</f>
        <v>0</v>
      </c>
      <c r="AI139" s="16"/>
      <c r="AJ139" s="16"/>
      <c r="AK139" s="17"/>
      <c r="AL139" s="17"/>
    </row>
    <row r="140" spans="1:38" ht="15.75" customHeight="1">
      <c r="A140" s="16">
        <v>14694</v>
      </c>
      <c r="B140" s="9" t="s">
        <v>609</v>
      </c>
      <c r="C140" s="9" t="s">
        <v>610</v>
      </c>
      <c r="D140" s="9" t="s">
        <v>611</v>
      </c>
      <c r="E140" s="16">
        <v>55469</v>
      </c>
      <c r="F140" s="9" t="s">
        <v>612</v>
      </c>
      <c r="G140" s="17">
        <v>40135</v>
      </c>
      <c r="H140" s="9" t="s">
        <v>45</v>
      </c>
      <c r="I140" s="10">
        <v>33</v>
      </c>
      <c r="J140" s="18">
        <v>1</v>
      </c>
      <c r="K140" s="9" t="s">
        <v>526</v>
      </c>
      <c r="L140" s="16">
        <v>3</v>
      </c>
      <c r="M140" s="9" t="s">
        <v>526</v>
      </c>
      <c r="N140" s="9" t="s">
        <v>348</v>
      </c>
      <c r="O140" s="9" t="s">
        <v>341</v>
      </c>
      <c r="P140" s="16">
        <v>11230</v>
      </c>
      <c r="Q140" s="9" t="s">
        <v>7</v>
      </c>
      <c r="R140" s="9" t="s">
        <v>48</v>
      </c>
      <c r="S140" s="9" t="s">
        <v>49</v>
      </c>
      <c r="T140" s="9" t="s">
        <v>57</v>
      </c>
      <c r="U140" s="16">
        <v>2</v>
      </c>
      <c r="V140" s="9" t="s">
        <v>51</v>
      </c>
      <c r="W140" s="19">
        <v>145</v>
      </c>
      <c r="X140" s="19">
        <v>70</v>
      </c>
      <c r="Y140" s="16">
        <v>364</v>
      </c>
      <c r="Z140" s="16">
        <v>309.39999999999998</v>
      </c>
      <c r="AA140" s="16">
        <v>6</v>
      </c>
      <c r="AB140" s="16">
        <v>9</v>
      </c>
      <c r="AC140" s="16">
        <v>3</v>
      </c>
      <c r="AD140" s="16">
        <v>7.0000000000000007E-2</v>
      </c>
      <c r="AE140" s="39">
        <v>44863</v>
      </c>
      <c r="AF140" s="40">
        <v>4037.67</v>
      </c>
      <c r="AG140" s="40">
        <v>40825.33</v>
      </c>
      <c r="AH140" s="33">
        <f>IF(AG140&gt;'5'!$D$25,1,0)</f>
        <v>1</v>
      </c>
      <c r="AI140" s="16"/>
      <c r="AJ140" s="16"/>
      <c r="AK140" s="17"/>
      <c r="AL140" s="17"/>
    </row>
    <row r="141" spans="1:38" ht="15.75" customHeight="1">
      <c r="A141" s="16">
        <v>3209</v>
      </c>
      <c r="B141" s="9" t="s">
        <v>613</v>
      </c>
      <c r="C141" s="9" t="s">
        <v>614</v>
      </c>
      <c r="D141" s="9" t="s">
        <v>615</v>
      </c>
      <c r="E141" s="16">
        <v>3806</v>
      </c>
      <c r="F141" s="9" t="s">
        <v>616</v>
      </c>
      <c r="G141" s="17">
        <v>39745</v>
      </c>
      <c r="H141" s="9" t="s">
        <v>65</v>
      </c>
      <c r="I141" s="10">
        <v>91</v>
      </c>
      <c r="J141" s="18">
        <v>1</v>
      </c>
      <c r="K141" s="9" t="s">
        <v>617</v>
      </c>
      <c r="L141" s="16">
        <v>1</v>
      </c>
      <c r="M141" s="9" t="s">
        <v>617</v>
      </c>
      <c r="N141" s="9" t="s">
        <v>2</v>
      </c>
      <c r="O141" s="9" t="s">
        <v>618</v>
      </c>
      <c r="P141" s="9" t="s">
        <v>619</v>
      </c>
      <c r="Q141" s="9" t="s">
        <v>2</v>
      </c>
      <c r="R141" s="9" t="s">
        <v>620</v>
      </c>
      <c r="S141" s="9" t="s">
        <v>52</v>
      </c>
      <c r="T141" s="9" t="s">
        <v>50</v>
      </c>
      <c r="U141" s="16">
        <v>5</v>
      </c>
      <c r="V141" s="9" t="s">
        <v>51</v>
      </c>
      <c r="W141" s="19">
        <v>160</v>
      </c>
      <c r="X141" s="19">
        <v>40</v>
      </c>
      <c r="Y141" s="16">
        <v>96</v>
      </c>
      <c r="Z141" s="26"/>
      <c r="AA141" s="16">
        <v>42</v>
      </c>
      <c r="AB141" s="16">
        <v>10</v>
      </c>
      <c r="AC141" s="16">
        <v>1</v>
      </c>
      <c r="AD141" s="16">
        <v>1.08</v>
      </c>
      <c r="AE141" s="39">
        <v>0</v>
      </c>
      <c r="AF141" s="40">
        <v>0</v>
      </c>
      <c r="AG141" s="40">
        <v>0</v>
      </c>
      <c r="AH141" s="10">
        <f>IF(AG141&gt;'5'!$D$23,1,0)</f>
        <v>0</v>
      </c>
      <c r="AI141" s="16"/>
      <c r="AJ141" s="16"/>
      <c r="AK141" s="17"/>
      <c r="AL141" s="17"/>
    </row>
    <row r="142" spans="1:38" ht="15.75" customHeight="1">
      <c r="A142" s="16">
        <v>20168</v>
      </c>
      <c r="B142" s="9" t="s">
        <v>621</v>
      </c>
      <c r="C142" s="9" t="s">
        <v>622</v>
      </c>
      <c r="D142" s="9" t="s">
        <v>623</v>
      </c>
      <c r="E142" s="16">
        <v>59484</v>
      </c>
      <c r="F142" s="9" t="s">
        <v>624</v>
      </c>
      <c r="G142" s="17">
        <v>40149</v>
      </c>
      <c r="H142" s="9" t="s">
        <v>45</v>
      </c>
      <c r="I142" s="10">
        <v>35</v>
      </c>
      <c r="J142" s="18">
        <v>1</v>
      </c>
      <c r="K142" s="9" t="s">
        <v>625</v>
      </c>
      <c r="L142" s="16">
        <v>2</v>
      </c>
      <c r="M142" s="9" t="s">
        <v>625</v>
      </c>
      <c r="N142" s="9" t="s">
        <v>2</v>
      </c>
      <c r="O142" s="9" t="s">
        <v>626</v>
      </c>
      <c r="P142" s="16">
        <v>1017</v>
      </c>
      <c r="Q142" s="9" t="s">
        <v>2</v>
      </c>
      <c r="R142" s="9" t="s">
        <v>620</v>
      </c>
      <c r="S142" s="9" t="s">
        <v>56</v>
      </c>
      <c r="T142" s="9" t="s">
        <v>57</v>
      </c>
      <c r="U142" s="16">
        <v>2</v>
      </c>
      <c r="V142" s="9" t="s">
        <v>51</v>
      </c>
      <c r="W142" s="19">
        <v>80</v>
      </c>
      <c r="X142" s="26"/>
      <c r="Y142" s="16">
        <v>132</v>
      </c>
      <c r="Z142" s="16">
        <v>62.4</v>
      </c>
      <c r="AA142" s="16">
        <v>102</v>
      </c>
      <c r="AB142" s="16">
        <v>9</v>
      </c>
      <c r="AC142" s="16">
        <v>2</v>
      </c>
      <c r="AD142" s="16">
        <v>2.11</v>
      </c>
      <c r="AE142" s="39">
        <v>4992</v>
      </c>
      <c r="AF142" s="40">
        <v>449.28</v>
      </c>
      <c r="AG142" s="40">
        <v>4542.72</v>
      </c>
      <c r="AH142" s="33">
        <f>IF(AG142&gt;'5'!$D$23,1,0)</f>
        <v>0</v>
      </c>
      <c r="AI142" s="16"/>
      <c r="AJ142" s="16"/>
      <c r="AK142" s="17"/>
      <c r="AL142" s="17"/>
    </row>
    <row r="143" spans="1:38" ht="15.75" customHeight="1">
      <c r="A143" s="16">
        <v>25428</v>
      </c>
      <c r="B143" s="9" t="s">
        <v>627</v>
      </c>
      <c r="C143" s="123" t="s">
        <v>628</v>
      </c>
      <c r="D143" s="124"/>
      <c r="E143" s="16">
        <v>56142</v>
      </c>
      <c r="F143" s="9" t="s">
        <v>629</v>
      </c>
      <c r="G143" s="17">
        <v>40137</v>
      </c>
      <c r="H143" s="9" t="s">
        <v>65</v>
      </c>
      <c r="I143" s="10">
        <v>113</v>
      </c>
      <c r="J143" s="18">
        <v>1</v>
      </c>
      <c r="K143" s="9" t="s">
        <v>625</v>
      </c>
      <c r="L143" s="16">
        <v>2</v>
      </c>
      <c r="M143" s="9" t="s">
        <v>625</v>
      </c>
      <c r="N143" s="9" t="s">
        <v>2</v>
      </c>
      <c r="O143" s="9" t="s">
        <v>626</v>
      </c>
      <c r="P143" s="16">
        <v>1016</v>
      </c>
      <c r="Q143" s="9" t="s">
        <v>2</v>
      </c>
      <c r="R143" s="9" t="s">
        <v>620</v>
      </c>
      <c r="S143" s="9" t="s">
        <v>52</v>
      </c>
      <c r="T143" s="9" t="s">
        <v>50</v>
      </c>
      <c r="U143" s="16">
        <v>3</v>
      </c>
      <c r="V143" s="9" t="s">
        <v>51</v>
      </c>
      <c r="W143" s="19">
        <v>125</v>
      </c>
      <c r="X143" s="19">
        <v>40</v>
      </c>
      <c r="Y143" s="16">
        <v>65</v>
      </c>
      <c r="Z143" s="16">
        <v>85.8</v>
      </c>
      <c r="AA143" s="16">
        <v>1</v>
      </c>
      <c r="AB143" s="16">
        <v>10</v>
      </c>
      <c r="AC143" s="16">
        <v>2</v>
      </c>
      <c r="AD143" s="16">
        <v>0.12</v>
      </c>
      <c r="AE143" s="39">
        <v>10725</v>
      </c>
      <c r="AF143" s="40">
        <v>965.25</v>
      </c>
      <c r="AG143" s="40">
        <v>9759.75</v>
      </c>
      <c r="AH143" s="33">
        <f>IF(AG143&gt;'5'!$D$23,1,0)</f>
        <v>0</v>
      </c>
      <c r="AI143" s="16"/>
      <c r="AJ143" s="16"/>
      <c r="AK143" s="17"/>
      <c r="AL143" s="17"/>
    </row>
    <row r="144" spans="1:38" ht="15.75" customHeight="1">
      <c r="A144" s="16">
        <v>27886</v>
      </c>
      <c r="B144" s="9" t="s">
        <v>630</v>
      </c>
      <c r="C144" s="9" t="s">
        <v>631</v>
      </c>
      <c r="D144" s="9" t="s">
        <v>632</v>
      </c>
      <c r="E144" s="16">
        <v>97647</v>
      </c>
      <c r="F144" s="9" t="s">
        <v>162</v>
      </c>
      <c r="G144" s="17">
        <v>40260</v>
      </c>
      <c r="H144" s="9" t="s">
        <v>45</v>
      </c>
      <c r="I144" s="10">
        <v>7</v>
      </c>
      <c r="J144" s="18">
        <v>1</v>
      </c>
      <c r="K144" s="9" t="s">
        <v>633</v>
      </c>
      <c r="L144" s="16">
        <v>1</v>
      </c>
      <c r="M144" s="9" t="s">
        <v>633</v>
      </c>
      <c r="N144" s="9" t="s">
        <v>2</v>
      </c>
      <c r="O144" s="9" t="s">
        <v>626</v>
      </c>
      <c r="P144" s="16">
        <v>1013</v>
      </c>
      <c r="Q144" s="9" t="s">
        <v>2</v>
      </c>
      <c r="R144" s="9" t="s">
        <v>620</v>
      </c>
      <c r="S144" s="9" t="s">
        <v>60</v>
      </c>
      <c r="T144" s="9" t="s">
        <v>57</v>
      </c>
      <c r="U144" s="16">
        <v>2</v>
      </c>
      <c r="V144" s="9" t="s">
        <v>51</v>
      </c>
      <c r="W144" s="19">
        <v>150</v>
      </c>
      <c r="X144" s="19">
        <v>0</v>
      </c>
      <c r="Y144" s="16">
        <v>209</v>
      </c>
      <c r="Z144" s="16">
        <v>42.25</v>
      </c>
      <c r="AA144" s="16">
        <v>164</v>
      </c>
      <c r="AB144" s="16">
        <v>10</v>
      </c>
      <c r="AC144" s="16">
        <v>1</v>
      </c>
      <c r="AD144" s="16">
        <v>2</v>
      </c>
      <c r="AE144" s="39">
        <v>6337.5</v>
      </c>
      <c r="AF144" s="40">
        <v>570.38</v>
      </c>
      <c r="AG144" s="40">
        <v>5767.12</v>
      </c>
      <c r="AH144" s="33">
        <f>IF(AG144&gt;'5'!$D$23,1,0)</f>
        <v>0</v>
      </c>
      <c r="AI144" s="16"/>
      <c r="AJ144" s="16"/>
      <c r="AK144" s="17"/>
      <c r="AL144" s="17"/>
    </row>
    <row r="145" spans="1:38" ht="15.75" customHeight="1">
      <c r="A145" s="16">
        <v>28658</v>
      </c>
      <c r="B145" s="9" t="s">
        <v>634</v>
      </c>
      <c r="C145" s="9" t="s">
        <v>635</v>
      </c>
      <c r="D145" s="9" t="s">
        <v>636</v>
      </c>
      <c r="E145" s="16">
        <v>123414</v>
      </c>
      <c r="F145" s="9" t="s">
        <v>637</v>
      </c>
      <c r="G145" s="17">
        <v>40310</v>
      </c>
      <c r="H145" s="9" t="s">
        <v>45</v>
      </c>
      <c r="I145" s="10">
        <v>23</v>
      </c>
      <c r="J145" s="18">
        <v>1</v>
      </c>
      <c r="K145" s="9" t="s">
        <v>638</v>
      </c>
      <c r="L145" s="16">
        <v>2</v>
      </c>
      <c r="M145" s="9" t="s">
        <v>638</v>
      </c>
      <c r="N145" s="9" t="s">
        <v>2</v>
      </c>
      <c r="O145" s="9" t="s">
        <v>618</v>
      </c>
      <c r="P145" s="16">
        <v>1056</v>
      </c>
      <c r="Q145" s="9" t="s">
        <v>2</v>
      </c>
      <c r="R145" s="9" t="s">
        <v>620</v>
      </c>
      <c r="S145" s="9" t="s">
        <v>52</v>
      </c>
      <c r="T145" s="9" t="s">
        <v>57</v>
      </c>
      <c r="U145" s="16">
        <v>2</v>
      </c>
      <c r="V145" s="9" t="s">
        <v>51</v>
      </c>
      <c r="W145" s="19">
        <v>65</v>
      </c>
      <c r="X145" s="19">
        <v>15</v>
      </c>
      <c r="Y145" s="16">
        <v>297</v>
      </c>
      <c r="Z145" s="16">
        <v>135.85</v>
      </c>
      <c r="AA145" s="16">
        <v>95</v>
      </c>
      <c r="AB145" s="16">
        <v>9</v>
      </c>
      <c r="AC145" s="16">
        <v>2</v>
      </c>
      <c r="AD145" s="16">
        <v>4.17</v>
      </c>
      <c r="AE145" s="39">
        <v>8830.25</v>
      </c>
      <c r="AF145" s="40">
        <v>794.72</v>
      </c>
      <c r="AG145" s="40">
        <v>8035.53</v>
      </c>
      <c r="AH145" s="33">
        <f>IF(AG145&gt;'5'!$D$23,1,0)</f>
        <v>0</v>
      </c>
      <c r="AI145" s="16"/>
      <c r="AJ145" s="16"/>
      <c r="AK145" s="17"/>
      <c r="AL145" s="17"/>
    </row>
    <row r="146" spans="1:38" ht="15.75" customHeight="1">
      <c r="A146" s="16">
        <v>28871</v>
      </c>
      <c r="B146" s="9" t="s">
        <v>639</v>
      </c>
      <c r="C146" s="123" t="s">
        <v>640</v>
      </c>
      <c r="D146" s="124"/>
      <c r="E146" s="16">
        <v>124245</v>
      </c>
      <c r="F146" s="9" t="s">
        <v>641</v>
      </c>
      <c r="G146" s="17">
        <v>40311</v>
      </c>
      <c r="H146" s="9" t="s">
        <v>45</v>
      </c>
      <c r="I146" s="10">
        <v>59</v>
      </c>
      <c r="J146" s="18">
        <v>1</v>
      </c>
      <c r="K146" s="9" t="s">
        <v>642</v>
      </c>
      <c r="L146" s="16">
        <v>3</v>
      </c>
      <c r="M146" s="9" t="s">
        <v>642</v>
      </c>
      <c r="N146" s="9" t="s">
        <v>2</v>
      </c>
      <c r="O146" s="9" t="s">
        <v>626</v>
      </c>
      <c r="P146" s="16">
        <v>1017</v>
      </c>
      <c r="Q146" s="9" t="s">
        <v>2</v>
      </c>
      <c r="R146" s="9" t="s">
        <v>620</v>
      </c>
      <c r="S146" s="9" t="s">
        <v>52</v>
      </c>
      <c r="T146" s="9" t="s">
        <v>57</v>
      </c>
      <c r="U146" s="16">
        <v>2</v>
      </c>
      <c r="V146" s="9" t="s">
        <v>51</v>
      </c>
      <c r="W146" s="19">
        <v>75</v>
      </c>
      <c r="X146" s="26"/>
      <c r="Y146" s="16">
        <v>175</v>
      </c>
      <c r="Z146" s="16">
        <v>193.05</v>
      </c>
      <c r="AA146" s="16">
        <v>14</v>
      </c>
      <c r="AB146" s="16">
        <v>10</v>
      </c>
      <c r="AC146" s="16">
        <v>3</v>
      </c>
      <c r="AD146" s="16">
        <v>2.0099999999999998</v>
      </c>
      <c r="AE146" s="39">
        <v>14478.75</v>
      </c>
      <c r="AF146" s="40">
        <v>1303.0899999999999</v>
      </c>
      <c r="AG146" s="40">
        <v>13175.66</v>
      </c>
      <c r="AH146" s="33">
        <f>IF(AG146&gt;'5'!$D$23,1,0)</f>
        <v>1</v>
      </c>
      <c r="AI146" s="16"/>
      <c r="AJ146" s="16"/>
      <c r="AK146" s="17"/>
      <c r="AL146" s="17"/>
    </row>
    <row r="147" spans="1:38" ht="15.75" customHeight="1">
      <c r="A147" s="16">
        <v>29051</v>
      </c>
      <c r="B147" s="9" t="s">
        <v>643</v>
      </c>
      <c r="C147" s="123" t="s">
        <v>640</v>
      </c>
      <c r="D147" s="124"/>
      <c r="E147" s="16">
        <v>124245</v>
      </c>
      <c r="F147" s="9" t="s">
        <v>641</v>
      </c>
      <c r="G147" s="17">
        <v>40311</v>
      </c>
      <c r="H147" s="9" t="s">
        <v>45</v>
      </c>
      <c r="I147" s="10">
        <v>31</v>
      </c>
      <c r="J147" s="18">
        <v>1</v>
      </c>
      <c r="K147" s="9" t="s">
        <v>642</v>
      </c>
      <c r="L147" s="16">
        <v>3</v>
      </c>
      <c r="M147" s="9" t="s">
        <v>642</v>
      </c>
      <c r="N147" s="9" t="s">
        <v>2</v>
      </c>
      <c r="O147" s="9" t="s">
        <v>626</v>
      </c>
      <c r="P147" s="16">
        <v>1017</v>
      </c>
      <c r="Q147" s="9" t="s">
        <v>2</v>
      </c>
      <c r="R147" s="9" t="s">
        <v>620</v>
      </c>
      <c r="S147" s="9" t="s">
        <v>52</v>
      </c>
      <c r="T147" s="9" t="s">
        <v>57</v>
      </c>
      <c r="U147" s="16">
        <v>1</v>
      </c>
      <c r="V147" s="9" t="s">
        <v>51</v>
      </c>
      <c r="W147" s="19">
        <v>55</v>
      </c>
      <c r="X147" s="26"/>
      <c r="Y147" s="16">
        <v>225</v>
      </c>
      <c r="Z147" s="16">
        <v>113.75</v>
      </c>
      <c r="AA147" s="16">
        <v>13</v>
      </c>
      <c r="AB147" s="16">
        <v>10</v>
      </c>
      <c r="AC147" s="16">
        <v>3</v>
      </c>
      <c r="AD147" s="16">
        <v>3.99</v>
      </c>
      <c r="AE147" s="39">
        <v>6256.25</v>
      </c>
      <c r="AF147" s="40">
        <v>563.05999999999995</v>
      </c>
      <c r="AG147" s="40">
        <v>5693.1900000000005</v>
      </c>
      <c r="AH147" s="33">
        <f>IF(AG147&gt;'5'!$D$23,1,0)</f>
        <v>0</v>
      </c>
      <c r="AI147" s="16"/>
      <c r="AJ147" s="16"/>
      <c r="AK147" s="17"/>
      <c r="AL147" s="17"/>
    </row>
    <row r="148" spans="1:38" ht="15.75" customHeight="1">
      <c r="A148" s="16">
        <v>29554</v>
      </c>
      <c r="B148" s="9" t="s">
        <v>644</v>
      </c>
      <c r="C148" s="123" t="s">
        <v>645</v>
      </c>
      <c r="D148" s="124"/>
      <c r="E148" s="16">
        <v>127233</v>
      </c>
      <c r="F148" s="9" t="s">
        <v>646</v>
      </c>
      <c r="G148" s="17">
        <v>40316</v>
      </c>
      <c r="H148" s="9" t="s">
        <v>432</v>
      </c>
      <c r="I148" s="10">
        <v>2000</v>
      </c>
      <c r="J148" s="18">
        <v>0</v>
      </c>
      <c r="K148" s="9" t="s">
        <v>625</v>
      </c>
      <c r="L148" s="16">
        <v>2</v>
      </c>
      <c r="M148" s="9" t="s">
        <v>625</v>
      </c>
      <c r="N148" s="9" t="s">
        <v>2</v>
      </c>
      <c r="O148" s="9" t="s">
        <v>647</v>
      </c>
      <c r="P148" s="16">
        <v>1013</v>
      </c>
      <c r="Q148" s="9" t="s">
        <v>2</v>
      </c>
      <c r="R148" s="9" t="s">
        <v>620</v>
      </c>
      <c r="S148" s="9" t="s">
        <v>52</v>
      </c>
      <c r="T148" s="9" t="s">
        <v>50</v>
      </c>
      <c r="U148" s="16">
        <v>2</v>
      </c>
      <c r="V148" s="9" t="s">
        <v>51</v>
      </c>
      <c r="W148" s="19">
        <v>130</v>
      </c>
      <c r="X148" s="26"/>
      <c r="Y148" s="16">
        <v>0</v>
      </c>
      <c r="Z148" s="16">
        <v>146.25</v>
      </c>
      <c r="AA148" s="16">
        <v>112</v>
      </c>
      <c r="AB148" s="16">
        <v>10</v>
      </c>
      <c r="AC148" s="16">
        <v>2</v>
      </c>
      <c r="AD148" s="16">
        <v>1.1000000000000001</v>
      </c>
      <c r="AE148" s="39">
        <v>19012.5</v>
      </c>
      <c r="AF148" s="40">
        <v>1711.13</v>
      </c>
      <c r="AG148" s="40">
        <v>17301.37</v>
      </c>
      <c r="AH148" s="33">
        <f>IF(AG148&gt;'5'!$D$23,1,0)</f>
        <v>1</v>
      </c>
      <c r="AI148" s="16"/>
      <c r="AJ148" s="16"/>
      <c r="AK148" s="17"/>
      <c r="AL148" s="17"/>
    </row>
    <row r="149" spans="1:38" ht="15.75" customHeight="1">
      <c r="A149" s="16">
        <v>31080</v>
      </c>
      <c r="B149" s="9" t="s">
        <v>648</v>
      </c>
      <c r="C149" s="123" t="s">
        <v>649</v>
      </c>
      <c r="D149" s="124"/>
      <c r="E149" s="16">
        <v>133488</v>
      </c>
      <c r="F149" s="9" t="s">
        <v>650</v>
      </c>
      <c r="G149" s="17">
        <v>40325</v>
      </c>
      <c r="H149" s="9" t="s">
        <v>51</v>
      </c>
      <c r="I149" s="10" t="s">
        <v>51</v>
      </c>
      <c r="J149" s="9" t="s">
        <v>51</v>
      </c>
      <c r="K149" s="9" t="s">
        <v>651</v>
      </c>
      <c r="L149" s="16">
        <v>1</v>
      </c>
      <c r="M149" s="9" t="s">
        <v>651</v>
      </c>
      <c r="N149" s="9" t="s">
        <v>2</v>
      </c>
      <c r="O149" s="9" t="s">
        <v>626</v>
      </c>
      <c r="P149" s="16">
        <v>1059</v>
      </c>
      <c r="Q149" s="9" t="s">
        <v>2</v>
      </c>
      <c r="R149" s="9" t="s">
        <v>620</v>
      </c>
      <c r="S149" s="9" t="s">
        <v>52</v>
      </c>
      <c r="T149" s="9" t="s">
        <v>50</v>
      </c>
      <c r="U149" s="16">
        <v>4</v>
      </c>
      <c r="V149" s="9" t="s">
        <v>51</v>
      </c>
      <c r="W149" s="19">
        <v>219</v>
      </c>
      <c r="X149" s="19">
        <v>60</v>
      </c>
      <c r="Y149" s="16">
        <v>277</v>
      </c>
      <c r="Z149" s="16">
        <v>0</v>
      </c>
      <c r="AA149" s="16">
        <v>32</v>
      </c>
      <c r="AB149" s="16">
        <v>10</v>
      </c>
      <c r="AC149" s="16">
        <v>1</v>
      </c>
      <c r="AD149" s="16">
        <v>0.37</v>
      </c>
      <c r="AE149" s="39">
        <v>0</v>
      </c>
      <c r="AF149" s="40">
        <v>0</v>
      </c>
      <c r="AG149" s="40">
        <v>0</v>
      </c>
      <c r="AH149" s="33">
        <f>IF(AG149&gt;'5'!$D$23,1,0)</f>
        <v>0</v>
      </c>
      <c r="AI149" s="16"/>
      <c r="AJ149" s="16"/>
      <c r="AK149" s="17"/>
      <c r="AL149" s="17"/>
    </row>
    <row r="150" spans="1:38" ht="15.75" customHeight="1">
      <c r="A150" s="16">
        <v>41125</v>
      </c>
      <c r="B150" s="9" t="s">
        <v>652</v>
      </c>
      <c r="C150" s="123" t="s">
        <v>653</v>
      </c>
      <c r="D150" s="124"/>
      <c r="E150" s="16">
        <v>178515</v>
      </c>
      <c r="F150" s="9" t="s">
        <v>654</v>
      </c>
      <c r="G150" s="17">
        <v>40382</v>
      </c>
      <c r="H150" s="9" t="s">
        <v>65</v>
      </c>
      <c r="I150" s="10">
        <v>272</v>
      </c>
      <c r="J150" s="18">
        <v>1</v>
      </c>
      <c r="K150" s="9" t="s">
        <v>655</v>
      </c>
      <c r="L150" s="16">
        <v>1</v>
      </c>
      <c r="M150" s="26"/>
      <c r="N150" s="9" t="s">
        <v>2</v>
      </c>
      <c r="O150" s="9" t="s">
        <v>626</v>
      </c>
      <c r="P150" s="16">
        <v>1015</v>
      </c>
      <c r="Q150" s="9" t="s">
        <v>2</v>
      </c>
      <c r="R150" s="9" t="s">
        <v>620</v>
      </c>
      <c r="S150" s="9" t="s">
        <v>52</v>
      </c>
      <c r="T150" s="9" t="s">
        <v>50</v>
      </c>
      <c r="U150" s="16">
        <v>2</v>
      </c>
      <c r="V150" s="9" t="s">
        <v>51</v>
      </c>
      <c r="W150" s="19">
        <v>180</v>
      </c>
      <c r="X150" s="19">
        <v>40</v>
      </c>
      <c r="Y150" s="16">
        <v>1</v>
      </c>
      <c r="Z150" s="16">
        <v>180.05</v>
      </c>
      <c r="AA150" s="16">
        <v>74</v>
      </c>
      <c r="AB150" s="16">
        <v>10</v>
      </c>
      <c r="AC150" s="16">
        <v>1</v>
      </c>
      <c r="AD150" s="16">
        <v>0.77</v>
      </c>
      <c r="AE150" s="39">
        <v>32409</v>
      </c>
      <c r="AF150" s="40">
        <v>2916.81</v>
      </c>
      <c r="AG150" s="40">
        <v>29492.19</v>
      </c>
      <c r="AH150" s="33">
        <f>IF(AG150&gt;'5'!$D$23,1,0)</f>
        <v>1</v>
      </c>
      <c r="AI150" s="16"/>
      <c r="AJ150" s="16"/>
      <c r="AK150" s="17"/>
      <c r="AL150" s="17"/>
    </row>
    <row r="151" spans="1:38" ht="15.75" customHeight="1">
      <c r="A151" s="16">
        <v>42970</v>
      </c>
      <c r="B151" s="9" t="s">
        <v>656</v>
      </c>
      <c r="C151" s="9" t="s">
        <v>657</v>
      </c>
      <c r="D151" s="9" t="s">
        <v>658</v>
      </c>
      <c r="E151" s="16">
        <v>187580</v>
      </c>
      <c r="F151" s="9" t="s">
        <v>659</v>
      </c>
      <c r="G151" s="17">
        <v>40391</v>
      </c>
      <c r="H151" s="9" t="s">
        <v>45</v>
      </c>
      <c r="I151" s="10">
        <v>53</v>
      </c>
      <c r="J151" s="18">
        <v>1</v>
      </c>
      <c r="K151" s="9" t="s">
        <v>625</v>
      </c>
      <c r="L151" s="16">
        <v>2</v>
      </c>
      <c r="M151" s="9" t="s">
        <v>642</v>
      </c>
      <c r="N151" s="9" t="s">
        <v>2</v>
      </c>
      <c r="O151" s="9" t="s">
        <v>626</v>
      </c>
      <c r="P151" s="16">
        <v>1012</v>
      </c>
      <c r="Q151" s="9" t="s">
        <v>2</v>
      </c>
      <c r="R151" s="9" t="s">
        <v>620</v>
      </c>
      <c r="S151" s="9" t="s">
        <v>56</v>
      </c>
      <c r="T151" s="9" t="s">
        <v>57</v>
      </c>
      <c r="U151" s="16">
        <v>2</v>
      </c>
      <c r="V151" s="9" t="s">
        <v>51</v>
      </c>
      <c r="W151" s="19">
        <v>159</v>
      </c>
      <c r="X151" s="19">
        <v>35</v>
      </c>
      <c r="Y151" s="16">
        <v>62</v>
      </c>
      <c r="Z151" s="16">
        <v>0.65</v>
      </c>
      <c r="AA151" s="16">
        <v>20</v>
      </c>
      <c r="AB151" s="16">
        <v>10</v>
      </c>
      <c r="AC151" s="16">
        <v>2</v>
      </c>
      <c r="AD151" s="16">
        <v>4.2300000000000004</v>
      </c>
      <c r="AE151" s="39">
        <v>103.35</v>
      </c>
      <c r="AF151" s="40">
        <v>9.3000000000000007</v>
      </c>
      <c r="AG151" s="40">
        <v>94.05</v>
      </c>
      <c r="AH151" s="33">
        <f>IF(AG151&gt;'5'!$D$23,1,0)</f>
        <v>0</v>
      </c>
      <c r="AI151" s="16"/>
      <c r="AJ151" s="16"/>
      <c r="AK151" s="17"/>
      <c r="AL151" s="17"/>
    </row>
    <row r="152" spans="1:38" ht="15.75" customHeight="1">
      <c r="A152" s="16">
        <v>43980</v>
      </c>
      <c r="B152" s="9" t="s">
        <v>660</v>
      </c>
      <c r="C152" s="9" t="s">
        <v>661</v>
      </c>
      <c r="D152" s="9" t="s">
        <v>662</v>
      </c>
      <c r="E152" s="16">
        <v>65041</v>
      </c>
      <c r="F152" s="9" t="s">
        <v>663</v>
      </c>
      <c r="G152" s="17">
        <v>40169</v>
      </c>
      <c r="H152" s="9" t="s">
        <v>45</v>
      </c>
      <c r="I152" s="10">
        <v>54</v>
      </c>
      <c r="J152" s="18">
        <v>1</v>
      </c>
      <c r="K152" s="9" t="s">
        <v>664</v>
      </c>
      <c r="L152" s="16">
        <v>3</v>
      </c>
      <c r="M152" s="9" t="s">
        <v>665</v>
      </c>
      <c r="N152" s="9" t="s">
        <v>2</v>
      </c>
      <c r="O152" s="9" t="s">
        <v>626</v>
      </c>
      <c r="P152" s="16">
        <v>1054</v>
      </c>
      <c r="Q152" s="9" t="s">
        <v>2</v>
      </c>
      <c r="R152" s="9" t="s">
        <v>620</v>
      </c>
      <c r="S152" s="9" t="s">
        <v>52</v>
      </c>
      <c r="T152" s="9" t="s">
        <v>50</v>
      </c>
      <c r="U152" s="16">
        <v>2</v>
      </c>
      <c r="V152" s="16">
        <v>700</v>
      </c>
      <c r="W152" s="19">
        <v>100</v>
      </c>
      <c r="X152" s="19">
        <v>50</v>
      </c>
      <c r="Y152" s="16">
        <v>271</v>
      </c>
      <c r="Z152" s="16">
        <v>40.299999999999997</v>
      </c>
      <c r="AA152" s="16">
        <v>61</v>
      </c>
      <c r="AB152" s="16">
        <v>8</v>
      </c>
      <c r="AC152" s="16">
        <v>2</v>
      </c>
      <c r="AD152" s="16">
        <v>0.63</v>
      </c>
      <c r="AE152" s="39">
        <v>4030</v>
      </c>
      <c r="AF152" s="40">
        <v>362.7</v>
      </c>
      <c r="AG152" s="40">
        <v>3667.3</v>
      </c>
      <c r="AH152" s="33">
        <f>IF(AG152&gt;'5'!$D$23,1,0)</f>
        <v>0</v>
      </c>
      <c r="AI152" s="16"/>
      <c r="AJ152" s="16"/>
      <c r="AK152" s="17"/>
      <c r="AL152" s="17"/>
    </row>
    <row r="153" spans="1:38" ht="15.75" customHeight="1">
      <c r="A153" s="16">
        <v>44129</v>
      </c>
      <c r="B153" s="9" t="s">
        <v>666</v>
      </c>
      <c r="C153" s="9" t="s">
        <v>667</v>
      </c>
      <c r="D153" s="9" t="s">
        <v>668</v>
      </c>
      <c r="E153" s="16">
        <v>187728</v>
      </c>
      <c r="F153" s="9" t="s">
        <v>669</v>
      </c>
      <c r="G153" s="17">
        <v>40391</v>
      </c>
      <c r="H153" s="9" t="s">
        <v>65</v>
      </c>
      <c r="I153" s="10">
        <v>283</v>
      </c>
      <c r="J153" s="18">
        <v>1</v>
      </c>
      <c r="K153" s="9" t="s">
        <v>655</v>
      </c>
      <c r="L153" s="16">
        <v>9</v>
      </c>
      <c r="M153" s="9" t="s">
        <v>655</v>
      </c>
      <c r="N153" s="9" t="s">
        <v>2</v>
      </c>
      <c r="O153" s="9" t="s">
        <v>626</v>
      </c>
      <c r="P153" s="9" t="s">
        <v>670</v>
      </c>
      <c r="Q153" s="9" t="s">
        <v>2</v>
      </c>
      <c r="R153" s="9" t="s">
        <v>620</v>
      </c>
      <c r="S153" s="9" t="s">
        <v>52</v>
      </c>
      <c r="T153" s="9" t="s">
        <v>50</v>
      </c>
      <c r="U153" s="16">
        <v>3</v>
      </c>
      <c r="V153" s="9" t="s">
        <v>51</v>
      </c>
      <c r="W153" s="19">
        <v>250</v>
      </c>
      <c r="X153" s="19">
        <v>60</v>
      </c>
      <c r="Y153" s="16">
        <v>66</v>
      </c>
      <c r="Z153" s="16">
        <v>176.15</v>
      </c>
      <c r="AA153" s="16">
        <v>99</v>
      </c>
      <c r="AB153" s="16">
        <v>9</v>
      </c>
      <c r="AC153" s="16">
        <v>4</v>
      </c>
      <c r="AD153" s="16">
        <v>1.78</v>
      </c>
      <c r="AE153" s="39">
        <v>44037.5</v>
      </c>
      <c r="AF153" s="40">
        <v>3963.38</v>
      </c>
      <c r="AG153" s="40">
        <v>40074.120000000003</v>
      </c>
      <c r="AH153" s="33">
        <f>IF(AG153&gt;'5'!$D$23,1,0)</f>
        <v>1</v>
      </c>
      <c r="AI153" s="16"/>
      <c r="AJ153" s="16"/>
      <c r="AK153" s="17"/>
      <c r="AL153" s="17"/>
    </row>
    <row r="154" spans="1:38" ht="15.75" customHeight="1">
      <c r="A154" s="16">
        <v>44391</v>
      </c>
      <c r="B154" s="9" t="s">
        <v>671</v>
      </c>
      <c r="C154" s="9" t="s">
        <v>672</v>
      </c>
      <c r="D154" s="9" t="s">
        <v>673</v>
      </c>
      <c r="E154" s="16">
        <v>194779</v>
      </c>
      <c r="F154" s="9" t="s">
        <v>674</v>
      </c>
      <c r="G154" s="17">
        <v>40398</v>
      </c>
      <c r="H154" s="9" t="s">
        <v>45</v>
      </c>
      <c r="I154" s="10">
        <v>25</v>
      </c>
      <c r="J154" s="18">
        <v>1</v>
      </c>
      <c r="K154" s="9" t="s">
        <v>675</v>
      </c>
      <c r="L154" s="16">
        <v>1</v>
      </c>
      <c r="M154" s="9" t="s">
        <v>675</v>
      </c>
      <c r="N154" s="9" t="s">
        <v>2</v>
      </c>
      <c r="O154" s="9" t="s">
        <v>618</v>
      </c>
      <c r="P154" s="9" t="s">
        <v>676</v>
      </c>
      <c r="Q154" s="9" t="s">
        <v>2</v>
      </c>
      <c r="R154" s="9" t="s">
        <v>620</v>
      </c>
      <c r="S154" s="9" t="s">
        <v>52</v>
      </c>
      <c r="T154" s="9" t="s">
        <v>50</v>
      </c>
      <c r="U154" s="16">
        <v>4</v>
      </c>
      <c r="V154" s="16">
        <v>484</v>
      </c>
      <c r="W154" s="19">
        <v>200</v>
      </c>
      <c r="X154" s="19">
        <v>50</v>
      </c>
      <c r="Y154" s="16">
        <v>0</v>
      </c>
      <c r="Z154" s="16">
        <v>42.9</v>
      </c>
      <c r="AA154" s="16">
        <v>30</v>
      </c>
      <c r="AB154" s="16">
        <v>9</v>
      </c>
      <c r="AC154" s="16">
        <v>1</v>
      </c>
      <c r="AD154" s="16">
        <v>0.31</v>
      </c>
      <c r="AE154" s="39">
        <v>8580</v>
      </c>
      <c r="AF154" s="40">
        <v>772.2</v>
      </c>
      <c r="AG154" s="40">
        <v>7807.8</v>
      </c>
      <c r="AH154" s="33">
        <f>IF(AG154&gt;'5'!$D$23,1,0)</f>
        <v>0</v>
      </c>
      <c r="AI154" s="16"/>
      <c r="AJ154" s="16"/>
      <c r="AK154" s="17"/>
      <c r="AL154" s="17"/>
    </row>
    <row r="155" spans="1:38" ht="15.75" customHeight="1">
      <c r="A155" s="16">
        <v>45246</v>
      </c>
      <c r="B155" s="9" t="s">
        <v>677</v>
      </c>
      <c r="C155" s="123" t="s">
        <v>678</v>
      </c>
      <c r="D155" s="124"/>
      <c r="E155" s="16">
        <v>200188</v>
      </c>
      <c r="F155" s="9" t="s">
        <v>679</v>
      </c>
      <c r="G155" s="17">
        <v>40403</v>
      </c>
      <c r="H155" s="9" t="s">
        <v>45</v>
      </c>
      <c r="I155" s="10">
        <v>54</v>
      </c>
      <c r="J155" s="18">
        <v>1</v>
      </c>
      <c r="K155" s="32"/>
      <c r="L155" s="16">
        <v>1</v>
      </c>
      <c r="M155" s="26"/>
      <c r="N155" s="9" t="s">
        <v>2</v>
      </c>
      <c r="O155" s="9" t="s">
        <v>626</v>
      </c>
      <c r="P155" s="9" t="s">
        <v>680</v>
      </c>
      <c r="Q155" s="9" t="s">
        <v>2</v>
      </c>
      <c r="R155" s="9" t="s">
        <v>620</v>
      </c>
      <c r="S155" s="9" t="s">
        <v>52</v>
      </c>
      <c r="T155" s="9" t="s">
        <v>50</v>
      </c>
      <c r="U155" s="16">
        <v>2</v>
      </c>
      <c r="V155" s="9" t="s">
        <v>51</v>
      </c>
      <c r="W155" s="19">
        <v>195</v>
      </c>
      <c r="X155" s="26"/>
      <c r="Y155" s="16">
        <v>195</v>
      </c>
      <c r="Z155" s="16">
        <v>0</v>
      </c>
      <c r="AA155" s="16">
        <v>77</v>
      </c>
      <c r="AB155" s="16">
        <v>9</v>
      </c>
      <c r="AC155" s="16">
        <v>1</v>
      </c>
      <c r="AD155" s="16">
        <v>0.78</v>
      </c>
      <c r="AE155" s="39">
        <v>0</v>
      </c>
      <c r="AF155" s="40">
        <v>0</v>
      </c>
      <c r="AG155" s="40">
        <v>0</v>
      </c>
      <c r="AH155" s="33">
        <f>IF(AG155&gt;'5'!$D$23,1,0)</f>
        <v>0</v>
      </c>
      <c r="AI155" s="16"/>
      <c r="AJ155" s="16"/>
      <c r="AK155" s="17"/>
      <c r="AL155" s="17"/>
    </row>
    <row r="156" spans="1:38" ht="15.75" customHeight="1">
      <c r="A156" s="16">
        <v>46386</v>
      </c>
      <c r="B156" s="9" t="s">
        <v>681</v>
      </c>
      <c r="C156" s="9" t="s">
        <v>682</v>
      </c>
      <c r="D156" s="9" t="s">
        <v>683</v>
      </c>
      <c r="E156" s="16">
        <v>207342</v>
      </c>
      <c r="F156" s="9" t="s">
        <v>684</v>
      </c>
      <c r="G156" s="17">
        <v>40410</v>
      </c>
      <c r="H156" s="9" t="s">
        <v>51</v>
      </c>
      <c r="I156" s="10" t="s">
        <v>51</v>
      </c>
      <c r="J156" s="9" t="s">
        <v>51</v>
      </c>
      <c r="K156" s="9" t="s">
        <v>685</v>
      </c>
      <c r="L156" s="16">
        <v>1</v>
      </c>
      <c r="M156" s="9" t="s">
        <v>685</v>
      </c>
      <c r="N156" s="9" t="s">
        <v>2</v>
      </c>
      <c r="O156" s="9" t="s">
        <v>626</v>
      </c>
      <c r="P156" s="9" t="s">
        <v>686</v>
      </c>
      <c r="Q156" s="9" t="s">
        <v>2</v>
      </c>
      <c r="R156" s="9" t="s">
        <v>620</v>
      </c>
      <c r="S156" s="9" t="s">
        <v>52</v>
      </c>
      <c r="T156" s="9" t="s">
        <v>50</v>
      </c>
      <c r="U156" s="16">
        <v>2</v>
      </c>
      <c r="V156" s="16">
        <v>721</v>
      </c>
      <c r="W156" s="19">
        <v>150</v>
      </c>
      <c r="X156" s="19">
        <v>50</v>
      </c>
      <c r="Y156" s="16">
        <v>0</v>
      </c>
      <c r="Z156" s="16">
        <v>126.75</v>
      </c>
      <c r="AA156" s="16">
        <v>3</v>
      </c>
      <c r="AB156" s="16">
        <v>8</v>
      </c>
      <c r="AC156" s="16">
        <v>1</v>
      </c>
      <c r="AD156" s="16">
        <v>0.03</v>
      </c>
      <c r="AE156" s="39">
        <v>19012.5</v>
      </c>
      <c r="AF156" s="40">
        <v>1711.13</v>
      </c>
      <c r="AG156" s="40">
        <v>17301.37</v>
      </c>
      <c r="AH156" s="33">
        <f>IF(AG156&gt;'5'!$D$23,1,0)</f>
        <v>1</v>
      </c>
      <c r="AI156" s="16"/>
      <c r="AJ156" s="16"/>
      <c r="AK156" s="17"/>
      <c r="AL156" s="17"/>
    </row>
    <row r="157" spans="1:38" ht="15.75" customHeight="1">
      <c r="A157" s="16">
        <v>47061</v>
      </c>
      <c r="B157" s="9" t="s">
        <v>687</v>
      </c>
      <c r="C157" s="123" t="s">
        <v>688</v>
      </c>
      <c r="D157" s="124"/>
      <c r="E157" s="16">
        <v>211696</v>
      </c>
      <c r="F157" s="9" t="s">
        <v>689</v>
      </c>
      <c r="G157" s="17">
        <v>40414</v>
      </c>
      <c r="H157" s="9" t="s">
        <v>45</v>
      </c>
      <c r="I157" s="10">
        <v>38</v>
      </c>
      <c r="J157" s="18">
        <v>1</v>
      </c>
      <c r="K157" s="32"/>
      <c r="L157" s="16">
        <v>1</v>
      </c>
      <c r="M157" s="26"/>
      <c r="N157" s="9" t="s">
        <v>2</v>
      </c>
      <c r="O157" s="9" t="s">
        <v>626</v>
      </c>
      <c r="P157" s="9" t="s">
        <v>690</v>
      </c>
      <c r="Q157" s="9" t="s">
        <v>2</v>
      </c>
      <c r="R157" s="9" t="s">
        <v>620</v>
      </c>
      <c r="S157" s="9" t="s">
        <v>52</v>
      </c>
      <c r="T157" s="9" t="s">
        <v>50</v>
      </c>
      <c r="U157" s="16">
        <v>3</v>
      </c>
      <c r="V157" s="9" t="s">
        <v>51</v>
      </c>
      <c r="W157" s="19">
        <v>140</v>
      </c>
      <c r="X157" s="26"/>
      <c r="Y157" s="16">
        <v>155</v>
      </c>
      <c r="Z157" s="16">
        <v>0</v>
      </c>
      <c r="AA157" s="16">
        <v>90</v>
      </c>
      <c r="AB157" s="16">
        <v>9</v>
      </c>
      <c r="AC157" s="16">
        <v>1</v>
      </c>
      <c r="AD157" s="16">
        <v>1.61</v>
      </c>
      <c r="AE157" s="39">
        <v>0</v>
      </c>
      <c r="AF157" s="40">
        <v>0</v>
      </c>
      <c r="AG157" s="40">
        <v>0</v>
      </c>
      <c r="AH157" s="33">
        <f>IF(AG157&gt;'5'!$D$23,1,0)</f>
        <v>0</v>
      </c>
      <c r="AI157" s="16"/>
      <c r="AJ157" s="16"/>
      <c r="AK157" s="17"/>
      <c r="AL157" s="17"/>
    </row>
    <row r="158" spans="1:38" ht="15.75" customHeight="1">
      <c r="A158" s="16">
        <v>48076</v>
      </c>
      <c r="B158" s="9" t="s">
        <v>691</v>
      </c>
      <c r="C158" s="9" t="s">
        <v>692</v>
      </c>
      <c r="D158" s="9" t="s">
        <v>693</v>
      </c>
      <c r="E158" s="16">
        <v>219080</v>
      </c>
      <c r="F158" s="9" t="s">
        <v>694</v>
      </c>
      <c r="G158" s="17">
        <v>40421</v>
      </c>
      <c r="H158" s="9" t="s">
        <v>45</v>
      </c>
      <c r="I158" s="10">
        <v>18</v>
      </c>
      <c r="J158" s="18">
        <v>1</v>
      </c>
      <c r="K158" s="9" t="s">
        <v>625</v>
      </c>
      <c r="L158" s="16">
        <v>2</v>
      </c>
      <c r="M158" s="9" t="s">
        <v>625</v>
      </c>
      <c r="N158" s="9" t="s">
        <v>2</v>
      </c>
      <c r="O158" s="9" t="s">
        <v>626</v>
      </c>
      <c r="P158" s="16">
        <v>1013</v>
      </c>
      <c r="Q158" s="9" t="s">
        <v>2</v>
      </c>
      <c r="R158" s="9" t="s">
        <v>620</v>
      </c>
      <c r="S158" s="9" t="s">
        <v>52</v>
      </c>
      <c r="T158" s="9" t="s">
        <v>50</v>
      </c>
      <c r="U158" s="16">
        <v>4</v>
      </c>
      <c r="V158" s="9" t="s">
        <v>51</v>
      </c>
      <c r="W158" s="19">
        <v>350</v>
      </c>
      <c r="X158" s="19">
        <v>0</v>
      </c>
      <c r="Y158" s="16">
        <v>306</v>
      </c>
      <c r="Z158" s="16">
        <v>100.75</v>
      </c>
      <c r="AA158" s="16">
        <v>80</v>
      </c>
      <c r="AB158" s="16">
        <v>9</v>
      </c>
      <c r="AC158" s="16">
        <v>2</v>
      </c>
      <c r="AD158" s="16">
        <v>1.77</v>
      </c>
      <c r="AE158" s="39">
        <v>35262.5</v>
      </c>
      <c r="AF158" s="40">
        <v>3173.63</v>
      </c>
      <c r="AG158" s="40">
        <v>32088.87</v>
      </c>
      <c r="AH158" s="33">
        <f>IF(AG158&gt;'5'!$D$23,1,0)</f>
        <v>1</v>
      </c>
      <c r="AI158" s="16"/>
      <c r="AJ158" s="16"/>
      <c r="AK158" s="17"/>
      <c r="AL158" s="17"/>
    </row>
    <row r="159" spans="1:38" ht="15.75" customHeight="1">
      <c r="A159" s="16">
        <v>49552</v>
      </c>
      <c r="B159" s="9" t="s">
        <v>695</v>
      </c>
      <c r="C159" s="9" t="s">
        <v>696</v>
      </c>
      <c r="D159" s="9" t="s">
        <v>697</v>
      </c>
      <c r="E159" s="16">
        <v>225987</v>
      </c>
      <c r="F159" s="9" t="s">
        <v>698</v>
      </c>
      <c r="G159" s="17">
        <v>40427</v>
      </c>
      <c r="H159" s="9" t="s">
        <v>51</v>
      </c>
      <c r="I159" s="10" t="s">
        <v>51</v>
      </c>
      <c r="J159" s="9" t="s">
        <v>51</v>
      </c>
      <c r="K159" s="9" t="s">
        <v>625</v>
      </c>
      <c r="L159" s="16">
        <v>1</v>
      </c>
      <c r="M159" s="9" t="s">
        <v>625</v>
      </c>
      <c r="N159" s="9" t="s">
        <v>2</v>
      </c>
      <c r="O159" s="9" t="s">
        <v>626</v>
      </c>
      <c r="P159" s="9" t="s">
        <v>699</v>
      </c>
      <c r="Q159" s="9" t="s">
        <v>2</v>
      </c>
      <c r="R159" s="9" t="s">
        <v>620</v>
      </c>
      <c r="S159" s="9" t="s">
        <v>52</v>
      </c>
      <c r="T159" s="9" t="s">
        <v>50</v>
      </c>
      <c r="U159" s="16">
        <v>4</v>
      </c>
      <c r="V159" s="16">
        <v>1507</v>
      </c>
      <c r="W159" s="19">
        <v>420</v>
      </c>
      <c r="X159" s="19">
        <v>75</v>
      </c>
      <c r="Y159" s="16">
        <v>0</v>
      </c>
      <c r="Z159" s="16">
        <v>198.9</v>
      </c>
      <c r="AA159" s="16">
        <v>12</v>
      </c>
      <c r="AB159" s="16">
        <v>9</v>
      </c>
      <c r="AC159" s="16">
        <v>1</v>
      </c>
      <c r="AD159" s="16">
        <v>3.31</v>
      </c>
      <c r="AE159" s="39">
        <v>83538</v>
      </c>
      <c r="AF159" s="40">
        <v>7518.42</v>
      </c>
      <c r="AG159" s="40">
        <v>76019.58</v>
      </c>
      <c r="AH159" s="33">
        <f>IF(AG159&gt;'5'!$D$23,1,0)</f>
        <v>1</v>
      </c>
      <c r="AI159" s="16"/>
      <c r="AJ159" s="16"/>
      <c r="AK159" s="17"/>
      <c r="AL159" s="17"/>
    </row>
    <row r="160" spans="1:38" ht="15.75" customHeight="1">
      <c r="A160" s="16">
        <v>49790</v>
      </c>
      <c r="B160" s="9" t="s">
        <v>700</v>
      </c>
      <c r="C160" s="123" t="s">
        <v>701</v>
      </c>
      <c r="D160" s="124"/>
      <c r="E160" s="16">
        <v>227530</v>
      </c>
      <c r="F160" s="9" t="s">
        <v>702</v>
      </c>
      <c r="G160" s="17">
        <v>40428</v>
      </c>
      <c r="H160" s="9" t="s">
        <v>65</v>
      </c>
      <c r="I160" s="10">
        <v>110</v>
      </c>
      <c r="J160" s="18">
        <v>1</v>
      </c>
      <c r="K160" s="9" t="s">
        <v>664</v>
      </c>
      <c r="L160" s="16">
        <v>1</v>
      </c>
      <c r="M160" s="26"/>
      <c r="N160" s="9" t="s">
        <v>2</v>
      </c>
      <c r="O160" s="9" t="s">
        <v>626</v>
      </c>
      <c r="P160" s="9" t="s">
        <v>703</v>
      </c>
      <c r="Q160" s="9" t="s">
        <v>2</v>
      </c>
      <c r="R160" s="9" t="s">
        <v>620</v>
      </c>
      <c r="S160" s="9" t="s">
        <v>58</v>
      </c>
      <c r="T160" s="9" t="s">
        <v>50</v>
      </c>
      <c r="U160" s="16">
        <v>4</v>
      </c>
      <c r="V160" s="9" t="s">
        <v>51</v>
      </c>
      <c r="W160" s="19">
        <v>225</v>
      </c>
      <c r="X160" s="19">
        <v>50</v>
      </c>
      <c r="Y160" s="16">
        <v>281</v>
      </c>
      <c r="Z160" s="16">
        <v>0</v>
      </c>
      <c r="AA160" s="16">
        <v>94</v>
      </c>
      <c r="AB160" s="16">
        <v>10</v>
      </c>
      <c r="AC160" s="16">
        <v>1</v>
      </c>
      <c r="AD160" s="16">
        <v>1.04</v>
      </c>
      <c r="AE160" s="39">
        <v>0</v>
      </c>
      <c r="AF160" s="40">
        <v>0</v>
      </c>
      <c r="AG160" s="40">
        <v>0</v>
      </c>
      <c r="AH160" s="33">
        <f>IF(AG160&gt;'5'!$D$23,1,0)</f>
        <v>0</v>
      </c>
      <c r="AI160" s="16"/>
      <c r="AJ160" s="16"/>
      <c r="AK160" s="17"/>
      <c r="AL160" s="17"/>
    </row>
    <row r="161" spans="1:38" ht="15.75" customHeight="1">
      <c r="A161" s="16">
        <v>50515</v>
      </c>
      <c r="B161" s="9" t="s">
        <v>704</v>
      </c>
      <c r="C161" s="9" t="s">
        <v>705</v>
      </c>
      <c r="D161" s="9" t="s">
        <v>706</v>
      </c>
      <c r="E161" s="16">
        <v>231864</v>
      </c>
      <c r="F161" s="9" t="s">
        <v>707</v>
      </c>
      <c r="G161" s="17">
        <v>40433</v>
      </c>
      <c r="H161" s="9" t="s">
        <v>432</v>
      </c>
      <c r="I161" s="10">
        <v>2000</v>
      </c>
      <c r="J161" s="18">
        <v>0.44</v>
      </c>
      <c r="K161" s="9" t="s">
        <v>664</v>
      </c>
      <c r="L161" s="16">
        <v>1</v>
      </c>
      <c r="M161" s="9" t="s">
        <v>638</v>
      </c>
      <c r="N161" s="9" t="s">
        <v>2</v>
      </c>
      <c r="O161" s="9" t="s">
        <v>626</v>
      </c>
      <c r="P161" s="16">
        <v>1061</v>
      </c>
      <c r="Q161" s="9" t="s">
        <v>2</v>
      </c>
      <c r="R161" s="9" t="s">
        <v>620</v>
      </c>
      <c r="S161" s="9" t="s">
        <v>71</v>
      </c>
      <c r="T161" s="9" t="s">
        <v>50</v>
      </c>
      <c r="U161" s="16">
        <v>6</v>
      </c>
      <c r="V161" s="9" t="s">
        <v>51</v>
      </c>
      <c r="W161" s="19">
        <v>120</v>
      </c>
      <c r="X161" s="19">
        <v>75</v>
      </c>
      <c r="Y161" s="16">
        <v>61</v>
      </c>
      <c r="Z161" s="16">
        <v>182.65</v>
      </c>
      <c r="AA161" s="16">
        <v>12</v>
      </c>
      <c r="AB161" s="16">
        <v>9</v>
      </c>
      <c r="AC161" s="16">
        <v>1</v>
      </c>
      <c r="AD161" s="16">
        <v>0.22</v>
      </c>
      <c r="AE161" s="39">
        <v>21918</v>
      </c>
      <c r="AF161" s="40">
        <v>1972.62</v>
      </c>
      <c r="AG161" s="40">
        <v>19945.38</v>
      </c>
      <c r="AH161" s="33">
        <f>IF(AG161&gt;'5'!$D$23,1,0)</f>
        <v>1</v>
      </c>
      <c r="AI161" s="16"/>
      <c r="AJ161" s="16"/>
      <c r="AK161" s="17"/>
      <c r="AL161" s="17"/>
    </row>
    <row r="162" spans="1:38" ht="15.75" customHeight="1">
      <c r="A162" s="16">
        <v>50518</v>
      </c>
      <c r="B162" s="9" t="s">
        <v>708</v>
      </c>
      <c r="C162" s="123" t="s">
        <v>709</v>
      </c>
      <c r="D162" s="124"/>
      <c r="E162" s="16">
        <v>231806</v>
      </c>
      <c r="F162" s="9" t="s">
        <v>710</v>
      </c>
      <c r="G162" s="17">
        <v>40433</v>
      </c>
      <c r="H162" s="9" t="s">
        <v>45</v>
      </c>
      <c r="I162" s="10">
        <v>45</v>
      </c>
      <c r="J162" s="18">
        <v>1</v>
      </c>
      <c r="K162" s="9" t="s">
        <v>711</v>
      </c>
      <c r="L162" s="16">
        <v>1</v>
      </c>
      <c r="M162" s="9" t="s">
        <v>664</v>
      </c>
      <c r="N162" s="9" t="s">
        <v>2</v>
      </c>
      <c r="O162" s="9" t="s">
        <v>626</v>
      </c>
      <c r="P162" s="16">
        <v>1052</v>
      </c>
      <c r="Q162" s="9" t="s">
        <v>2</v>
      </c>
      <c r="R162" s="9" t="s">
        <v>620</v>
      </c>
      <c r="S162" s="9" t="s">
        <v>52</v>
      </c>
      <c r="T162" s="9" t="s">
        <v>50</v>
      </c>
      <c r="U162" s="16">
        <v>2</v>
      </c>
      <c r="V162" s="9" t="s">
        <v>51</v>
      </c>
      <c r="W162" s="19">
        <v>125</v>
      </c>
      <c r="X162" s="19">
        <v>30</v>
      </c>
      <c r="Y162" s="16">
        <v>0</v>
      </c>
      <c r="Z162" s="16">
        <v>39.65</v>
      </c>
      <c r="AA162" s="16">
        <v>87</v>
      </c>
      <c r="AB162" s="16">
        <v>9</v>
      </c>
      <c r="AC162" s="16">
        <v>1</v>
      </c>
      <c r="AD162" s="16">
        <v>1.2</v>
      </c>
      <c r="AE162" s="39">
        <v>4956.25</v>
      </c>
      <c r="AF162" s="40">
        <v>446.06</v>
      </c>
      <c r="AG162" s="40">
        <v>4510.1899999999996</v>
      </c>
      <c r="AH162" s="33">
        <f>IF(AG162&gt;'5'!$D$23,1,0)</f>
        <v>0</v>
      </c>
      <c r="AI162" s="16"/>
      <c r="AJ162" s="16"/>
      <c r="AK162" s="17"/>
      <c r="AL162" s="17"/>
    </row>
    <row r="163" spans="1:38" ht="15.75" customHeight="1">
      <c r="A163" s="16">
        <v>50523</v>
      </c>
      <c r="B163" s="9" t="s">
        <v>712</v>
      </c>
      <c r="C163" s="123" t="s">
        <v>713</v>
      </c>
      <c r="D163" s="124"/>
      <c r="E163" s="16">
        <v>231946</v>
      </c>
      <c r="F163" s="9" t="s">
        <v>714</v>
      </c>
      <c r="G163" s="17">
        <v>40433</v>
      </c>
      <c r="H163" s="9" t="s">
        <v>45</v>
      </c>
      <c r="I163" s="10">
        <v>58</v>
      </c>
      <c r="J163" s="18">
        <v>1</v>
      </c>
      <c r="K163" s="9" t="s">
        <v>625</v>
      </c>
      <c r="L163" s="16">
        <v>2</v>
      </c>
      <c r="M163" s="9" t="s">
        <v>625</v>
      </c>
      <c r="N163" s="9" t="s">
        <v>2</v>
      </c>
      <c r="O163" s="9" t="s">
        <v>626</v>
      </c>
      <c r="P163" s="16">
        <v>1016</v>
      </c>
      <c r="Q163" s="9" t="s">
        <v>2</v>
      </c>
      <c r="R163" s="9" t="s">
        <v>620</v>
      </c>
      <c r="S163" s="9" t="s">
        <v>56</v>
      </c>
      <c r="T163" s="9" t="s">
        <v>57</v>
      </c>
      <c r="U163" s="16">
        <v>2</v>
      </c>
      <c r="V163" s="9" t="s">
        <v>51</v>
      </c>
      <c r="W163" s="19">
        <v>110</v>
      </c>
      <c r="X163" s="26"/>
      <c r="Y163" s="16">
        <v>250</v>
      </c>
      <c r="Z163" s="16">
        <v>0</v>
      </c>
      <c r="AA163" s="16">
        <v>15</v>
      </c>
      <c r="AB163" s="16">
        <v>10</v>
      </c>
      <c r="AC163" s="16">
        <v>2</v>
      </c>
      <c r="AD163" s="16">
        <v>2.15</v>
      </c>
      <c r="AE163" s="39">
        <v>0</v>
      </c>
      <c r="AF163" s="40">
        <v>0</v>
      </c>
      <c r="AG163" s="40">
        <v>0</v>
      </c>
      <c r="AH163" s="33">
        <f>IF(AG163&gt;'5'!$D$23,1,0)</f>
        <v>0</v>
      </c>
      <c r="AI163" s="16"/>
      <c r="AJ163" s="16"/>
      <c r="AK163" s="17"/>
      <c r="AL163" s="17"/>
    </row>
    <row r="164" spans="1:38" ht="15.75" customHeight="1">
      <c r="A164" s="16">
        <v>50570</v>
      </c>
      <c r="B164" s="9" t="s">
        <v>715</v>
      </c>
      <c r="C164" s="9" t="s">
        <v>716</v>
      </c>
      <c r="D164" s="9" t="s">
        <v>717</v>
      </c>
      <c r="E164" s="16">
        <v>232321</v>
      </c>
      <c r="F164" s="9" t="s">
        <v>718</v>
      </c>
      <c r="G164" s="17">
        <v>40433</v>
      </c>
      <c r="H164" s="9" t="s">
        <v>65</v>
      </c>
      <c r="I164" s="10">
        <v>235</v>
      </c>
      <c r="J164" s="18">
        <v>1</v>
      </c>
      <c r="K164" s="9" t="s">
        <v>638</v>
      </c>
      <c r="L164" s="16">
        <v>3</v>
      </c>
      <c r="M164" s="9" t="s">
        <v>638</v>
      </c>
      <c r="N164" s="9" t="s">
        <v>2</v>
      </c>
      <c r="O164" s="9" t="s">
        <v>2</v>
      </c>
      <c r="P164" s="9" t="s">
        <v>719</v>
      </c>
      <c r="Q164" s="9" t="s">
        <v>2</v>
      </c>
      <c r="R164" s="9" t="s">
        <v>620</v>
      </c>
      <c r="S164" s="9" t="s">
        <v>52</v>
      </c>
      <c r="T164" s="9" t="s">
        <v>50</v>
      </c>
      <c r="U164" s="16">
        <v>3</v>
      </c>
      <c r="V164" s="9" t="s">
        <v>51</v>
      </c>
      <c r="W164" s="19">
        <v>90</v>
      </c>
      <c r="X164" s="19">
        <v>60</v>
      </c>
      <c r="Y164" s="16">
        <v>0</v>
      </c>
      <c r="Z164" s="16">
        <v>162.5</v>
      </c>
      <c r="AA164" s="16">
        <v>1</v>
      </c>
      <c r="AB164" s="16">
        <v>9</v>
      </c>
      <c r="AC164" s="16">
        <v>2</v>
      </c>
      <c r="AD164" s="16">
        <v>1.66</v>
      </c>
      <c r="AE164" s="39">
        <v>14625</v>
      </c>
      <c r="AF164" s="40">
        <v>1316.25</v>
      </c>
      <c r="AG164" s="40">
        <v>13308.75</v>
      </c>
      <c r="AH164" s="33">
        <f>IF(AG164&gt;'5'!$D$23,1,0)</f>
        <v>1</v>
      </c>
      <c r="AI164" s="16"/>
      <c r="AJ164" s="16"/>
      <c r="AK164" s="17"/>
      <c r="AL164" s="17"/>
    </row>
    <row r="165" spans="1:38" ht="15.75" customHeight="1">
      <c r="A165" s="16">
        <v>52490</v>
      </c>
      <c r="B165" s="9" t="s">
        <v>720</v>
      </c>
      <c r="C165" s="9" t="s">
        <v>721</v>
      </c>
      <c r="D165" s="9" t="s">
        <v>722</v>
      </c>
      <c r="E165" s="16">
        <v>185836</v>
      </c>
      <c r="F165" s="9" t="s">
        <v>723</v>
      </c>
      <c r="G165" s="17">
        <v>40389</v>
      </c>
      <c r="H165" s="9" t="s">
        <v>94</v>
      </c>
      <c r="I165" s="10">
        <v>1140</v>
      </c>
      <c r="J165" s="18">
        <v>1</v>
      </c>
      <c r="K165" s="9" t="s">
        <v>724</v>
      </c>
      <c r="L165" s="16">
        <v>1</v>
      </c>
      <c r="M165" s="9" t="s">
        <v>724</v>
      </c>
      <c r="N165" s="9" t="s">
        <v>2</v>
      </c>
      <c r="O165" s="9" t="s">
        <v>626</v>
      </c>
      <c r="P165" s="16">
        <v>1019</v>
      </c>
      <c r="Q165" s="9" t="s">
        <v>2</v>
      </c>
      <c r="R165" s="9" t="s">
        <v>620</v>
      </c>
      <c r="S165" s="9" t="s">
        <v>52</v>
      </c>
      <c r="T165" s="9" t="s">
        <v>57</v>
      </c>
      <c r="U165" s="16">
        <v>2</v>
      </c>
      <c r="V165" s="16">
        <v>226</v>
      </c>
      <c r="W165" s="19">
        <v>78</v>
      </c>
      <c r="X165" s="19">
        <v>0</v>
      </c>
      <c r="Y165" s="16">
        <v>12</v>
      </c>
      <c r="Z165" s="16">
        <v>0</v>
      </c>
      <c r="AA165" s="16">
        <v>78</v>
      </c>
      <c r="AB165" s="16">
        <v>10</v>
      </c>
      <c r="AC165" s="16">
        <v>1</v>
      </c>
      <c r="AD165" s="16">
        <v>0.81</v>
      </c>
      <c r="AE165" s="39">
        <v>0</v>
      </c>
      <c r="AF165" s="40">
        <v>0</v>
      </c>
      <c r="AG165" s="40">
        <v>0</v>
      </c>
      <c r="AH165" s="33">
        <f>IF(AG165&gt;'5'!$D$23,1,0)</f>
        <v>0</v>
      </c>
      <c r="AI165" s="16"/>
      <c r="AJ165" s="16"/>
      <c r="AK165" s="17"/>
      <c r="AL165" s="17"/>
    </row>
    <row r="166" spans="1:38" ht="15.75" customHeight="1">
      <c r="A166" s="16">
        <v>53067</v>
      </c>
      <c r="B166" s="9" t="s">
        <v>725</v>
      </c>
      <c r="C166" s="9" t="s">
        <v>726</v>
      </c>
      <c r="D166" s="9" t="s">
        <v>727</v>
      </c>
      <c r="E166" s="16">
        <v>246493</v>
      </c>
      <c r="F166" s="9" t="s">
        <v>728</v>
      </c>
      <c r="G166" s="17">
        <v>40448</v>
      </c>
      <c r="H166" s="9" t="s">
        <v>45</v>
      </c>
      <c r="I166" s="10">
        <v>15</v>
      </c>
      <c r="J166" s="18">
        <v>1</v>
      </c>
      <c r="K166" s="9" t="s">
        <v>685</v>
      </c>
      <c r="L166" s="16">
        <v>5</v>
      </c>
      <c r="M166" s="9" t="s">
        <v>685</v>
      </c>
      <c r="N166" s="9" t="s">
        <v>2</v>
      </c>
      <c r="O166" s="9" t="s">
        <v>626</v>
      </c>
      <c r="P166" s="16">
        <v>1073</v>
      </c>
      <c r="Q166" s="9" t="s">
        <v>2</v>
      </c>
      <c r="R166" s="9" t="s">
        <v>620</v>
      </c>
      <c r="S166" s="9" t="s">
        <v>59</v>
      </c>
      <c r="T166" s="9" t="s">
        <v>57</v>
      </c>
      <c r="U166" s="16">
        <v>2</v>
      </c>
      <c r="V166" s="9" t="s">
        <v>51</v>
      </c>
      <c r="W166" s="19">
        <v>87</v>
      </c>
      <c r="X166" s="19">
        <v>25</v>
      </c>
      <c r="Y166" s="16">
        <v>22</v>
      </c>
      <c r="Z166" s="16">
        <v>7.8</v>
      </c>
      <c r="AA166" s="16">
        <v>76</v>
      </c>
      <c r="AB166" s="16">
        <v>10</v>
      </c>
      <c r="AC166" s="16">
        <v>4</v>
      </c>
      <c r="AD166" s="16">
        <v>3.28</v>
      </c>
      <c r="AE166" s="39">
        <v>678.6</v>
      </c>
      <c r="AF166" s="40">
        <v>61.07</v>
      </c>
      <c r="AG166" s="40">
        <v>617.53</v>
      </c>
      <c r="AH166" s="33">
        <f>IF(AG166&gt;'5'!$D$23,1,0)</f>
        <v>0</v>
      </c>
      <c r="AI166" s="16"/>
      <c r="AJ166" s="16"/>
      <c r="AK166" s="17"/>
      <c r="AL166" s="17"/>
    </row>
    <row r="167" spans="1:38" ht="15.75" customHeight="1">
      <c r="A167" s="16">
        <v>53671</v>
      </c>
      <c r="B167" s="9" t="s">
        <v>729</v>
      </c>
      <c r="C167" s="9" t="s">
        <v>730</v>
      </c>
      <c r="D167" s="9" t="s">
        <v>731</v>
      </c>
      <c r="E167" s="16">
        <v>247822</v>
      </c>
      <c r="F167" s="9" t="s">
        <v>732</v>
      </c>
      <c r="G167" s="17">
        <v>40449</v>
      </c>
      <c r="H167" s="9" t="s">
        <v>51</v>
      </c>
      <c r="I167" s="10" t="s">
        <v>51</v>
      </c>
      <c r="J167" s="9" t="s">
        <v>51</v>
      </c>
      <c r="K167" s="9" t="s">
        <v>617</v>
      </c>
      <c r="L167" s="16">
        <v>1</v>
      </c>
      <c r="M167" s="9" t="s">
        <v>617</v>
      </c>
      <c r="N167" s="9" t="s">
        <v>2</v>
      </c>
      <c r="O167" s="9" t="s">
        <v>626</v>
      </c>
      <c r="P167" s="9" t="s">
        <v>733</v>
      </c>
      <c r="Q167" s="9" t="s">
        <v>2</v>
      </c>
      <c r="R167" s="9" t="s">
        <v>620</v>
      </c>
      <c r="S167" s="9" t="s">
        <v>59</v>
      </c>
      <c r="T167" s="9" t="s">
        <v>57</v>
      </c>
      <c r="U167" s="16">
        <v>2</v>
      </c>
      <c r="V167" s="9" t="s">
        <v>51</v>
      </c>
      <c r="W167" s="19">
        <v>75</v>
      </c>
      <c r="X167" s="26"/>
      <c r="Y167" s="16">
        <v>294</v>
      </c>
      <c r="Z167" s="16">
        <v>14.3</v>
      </c>
      <c r="AA167" s="16">
        <v>56</v>
      </c>
      <c r="AB167" s="16">
        <v>10</v>
      </c>
      <c r="AC167" s="16">
        <v>1</v>
      </c>
      <c r="AD167" s="16">
        <v>2.81</v>
      </c>
      <c r="AE167" s="39">
        <v>1072.5</v>
      </c>
      <c r="AF167" s="40">
        <v>96.53</v>
      </c>
      <c r="AG167" s="40">
        <v>975.97</v>
      </c>
      <c r="AH167" s="33">
        <f>IF(AG167&gt;'5'!$D$23,1,0)</f>
        <v>0</v>
      </c>
      <c r="AI167" s="16"/>
      <c r="AJ167" s="16"/>
      <c r="AK167" s="17"/>
      <c r="AL167" s="17"/>
    </row>
    <row r="168" spans="1:38" ht="15.75" customHeight="1">
      <c r="A168" s="16">
        <v>53692</v>
      </c>
      <c r="B168" s="9" t="s">
        <v>734</v>
      </c>
      <c r="C168" s="9" t="s">
        <v>735</v>
      </c>
      <c r="D168" s="9" t="s">
        <v>736</v>
      </c>
      <c r="E168" s="16">
        <v>246493</v>
      </c>
      <c r="F168" s="9" t="s">
        <v>728</v>
      </c>
      <c r="G168" s="17">
        <v>40448</v>
      </c>
      <c r="H168" s="9" t="s">
        <v>45</v>
      </c>
      <c r="I168" s="10">
        <v>43</v>
      </c>
      <c r="J168" s="18">
        <v>1</v>
      </c>
      <c r="K168" s="9" t="s">
        <v>685</v>
      </c>
      <c r="L168" s="16">
        <v>5</v>
      </c>
      <c r="M168" s="9" t="s">
        <v>685</v>
      </c>
      <c r="N168" s="9" t="s">
        <v>2</v>
      </c>
      <c r="O168" s="9" t="s">
        <v>626</v>
      </c>
      <c r="P168" s="16">
        <v>1073</v>
      </c>
      <c r="Q168" s="9" t="s">
        <v>2</v>
      </c>
      <c r="R168" s="9" t="s">
        <v>620</v>
      </c>
      <c r="S168" s="9" t="s">
        <v>59</v>
      </c>
      <c r="T168" s="9" t="s">
        <v>57</v>
      </c>
      <c r="U168" s="16">
        <v>4</v>
      </c>
      <c r="V168" s="9" t="s">
        <v>51</v>
      </c>
      <c r="W168" s="19">
        <v>60</v>
      </c>
      <c r="X168" s="19">
        <v>25</v>
      </c>
      <c r="Y168" s="16">
        <v>0</v>
      </c>
      <c r="Z168" s="16">
        <v>191.1</v>
      </c>
      <c r="AA168" s="16">
        <v>19</v>
      </c>
      <c r="AB168" s="16">
        <v>10</v>
      </c>
      <c r="AC168" s="16">
        <v>4</v>
      </c>
      <c r="AD168" s="16">
        <v>2.4500000000000002</v>
      </c>
      <c r="AE168" s="39">
        <v>11466</v>
      </c>
      <c r="AF168" s="40">
        <v>1031.94</v>
      </c>
      <c r="AG168" s="40">
        <v>10434.06</v>
      </c>
      <c r="AH168" s="33">
        <f>IF(AG168&gt;'5'!$D$23,1,0)</f>
        <v>0</v>
      </c>
      <c r="AI168" s="16"/>
      <c r="AJ168" s="16"/>
      <c r="AK168" s="17"/>
      <c r="AL168" s="17"/>
    </row>
    <row r="169" spans="1:38" ht="15.75" customHeight="1">
      <c r="A169" s="16">
        <v>55256</v>
      </c>
      <c r="B169" s="9" t="s">
        <v>737</v>
      </c>
      <c r="C169" s="9" t="s">
        <v>738</v>
      </c>
      <c r="D169" s="9" t="s">
        <v>739</v>
      </c>
      <c r="E169" s="16">
        <v>260785</v>
      </c>
      <c r="F169" s="9" t="s">
        <v>740</v>
      </c>
      <c r="G169" s="17">
        <v>40464</v>
      </c>
      <c r="H169" s="9" t="s">
        <v>65</v>
      </c>
      <c r="I169" s="10">
        <v>327</v>
      </c>
      <c r="J169" s="18">
        <v>1</v>
      </c>
      <c r="K169" s="9" t="s">
        <v>741</v>
      </c>
      <c r="L169" s="16">
        <v>1</v>
      </c>
      <c r="M169" s="9" t="s">
        <v>741</v>
      </c>
      <c r="N169" s="9" t="s">
        <v>2</v>
      </c>
      <c r="O169" s="9" t="s">
        <v>626</v>
      </c>
      <c r="P169" s="16">
        <v>1011</v>
      </c>
      <c r="Q169" s="9" t="s">
        <v>2</v>
      </c>
      <c r="R169" s="9" t="s">
        <v>620</v>
      </c>
      <c r="S169" s="9" t="s">
        <v>52</v>
      </c>
      <c r="T169" s="9" t="s">
        <v>57</v>
      </c>
      <c r="U169" s="16">
        <v>2</v>
      </c>
      <c r="V169" s="16">
        <v>431</v>
      </c>
      <c r="W169" s="19">
        <v>86</v>
      </c>
      <c r="X169" s="19">
        <v>15</v>
      </c>
      <c r="Y169" s="16">
        <v>138</v>
      </c>
      <c r="Z169" s="16">
        <v>0</v>
      </c>
      <c r="AA169" s="16">
        <v>9</v>
      </c>
      <c r="AB169" s="16">
        <v>10</v>
      </c>
      <c r="AC169" s="16">
        <v>1</v>
      </c>
      <c r="AD169" s="16">
        <v>1.17</v>
      </c>
      <c r="AE169" s="39">
        <v>0</v>
      </c>
      <c r="AF169" s="40">
        <v>0</v>
      </c>
      <c r="AG169" s="40">
        <v>0</v>
      </c>
      <c r="AH169" s="33">
        <f>IF(AG169&gt;'5'!$D$23,1,0)</f>
        <v>0</v>
      </c>
      <c r="AI169" s="16"/>
      <c r="AJ169" s="16"/>
      <c r="AK169" s="17"/>
      <c r="AL169" s="17"/>
    </row>
    <row r="170" spans="1:38" ht="15.75" customHeight="1">
      <c r="A170" s="16">
        <v>55703</v>
      </c>
      <c r="B170" s="9" t="s">
        <v>742</v>
      </c>
      <c r="C170" s="9" t="s">
        <v>743</v>
      </c>
      <c r="D170" s="9" t="s">
        <v>744</v>
      </c>
      <c r="E170" s="16">
        <v>263214</v>
      </c>
      <c r="F170" s="9" t="s">
        <v>745</v>
      </c>
      <c r="G170" s="17">
        <v>40467</v>
      </c>
      <c r="H170" s="9" t="s">
        <v>51</v>
      </c>
      <c r="I170" s="10" t="s">
        <v>51</v>
      </c>
      <c r="J170" s="9" t="s">
        <v>51</v>
      </c>
      <c r="K170" s="9" t="s">
        <v>638</v>
      </c>
      <c r="L170" s="16">
        <v>1</v>
      </c>
      <c r="M170" s="26"/>
      <c r="N170" s="9" t="s">
        <v>2</v>
      </c>
      <c r="O170" s="9" t="s">
        <v>618</v>
      </c>
      <c r="P170" s="9" t="s">
        <v>746</v>
      </c>
      <c r="Q170" s="9" t="s">
        <v>2</v>
      </c>
      <c r="R170" s="9" t="s">
        <v>620</v>
      </c>
      <c r="S170" s="9" t="s">
        <v>52</v>
      </c>
      <c r="T170" s="9" t="s">
        <v>50</v>
      </c>
      <c r="U170" s="16">
        <v>4</v>
      </c>
      <c r="V170" s="16">
        <v>1184</v>
      </c>
      <c r="W170" s="19">
        <v>250</v>
      </c>
      <c r="X170" s="19">
        <v>50</v>
      </c>
      <c r="Y170" s="16">
        <v>304</v>
      </c>
      <c r="Z170" s="16">
        <v>89.7</v>
      </c>
      <c r="AA170" s="16">
        <v>3</v>
      </c>
      <c r="AB170" s="16">
        <v>9</v>
      </c>
      <c r="AC170" s="16">
        <v>1</v>
      </c>
      <c r="AD170" s="16">
        <v>0.08</v>
      </c>
      <c r="AE170" s="39">
        <v>22425</v>
      </c>
      <c r="AF170" s="40">
        <v>2018.25</v>
      </c>
      <c r="AG170" s="40">
        <v>20406.75</v>
      </c>
      <c r="AH170" s="33">
        <f>IF(AG170&gt;'5'!$D$23,1,0)</f>
        <v>1</v>
      </c>
      <c r="AI170" s="16"/>
      <c r="AJ170" s="16"/>
      <c r="AK170" s="17"/>
      <c r="AL170" s="17"/>
    </row>
    <row r="171" spans="1:38" ht="15.75" customHeight="1">
      <c r="A171" s="16">
        <v>55709</v>
      </c>
      <c r="B171" s="9" t="s">
        <v>747</v>
      </c>
      <c r="C171" s="9" t="s">
        <v>748</v>
      </c>
      <c r="D171" s="9" t="s">
        <v>749</v>
      </c>
      <c r="E171" s="16">
        <v>263233</v>
      </c>
      <c r="F171" s="9" t="s">
        <v>750</v>
      </c>
      <c r="G171" s="17">
        <v>40467</v>
      </c>
      <c r="H171" s="9" t="s">
        <v>65</v>
      </c>
      <c r="I171" s="10">
        <v>293</v>
      </c>
      <c r="J171" s="18">
        <v>1</v>
      </c>
      <c r="K171" s="9" t="s">
        <v>625</v>
      </c>
      <c r="L171" s="16">
        <v>2</v>
      </c>
      <c r="M171" s="9" t="s">
        <v>625</v>
      </c>
      <c r="N171" s="9" t="s">
        <v>2</v>
      </c>
      <c r="O171" s="9" t="s">
        <v>626</v>
      </c>
      <c r="P171" s="9" t="s">
        <v>751</v>
      </c>
      <c r="Q171" s="9" t="s">
        <v>2</v>
      </c>
      <c r="R171" s="9" t="s">
        <v>620</v>
      </c>
      <c r="S171" s="9" t="s">
        <v>68</v>
      </c>
      <c r="T171" s="9" t="s">
        <v>50</v>
      </c>
      <c r="U171" s="16">
        <v>3</v>
      </c>
      <c r="V171" s="16">
        <v>0</v>
      </c>
      <c r="W171" s="19">
        <v>159</v>
      </c>
      <c r="X171" s="19">
        <v>35</v>
      </c>
      <c r="Y171" s="16">
        <v>36</v>
      </c>
      <c r="Z171" s="16">
        <v>197.6</v>
      </c>
      <c r="AA171" s="16">
        <v>52</v>
      </c>
      <c r="AB171" s="16">
        <v>10</v>
      </c>
      <c r="AC171" s="16">
        <v>1</v>
      </c>
      <c r="AD171" s="16">
        <v>0.55000000000000004</v>
      </c>
      <c r="AE171" s="39">
        <v>31418.400000000001</v>
      </c>
      <c r="AF171" s="40">
        <v>2827.66</v>
      </c>
      <c r="AG171" s="40">
        <v>28590.74</v>
      </c>
      <c r="AH171" s="33">
        <f>IF(AG171&gt;'5'!$D$23,1,0)</f>
        <v>1</v>
      </c>
      <c r="AI171" s="16"/>
      <c r="AJ171" s="16"/>
      <c r="AK171" s="17"/>
      <c r="AL171" s="17"/>
    </row>
    <row r="172" spans="1:38" ht="15.75" customHeight="1">
      <c r="A172" s="16">
        <v>55807</v>
      </c>
      <c r="B172" s="9" t="s">
        <v>752</v>
      </c>
      <c r="C172" s="123" t="s">
        <v>753</v>
      </c>
      <c r="D172" s="124"/>
      <c r="E172" s="16">
        <v>263844</v>
      </c>
      <c r="F172" s="9" t="s">
        <v>754</v>
      </c>
      <c r="G172" s="17">
        <v>40468</v>
      </c>
      <c r="H172" s="9" t="s">
        <v>94</v>
      </c>
      <c r="I172" s="10">
        <v>1021</v>
      </c>
      <c r="J172" s="18">
        <v>1</v>
      </c>
      <c r="K172" s="9" t="s">
        <v>664</v>
      </c>
      <c r="L172" s="16">
        <v>1</v>
      </c>
      <c r="M172" s="9" t="s">
        <v>664</v>
      </c>
      <c r="N172" s="9" t="s">
        <v>2</v>
      </c>
      <c r="O172" s="9" t="s">
        <v>626</v>
      </c>
      <c r="P172" s="16">
        <v>1057</v>
      </c>
      <c r="Q172" s="9" t="s">
        <v>2</v>
      </c>
      <c r="R172" s="9" t="s">
        <v>620</v>
      </c>
      <c r="S172" s="9" t="s">
        <v>52</v>
      </c>
      <c r="T172" s="9" t="s">
        <v>57</v>
      </c>
      <c r="U172" s="16">
        <v>2</v>
      </c>
      <c r="V172" s="9" t="s">
        <v>51</v>
      </c>
      <c r="W172" s="19">
        <v>60</v>
      </c>
      <c r="X172" s="19">
        <v>15</v>
      </c>
      <c r="Y172" s="16">
        <v>122</v>
      </c>
      <c r="Z172" s="16">
        <v>23.4</v>
      </c>
      <c r="AA172" s="16">
        <v>15</v>
      </c>
      <c r="AB172" s="16">
        <v>9</v>
      </c>
      <c r="AC172" s="16">
        <v>1</v>
      </c>
      <c r="AD172" s="16">
        <v>1.56</v>
      </c>
      <c r="AE172" s="39">
        <v>1404</v>
      </c>
      <c r="AF172" s="40">
        <v>126.36</v>
      </c>
      <c r="AG172" s="40">
        <v>1277.6400000000001</v>
      </c>
      <c r="AH172" s="33">
        <f>IF(AG172&gt;'5'!$D$23,1,0)</f>
        <v>0</v>
      </c>
      <c r="AI172" s="16"/>
      <c r="AJ172" s="16"/>
      <c r="AK172" s="17"/>
      <c r="AL172" s="17"/>
    </row>
    <row r="173" spans="1:38" ht="15.75" customHeight="1">
      <c r="A173" s="16">
        <v>55868</v>
      </c>
      <c r="B173" s="9" t="s">
        <v>755</v>
      </c>
      <c r="C173" s="9" t="s">
        <v>756</v>
      </c>
      <c r="D173" s="9" t="s">
        <v>757</v>
      </c>
      <c r="E173" s="16">
        <v>264178</v>
      </c>
      <c r="F173" s="9" t="s">
        <v>758</v>
      </c>
      <c r="G173" s="17">
        <v>40468</v>
      </c>
      <c r="H173" s="9" t="s">
        <v>94</v>
      </c>
      <c r="I173" s="10">
        <v>1227</v>
      </c>
      <c r="J173" s="18">
        <v>1</v>
      </c>
      <c r="K173" s="9" t="s">
        <v>759</v>
      </c>
      <c r="L173" s="16">
        <v>1</v>
      </c>
      <c r="M173" s="9" t="s">
        <v>759</v>
      </c>
      <c r="N173" s="9" t="s">
        <v>2</v>
      </c>
      <c r="O173" s="9" t="s">
        <v>626</v>
      </c>
      <c r="P173" s="9" t="s">
        <v>760</v>
      </c>
      <c r="Q173" s="9" t="s">
        <v>2</v>
      </c>
      <c r="R173" s="9" t="s">
        <v>620</v>
      </c>
      <c r="S173" s="9" t="s">
        <v>52</v>
      </c>
      <c r="T173" s="9" t="s">
        <v>50</v>
      </c>
      <c r="U173" s="16">
        <v>4</v>
      </c>
      <c r="V173" s="16">
        <v>861</v>
      </c>
      <c r="W173" s="19">
        <v>149</v>
      </c>
      <c r="X173" s="26"/>
      <c r="Y173" s="16">
        <v>45</v>
      </c>
      <c r="Z173" s="16">
        <v>79.3</v>
      </c>
      <c r="AA173" s="16">
        <v>88</v>
      </c>
      <c r="AB173" s="16">
        <v>10</v>
      </c>
      <c r="AC173" s="16">
        <v>1</v>
      </c>
      <c r="AD173" s="16">
        <v>0.93</v>
      </c>
      <c r="AE173" s="39">
        <v>11815.7</v>
      </c>
      <c r="AF173" s="40">
        <v>1063.4100000000001</v>
      </c>
      <c r="AG173" s="40">
        <v>10752.29</v>
      </c>
      <c r="AH173" s="33">
        <f>IF(AG173&gt;'5'!$D$23,1,0)</f>
        <v>0</v>
      </c>
      <c r="AI173" s="16"/>
      <c r="AJ173" s="16"/>
      <c r="AK173" s="17"/>
      <c r="AL173" s="17"/>
    </row>
    <row r="174" spans="1:38" ht="15.75" customHeight="1">
      <c r="A174" s="16">
        <v>56879</v>
      </c>
      <c r="B174" s="9" t="s">
        <v>761</v>
      </c>
      <c r="C174" s="123" t="s">
        <v>762</v>
      </c>
      <c r="D174" s="124"/>
      <c r="E174" s="16">
        <v>270282</v>
      </c>
      <c r="F174" s="9" t="s">
        <v>763</v>
      </c>
      <c r="G174" s="17">
        <v>40476</v>
      </c>
      <c r="H174" s="9" t="s">
        <v>94</v>
      </c>
      <c r="I174" s="10">
        <v>476</v>
      </c>
      <c r="J174" s="18">
        <v>1</v>
      </c>
      <c r="K174" s="9" t="s">
        <v>633</v>
      </c>
      <c r="L174" s="16">
        <v>1</v>
      </c>
      <c r="M174" s="9" t="s">
        <v>633</v>
      </c>
      <c r="N174" s="9" t="s">
        <v>2</v>
      </c>
      <c r="O174" s="9" t="s">
        <v>626</v>
      </c>
      <c r="P174" s="16">
        <v>1013</v>
      </c>
      <c r="Q174" s="9" t="s">
        <v>2</v>
      </c>
      <c r="R174" s="9" t="s">
        <v>620</v>
      </c>
      <c r="S174" s="9" t="s">
        <v>52</v>
      </c>
      <c r="T174" s="9" t="s">
        <v>50</v>
      </c>
      <c r="U174" s="16">
        <v>4</v>
      </c>
      <c r="V174" s="9" t="s">
        <v>51</v>
      </c>
      <c r="W174" s="19">
        <v>112</v>
      </c>
      <c r="X174" s="19">
        <v>100</v>
      </c>
      <c r="Y174" s="16">
        <v>243</v>
      </c>
      <c r="Z174" s="16">
        <v>29.25</v>
      </c>
      <c r="AA174" s="16">
        <v>1</v>
      </c>
      <c r="AB174" s="16">
        <v>10</v>
      </c>
      <c r="AC174" s="16">
        <v>1</v>
      </c>
      <c r="AD174" s="16">
        <v>0.01</v>
      </c>
      <c r="AE174" s="39">
        <v>3276</v>
      </c>
      <c r="AF174" s="40">
        <v>294.83999999999997</v>
      </c>
      <c r="AG174" s="40">
        <v>2981.16</v>
      </c>
      <c r="AH174" s="33">
        <f>IF(AG174&gt;'5'!$D$23,1,0)</f>
        <v>0</v>
      </c>
      <c r="AI174" s="16"/>
      <c r="AJ174" s="16"/>
      <c r="AK174" s="17"/>
      <c r="AL174" s="17"/>
    </row>
    <row r="175" spans="1:38" ht="15.75" customHeight="1">
      <c r="A175" s="16">
        <v>57978</v>
      </c>
      <c r="B175" s="9" t="s">
        <v>764</v>
      </c>
      <c r="C175" s="123" t="s">
        <v>765</v>
      </c>
      <c r="D175" s="124"/>
      <c r="E175" s="16">
        <v>276959</v>
      </c>
      <c r="F175" s="9" t="s">
        <v>360</v>
      </c>
      <c r="G175" s="17">
        <v>40484</v>
      </c>
      <c r="H175" s="9" t="s">
        <v>94</v>
      </c>
      <c r="I175" s="10">
        <v>770</v>
      </c>
      <c r="J175" s="18">
        <v>0.74</v>
      </c>
      <c r="K175" s="9" t="s">
        <v>664</v>
      </c>
      <c r="L175" s="16">
        <v>1</v>
      </c>
      <c r="M175" s="26"/>
      <c r="N175" s="9" t="s">
        <v>2</v>
      </c>
      <c r="O175" s="9" t="s">
        <v>647</v>
      </c>
      <c r="P175" s="16">
        <v>1054</v>
      </c>
      <c r="Q175" s="9" t="s">
        <v>2</v>
      </c>
      <c r="R175" s="9" t="s">
        <v>620</v>
      </c>
      <c r="S175" s="9" t="s">
        <v>52</v>
      </c>
      <c r="T175" s="9" t="s">
        <v>50</v>
      </c>
      <c r="U175" s="16">
        <v>3</v>
      </c>
      <c r="V175" s="9" t="s">
        <v>51</v>
      </c>
      <c r="W175" s="19">
        <v>125</v>
      </c>
      <c r="X175" s="19">
        <v>30</v>
      </c>
      <c r="Y175" s="16">
        <v>261</v>
      </c>
      <c r="Z175" s="16">
        <v>157.94999999999999</v>
      </c>
      <c r="AA175" s="16">
        <v>14</v>
      </c>
      <c r="AB175" s="16">
        <v>9</v>
      </c>
      <c r="AC175" s="16">
        <v>1</v>
      </c>
      <c r="AD175" s="16">
        <v>1.51</v>
      </c>
      <c r="AE175" s="39">
        <v>19743.75</v>
      </c>
      <c r="AF175" s="40">
        <v>1776.94</v>
      </c>
      <c r="AG175" s="40">
        <v>17966.810000000001</v>
      </c>
      <c r="AH175" s="33">
        <f>IF(AG175&gt;'5'!$D$23,1,0)</f>
        <v>1</v>
      </c>
      <c r="AI175" s="16"/>
      <c r="AJ175" s="16"/>
      <c r="AK175" s="17"/>
      <c r="AL175" s="17"/>
    </row>
    <row r="176" spans="1:38" ht="15.75" customHeight="1">
      <c r="A176" s="16">
        <v>58211</v>
      </c>
      <c r="B176" s="9" t="s">
        <v>766</v>
      </c>
      <c r="C176" s="9" t="s">
        <v>767</v>
      </c>
      <c r="D176" s="9" t="s">
        <v>768</v>
      </c>
      <c r="E176" s="16">
        <v>278253</v>
      </c>
      <c r="F176" s="9" t="s">
        <v>769</v>
      </c>
      <c r="G176" s="17">
        <v>40486</v>
      </c>
      <c r="H176" s="9" t="s">
        <v>45</v>
      </c>
      <c r="I176" s="10">
        <v>52</v>
      </c>
      <c r="J176" s="18">
        <v>1</v>
      </c>
      <c r="K176" s="9" t="s">
        <v>625</v>
      </c>
      <c r="L176" s="16">
        <v>4</v>
      </c>
      <c r="M176" s="9" t="s">
        <v>625</v>
      </c>
      <c r="N176" s="9" t="s">
        <v>2</v>
      </c>
      <c r="O176" s="9" t="s">
        <v>626</v>
      </c>
      <c r="P176" s="9" t="s">
        <v>770</v>
      </c>
      <c r="Q176" s="9" t="s">
        <v>2</v>
      </c>
      <c r="R176" s="9" t="s">
        <v>620</v>
      </c>
      <c r="S176" s="9" t="s">
        <v>59</v>
      </c>
      <c r="T176" s="9" t="s">
        <v>57</v>
      </c>
      <c r="U176" s="16">
        <v>4</v>
      </c>
      <c r="V176" s="9" t="s">
        <v>51</v>
      </c>
      <c r="W176" s="19">
        <v>225</v>
      </c>
      <c r="X176" s="19">
        <v>100</v>
      </c>
      <c r="Y176" s="16">
        <v>237</v>
      </c>
      <c r="Z176" s="16">
        <v>169.65</v>
      </c>
      <c r="AA176" s="16">
        <v>8</v>
      </c>
      <c r="AB176" s="16">
        <v>10</v>
      </c>
      <c r="AC176" s="16">
        <v>2</v>
      </c>
      <c r="AD176" s="16">
        <v>1.06</v>
      </c>
      <c r="AE176" s="39">
        <v>38171.25</v>
      </c>
      <c r="AF176" s="40">
        <v>3435.41</v>
      </c>
      <c r="AG176" s="40">
        <v>34735.839999999997</v>
      </c>
      <c r="AH176" s="33">
        <f>IF(AG176&gt;'5'!$D$23,1,0)</f>
        <v>1</v>
      </c>
      <c r="AI176" s="16"/>
      <c r="AJ176" s="16"/>
      <c r="AK176" s="17"/>
      <c r="AL176" s="17"/>
    </row>
    <row r="177" spans="1:38" ht="15.75" customHeight="1">
      <c r="A177" s="16">
        <v>58600</v>
      </c>
      <c r="B177" s="9" t="s">
        <v>771</v>
      </c>
      <c r="C177" s="9" t="s">
        <v>772</v>
      </c>
      <c r="D177" s="9" t="s">
        <v>773</v>
      </c>
      <c r="E177" s="16">
        <v>280614</v>
      </c>
      <c r="F177" s="9" t="s">
        <v>774</v>
      </c>
      <c r="G177" s="17">
        <v>40489</v>
      </c>
      <c r="H177" s="9" t="s">
        <v>94</v>
      </c>
      <c r="I177" s="10">
        <v>469</v>
      </c>
      <c r="J177" s="18">
        <v>0.6</v>
      </c>
      <c r="K177" s="9" t="s">
        <v>664</v>
      </c>
      <c r="L177" s="16">
        <v>1</v>
      </c>
      <c r="M177" s="9" t="s">
        <v>664</v>
      </c>
      <c r="N177" s="9" t="s">
        <v>2</v>
      </c>
      <c r="O177" s="9" t="s">
        <v>626</v>
      </c>
      <c r="P177" s="16">
        <v>1051</v>
      </c>
      <c r="Q177" s="9" t="s">
        <v>2</v>
      </c>
      <c r="R177" s="9" t="s">
        <v>620</v>
      </c>
      <c r="S177" s="9" t="s">
        <v>52</v>
      </c>
      <c r="T177" s="9" t="s">
        <v>50</v>
      </c>
      <c r="U177" s="16">
        <v>6</v>
      </c>
      <c r="V177" s="9" t="s">
        <v>51</v>
      </c>
      <c r="W177" s="19">
        <v>150</v>
      </c>
      <c r="X177" s="19">
        <v>85</v>
      </c>
      <c r="Y177" s="16">
        <v>122</v>
      </c>
      <c r="Z177" s="16">
        <v>154.05000000000001</v>
      </c>
      <c r="AA177" s="16">
        <v>15</v>
      </c>
      <c r="AB177" s="16">
        <v>9</v>
      </c>
      <c r="AC177" s="16">
        <v>1</v>
      </c>
      <c r="AD177" s="16">
        <v>2.2799999999999998</v>
      </c>
      <c r="AE177" s="39">
        <v>23107.5</v>
      </c>
      <c r="AF177" s="40">
        <v>2079.6799999999998</v>
      </c>
      <c r="AG177" s="40">
        <v>21027.82</v>
      </c>
      <c r="AH177" s="33">
        <f>IF(AG177&gt;'5'!$D$23,1,0)</f>
        <v>1</v>
      </c>
      <c r="AI177" s="16"/>
      <c r="AJ177" s="16"/>
      <c r="AK177" s="17"/>
      <c r="AL177" s="17"/>
    </row>
    <row r="178" spans="1:38" ht="15.75" customHeight="1">
      <c r="A178" s="16">
        <v>62801</v>
      </c>
      <c r="B178" s="9" t="s">
        <v>775</v>
      </c>
      <c r="C178" s="123" t="s">
        <v>776</v>
      </c>
      <c r="D178" s="124"/>
      <c r="E178" s="16">
        <v>306117</v>
      </c>
      <c r="F178" s="9" t="s">
        <v>674</v>
      </c>
      <c r="G178" s="17">
        <v>40513</v>
      </c>
      <c r="H178" s="9" t="s">
        <v>51</v>
      </c>
      <c r="I178" s="10" t="s">
        <v>51</v>
      </c>
      <c r="J178" s="9" t="s">
        <v>51</v>
      </c>
      <c r="K178" s="9" t="s">
        <v>638</v>
      </c>
      <c r="L178" s="16">
        <v>1</v>
      </c>
      <c r="M178" s="9" t="s">
        <v>638</v>
      </c>
      <c r="N178" s="9" t="s">
        <v>2</v>
      </c>
      <c r="O178" s="9" t="s">
        <v>626</v>
      </c>
      <c r="P178" s="16">
        <v>1055</v>
      </c>
      <c r="Q178" s="9" t="s">
        <v>2</v>
      </c>
      <c r="R178" s="9" t="s">
        <v>620</v>
      </c>
      <c r="S178" s="9" t="s">
        <v>52</v>
      </c>
      <c r="T178" s="9" t="s">
        <v>50</v>
      </c>
      <c r="U178" s="16">
        <v>4</v>
      </c>
      <c r="V178" s="16">
        <v>592</v>
      </c>
      <c r="W178" s="19">
        <v>750</v>
      </c>
      <c r="X178" s="26"/>
      <c r="Y178" s="16">
        <v>364</v>
      </c>
      <c r="Z178" s="16">
        <v>79.3</v>
      </c>
      <c r="AA178" s="16">
        <v>0</v>
      </c>
      <c r="AB178" s="26"/>
      <c r="AC178" s="16">
        <v>1</v>
      </c>
      <c r="AD178" s="27"/>
      <c r="AE178" s="39">
        <v>59475</v>
      </c>
      <c r="AF178" s="40">
        <v>5352.75</v>
      </c>
      <c r="AG178" s="40">
        <v>54122.25</v>
      </c>
      <c r="AH178" s="33">
        <f>IF(AG178&gt;'5'!$D$23,1,0)</f>
        <v>1</v>
      </c>
      <c r="AI178" s="16"/>
      <c r="AJ178" s="16"/>
      <c r="AK178" s="27"/>
      <c r="AL178" s="27"/>
    </row>
    <row r="179" spans="1:38" ht="15.75" customHeight="1">
      <c r="A179" s="16">
        <v>64736</v>
      </c>
      <c r="B179" s="9" t="s">
        <v>777</v>
      </c>
      <c r="C179" s="123" t="s">
        <v>778</v>
      </c>
      <c r="D179" s="124"/>
      <c r="E179" s="16">
        <v>306192</v>
      </c>
      <c r="F179" s="9" t="s">
        <v>779</v>
      </c>
      <c r="G179" s="17">
        <v>40513</v>
      </c>
      <c r="H179" s="9" t="s">
        <v>51</v>
      </c>
      <c r="I179" s="10" t="s">
        <v>51</v>
      </c>
      <c r="J179" s="9" t="s">
        <v>51</v>
      </c>
      <c r="K179" s="9" t="s">
        <v>664</v>
      </c>
      <c r="L179" s="16">
        <v>1</v>
      </c>
      <c r="M179" s="9" t="s">
        <v>664</v>
      </c>
      <c r="N179" s="9" t="s">
        <v>2</v>
      </c>
      <c r="O179" s="123" t="s">
        <v>626</v>
      </c>
      <c r="P179" s="124"/>
      <c r="Q179" s="9" t="s">
        <v>2</v>
      </c>
      <c r="R179" s="9" t="s">
        <v>620</v>
      </c>
      <c r="S179" s="9" t="s">
        <v>58</v>
      </c>
      <c r="T179" s="9" t="s">
        <v>50</v>
      </c>
      <c r="U179" s="16">
        <v>2</v>
      </c>
      <c r="V179" s="16">
        <v>592</v>
      </c>
      <c r="W179" s="19">
        <v>145</v>
      </c>
      <c r="X179" s="19">
        <v>25</v>
      </c>
      <c r="Y179" s="16">
        <v>0</v>
      </c>
      <c r="Z179" s="16">
        <v>236.6</v>
      </c>
      <c r="AA179" s="16">
        <v>9</v>
      </c>
      <c r="AB179" s="16">
        <v>10</v>
      </c>
      <c r="AC179" s="16">
        <v>1</v>
      </c>
      <c r="AD179" s="16">
        <v>1.48</v>
      </c>
      <c r="AE179" s="39">
        <v>34307</v>
      </c>
      <c r="AF179" s="40">
        <v>3087.63</v>
      </c>
      <c r="AG179" s="40">
        <v>31219.37</v>
      </c>
      <c r="AH179" s="33">
        <f>IF(AG179&gt;'5'!$D$23,1,0)</f>
        <v>1</v>
      </c>
      <c r="AI179" s="16"/>
      <c r="AJ179" s="16"/>
      <c r="AK179" s="17"/>
      <c r="AL179" s="17"/>
    </row>
    <row r="180" spans="1:38" ht="15.75" customHeight="1">
      <c r="A180" s="16">
        <v>64769</v>
      </c>
      <c r="B180" s="9" t="s">
        <v>780</v>
      </c>
      <c r="C180" s="9" t="s">
        <v>781</v>
      </c>
      <c r="D180" s="9" t="s">
        <v>782</v>
      </c>
      <c r="E180" s="16">
        <v>312863</v>
      </c>
      <c r="F180" s="9" t="s">
        <v>783</v>
      </c>
      <c r="G180" s="17">
        <v>40520</v>
      </c>
      <c r="H180" s="9" t="s">
        <v>94</v>
      </c>
      <c r="I180" s="10">
        <v>725</v>
      </c>
      <c r="J180" s="18">
        <v>1</v>
      </c>
      <c r="K180" s="9" t="s">
        <v>625</v>
      </c>
      <c r="L180" s="16">
        <v>1</v>
      </c>
      <c r="M180" s="9" t="s">
        <v>625</v>
      </c>
      <c r="N180" s="9" t="s">
        <v>2</v>
      </c>
      <c r="O180" s="9" t="s">
        <v>626</v>
      </c>
      <c r="P180" s="9" t="s">
        <v>784</v>
      </c>
      <c r="Q180" s="9" t="s">
        <v>2</v>
      </c>
      <c r="R180" s="9" t="s">
        <v>620</v>
      </c>
      <c r="S180" s="9" t="s">
        <v>71</v>
      </c>
      <c r="T180" s="9" t="s">
        <v>50</v>
      </c>
      <c r="U180" s="16">
        <v>4</v>
      </c>
      <c r="V180" s="9" t="s">
        <v>51</v>
      </c>
      <c r="W180" s="19">
        <v>450</v>
      </c>
      <c r="X180" s="26"/>
      <c r="Y180" s="16">
        <v>71</v>
      </c>
      <c r="Z180" s="16">
        <v>0</v>
      </c>
      <c r="AA180" s="16">
        <v>26</v>
      </c>
      <c r="AB180" s="16">
        <v>9</v>
      </c>
      <c r="AC180" s="16">
        <v>1</v>
      </c>
      <c r="AD180" s="16">
        <v>0.28999999999999998</v>
      </c>
      <c r="AE180" s="39">
        <v>0</v>
      </c>
      <c r="AF180" s="40">
        <v>0</v>
      </c>
      <c r="AG180" s="40">
        <v>0</v>
      </c>
      <c r="AH180" s="33">
        <f>IF(AG180&gt;'5'!$D$23,1,0)</f>
        <v>0</v>
      </c>
      <c r="AI180" s="16"/>
      <c r="AJ180" s="16"/>
      <c r="AK180" s="17"/>
      <c r="AL180" s="17"/>
    </row>
    <row r="181" spans="1:38" ht="15.75" customHeight="1">
      <c r="A181" s="16">
        <v>65230</v>
      </c>
      <c r="B181" s="9" t="s">
        <v>785</v>
      </c>
      <c r="C181" s="9" t="s">
        <v>786</v>
      </c>
      <c r="D181" s="9" t="s">
        <v>787</v>
      </c>
      <c r="E181" s="16">
        <v>213960</v>
      </c>
      <c r="F181" s="9" t="s">
        <v>788</v>
      </c>
      <c r="G181" s="17">
        <v>40416</v>
      </c>
      <c r="H181" s="9" t="s">
        <v>45</v>
      </c>
      <c r="I181" s="10">
        <v>38</v>
      </c>
      <c r="J181" s="18">
        <v>1</v>
      </c>
      <c r="K181" s="9" t="s">
        <v>642</v>
      </c>
      <c r="L181" s="16">
        <v>1</v>
      </c>
      <c r="M181" s="9" t="s">
        <v>642</v>
      </c>
      <c r="N181" s="9" t="s">
        <v>2</v>
      </c>
      <c r="O181" s="9" t="s">
        <v>626</v>
      </c>
      <c r="P181" s="9" t="s">
        <v>789</v>
      </c>
      <c r="Q181" s="9" t="s">
        <v>2</v>
      </c>
      <c r="R181" s="9" t="s">
        <v>620</v>
      </c>
      <c r="S181" s="9" t="s">
        <v>52</v>
      </c>
      <c r="T181" s="9" t="s">
        <v>50</v>
      </c>
      <c r="U181" s="16">
        <v>4</v>
      </c>
      <c r="V181" s="16">
        <v>0</v>
      </c>
      <c r="W181" s="19">
        <v>179</v>
      </c>
      <c r="X181" s="19">
        <v>60</v>
      </c>
      <c r="Y181" s="16">
        <v>313</v>
      </c>
      <c r="Z181" s="16">
        <v>46.15</v>
      </c>
      <c r="AA181" s="16">
        <v>83</v>
      </c>
      <c r="AB181" s="16">
        <v>10</v>
      </c>
      <c r="AC181" s="16">
        <v>1</v>
      </c>
      <c r="AD181" s="16">
        <v>0.93</v>
      </c>
      <c r="AE181" s="39">
        <v>8260.85</v>
      </c>
      <c r="AF181" s="40">
        <v>743.48</v>
      </c>
      <c r="AG181" s="40">
        <v>7517.3700000000008</v>
      </c>
      <c r="AH181" s="33">
        <f>IF(AG181&gt;'5'!$D$23,1,0)</f>
        <v>0</v>
      </c>
      <c r="AI181" s="16"/>
      <c r="AJ181" s="16"/>
      <c r="AK181" s="17"/>
      <c r="AL181" s="17"/>
    </row>
    <row r="182" spans="1:38" ht="15.75" customHeight="1">
      <c r="A182" s="16">
        <v>67841</v>
      </c>
      <c r="B182" s="9" t="s">
        <v>790</v>
      </c>
      <c r="C182" s="123" t="s">
        <v>791</v>
      </c>
      <c r="D182" s="124"/>
      <c r="E182" s="16">
        <v>335166</v>
      </c>
      <c r="F182" s="9" t="s">
        <v>792</v>
      </c>
      <c r="G182" s="17">
        <v>40547</v>
      </c>
      <c r="H182" s="9" t="s">
        <v>45</v>
      </c>
      <c r="I182" s="10">
        <v>11</v>
      </c>
      <c r="J182" s="18">
        <v>0.83</v>
      </c>
      <c r="K182" s="9" t="s">
        <v>685</v>
      </c>
      <c r="L182" s="16">
        <v>2</v>
      </c>
      <c r="M182" s="26"/>
      <c r="N182" s="9" t="s">
        <v>685</v>
      </c>
      <c r="O182" s="9" t="s">
        <v>626</v>
      </c>
      <c r="P182" s="16">
        <v>1073</v>
      </c>
      <c r="Q182" s="9" t="s">
        <v>2</v>
      </c>
      <c r="R182" s="9" t="s">
        <v>620</v>
      </c>
      <c r="S182" s="9" t="s">
        <v>52</v>
      </c>
      <c r="T182" s="9" t="s">
        <v>50</v>
      </c>
      <c r="U182" s="16">
        <v>2</v>
      </c>
      <c r="V182" s="9" t="s">
        <v>51</v>
      </c>
      <c r="W182" s="19">
        <v>150</v>
      </c>
      <c r="X182" s="19">
        <v>25</v>
      </c>
      <c r="Y182" s="16">
        <v>35</v>
      </c>
      <c r="Z182" s="16">
        <v>203.45</v>
      </c>
      <c r="AA182" s="16">
        <v>9</v>
      </c>
      <c r="AB182" s="16">
        <v>10</v>
      </c>
      <c r="AC182" s="16">
        <v>2</v>
      </c>
      <c r="AD182" s="16">
        <v>0.15</v>
      </c>
      <c r="AE182" s="39">
        <v>30517.5</v>
      </c>
      <c r="AF182" s="40">
        <v>2746.58</v>
      </c>
      <c r="AG182" s="40">
        <v>27770.92</v>
      </c>
      <c r="AH182" s="33">
        <f>IF(AG182&gt;'5'!$D$23,1,0)</f>
        <v>1</v>
      </c>
      <c r="AI182" s="16"/>
      <c r="AJ182" s="16"/>
      <c r="AK182" s="17"/>
      <c r="AL182" s="17"/>
    </row>
    <row r="183" spans="1:38" ht="15.75" customHeight="1">
      <c r="A183" s="16">
        <v>68290</v>
      </c>
      <c r="B183" s="9" t="s">
        <v>793</v>
      </c>
      <c r="C183" s="9" t="s">
        <v>794</v>
      </c>
      <c r="D183" s="9" t="s">
        <v>795</v>
      </c>
      <c r="E183" s="16">
        <v>336950</v>
      </c>
      <c r="F183" s="9" t="s">
        <v>796</v>
      </c>
      <c r="G183" s="17">
        <v>40549</v>
      </c>
      <c r="H183" s="9" t="s">
        <v>45</v>
      </c>
      <c r="I183" s="10">
        <v>44</v>
      </c>
      <c r="J183" s="18">
        <v>1</v>
      </c>
      <c r="K183" s="9" t="s">
        <v>797</v>
      </c>
      <c r="L183" s="16">
        <v>12</v>
      </c>
      <c r="M183" s="9" t="s">
        <v>797</v>
      </c>
      <c r="N183" s="9" t="s">
        <v>2</v>
      </c>
      <c r="O183" s="9" t="s">
        <v>647</v>
      </c>
      <c r="P183" s="9" t="s">
        <v>798</v>
      </c>
      <c r="Q183" s="9" t="s">
        <v>2</v>
      </c>
      <c r="R183" s="9" t="s">
        <v>620</v>
      </c>
      <c r="S183" s="9" t="s">
        <v>70</v>
      </c>
      <c r="T183" s="9" t="s">
        <v>57</v>
      </c>
      <c r="U183" s="16">
        <v>2</v>
      </c>
      <c r="V183" s="9" t="s">
        <v>51</v>
      </c>
      <c r="W183" s="19">
        <v>109</v>
      </c>
      <c r="X183" s="19">
        <v>20</v>
      </c>
      <c r="Y183" s="16">
        <v>160</v>
      </c>
      <c r="Z183" s="16">
        <v>22.75</v>
      </c>
      <c r="AA183" s="16">
        <v>55</v>
      </c>
      <c r="AB183" s="16">
        <v>10</v>
      </c>
      <c r="AC183" s="16">
        <v>3</v>
      </c>
      <c r="AD183" s="16">
        <v>6.03</v>
      </c>
      <c r="AE183" s="39">
        <v>2479.75</v>
      </c>
      <c r="AF183" s="40">
        <v>223.18</v>
      </c>
      <c r="AG183" s="40">
        <v>2256.5700000000002</v>
      </c>
      <c r="AH183" s="33">
        <f>IF(AG183&gt;'5'!$D$23,1,0)</f>
        <v>0</v>
      </c>
      <c r="AI183" s="16"/>
      <c r="AJ183" s="16"/>
      <c r="AK183" s="17"/>
      <c r="AL183" s="17"/>
    </row>
    <row r="184" spans="1:38" ht="15.75" customHeight="1">
      <c r="A184" s="16">
        <v>68873</v>
      </c>
      <c r="B184" s="9" t="s">
        <v>799</v>
      </c>
      <c r="C184" s="9" t="s">
        <v>794</v>
      </c>
      <c r="D184" s="9" t="s">
        <v>795</v>
      </c>
      <c r="E184" s="16">
        <v>336950</v>
      </c>
      <c r="F184" s="9" t="s">
        <v>796</v>
      </c>
      <c r="G184" s="17">
        <v>40549</v>
      </c>
      <c r="H184" s="9" t="s">
        <v>45</v>
      </c>
      <c r="I184" s="10">
        <v>17</v>
      </c>
      <c r="J184" s="18">
        <v>1</v>
      </c>
      <c r="K184" s="9" t="s">
        <v>797</v>
      </c>
      <c r="L184" s="16">
        <v>12</v>
      </c>
      <c r="M184" s="9" t="s">
        <v>797</v>
      </c>
      <c r="N184" s="9" t="s">
        <v>2</v>
      </c>
      <c r="O184" s="9" t="s">
        <v>626</v>
      </c>
      <c r="P184" s="9" t="s">
        <v>798</v>
      </c>
      <c r="Q184" s="9" t="s">
        <v>2</v>
      </c>
      <c r="R184" s="9" t="s">
        <v>620</v>
      </c>
      <c r="S184" s="9" t="s">
        <v>70</v>
      </c>
      <c r="T184" s="9" t="s">
        <v>57</v>
      </c>
      <c r="U184" s="16">
        <v>2</v>
      </c>
      <c r="V184" s="9" t="s">
        <v>51</v>
      </c>
      <c r="W184" s="19">
        <v>109</v>
      </c>
      <c r="X184" s="19">
        <v>20</v>
      </c>
      <c r="Y184" s="16">
        <v>156</v>
      </c>
      <c r="Z184" s="16">
        <v>104</v>
      </c>
      <c r="AA184" s="16">
        <v>16</v>
      </c>
      <c r="AB184" s="16">
        <v>10</v>
      </c>
      <c r="AC184" s="16">
        <v>3</v>
      </c>
      <c r="AD184" s="16">
        <v>5.56</v>
      </c>
      <c r="AE184" s="39">
        <v>11336</v>
      </c>
      <c r="AF184" s="40">
        <v>1020.24</v>
      </c>
      <c r="AG184" s="40">
        <v>10315.76</v>
      </c>
      <c r="AH184" s="33">
        <f>IF(AG184&gt;'5'!$D$23,1,0)</f>
        <v>0</v>
      </c>
      <c r="AI184" s="16"/>
      <c r="AJ184" s="16"/>
      <c r="AK184" s="17"/>
      <c r="AL184" s="17"/>
    </row>
    <row r="185" spans="1:38" ht="15.75" customHeight="1">
      <c r="A185" s="16">
        <v>69042</v>
      </c>
      <c r="B185" s="9" t="s">
        <v>800</v>
      </c>
      <c r="C185" s="9" t="s">
        <v>801</v>
      </c>
      <c r="D185" s="9" t="s">
        <v>802</v>
      </c>
      <c r="E185" s="16">
        <v>344312</v>
      </c>
      <c r="F185" s="9" t="s">
        <v>803</v>
      </c>
      <c r="G185" s="17">
        <v>40555</v>
      </c>
      <c r="H185" s="9" t="s">
        <v>45</v>
      </c>
      <c r="I185" s="10">
        <v>7</v>
      </c>
      <c r="J185" s="18">
        <v>1</v>
      </c>
      <c r="K185" s="9" t="s">
        <v>655</v>
      </c>
      <c r="L185" s="16">
        <v>2</v>
      </c>
      <c r="M185" s="9" t="s">
        <v>655</v>
      </c>
      <c r="N185" s="9" t="s">
        <v>2</v>
      </c>
      <c r="O185" s="9" t="s">
        <v>626</v>
      </c>
      <c r="P185" s="16">
        <v>1016</v>
      </c>
      <c r="Q185" s="9" t="s">
        <v>2</v>
      </c>
      <c r="R185" s="9" t="s">
        <v>620</v>
      </c>
      <c r="S185" s="9" t="s">
        <v>52</v>
      </c>
      <c r="T185" s="9" t="s">
        <v>57</v>
      </c>
      <c r="U185" s="16">
        <v>3</v>
      </c>
      <c r="V185" s="16">
        <v>269</v>
      </c>
      <c r="W185" s="19">
        <v>56</v>
      </c>
      <c r="X185" s="19">
        <v>40</v>
      </c>
      <c r="Y185" s="16">
        <v>51</v>
      </c>
      <c r="Z185" s="16">
        <v>101.4</v>
      </c>
      <c r="AA185" s="16">
        <v>11</v>
      </c>
      <c r="AB185" s="16">
        <v>9</v>
      </c>
      <c r="AC185" s="16">
        <v>2</v>
      </c>
      <c r="AD185" s="16">
        <v>1.28</v>
      </c>
      <c r="AE185" s="39">
        <v>5678.4</v>
      </c>
      <c r="AF185" s="40">
        <v>511.06</v>
      </c>
      <c r="AG185" s="40">
        <v>5167.3399999999992</v>
      </c>
      <c r="AH185" s="33">
        <f>IF(AG185&gt;'5'!$D$23,1,0)</f>
        <v>0</v>
      </c>
      <c r="AI185" s="16"/>
      <c r="AJ185" s="16"/>
      <c r="AK185" s="17"/>
      <c r="AL185" s="17"/>
    </row>
    <row r="186" spans="1:38" ht="15.75" customHeight="1">
      <c r="A186" s="16">
        <v>73208</v>
      </c>
      <c r="B186" s="9" t="s">
        <v>804</v>
      </c>
      <c r="C186" s="123" t="s">
        <v>805</v>
      </c>
      <c r="D186" s="124"/>
      <c r="E186" s="16">
        <v>381900</v>
      </c>
      <c r="F186" s="9" t="s">
        <v>806</v>
      </c>
      <c r="G186" s="17">
        <v>40582</v>
      </c>
      <c r="H186" s="9" t="s">
        <v>65</v>
      </c>
      <c r="I186" s="10">
        <v>143</v>
      </c>
      <c r="J186" s="18">
        <v>1</v>
      </c>
      <c r="K186" s="9" t="s">
        <v>759</v>
      </c>
      <c r="L186" s="16">
        <v>2</v>
      </c>
      <c r="M186" s="9" t="s">
        <v>759</v>
      </c>
      <c r="N186" s="9" t="s">
        <v>2</v>
      </c>
      <c r="O186" s="9" t="s">
        <v>626</v>
      </c>
      <c r="P186" s="16">
        <v>1071</v>
      </c>
      <c r="Q186" s="9" t="s">
        <v>2</v>
      </c>
      <c r="R186" s="9" t="s">
        <v>620</v>
      </c>
      <c r="S186" s="9" t="s">
        <v>52</v>
      </c>
      <c r="T186" s="9" t="s">
        <v>50</v>
      </c>
      <c r="U186" s="16">
        <v>4</v>
      </c>
      <c r="V186" s="9" t="s">
        <v>51</v>
      </c>
      <c r="W186" s="19">
        <v>195</v>
      </c>
      <c r="X186" s="19">
        <v>70</v>
      </c>
      <c r="Y186" s="16">
        <v>0</v>
      </c>
      <c r="Z186" s="16">
        <v>33.15</v>
      </c>
      <c r="AA186" s="16">
        <v>58</v>
      </c>
      <c r="AB186" s="16">
        <v>10</v>
      </c>
      <c r="AC186" s="16">
        <v>1</v>
      </c>
      <c r="AD186" s="16">
        <v>0.63</v>
      </c>
      <c r="AE186" s="39">
        <v>6464.25</v>
      </c>
      <c r="AF186" s="40">
        <v>581.78</v>
      </c>
      <c r="AG186" s="40">
        <v>5882.47</v>
      </c>
      <c r="AH186" s="33">
        <f>IF(AG186&gt;'5'!$D$23,1,0)</f>
        <v>0</v>
      </c>
      <c r="AI186" s="16"/>
      <c r="AJ186" s="16"/>
      <c r="AK186" s="17"/>
      <c r="AL186" s="17"/>
    </row>
    <row r="187" spans="1:38" ht="15.75" customHeight="1">
      <c r="A187" s="16">
        <v>74367</v>
      </c>
      <c r="B187" s="9" t="s">
        <v>807</v>
      </c>
      <c r="C187" s="123" t="s">
        <v>808</v>
      </c>
      <c r="D187" s="124"/>
      <c r="E187" s="16">
        <v>391075</v>
      </c>
      <c r="F187" s="9" t="s">
        <v>809</v>
      </c>
      <c r="G187" s="17">
        <v>40588</v>
      </c>
      <c r="H187" s="9" t="s">
        <v>51</v>
      </c>
      <c r="I187" s="10" t="s">
        <v>51</v>
      </c>
      <c r="J187" s="9" t="s">
        <v>51</v>
      </c>
      <c r="K187" s="9" t="s">
        <v>655</v>
      </c>
      <c r="L187" s="16">
        <v>1</v>
      </c>
      <c r="M187" s="9" t="s">
        <v>655</v>
      </c>
      <c r="N187" s="9" t="s">
        <v>2</v>
      </c>
      <c r="O187" s="9" t="s">
        <v>626</v>
      </c>
      <c r="P187" s="16">
        <v>1015</v>
      </c>
      <c r="Q187" s="9" t="s">
        <v>2</v>
      </c>
      <c r="R187" s="9" t="s">
        <v>620</v>
      </c>
      <c r="S187" s="9" t="s">
        <v>52</v>
      </c>
      <c r="T187" s="9" t="s">
        <v>50</v>
      </c>
      <c r="U187" s="16">
        <v>3</v>
      </c>
      <c r="V187" s="9" t="s">
        <v>51</v>
      </c>
      <c r="W187" s="19">
        <v>260</v>
      </c>
      <c r="X187" s="19">
        <v>60</v>
      </c>
      <c r="Y187" s="16">
        <v>249</v>
      </c>
      <c r="Z187" s="16">
        <v>0</v>
      </c>
      <c r="AA187" s="16">
        <v>10</v>
      </c>
      <c r="AB187" s="16">
        <v>9</v>
      </c>
      <c r="AC187" s="16">
        <v>1</v>
      </c>
      <c r="AD187" s="16">
        <v>0.11</v>
      </c>
      <c r="AE187" s="39">
        <v>0</v>
      </c>
      <c r="AF187" s="40">
        <v>0</v>
      </c>
      <c r="AG187" s="40">
        <v>0</v>
      </c>
      <c r="AH187" s="33">
        <f>IF(AG187&gt;'5'!$D$23,1,0)</f>
        <v>0</v>
      </c>
      <c r="AI187" s="16"/>
      <c r="AJ187" s="16"/>
      <c r="AK187" s="17"/>
      <c r="AL187" s="17"/>
    </row>
    <row r="188" spans="1:38" ht="15.75" customHeight="1">
      <c r="A188" s="16">
        <v>75382</v>
      </c>
      <c r="B188" s="9" t="s">
        <v>810</v>
      </c>
      <c r="C188" s="9" t="s">
        <v>811</v>
      </c>
      <c r="D188" s="9" t="s">
        <v>812</v>
      </c>
      <c r="E188" s="16">
        <v>399879</v>
      </c>
      <c r="F188" s="9" t="s">
        <v>813</v>
      </c>
      <c r="G188" s="17">
        <v>40593</v>
      </c>
      <c r="H188" s="9" t="s">
        <v>51</v>
      </c>
      <c r="I188" s="10" t="s">
        <v>51</v>
      </c>
      <c r="J188" s="9" t="s">
        <v>51</v>
      </c>
      <c r="K188" s="9" t="s">
        <v>814</v>
      </c>
      <c r="L188" s="16">
        <v>3</v>
      </c>
      <c r="M188" s="9" t="s">
        <v>814</v>
      </c>
      <c r="N188" s="9" t="s">
        <v>2</v>
      </c>
      <c r="O188" s="9" t="s">
        <v>626</v>
      </c>
      <c r="P188" s="16">
        <v>1093</v>
      </c>
      <c r="Q188" s="9" t="s">
        <v>2</v>
      </c>
      <c r="R188" s="9" t="s">
        <v>620</v>
      </c>
      <c r="S188" s="9" t="s">
        <v>52</v>
      </c>
      <c r="T188" s="9" t="s">
        <v>57</v>
      </c>
      <c r="U188" s="16">
        <v>3</v>
      </c>
      <c r="V188" s="16">
        <v>646</v>
      </c>
      <c r="W188" s="19">
        <v>105</v>
      </c>
      <c r="X188" s="19">
        <v>25</v>
      </c>
      <c r="Y188" s="16">
        <v>98</v>
      </c>
      <c r="Z188" s="16">
        <v>161.85</v>
      </c>
      <c r="AA188" s="16">
        <v>71</v>
      </c>
      <c r="AB188" s="16">
        <v>10</v>
      </c>
      <c r="AC188" s="16">
        <v>3</v>
      </c>
      <c r="AD188" s="16">
        <v>1.9</v>
      </c>
      <c r="AE188" s="39">
        <v>16994.25</v>
      </c>
      <c r="AF188" s="40">
        <v>1529.48</v>
      </c>
      <c r="AG188" s="40">
        <v>15464.77</v>
      </c>
      <c r="AH188" s="33">
        <f>IF(AG188&gt;'5'!$D$23,1,0)</f>
        <v>1</v>
      </c>
      <c r="AI188" s="16"/>
      <c r="AJ188" s="16"/>
      <c r="AK188" s="17"/>
      <c r="AL188" s="17"/>
    </row>
    <row r="189" spans="1:38" ht="15.75" customHeight="1">
      <c r="A189" s="16">
        <v>75444</v>
      </c>
      <c r="B189" s="9" t="s">
        <v>815</v>
      </c>
      <c r="C189" s="9" t="s">
        <v>816</v>
      </c>
      <c r="D189" s="9" t="s">
        <v>817</v>
      </c>
      <c r="E189" s="16">
        <v>399879</v>
      </c>
      <c r="F189" s="9" t="s">
        <v>813</v>
      </c>
      <c r="G189" s="17">
        <v>40593</v>
      </c>
      <c r="H189" s="9" t="s">
        <v>51</v>
      </c>
      <c r="I189" s="10" t="s">
        <v>51</v>
      </c>
      <c r="J189" s="9" t="s">
        <v>51</v>
      </c>
      <c r="K189" s="9" t="s">
        <v>814</v>
      </c>
      <c r="L189" s="16">
        <v>3</v>
      </c>
      <c r="M189" s="9" t="s">
        <v>814</v>
      </c>
      <c r="N189" s="9" t="s">
        <v>2</v>
      </c>
      <c r="O189" s="9" t="s">
        <v>626</v>
      </c>
      <c r="P189" s="16">
        <v>1093</v>
      </c>
      <c r="Q189" s="9" t="s">
        <v>2</v>
      </c>
      <c r="R189" s="9" t="s">
        <v>620</v>
      </c>
      <c r="S189" s="9" t="s">
        <v>52</v>
      </c>
      <c r="T189" s="9" t="s">
        <v>57</v>
      </c>
      <c r="U189" s="16">
        <v>2</v>
      </c>
      <c r="V189" s="16">
        <v>161</v>
      </c>
      <c r="W189" s="19">
        <v>70</v>
      </c>
      <c r="X189" s="19">
        <v>15</v>
      </c>
      <c r="Y189" s="16">
        <v>77</v>
      </c>
      <c r="Z189" s="16">
        <v>63.7</v>
      </c>
      <c r="AA189" s="16">
        <v>23</v>
      </c>
      <c r="AB189" s="16">
        <v>9</v>
      </c>
      <c r="AC189" s="16">
        <v>3</v>
      </c>
      <c r="AD189" s="16">
        <v>2.62</v>
      </c>
      <c r="AE189" s="39">
        <v>4459</v>
      </c>
      <c r="AF189" s="40">
        <v>401.31</v>
      </c>
      <c r="AG189" s="40">
        <v>4057.69</v>
      </c>
      <c r="AH189" s="33">
        <f>IF(AG189&gt;'5'!$D$23,1,0)</f>
        <v>0</v>
      </c>
      <c r="AI189" s="16"/>
      <c r="AJ189" s="16"/>
      <c r="AK189" s="17"/>
      <c r="AL189" s="17"/>
    </row>
    <row r="190" spans="1:38" ht="15.75" customHeight="1">
      <c r="A190" s="16">
        <v>76668</v>
      </c>
      <c r="B190" s="9" t="s">
        <v>818</v>
      </c>
      <c r="C190" s="9" t="s">
        <v>819</v>
      </c>
      <c r="D190" s="9" t="s">
        <v>820</v>
      </c>
      <c r="E190" s="16">
        <v>409579</v>
      </c>
      <c r="F190" s="9" t="s">
        <v>821</v>
      </c>
      <c r="G190" s="17">
        <v>40599</v>
      </c>
      <c r="H190" s="9" t="s">
        <v>45</v>
      </c>
      <c r="I190" s="10">
        <v>43</v>
      </c>
      <c r="J190" s="18">
        <v>1</v>
      </c>
      <c r="K190" s="9" t="s">
        <v>617</v>
      </c>
      <c r="L190" s="16">
        <v>1</v>
      </c>
      <c r="M190" s="9" t="s">
        <v>617</v>
      </c>
      <c r="N190" s="9" t="s">
        <v>2</v>
      </c>
      <c r="O190" s="9" t="s">
        <v>626</v>
      </c>
      <c r="P190" s="16">
        <v>1013</v>
      </c>
      <c r="Q190" s="9" t="s">
        <v>2</v>
      </c>
      <c r="R190" s="9" t="s">
        <v>620</v>
      </c>
      <c r="S190" s="9" t="s">
        <v>56</v>
      </c>
      <c r="T190" s="9" t="s">
        <v>57</v>
      </c>
      <c r="U190" s="16">
        <v>4</v>
      </c>
      <c r="V190" s="16">
        <v>377</v>
      </c>
      <c r="W190" s="19">
        <v>135</v>
      </c>
      <c r="X190" s="26"/>
      <c r="Y190" s="16">
        <v>219</v>
      </c>
      <c r="Z190" s="16">
        <v>50.05</v>
      </c>
      <c r="AA190" s="16">
        <v>32</v>
      </c>
      <c r="AB190" s="16">
        <v>10</v>
      </c>
      <c r="AC190" s="16">
        <v>1</v>
      </c>
      <c r="AD190" s="16">
        <v>1.1499999999999999</v>
      </c>
      <c r="AE190" s="39">
        <v>6756.75</v>
      </c>
      <c r="AF190" s="40">
        <v>608.11</v>
      </c>
      <c r="AG190" s="40">
        <v>6148.64</v>
      </c>
      <c r="AH190" s="33">
        <f>IF(AG190&gt;'5'!$D$23,1,0)</f>
        <v>0</v>
      </c>
      <c r="AI190" s="16"/>
      <c r="AJ190" s="16"/>
      <c r="AK190" s="17"/>
      <c r="AL190" s="17"/>
    </row>
    <row r="191" spans="1:38" ht="15.75" customHeight="1">
      <c r="A191" s="16">
        <v>77345</v>
      </c>
      <c r="B191" s="9" t="s">
        <v>822</v>
      </c>
      <c r="C191" s="9" t="s">
        <v>823</v>
      </c>
      <c r="D191" s="9" t="s">
        <v>824</v>
      </c>
      <c r="E191" s="16">
        <v>412591</v>
      </c>
      <c r="F191" s="9" t="s">
        <v>825</v>
      </c>
      <c r="G191" s="17">
        <v>40601</v>
      </c>
      <c r="H191" s="9" t="s">
        <v>45</v>
      </c>
      <c r="I191" s="10">
        <v>35</v>
      </c>
      <c r="J191" s="18">
        <v>1</v>
      </c>
      <c r="K191" s="9" t="s">
        <v>826</v>
      </c>
      <c r="L191" s="16">
        <v>1</v>
      </c>
      <c r="M191" s="26"/>
      <c r="N191" s="9" t="s">
        <v>2</v>
      </c>
      <c r="O191" s="123" t="s">
        <v>626</v>
      </c>
      <c r="P191" s="124"/>
      <c r="Q191" s="9" t="s">
        <v>2</v>
      </c>
      <c r="R191" s="9" t="s">
        <v>620</v>
      </c>
      <c r="S191" s="9" t="s">
        <v>52</v>
      </c>
      <c r="T191" s="9" t="s">
        <v>57</v>
      </c>
      <c r="U191" s="16">
        <v>2</v>
      </c>
      <c r="V191" s="16">
        <v>0</v>
      </c>
      <c r="W191" s="19">
        <v>95</v>
      </c>
      <c r="X191" s="19">
        <v>20</v>
      </c>
      <c r="Y191" s="16">
        <v>30</v>
      </c>
      <c r="Z191" s="16">
        <v>142.35</v>
      </c>
      <c r="AA191" s="16">
        <v>18</v>
      </c>
      <c r="AB191" s="16">
        <v>9</v>
      </c>
      <c r="AC191" s="16">
        <v>1</v>
      </c>
      <c r="AD191" s="16">
        <v>1.3</v>
      </c>
      <c r="AE191" s="39">
        <v>13523.25</v>
      </c>
      <c r="AF191" s="40">
        <v>1217.0899999999999</v>
      </c>
      <c r="AG191" s="40">
        <v>12306.16</v>
      </c>
      <c r="AH191" s="33">
        <f>IF(AG191&gt;'5'!$D$23,1,0)</f>
        <v>1</v>
      </c>
      <c r="AI191" s="16"/>
      <c r="AJ191" s="16"/>
      <c r="AK191" s="17"/>
      <c r="AL191" s="17"/>
    </row>
    <row r="192" spans="1:38" ht="15.75" customHeight="1">
      <c r="A192" s="16">
        <v>81982</v>
      </c>
      <c r="B192" s="9" t="s">
        <v>827</v>
      </c>
      <c r="C192" s="9" t="s">
        <v>828</v>
      </c>
      <c r="D192" s="9" t="s">
        <v>829</v>
      </c>
      <c r="E192" s="16">
        <v>378043</v>
      </c>
      <c r="F192" s="9" t="s">
        <v>830</v>
      </c>
      <c r="G192" s="17">
        <v>40579</v>
      </c>
      <c r="H192" s="9" t="s">
        <v>65</v>
      </c>
      <c r="I192" s="10">
        <v>133</v>
      </c>
      <c r="J192" s="18">
        <v>1</v>
      </c>
      <c r="K192" s="32"/>
      <c r="L192" s="16">
        <v>1</v>
      </c>
      <c r="M192" s="26"/>
      <c r="N192" s="9" t="s">
        <v>2</v>
      </c>
      <c r="O192" s="9" t="s">
        <v>626</v>
      </c>
      <c r="P192" s="16">
        <v>1079</v>
      </c>
      <c r="Q192" s="9" t="s">
        <v>2</v>
      </c>
      <c r="R192" s="9" t="s">
        <v>620</v>
      </c>
      <c r="S192" s="9" t="s">
        <v>60</v>
      </c>
      <c r="T192" s="9" t="s">
        <v>57</v>
      </c>
      <c r="U192" s="16">
        <v>2</v>
      </c>
      <c r="V192" s="16">
        <v>0</v>
      </c>
      <c r="W192" s="19">
        <v>93</v>
      </c>
      <c r="X192" s="19">
        <v>25</v>
      </c>
      <c r="Y192" s="16">
        <v>340</v>
      </c>
      <c r="Z192" s="16">
        <v>19.5</v>
      </c>
      <c r="AA192" s="16">
        <v>7</v>
      </c>
      <c r="AB192" s="16">
        <v>10</v>
      </c>
      <c r="AC192" s="16">
        <v>1</v>
      </c>
      <c r="AD192" s="16">
        <v>2.27</v>
      </c>
      <c r="AE192" s="39">
        <v>1813.5</v>
      </c>
      <c r="AF192" s="40">
        <v>163.22</v>
      </c>
      <c r="AG192" s="40">
        <v>1650.28</v>
      </c>
      <c r="AH192" s="33">
        <f>IF(AG192&gt;'5'!$D$23,1,0)</f>
        <v>0</v>
      </c>
      <c r="AI192" s="16"/>
      <c r="AJ192" s="16"/>
      <c r="AK192" s="17"/>
      <c r="AL192" s="17"/>
    </row>
    <row r="193" spans="1:38" ht="15.75" customHeight="1">
      <c r="A193" s="16">
        <v>82482</v>
      </c>
      <c r="B193" s="9" t="s">
        <v>831</v>
      </c>
      <c r="C193" s="9" t="s">
        <v>832</v>
      </c>
      <c r="D193" s="9" t="s">
        <v>833</v>
      </c>
      <c r="E193" s="16">
        <v>186729</v>
      </c>
      <c r="F193" s="9" t="s">
        <v>834</v>
      </c>
      <c r="G193" s="17">
        <v>40390</v>
      </c>
      <c r="H193" s="9" t="s">
        <v>45</v>
      </c>
      <c r="I193" s="10">
        <v>50</v>
      </c>
      <c r="J193" s="18">
        <v>0.94</v>
      </c>
      <c r="K193" s="9" t="s">
        <v>655</v>
      </c>
      <c r="L193" s="16">
        <v>1</v>
      </c>
      <c r="M193" s="9" t="s">
        <v>655</v>
      </c>
      <c r="N193" s="9" t="s">
        <v>2</v>
      </c>
      <c r="O193" s="9" t="s">
        <v>626</v>
      </c>
      <c r="P193" s="16">
        <v>1016</v>
      </c>
      <c r="Q193" s="9" t="s">
        <v>2</v>
      </c>
      <c r="R193" s="9" t="s">
        <v>620</v>
      </c>
      <c r="S193" s="9" t="s">
        <v>52</v>
      </c>
      <c r="T193" s="9" t="s">
        <v>50</v>
      </c>
      <c r="U193" s="16">
        <v>4</v>
      </c>
      <c r="V193" s="9" t="s">
        <v>51</v>
      </c>
      <c r="W193" s="19">
        <v>95</v>
      </c>
      <c r="X193" s="19">
        <v>14</v>
      </c>
      <c r="Y193" s="16">
        <v>201</v>
      </c>
      <c r="Z193" s="16">
        <v>221</v>
      </c>
      <c r="AA193" s="16">
        <v>74</v>
      </c>
      <c r="AB193" s="16">
        <v>10</v>
      </c>
      <c r="AC193" s="16">
        <v>1</v>
      </c>
      <c r="AD193" s="16">
        <v>7.58</v>
      </c>
      <c r="AE193" s="39">
        <v>20995</v>
      </c>
      <c r="AF193" s="40">
        <v>1889.55</v>
      </c>
      <c r="AG193" s="40">
        <v>19105.45</v>
      </c>
      <c r="AH193" s="33">
        <f>IF(AG193&gt;'5'!$D$23,1,0)</f>
        <v>1</v>
      </c>
      <c r="AI193" s="16"/>
      <c r="AJ193" s="16"/>
      <c r="AK193" s="17"/>
      <c r="AL193" s="17"/>
    </row>
    <row r="194" spans="1:38" ht="15.75" customHeight="1">
      <c r="A194" s="16">
        <v>82748</v>
      </c>
      <c r="B194" s="9" t="s">
        <v>835</v>
      </c>
      <c r="C194" s="123" t="s">
        <v>836</v>
      </c>
      <c r="D194" s="124"/>
      <c r="E194" s="16">
        <v>450453</v>
      </c>
      <c r="F194" s="9" t="s">
        <v>837</v>
      </c>
      <c r="G194" s="17">
        <v>40621</v>
      </c>
      <c r="H194" s="9" t="s">
        <v>45</v>
      </c>
      <c r="I194" s="10">
        <v>46</v>
      </c>
      <c r="J194" s="18">
        <v>1</v>
      </c>
      <c r="K194" s="9" t="s">
        <v>642</v>
      </c>
      <c r="L194" s="16">
        <v>2</v>
      </c>
      <c r="M194" s="9" t="s">
        <v>642</v>
      </c>
      <c r="N194" s="9" t="s">
        <v>2</v>
      </c>
      <c r="O194" s="9" t="s">
        <v>626</v>
      </c>
      <c r="P194" s="16">
        <v>1011</v>
      </c>
      <c r="Q194" s="9" t="s">
        <v>2</v>
      </c>
      <c r="R194" s="9" t="s">
        <v>620</v>
      </c>
      <c r="S194" s="9" t="s">
        <v>52</v>
      </c>
      <c r="T194" s="9" t="s">
        <v>50</v>
      </c>
      <c r="U194" s="16">
        <v>4</v>
      </c>
      <c r="V194" s="9" t="s">
        <v>51</v>
      </c>
      <c r="W194" s="19">
        <v>235</v>
      </c>
      <c r="X194" s="19">
        <v>25</v>
      </c>
      <c r="Y194" s="16">
        <v>239</v>
      </c>
      <c r="Z194" s="16">
        <v>130.65</v>
      </c>
      <c r="AA194" s="16">
        <v>16</v>
      </c>
      <c r="AB194" s="16">
        <v>10</v>
      </c>
      <c r="AC194" s="16">
        <v>2</v>
      </c>
      <c r="AD194" s="16">
        <v>1.27</v>
      </c>
      <c r="AE194" s="39">
        <v>30702.75</v>
      </c>
      <c r="AF194" s="40">
        <v>2763.25</v>
      </c>
      <c r="AG194" s="40">
        <v>27939.5</v>
      </c>
      <c r="AH194" s="33">
        <f>IF(AG194&gt;'5'!$D$23,1,0)</f>
        <v>1</v>
      </c>
      <c r="AI194" s="16"/>
      <c r="AJ194" s="16"/>
      <c r="AK194" s="17"/>
      <c r="AL194" s="17"/>
    </row>
    <row r="195" spans="1:38" ht="15.75" customHeight="1">
      <c r="A195" s="16">
        <v>83498</v>
      </c>
      <c r="B195" s="9" t="s">
        <v>838</v>
      </c>
      <c r="C195" s="9" t="s">
        <v>839</v>
      </c>
      <c r="D195" s="9" t="s">
        <v>840</v>
      </c>
      <c r="E195" s="16">
        <v>124245</v>
      </c>
      <c r="F195" s="9" t="s">
        <v>641</v>
      </c>
      <c r="G195" s="17">
        <v>40311</v>
      </c>
      <c r="H195" s="9" t="s">
        <v>45</v>
      </c>
      <c r="I195" s="10">
        <v>44</v>
      </c>
      <c r="J195" s="18">
        <v>1</v>
      </c>
      <c r="K195" s="9" t="s">
        <v>642</v>
      </c>
      <c r="L195" s="16">
        <v>3</v>
      </c>
      <c r="M195" s="9" t="s">
        <v>642</v>
      </c>
      <c r="N195" s="9" t="s">
        <v>2</v>
      </c>
      <c r="O195" s="9" t="s">
        <v>626</v>
      </c>
      <c r="P195" s="16">
        <v>1017</v>
      </c>
      <c r="Q195" s="9" t="s">
        <v>2</v>
      </c>
      <c r="R195" s="9" t="s">
        <v>620</v>
      </c>
      <c r="S195" s="9" t="s">
        <v>52</v>
      </c>
      <c r="T195" s="9" t="s">
        <v>57</v>
      </c>
      <c r="U195" s="16">
        <v>1</v>
      </c>
      <c r="V195" s="9" t="s">
        <v>51</v>
      </c>
      <c r="W195" s="19">
        <v>45</v>
      </c>
      <c r="X195" s="26"/>
      <c r="Y195" s="16">
        <v>204</v>
      </c>
      <c r="Z195" s="16">
        <v>155.35</v>
      </c>
      <c r="AA195" s="16">
        <v>89</v>
      </c>
      <c r="AB195" s="16">
        <v>9</v>
      </c>
      <c r="AC195" s="16">
        <v>3</v>
      </c>
      <c r="AD195" s="16">
        <v>6.96</v>
      </c>
      <c r="AE195" s="39">
        <v>6990.75</v>
      </c>
      <c r="AF195" s="40">
        <v>629.16999999999996</v>
      </c>
      <c r="AG195" s="40">
        <v>6361.58</v>
      </c>
      <c r="AH195" s="33">
        <f>IF(AG195&gt;'5'!$D$23,1,0)</f>
        <v>0</v>
      </c>
      <c r="AI195" s="16"/>
      <c r="AJ195" s="16"/>
      <c r="AK195" s="17"/>
      <c r="AL195" s="17"/>
    </row>
    <row r="196" spans="1:38" ht="15.75" customHeight="1">
      <c r="A196" s="16">
        <v>84057</v>
      </c>
      <c r="B196" s="9" t="s">
        <v>841</v>
      </c>
      <c r="C196" s="9" t="s">
        <v>842</v>
      </c>
      <c r="D196" s="9" t="s">
        <v>843</v>
      </c>
      <c r="E196" s="16">
        <v>459028</v>
      </c>
      <c r="F196" s="9" t="s">
        <v>844</v>
      </c>
      <c r="G196" s="17">
        <v>40625</v>
      </c>
      <c r="H196" s="9" t="s">
        <v>45</v>
      </c>
      <c r="I196" s="10">
        <v>30</v>
      </c>
      <c r="J196" s="18">
        <v>1</v>
      </c>
      <c r="K196" s="9" t="s">
        <v>664</v>
      </c>
      <c r="L196" s="16">
        <v>27</v>
      </c>
      <c r="M196" s="9" t="s">
        <v>664</v>
      </c>
      <c r="N196" s="9" t="s">
        <v>2</v>
      </c>
      <c r="O196" s="9" t="s">
        <v>626</v>
      </c>
      <c r="P196" s="16">
        <v>1057</v>
      </c>
      <c r="Q196" s="9" t="s">
        <v>2</v>
      </c>
      <c r="R196" s="9" t="s">
        <v>620</v>
      </c>
      <c r="S196" s="9" t="s">
        <v>56</v>
      </c>
      <c r="T196" s="9" t="s">
        <v>57</v>
      </c>
      <c r="U196" s="16">
        <v>2</v>
      </c>
      <c r="V196" s="16">
        <v>1130</v>
      </c>
      <c r="W196" s="19">
        <v>100</v>
      </c>
      <c r="X196" s="19">
        <v>15</v>
      </c>
      <c r="Y196" s="16">
        <v>334</v>
      </c>
      <c r="Z196" s="16">
        <v>132.6</v>
      </c>
      <c r="AA196" s="16">
        <v>65</v>
      </c>
      <c r="AB196" s="16">
        <v>10</v>
      </c>
      <c r="AC196" s="16">
        <v>5</v>
      </c>
      <c r="AD196" s="16">
        <v>0.73</v>
      </c>
      <c r="AE196" s="39">
        <v>13260</v>
      </c>
      <c r="AF196" s="40">
        <v>1193.4000000000001</v>
      </c>
      <c r="AG196" s="40">
        <v>12066.6</v>
      </c>
      <c r="AH196" s="33">
        <f>IF(AG196&gt;'5'!$D$23,1,0)</f>
        <v>1</v>
      </c>
      <c r="AI196" s="16"/>
      <c r="AJ196" s="16"/>
      <c r="AK196" s="17"/>
      <c r="AL196" s="17"/>
    </row>
    <row r="197" spans="1:38" ht="15.75" customHeight="1">
      <c r="A197" s="16">
        <v>91535</v>
      </c>
      <c r="B197" s="9" t="s">
        <v>845</v>
      </c>
      <c r="C197" s="9" t="s">
        <v>846</v>
      </c>
      <c r="D197" s="9" t="s">
        <v>847</v>
      </c>
      <c r="E197" s="16">
        <v>494281</v>
      </c>
      <c r="F197" s="9" t="s">
        <v>848</v>
      </c>
      <c r="G197" s="17">
        <v>40641</v>
      </c>
      <c r="H197" s="9" t="s">
        <v>51</v>
      </c>
      <c r="I197" s="10" t="s">
        <v>51</v>
      </c>
      <c r="J197" s="9" t="s">
        <v>51</v>
      </c>
      <c r="K197" s="9" t="s">
        <v>685</v>
      </c>
      <c r="L197" s="16">
        <v>1</v>
      </c>
      <c r="M197" s="9" t="s">
        <v>685</v>
      </c>
      <c r="N197" s="9" t="s">
        <v>2</v>
      </c>
      <c r="O197" s="123" t="s">
        <v>626</v>
      </c>
      <c r="P197" s="124"/>
      <c r="Q197" s="9" t="s">
        <v>2</v>
      </c>
      <c r="R197" s="9" t="s">
        <v>620</v>
      </c>
      <c r="S197" s="9" t="s">
        <v>58</v>
      </c>
      <c r="T197" s="9" t="s">
        <v>50</v>
      </c>
      <c r="U197" s="16">
        <v>4</v>
      </c>
      <c r="V197" s="16">
        <v>32</v>
      </c>
      <c r="W197" s="19">
        <v>189</v>
      </c>
      <c r="X197" s="19">
        <v>25</v>
      </c>
      <c r="Y197" s="16">
        <v>0</v>
      </c>
      <c r="Z197" s="16">
        <v>217.1</v>
      </c>
      <c r="AA197" s="16">
        <v>28</v>
      </c>
      <c r="AB197" s="16">
        <v>10</v>
      </c>
      <c r="AC197" s="16">
        <v>1</v>
      </c>
      <c r="AD197" s="16">
        <v>0.32</v>
      </c>
      <c r="AE197" s="39">
        <v>41031.9</v>
      </c>
      <c r="AF197" s="40">
        <v>3692.87</v>
      </c>
      <c r="AG197" s="40">
        <v>37339.03</v>
      </c>
      <c r="AH197" s="33">
        <f>IF(AG197&gt;'5'!$D$23,1,0)</f>
        <v>1</v>
      </c>
      <c r="AI197" s="16"/>
      <c r="AJ197" s="16"/>
      <c r="AK197" s="17"/>
      <c r="AL197" s="17"/>
    </row>
    <row r="198" spans="1:38" ht="15.75" customHeight="1">
      <c r="A198" s="16">
        <v>97221</v>
      </c>
      <c r="B198" s="9" t="s">
        <v>849</v>
      </c>
      <c r="C198" s="123" t="s">
        <v>850</v>
      </c>
      <c r="D198" s="124"/>
      <c r="E198" s="16">
        <v>195859</v>
      </c>
      <c r="F198" s="9" t="s">
        <v>851</v>
      </c>
      <c r="G198" s="17">
        <v>40399</v>
      </c>
      <c r="H198" s="9" t="s">
        <v>45</v>
      </c>
      <c r="I198" s="10">
        <v>59</v>
      </c>
      <c r="J198" s="18">
        <v>1</v>
      </c>
      <c r="K198" s="9" t="s">
        <v>852</v>
      </c>
      <c r="L198" s="16">
        <v>2</v>
      </c>
      <c r="M198" s="9" t="s">
        <v>852</v>
      </c>
      <c r="N198" s="9" t="s">
        <v>2</v>
      </c>
      <c r="O198" s="9" t="s">
        <v>626</v>
      </c>
      <c r="P198" s="16">
        <v>1062</v>
      </c>
      <c r="Q198" s="9" t="s">
        <v>2</v>
      </c>
      <c r="R198" s="9" t="s">
        <v>620</v>
      </c>
      <c r="S198" s="9" t="s">
        <v>56</v>
      </c>
      <c r="T198" s="9" t="s">
        <v>57</v>
      </c>
      <c r="U198" s="16">
        <v>2</v>
      </c>
      <c r="V198" s="9" t="s">
        <v>51</v>
      </c>
      <c r="W198" s="19">
        <v>65</v>
      </c>
      <c r="X198" s="19">
        <v>50</v>
      </c>
      <c r="Y198" s="16">
        <v>344</v>
      </c>
      <c r="Z198" s="16">
        <v>0</v>
      </c>
      <c r="AA198" s="16">
        <v>34</v>
      </c>
      <c r="AB198" s="16">
        <v>9</v>
      </c>
      <c r="AC198" s="16">
        <v>2</v>
      </c>
      <c r="AD198" s="16">
        <v>1.52</v>
      </c>
      <c r="AE198" s="39">
        <v>0</v>
      </c>
      <c r="AF198" s="40">
        <v>0</v>
      </c>
      <c r="AG198" s="40">
        <v>0</v>
      </c>
      <c r="AH198" s="33">
        <f>IF(AG198&gt;'5'!$D$23,1,0)</f>
        <v>0</v>
      </c>
      <c r="AI198" s="16"/>
      <c r="AJ198" s="16"/>
      <c r="AK198" s="17"/>
      <c r="AL198" s="17"/>
    </row>
    <row r="199" spans="1:38" ht="15.75" customHeight="1">
      <c r="A199" s="16">
        <v>97476</v>
      </c>
      <c r="B199" s="9" t="s">
        <v>853</v>
      </c>
      <c r="C199" s="9" t="s">
        <v>854</v>
      </c>
      <c r="D199" s="9" t="s">
        <v>855</v>
      </c>
      <c r="E199" s="16">
        <v>485930</v>
      </c>
      <c r="F199" s="9" t="s">
        <v>856</v>
      </c>
      <c r="G199" s="17">
        <v>40638</v>
      </c>
      <c r="H199" s="9" t="s">
        <v>65</v>
      </c>
      <c r="I199" s="10">
        <v>141</v>
      </c>
      <c r="J199" s="18">
        <v>1</v>
      </c>
      <c r="K199" s="9" t="s">
        <v>665</v>
      </c>
      <c r="L199" s="16">
        <v>1</v>
      </c>
      <c r="M199" s="26"/>
      <c r="N199" s="9" t="s">
        <v>2</v>
      </c>
      <c r="O199" s="9" t="s">
        <v>626</v>
      </c>
      <c r="P199" s="16">
        <v>1075</v>
      </c>
      <c r="Q199" s="9" t="s">
        <v>2</v>
      </c>
      <c r="R199" s="9" t="s">
        <v>620</v>
      </c>
      <c r="S199" s="9" t="s">
        <v>52</v>
      </c>
      <c r="T199" s="9" t="s">
        <v>50</v>
      </c>
      <c r="U199" s="16">
        <v>2</v>
      </c>
      <c r="V199" s="9" t="s">
        <v>51</v>
      </c>
      <c r="W199" s="19">
        <v>115</v>
      </c>
      <c r="X199" s="19">
        <v>25</v>
      </c>
      <c r="Y199" s="16">
        <v>17</v>
      </c>
      <c r="Z199" s="16">
        <v>223.6</v>
      </c>
      <c r="AA199" s="16">
        <v>46</v>
      </c>
      <c r="AB199" s="16">
        <v>10</v>
      </c>
      <c r="AC199" s="16">
        <v>1</v>
      </c>
      <c r="AD199" s="16">
        <v>0.52</v>
      </c>
      <c r="AE199" s="39">
        <v>25714</v>
      </c>
      <c r="AF199" s="40">
        <v>2314.2600000000002</v>
      </c>
      <c r="AG199" s="40">
        <v>23399.739999999998</v>
      </c>
      <c r="AH199" s="33">
        <f>IF(AG199&gt;'5'!$D$23,1,0)</f>
        <v>1</v>
      </c>
      <c r="AI199" s="16"/>
      <c r="AJ199" s="16"/>
      <c r="AK199" s="17"/>
      <c r="AL199" s="17"/>
    </row>
    <row r="200" spans="1:38" ht="15.75" customHeight="1">
      <c r="A200" s="16">
        <v>107195</v>
      </c>
      <c r="B200" s="9" t="s">
        <v>857</v>
      </c>
      <c r="C200" s="123" t="s">
        <v>858</v>
      </c>
      <c r="D200" s="124"/>
      <c r="E200" s="16">
        <v>249794</v>
      </c>
      <c r="F200" s="9" t="s">
        <v>859</v>
      </c>
      <c r="G200" s="17">
        <v>40451</v>
      </c>
      <c r="H200" s="9" t="s">
        <v>45</v>
      </c>
      <c r="I200" s="10">
        <v>35</v>
      </c>
      <c r="J200" s="18">
        <v>1</v>
      </c>
      <c r="K200" s="9" t="s">
        <v>675</v>
      </c>
      <c r="L200" s="16">
        <v>1</v>
      </c>
      <c r="M200" s="9" t="s">
        <v>675</v>
      </c>
      <c r="N200" s="9" t="s">
        <v>2</v>
      </c>
      <c r="O200" s="9" t="s">
        <v>626</v>
      </c>
      <c r="P200" s="16">
        <v>1018</v>
      </c>
      <c r="Q200" s="9" t="s">
        <v>2</v>
      </c>
      <c r="R200" s="9" t="s">
        <v>620</v>
      </c>
      <c r="S200" s="9" t="s">
        <v>52</v>
      </c>
      <c r="T200" s="9" t="s">
        <v>50</v>
      </c>
      <c r="U200" s="16">
        <v>3</v>
      </c>
      <c r="V200" s="16">
        <v>538</v>
      </c>
      <c r="W200" s="19">
        <v>150</v>
      </c>
      <c r="X200" s="19">
        <v>30</v>
      </c>
      <c r="Y200" s="16">
        <v>1</v>
      </c>
      <c r="Z200" s="16">
        <v>11.05</v>
      </c>
      <c r="AA200" s="16">
        <v>27</v>
      </c>
      <c r="AB200" s="16">
        <v>10</v>
      </c>
      <c r="AC200" s="16">
        <v>1</v>
      </c>
      <c r="AD200" s="16">
        <v>0.31</v>
      </c>
      <c r="AE200" s="39">
        <v>1657.5</v>
      </c>
      <c r="AF200" s="40">
        <v>149.18</v>
      </c>
      <c r="AG200" s="40">
        <v>1508.32</v>
      </c>
      <c r="AH200" s="33">
        <f>IF(AG200&gt;'5'!$D$23,1,0)</f>
        <v>0</v>
      </c>
      <c r="AI200" s="16"/>
      <c r="AJ200" s="16"/>
      <c r="AK200" s="17"/>
      <c r="AL200" s="17"/>
    </row>
    <row r="201" spans="1:38" ht="15.75" customHeight="1">
      <c r="A201" s="16">
        <v>107972</v>
      </c>
      <c r="B201" s="9" t="s">
        <v>860</v>
      </c>
      <c r="C201" s="9" t="s">
        <v>861</v>
      </c>
      <c r="D201" s="9" t="s">
        <v>862</v>
      </c>
      <c r="E201" s="16">
        <v>558976</v>
      </c>
      <c r="F201" s="9" t="s">
        <v>863</v>
      </c>
      <c r="G201" s="17">
        <v>40668</v>
      </c>
      <c r="H201" s="9" t="s">
        <v>65</v>
      </c>
      <c r="I201" s="10">
        <v>108</v>
      </c>
      <c r="J201" s="18">
        <v>1</v>
      </c>
      <c r="K201" s="9" t="s">
        <v>664</v>
      </c>
      <c r="L201" s="16">
        <v>1</v>
      </c>
      <c r="M201" s="9" t="s">
        <v>664</v>
      </c>
      <c r="N201" s="9" t="s">
        <v>2</v>
      </c>
      <c r="O201" s="9" t="s">
        <v>626</v>
      </c>
      <c r="P201" s="16">
        <v>1054</v>
      </c>
      <c r="Q201" s="9" t="s">
        <v>2</v>
      </c>
      <c r="R201" s="9" t="s">
        <v>620</v>
      </c>
      <c r="S201" s="9" t="s">
        <v>52</v>
      </c>
      <c r="T201" s="9" t="s">
        <v>50</v>
      </c>
      <c r="U201" s="16">
        <v>2</v>
      </c>
      <c r="V201" s="9" t="s">
        <v>51</v>
      </c>
      <c r="W201" s="19">
        <v>100</v>
      </c>
      <c r="X201" s="19">
        <v>25</v>
      </c>
      <c r="Y201" s="16">
        <v>62</v>
      </c>
      <c r="Z201" s="16">
        <v>0.65</v>
      </c>
      <c r="AA201" s="16">
        <v>72</v>
      </c>
      <c r="AB201" s="16">
        <v>10</v>
      </c>
      <c r="AC201" s="16">
        <v>1</v>
      </c>
      <c r="AD201" s="16">
        <v>0.8</v>
      </c>
      <c r="AE201" s="39">
        <v>65</v>
      </c>
      <c r="AF201" s="40">
        <v>5.85</v>
      </c>
      <c r="AG201" s="40">
        <v>59.15</v>
      </c>
      <c r="AH201" s="33">
        <f>IF(AG201&gt;'5'!$D$23,1,0)</f>
        <v>0</v>
      </c>
      <c r="AI201" s="16"/>
      <c r="AJ201" s="16"/>
      <c r="AK201" s="17"/>
      <c r="AL201" s="17"/>
    </row>
    <row r="202" spans="1:38" ht="15.75" customHeight="1">
      <c r="A202" s="16">
        <v>108890</v>
      </c>
      <c r="B202" s="123" t="s">
        <v>864</v>
      </c>
      <c r="C202" s="124"/>
      <c r="D202" s="26"/>
      <c r="E202" s="16">
        <v>563208</v>
      </c>
      <c r="F202" s="9" t="s">
        <v>865</v>
      </c>
      <c r="G202" s="17">
        <v>40669</v>
      </c>
      <c r="H202" s="9" t="s">
        <v>51</v>
      </c>
      <c r="I202" s="10" t="s">
        <v>51</v>
      </c>
      <c r="J202" s="9" t="s">
        <v>51</v>
      </c>
      <c r="K202" s="9" t="s">
        <v>664</v>
      </c>
      <c r="L202" s="16">
        <v>1</v>
      </c>
      <c r="M202" s="9" t="s">
        <v>664</v>
      </c>
      <c r="N202" s="9" t="s">
        <v>2</v>
      </c>
      <c r="O202" s="9" t="s">
        <v>618</v>
      </c>
      <c r="P202" s="9" t="s">
        <v>866</v>
      </c>
      <c r="Q202" s="9" t="s">
        <v>2</v>
      </c>
      <c r="R202" s="9" t="s">
        <v>620</v>
      </c>
      <c r="S202" s="9" t="s">
        <v>52</v>
      </c>
      <c r="T202" s="9" t="s">
        <v>50</v>
      </c>
      <c r="U202" s="16">
        <v>4</v>
      </c>
      <c r="V202" s="16">
        <v>646</v>
      </c>
      <c r="W202" s="19">
        <v>100</v>
      </c>
      <c r="X202" s="19">
        <v>30</v>
      </c>
      <c r="Y202" s="16">
        <v>0</v>
      </c>
      <c r="Z202" s="16">
        <v>40.299999999999997</v>
      </c>
      <c r="AA202" s="16">
        <v>3</v>
      </c>
      <c r="AB202" s="16">
        <v>10</v>
      </c>
      <c r="AC202" s="16">
        <v>1</v>
      </c>
      <c r="AD202" s="16">
        <v>0.17</v>
      </c>
      <c r="AE202" s="39">
        <v>4030</v>
      </c>
      <c r="AF202" s="40">
        <v>362.7</v>
      </c>
      <c r="AG202" s="40">
        <v>3667.3</v>
      </c>
      <c r="AH202" s="33">
        <f>IF(AG202&gt;'5'!$D$23,1,0)</f>
        <v>0</v>
      </c>
      <c r="AI202" s="16"/>
      <c r="AJ202" s="16"/>
      <c r="AK202" s="17"/>
      <c r="AL202" s="17"/>
    </row>
    <row r="203" spans="1:38" ht="15.75" customHeight="1">
      <c r="A203" s="16">
        <v>115795</v>
      </c>
      <c r="B203" s="9" t="s">
        <v>867</v>
      </c>
      <c r="C203" s="9" t="s">
        <v>868</v>
      </c>
      <c r="D203" s="9" t="s">
        <v>869</v>
      </c>
      <c r="E203" s="16">
        <v>468497</v>
      </c>
      <c r="F203" s="9" t="s">
        <v>870</v>
      </c>
      <c r="G203" s="17">
        <v>40630</v>
      </c>
      <c r="H203" s="9" t="s">
        <v>51</v>
      </c>
      <c r="I203" s="10" t="s">
        <v>51</v>
      </c>
      <c r="J203" s="9" t="s">
        <v>51</v>
      </c>
      <c r="K203" s="9" t="s">
        <v>685</v>
      </c>
      <c r="L203" s="16">
        <v>1</v>
      </c>
      <c r="M203" s="9" t="s">
        <v>685</v>
      </c>
      <c r="N203" s="9" t="s">
        <v>2</v>
      </c>
      <c r="O203" s="9" t="s">
        <v>626</v>
      </c>
      <c r="P203" s="16">
        <v>1073</v>
      </c>
      <c r="Q203" s="9" t="s">
        <v>2</v>
      </c>
      <c r="R203" s="9" t="s">
        <v>620</v>
      </c>
      <c r="S203" s="9" t="s">
        <v>56</v>
      </c>
      <c r="T203" s="9" t="s">
        <v>57</v>
      </c>
      <c r="U203" s="16">
        <v>4</v>
      </c>
      <c r="V203" s="9" t="s">
        <v>51</v>
      </c>
      <c r="W203" s="19">
        <v>165</v>
      </c>
      <c r="X203" s="19">
        <v>50</v>
      </c>
      <c r="Y203" s="16">
        <v>286</v>
      </c>
      <c r="Z203" s="16">
        <v>0</v>
      </c>
      <c r="AA203" s="16">
        <v>10</v>
      </c>
      <c r="AB203" s="16">
        <v>10</v>
      </c>
      <c r="AC203" s="16">
        <v>1</v>
      </c>
      <c r="AD203" s="16">
        <v>1.29</v>
      </c>
      <c r="AE203" s="39">
        <v>0</v>
      </c>
      <c r="AF203" s="40">
        <v>0</v>
      </c>
      <c r="AG203" s="40">
        <v>0</v>
      </c>
      <c r="AH203" s="33">
        <f>IF(AG203&gt;'5'!$D$23,1,0)</f>
        <v>0</v>
      </c>
      <c r="AI203" s="16"/>
      <c r="AJ203" s="16"/>
      <c r="AK203" s="17"/>
      <c r="AL203" s="17"/>
    </row>
    <row r="204" spans="1:38" ht="15.75" customHeight="1">
      <c r="A204" s="16">
        <v>118097</v>
      </c>
      <c r="B204" s="9" t="s">
        <v>871</v>
      </c>
      <c r="C204" s="9" t="s">
        <v>872</v>
      </c>
      <c r="D204" s="9" t="s">
        <v>873</v>
      </c>
      <c r="E204" s="16">
        <v>538659</v>
      </c>
      <c r="F204" s="9" t="s">
        <v>874</v>
      </c>
      <c r="G204" s="17">
        <v>40660</v>
      </c>
      <c r="H204" s="9" t="s">
        <v>65</v>
      </c>
      <c r="I204" s="10">
        <v>238</v>
      </c>
      <c r="J204" s="18">
        <v>1</v>
      </c>
      <c r="K204" s="9" t="s">
        <v>625</v>
      </c>
      <c r="L204" s="16">
        <v>2</v>
      </c>
      <c r="M204" s="9" t="s">
        <v>625</v>
      </c>
      <c r="N204" s="9" t="s">
        <v>2</v>
      </c>
      <c r="O204" s="9" t="s">
        <v>626</v>
      </c>
      <c r="P204" s="16">
        <v>1017</v>
      </c>
      <c r="Q204" s="9" t="s">
        <v>2</v>
      </c>
      <c r="R204" s="9" t="s">
        <v>620</v>
      </c>
      <c r="S204" s="9" t="s">
        <v>59</v>
      </c>
      <c r="T204" s="9" t="s">
        <v>57</v>
      </c>
      <c r="U204" s="16">
        <v>2</v>
      </c>
      <c r="V204" s="9" t="s">
        <v>51</v>
      </c>
      <c r="W204" s="19">
        <v>95</v>
      </c>
      <c r="X204" s="19">
        <v>0</v>
      </c>
      <c r="Y204" s="16">
        <v>100</v>
      </c>
      <c r="Z204" s="16">
        <v>185.9</v>
      </c>
      <c r="AA204" s="16">
        <v>30</v>
      </c>
      <c r="AB204" s="16">
        <v>10</v>
      </c>
      <c r="AC204" s="16">
        <v>2</v>
      </c>
      <c r="AD204" s="16">
        <v>3.79</v>
      </c>
      <c r="AE204" s="39">
        <v>17660.5</v>
      </c>
      <c r="AF204" s="40">
        <v>1589.45</v>
      </c>
      <c r="AG204" s="40">
        <v>16071.05</v>
      </c>
      <c r="AH204" s="33">
        <f>IF(AG204&gt;'5'!$D$23,1,0)</f>
        <v>1</v>
      </c>
      <c r="AI204" s="16"/>
      <c r="AJ204" s="16"/>
      <c r="AK204" s="17"/>
      <c r="AL204" s="17"/>
    </row>
    <row r="205" spans="1:38" ht="15.75" customHeight="1">
      <c r="A205" s="16">
        <v>118117</v>
      </c>
      <c r="B205" s="9" t="s">
        <v>875</v>
      </c>
      <c r="C205" s="9" t="s">
        <v>876</v>
      </c>
      <c r="D205" s="9" t="s">
        <v>877</v>
      </c>
      <c r="E205" s="16">
        <v>596513</v>
      </c>
      <c r="F205" s="9" t="s">
        <v>878</v>
      </c>
      <c r="G205" s="17">
        <v>40680</v>
      </c>
      <c r="H205" s="9" t="s">
        <v>45</v>
      </c>
      <c r="I205" s="10">
        <v>53</v>
      </c>
      <c r="J205" s="18">
        <v>1</v>
      </c>
      <c r="K205" s="9" t="s">
        <v>664</v>
      </c>
      <c r="L205" s="16">
        <v>1</v>
      </c>
      <c r="M205" s="9" t="s">
        <v>664</v>
      </c>
      <c r="N205" s="9" t="s">
        <v>2</v>
      </c>
      <c r="O205" s="9" t="s">
        <v>626</v>
      </c>
      <c r="P205" s="16">
        <v>1053</v>
      </c>
      <c r="Q205" s="9" t="s">
        <v>2</v>
      </c>
      <c r="R205" s="9" t="s">
        <v>620</v>
      </c>
      <c r="S205" s="9" t="s">
        <v>52</v>
      </c>
      <c r="T205" s="9" t="s">
        <v>57</v>
      </c>
      <c r="U205" s="16">
        <v>2</v>
      </c>
      <c r="V205" s="16">
        <v>269</v>
      </c>
      <c r="W205" s="19">
        <v>87</v>
      </c>
      <c r="X205" s="19">
        <v>25</v>
      </c>
      <c r="Y205" s="16">
        <v>334</v>
      </c>
      <c r="Z205" s="16">
        <v>65</v>
      </c>
      <c r="AA205" s="16">
        <v>7</v>
      </c>
      <c r="AB205" s="16">
        <v>10</v>
      </c>
      <c r="AC205" s="16">
        <v>1</v>
      </c>
      <c r="AD205" s="16">
        <v>5.4</v>
      </c>
      <c r="AE205" s="39">
        <v>5655</v>
      </c>
      <c r="AF205" s="40">
        <v>508.95</v>
      </c>
      <c r="AG205" s="40">
        <v>5146.05</v>
      </c>
      <c r="AH205" s="33">
        <f>IF(AG205&gt;'5'!$D$23,1,0)</f>
        <v>0</v>
      </c>
      <c r="AI205" s="16"/>
      <c r="AJ205" s="16"/>
      <c r="AK205" s="17"/>
      <c r="AL205" s="17"/>
    </row>
    <row r="206" spans="1:38" ht="15.75" customHeight="1">
      <c r="A206" s="16">
        <v>125425</v>
      </c>
      <c r="B206" s="9" t="s">
        <v>879</v>
      </c>
      <c r="C206" s="9" t="s">
        <v>880</v>
      </c>
      <c r="D206" s="9" t="s">
        <v>881</v>
      </c>
      <c r="E206" s="16">
        <v>623749</v>
      </c>
      <c r="F206" s="9" t="s">
        <v>882</v>
      </c>
      <c r="G206" s="17">
        <v>40688</v>
      </c>
      <c r="H206" s="9" t="s">
        <v>51</v>
      </c>
      <c r="I206" s="10" t="s">
        <v>51</v>
      </c>
      <c r="J206" s="9" t="s">
        <v>51</v>
      </c>
      <c r="K206" s="9" t="s">
        <v>814</v>
      </c>
      <c r="L206" s="16">
        <v>1</v>
      </c>
      <c r="M206" s="9" t="s">
        <v>814</v>
      </c>
      <c r="N206" s="9" t="s">
        <v>2</v>
      </c>
      <c r="O206" s="9" t="s">
        <v>626</v>
      </c>
      <c r="P206" s="16">
        <v>1093</v>
      </c>
      <c r="Q206" s="9" t="s">
        <v>2</v>
      </c>
      <c r="R206" s="9" t="s">
        <v>620</v>
      </c>
      <c r="S206" s="9" t="s">
        <v>69</v>
      </c>
      <c r="T206" s="9" t="s">
        <v>50</v>
      </c>
      <c r="U206" s="16">
        <v>2</v>
      </c>
      <c r="V206" s="9" t="s">
        <v>51</v>
      </c>
      <c r="W206" s="19">
        <v>100</v>
      </c>
      <c r="X206" s="26"/>
      <c r="Y206" s="16">
        <v>0</v>
      </c>
      <c r="Z206" s="16">
        <v>217.1</v>
      </c>
      <c r="AA206" s="16">
        <v>38</v>
      </c>
      <c r="AB206" s="16">
        <v>10</v>
      </c>
      <c r="AC206" s="16">
        <v>1</v>
      </c>
      <c r="AD206" s="16">
        <v>0.44</v>
      </c>
      <c r="AE206" s="39">
        <v>21710</v>
      </c>
      <c r="AF206" s="40">
        <v>1953.9</v>
      </c>
      <c r="AG206" s="40">
        <v>19756.099999999999</v>
      </c>
      <c r="AH206" s="33">
        <f>IF(AG206&gt;'5'!$D$23,1,0)</f>
        <v>1</v>
      </c>
      <c r="AI206" s="16"/>
      <c r="AJ206" s="16"/>
      <c r="AK206" s="17"/>
      <c r="AL206" s="17"/>
    </row>
    <row r="207" spans="1:38" ht="15.75" customHeight="1">
      <c r="A207" s="16">
        <v>130390</v>
      </c>
      <c r="B207" s="9" t="s">
        <v>883</v>
      </c>
      <c r="C207" s="123" t="s">
        <v>884</v>
      </c>
      <c r="D207" s="124"/>
      <c r="E207" s="16">
        <v>642044</v>
      </c>
      <c r="F207" s="9" t="s">
        <v>885</v>
      </c>
      <c r="G207" s="17">
        <v>40693</v>
      </c>
      <c r="H207" s="9" t="s">
        <v>51</v>
      </c>
      <c r="I207" s="10" t="s">
        <v>51</v>
      </c>
      <c r="J207" s="9" t="s">
        <v>51</v>
      </c>
      <c r="K207" s="9" t="s">
        <v>685</v>
      </c>
      <c r="L207" s="16">
        <v>1</v>
      </c>
      <c r="M207" s="9" t="s">
        <v>685</v>
      </c>
      <c r="N207" s="9" t="s">
        <v>2</v>
      </c>
      <c r="O207" s="9" t="s">
        <v>626</v>
      </c>
      <c r="P207" s="16">
        <v>1072</v>
      </c>
      <c r="Q207" s="9" t="s">
        <v>2</v>
      </c>
      <c r="R207" s="9" t="s">
        <v>620</v>
      </c>
      <c r="S207" s="9" t="s">
        <v>52</v>
      </c>
      <c r="T207" s="9" t="s">
        <v>57</v>
      </c>
      <c r="U207" s="16">
        <v>2</v>
      </c>
      <c r="V207" s="9" t="s">
        <v>51</v>
      </c>
      <c r="W207" s="19">
        <v>80</v>
      </c>
      <c r="X207" s="19">
        <v>30</v>
      </c>
      <c r="Y207" s="16">
        <v>0</v>
      </c>
      <c r="Z207" s="16">
        <v>0</v>
      </c>
      <c r="AA207" s="16">
        <v>29</v>
      </c>
      <c r="AB207" s="16">
        <v>10</v>
      </c>
      <c r="AC207" s="16">
        <v>1</v>
      </c>
      <c r="AD207" s="16">
        <v>0.34</v>
      </c>
      <c r="AE207" s="39">
        <v>0</v>
      </c>
      <c r="AF207" s="40">
        <v>0</v>
      </c>
      <c r="AG207" s="40">
        <v>0</v>
      </c>
      <c r="AH207" s="33">
        <f>IF(AG207&gt;'5'!$D$23,1,0)</f>
        <v>0</v>
      </c>
      <c r="AI207" s="16"/>
      <c r="AJ207" s="16"/>
      <c r="AK207" s="17"/>
      <c r="AL207" s="17"/>
    </row>
    <row r="208" spans="1:38" ht="15.75" customHeight="1">
      <c r="A208" s="16">
        <v>137026</v>
      </c>
      <c r="B208" s="9" t="s">
        <v>886</v>
      </c>
      <c r="C208" s="9" t="s">
        <v>887</v>
      </c>
      <c r="D208" s="9" t="s">
        <v>888</v>
      </c>
      <c r="E208" s="16">
        <v>670266</v>
      </c>
      <c r="F208" s="9" t="s">
        <v>889</v>
      </c>
      <c r="G208" s="17">
        <v>40700</v>
      </c>
      <c r="H208" s="9" t="s">
        <v>94</v>
      </c>
      <c r="I208" s="10">
        <v>939</v>
      </c>
      <c r="J208" s="18">
        <v>1</v>
      </c>
      <c r="K208" s="9" t="s">
        <v>685</v>
      </c>
      <c r="L208" s="16">
        <v>2</v>
      </c>
      <c r="M208" s="9" t="s">
        <v>685</v>
      </c>
      <c r="N208" s="9" t="s">
        <v>2</v>
      </c>
      <c r="O208" s="9" t="s">
        <v>626</v>
      </c>
      <c r="P208" s="16">
        <v>1074</v>
      </c>
      <c r="Q208" s="9" t="s">
        <v>2</v>
      </c>
      <c r="R208" s="9" t="s">
        <v>620</v>
      </c>
      <c r="S208" s="9" t="s">
        <v>71</v>
      </c>
      <c r="T208" s="9" t="s">
        <v>57</v>
      </c>
      <c r="U208" s="16">
        <v>6</v>
      </c>
      <c r="V208" s="9" t="s">
        <v>51</v>
      </c>
      <c r="W208" s="19">
        <v>259</v>
      </c>
      <c r="X208" s="19">
        <v>50</v>
      </c>
      <c r="Y208" s="16">
        <v>81</v>
      </c>
      <c r="Z208" s="16">
        <v>0</v>
      </c>
      <c r="AA208" s="16">
        <v>8</v>
      </c>
      <c r="AB208" s="16">
        <v>9</v>
      </c>
      <c r="AC208" s="16">
        <v>1</v>
      </c>
      <c r="AD208" s="16">
        <v>1.03</v>
      </c>
      <c r="AE208" s="39">
        <v>0</v>
      </c>
      <c r="AF208" s="40">
        <v>0</v>
      </c>
      <c r="AG208" s="40">
        <v>0</v>
      </c>
      <c r="AH208" s="33">
        <f>IF(AG208&gt;'5'!$D$23,1,0)</f>
        <v>0</v>
      </c>
      <c r="AI208" s="16"/>
      <c r="AJ208" s="16"/>
      <c r="AK208" s="17"/>
      <c r="AL208" s="17"/>
    </row>
    <row r="209" spans="1:38" ht="15.75" customHeight="1">
      <c r="A209" s="16">
        <v>141708</v>
      </c>
      <c r="B209" s="9" t="s">
        <v>890</v>
      </c>
      <c r="C209" s="9" t="s">
        <v>891</v>
      </c>
      <c r="D209" s="9" t="s">
        <v>892</v>
      </c>
      <c r="E209" s="16">
        <v>689016</v>
      </c>
      <c r="F209" s="9" t="s">
        <v>893</v>
      </c>
      <c r="G209" s="17">
        <v>40705</v>
      </c>
      <c r="H209" s="9" t="s">
        <v>45</v>
      </c>
      <c r="I209" s="10">
        <v>6</v>
      </c>
      <c r="J209" s="18">
        <v>1</v>
      </c>
      <c r="K209" s="9" t="s">
        <v>814</v>
      </c>
      <c r="L209" s="16">
        <v>1</v>
      </c>
      <c r="M209" s="9" t="s">
        <v>814</v>
      </c>
      <c r="N209" s="9" t="s">
        <v>2</v>
      </c>
      <c r="O209" s="9" t="s">
        <v>626</v>
      </c>
      <c r="P209" s="16">
        <v>1094</v>
      </c>
      <c r="Q209" s="9" t="s">
        <v>2</v>
      </c>
      <c r="R209" s="9" t="s">
        <v>620</v>
      </c>
      <c r="S209" s="9" t="s">
        <v>52</v>
      </c>
      <c r="T209" s="9" t="s">
        <v>50</v>
      </c>
      <c r="U209" s="16">
        <v>3</v>
      </c>
      <c r="V209" s="16">
        <v>0</v>
      </c>
      <c r="W209" s="19">
        <v>98</v>
      </c>
      <c r="X209" s="26"/>
      <c r="Y209" s="16">
        <v>0</v>
      </c>
      <c r="Z209" s="16">
        <v>52.65</v>
      </c>
      <c r="AA209" s="16">
        <v>81</v>
      </c>
      <c r="AB209" s="16">
        <v>9</v>
      </c>
      <c r="AC209" s="16">
        <v>1</v>
      </c>
      <c r="AD209" s="16">
        <v>0.91</v>
      </c>
      <c r="AE209" s="39">
        <v>5159.7</v>
      </c>
      <c r="AF209" s="40">
        <v>464.37</v>
      </c>
      <c r="AG209" s="40">
        <v>4695.33</v>
      </c>
      <c r="AH209" s="33">
        <f>IF(AG209&gt;'5'!$D$23,1,0)</f>
        <v>0</v>
      </c>
      <c r="AI209" s="16"/>
      <c r="AJ209" s="16"/>
      <c r="AK209" s="17"/>
      <c r="AL209" s="17"/>
    </row>
    <row r="210" spans="1:38" ht="15.75" customHeight="1">
      <c r="A210" s="16">
        <v>68396</v>
      </c>
      <c r="B210" s="9" t="s">
        <v>894</v>
      </c>
      <c r="C210" s="123" t="s">
        <v>895</v>
      </c>
      <c r="D210" s="124"/>
      <c r="E210" s="16">
        <v>339014</v>
      </c>
      <c r="F210" s="9" t="s">
        <v>896</v>
      </c>
      <c r="G210" s="17">
        <v>40550</v>
      </c>
      <c r="H210" s="9" t="s">
        <v>45</v>
      </c>
      <c r="I210" s="10">
        <v>2</v>
      </c>
      <c r="J210" s="18">
        <v>1</v>
      </c>
      <c r="K210" s="9" t="s">
        <v>897</v>
      </c>
      <c r="L210" s="16">
        <v>13</v>
      </c>
      <c r="M210" s="9" t="s">
        <v>897</v>
      </c>
      <c r="N210" s="123" t="s">
        <v>898</v>
      </c>
      <c r="O210" s="124"/>
      <c r="P210" s="16">
        <v>106</v>
      </c>
      <c r="Q210" s="9" t="s">
        <v>8</v>
      </c>
      <c r="R210" s="9" t="s">
        <v>899</v>
      </c>
      <c r="S210" s="9" t="s">
        <v>52</v>
      </c>
      <c r="T210" s="9" t="s">
        <v>50</v>
      </c>
      <c r="U210" s="16">
        <v>2</v>
      </c>
      <c r="V210" s="9" t="s">
        <v>51</v>
      </c>
      <c r="W210" s="16">
        <v>48.735999999999997</v>
      </c>
      <c r="X210" s="16">
        <v>0</v>
      </c>
      <c r="Y210" s="16">
        <v>238</v>
      </c>
      <c r="Z210" s="16">
        <v>178.5</v>
      </c>
      <c r="AA210" s="16">
        <v>2</v>
      </c>
      <c r="AB210" s="16">
        <v>10</v>
      </c>
      <c r="AC210" s="16">
        <v>13</v>
      </c>
      <c r="AD210" s="16">
        <v>0.03</v>
      </c>
      <c r="AE210" s="39">
        <v>8699.3799999999992</v>
      </c>
      <c r="AF210" s="40">
        <v>782.94</v>
      </c>
      <c r="AG210" s="40">
        <v>7916.4399999999987</v>
      </c>
      <c r="AH210" s="10">
        <f>IF(AG210&gt;'5'!$D$26, 1,0)</f>
        <v>1</v>
      </c>
      <c r="AI210" s="16"/>
      <c r="AJ210" s="16"/>
      <c r="AK210" s="17"/>
      <c r="AL210" s="17"/>
    </row>
    <row r="211" spans="1:38" ht="15.75" customHeight="1">
      <c r="A211" s="16">
        <v>68398</v>
      </c>
      <c r="B211" s="9" t="s">
        <v>900</v>
      </c>
      <c r="C211" s="9" t="s">
        <v>901</v>
      </c>
      <c r="D211" s="9" t="s">
        <v>902</v>
      </c>
      <c r="E211" s="16">
        <v>339014</v>
      </c>
      <c r="F211" s="9" t="s">
        <v>896</v>
      </c>
      <c r="G211" s="17">
        <v>40550</v>
      </c>
      <c r="H211" s="9" t="s">
        <v>45</v>
      </c>
      <c r="I211" s="10">
        <v>18</v>
      </c>
      <c r="J211" s="18">
        <v>1</v>
      </c>
      <c r="K211" s="9" t="s">
        <v>897</v>
      </c>
      <c r="L211" s="16">
        <v>13</v>
      </c>
      <c r="M211" s="9" t="s">
        <v>897</v>
      </c>
      <c r="N211" s="123" t="s">
        <v>898</v>
      </c>
      <c r="O211" s="124"/>
      <c r="P211" s="16">
        <v>106</v>
      </c>
      <c r="Q211" s="9" t="s">
        <v>8</v>
      </c>
      <c r="R211" s="9" t="s">
        <v>899</v>
      </c>
      <c r="S211" s="9" t="s">
        <v>52</v>
      </c>
      <c r="T211" s="9" t="s">
        <v>50</v>
      </c>
      <c r="U211" s="16">
        <v>2</v>
      </c>
      <c r="V211" s="9" t="s">
        <v>51</v>
      </c>
      <c r="W211" s="16">
        <v>29.248000000000001</v>
      </c>
      <c r="X211" s="16">
        <v>0</v>
      </c>
      <c r="Y211" s="16">
        <v>286</v>
      </c>
      <c r="Z211" s="16">
        <v>214.5</v>
      </c>
      <c r="AA211" s="16">
        <v>6</v>
      </c>
      <c r="AB211" s="16">
        <v>9</v>
      </c>
      <c r="AC211" s="16">
        <v>13</v>
      </c>
      <c r="AD211" s="16">
        <v>0.08</v>
      </c>
      <c r="AE211" s="39">
        <v>6273.7</v>
      </c>
      <c r="AF211" s="40">
        <v>564.63</v>
      </c>
      <c r="AG211" s="40">
        <v>5709.07</v>
      </c>
      <c r="AH211" s="33">
        <f>IF(AG211&gt;'5'!$D$26, 1,0)</f>
        <v>0</v>
      </c>
      <c r="AI211" s="16"/>
      <c r="AJ211" s="16"/>
      <c r="AK211" s="17"/>
      <c r="AL211" s="17"/>
    </row>
    <row r="212" spans="1:38" ht="15.75" customHeight="1">
      <c r="A212" s="16">
        <v>74641</v>
      </c>
      <c r="B212" s="9" t="s">
        <v>903</v>
      </c>
      <c r="C212" s="9" t="s">
        <v>904</v>
      </c>
      <c r="D212" s="9" t="s">
        <v>905</v>
      </c>
      <c r="E212" s="16">
        <v>393116</v>
      </c>
      <c r="F212" s="9" t="s">
        <v>906</v>
      </c>
      <c r="G212" s="17">
        <v>40589</v>
      </c>
      <c r="H212" s="9" t="s">
        <v>51</v>
      </c>
      <c r="I212" s="10" t="s">
        <v>51</v>
      </c>
      <c r="J212" s="9" t="s">
        <v>51</v>
      </c>
      <c r="K212" s="9" t="s">
        <v>907</v>
      </c>
      <c r="L212" s="16">
        <v>4</v>
      </c>
      <c r="M212" s="9" t="s">
        <v>907</v>
      </c>
      <c r="N212" s="9" t="s">
        <v>908</v>
      </c>
      <c r="O212" s="9" t="s">
        <v>909</v>
      </c>
      <c r="P212" s="16">
        <v>105</v>
      </c>
      <c r="Q212" s="9" t="s">
        <v>8</v>
      </c>
      <c r="R212" s="9" t="s">
        <v>899</v>
      </c>
      <c r="S212" s="9" t="s">
        <v>59</v>
      </c>
      <c r="T212" s="9" t="s">
        <v>57</v>
      </c>
      <c r="U212" s="16">
        <v>3</v>
      </c>
      <c r="V212" s="9" t="s">
        <v>51</v>
      </c>
      <c r="W212" s="16">
        <v>48.735999999999997</v>
      </c>
      <c r="X212" s="16">
        <v>11.712</v>
      </c>
      <c r="Y212" s="16">
        <v>56</v>
      </c>
      <c r="Z212" s="16">
        <v>42</v>
      </c>
      <c r="AA212" s="16">
        <v>40</v>
      </c>
      <c r="AB212" s="16">
        <v>9</v>
      </c>
      <c r="AC212" s="16">
        <v>4</v>
      </c>
      <c r="AD212" s="16">
        <v>0.48</v>
      </c>
      <c r="AE212" s="39">
        <v>2046.91</v>
      </c>
      <c r="AF212" s="40">
        <v>184.22</v>
      </c>
      <c r="AG212" s="40">
        <v>1862.69</v>
      </c>
      <c r="AH212" s="33">
        <f>IF(AG212&gt;'5'!$D$26, 1,0)</f>
        <v>0</v>
      </c>
      <c r="AI212" s="16"/>
      <c r="AJ212" s="16"/>
      <c r="AK212" s="17"/>
      <c r="AL212" s="17"/>
    </row>
    <row r="213" spans="1:38" ht="15.75" customHeight="1">
      <c r="A213" s="16">
        <v>74643</v>
      </c>
      <c r="B213" s="9" t="s">
        <v>910</v>
      </c>
      <c r="C213" s="9" t="s">
        <v>911</v>
      </c>
      <c r="D213" s="9" t="s">
        <v>912</v>
      </c>
      <c r="E213" s="16">
        <v>393116</v>
      </c>
      <c r="F213" s="9" t="s">
        <v>906</v>
      </c>
      <c r="G213" s="17">
        <v>40589</v>
      </c>
      <c r="H213" s="9" t="s">
        <v>51</v>
      </c>
      <c r="I213" s="10" t="s">
        <v>51</v>
      </c>
      <c r="J213" s="9" t="s">
        <v>51</v>
      </c>
      <c r="K213" s="9" t="s">
        <v>907</v>
      </c>
      <c r="L213" s="16">
        <v>4</v>
      </c>
      <c r="M213" s="9" t="s">
        <v>907</v>
      </c>
      <c r="N213" s="123" t="s">
        <v>908</v>
      </c>
      <c r="O213" s="124"/>
      <c r="P213" s="16">
        <v>105</v>
      </c>
      <c r="Q213" s="9" t="s">
        <v>8</v>
      </c>
      <c r="R213" s="9" t="s">
        <v>899</v>
      </c>
      <c r="S213" s="9" t="s">
        <v>59</v>
      </c>
      <c r="T213" s="9" t="s">
        <v>57</v>
      </c>
      <c r="U213" s="16">
        <v>2</v>
      </c>
      <c r="V213" s="9" t="s">
        <v>51</v>
      </c>
      <c r="W213" s="16">
        <v>40.927999999999997</v>
      </c>
      <c r="X213" s="16">
        <v>11.712</v>
      </c>
      <c r="Y213" s="16">
        <v>82</v>
      </c>
      <c r="Z213" s="16">
        <v>61.5</v>
      </c>
      <c r="AA213" s="16">
        <v>44</v>
      </c>
      <c r="AB213" s="16">
        <v>9</v>
      </c>
      <c r="AC213" s="16">
        <v>4</v>
      </c>
      <c r="AD213" s="16">
        <v>0.48</v>
      </c>
      <c r="AE213" s="39">
        <v>2517.0700000000002</v>
      </c>
      <c r="AF213" s="40">
        <v>226.54</v>
      </c>
      <c r="AG213" s="40">
        <v>2290.5300000000002</v>
      </c>
      <c r="AH213" s="33">
        <f>IF(AG213&gt;'5'!$D$26, 1,0)</f>
        <v>0</v>
      </c>
      <c r="AI213" s="16"/>
      <c r="AJ213" s="16"/>
      <c r="AK213" s="17"/>
      <c r="AL213" s="17"/>
    </row>
    <row r="214" spans="1:38" ht="15.75" customHeight="1">
      <c r="A214" s="16">
        <v>178036</v>
      </c>
      <c r="B214" s="9" t="s">
        <v>913</v>
      </c>
      <c r="C214" s="9" t="s">
        <v>914</v>
      </c>
      <c r="D214" s="9" t="s">
        <v>915</v>
      </c>
      <c r="E214" s="16">
        <v>851825</v>
      </c>
      <c r="F214" s="9" t="s">
        <v>916</v>
      </c>
      <c r="G214" s="17">
        <v>40745</v>
      </c>
      <c r="H214" s="9" t="s">
        <v>51</v>
      </c>
      <c r="I214" s="10" t="s">
        <v>51</v>
      </c>
      <c r="J214" s="9" t="s">
        <v>51</v>
      </c>
      <c r="K214" s="9" t="s">
        <v>917</v>
      </c>
      <c r="L214" s="16">
        <v>16</v>
      </c>
      <c r="M214" s="9" t="s">
        <v>917</v>
      </c>
      <c r="N214" s="9" t="s">
        <v>918</v>
      </c>
      <c r="O214" s="9" t="s">
        <v>8</v>
      </c>
      <c r="P214" s="16">
        <v>10045</v>
      </c>
      <c r="Q214" s="9" t="s">
        <v>8</v>
      </c>
      <c r="R214" s="9" t="s">
        <v>899</v>
      </c>
      <c r="S214" s="9" t="s">
        <v>91</v>
      </c>
      <c r="T214" s="9" t="s">
        <v>529</v>
      </c>
      <c r="U214" s="16">
        <v>4</v>
      </c>
      <c r="V214" s="16">
        <v>15</v>
      </c>
      <c r="W214" s="16">
        <v>12.672000000000001</v>
      </c>
      <c r="X214" s="16">
        <v>0</v>
      </c>
      <c r="Y214" s="16">
        <v>353</v>
      </c>
      <c r="Z214" s="16">
        <v>264.75</v>
      </c>
      <c r="AA214" s="16">
        <v>47</v>
      </c>
      <c r="AB214" s="16">
        <v>10</v>
      </c>
      <c r="AC214" s="16">
        <v>16</v>
      </c>
      <c r="AD214" s="16">
        <v>0.54</v>
      </c>
      <c r="AE214" s="39">
        <v>3354.91</v>
      </c>
      <c r="AF214" s="40">
        <v>301.94</v>
      </c>
      <c r="AG214" s="40">
        <v>3052.97</v>
      </c>
      <c r="AH214" s="33">
        <f>IF(AG214&gt;'5'!$D$26, 1,0)</f>
        <v>0</v>
      </c>
      <c r="AI214" s="16"/>
      <c r="AJ214" s="16"/>
      <c r="AK214" s="17"/>
      <c r="AL214" s="17"/>
    </row>
    <row r="215" spans="1:38" ht="15.75" customHeight="1">
      <c r="A215" s="16">
        <v>237684</v>
      </c>
      <c r="B215" s="9" t="s">
        <v>919</v>
      </c>
      <c r="C215" s="9" t="s">
        <v>920</v>
      </c>
      <c r="D215" s="9" t="s">
        <v>921</v>
      </c>
      <c r="E215" s="16">
        <v>339014</v>
      </c>
      <c r="F215" s="9" t="s">
        <v>896</v>
      </c>
      <c r="G215" s="17">
        <v>40550</v>
      </c>
      <c r="H215" s="9" t="s">
        <v>45</v>
      </c>
      <c r="I215" s="10">
        <v>11</v>
      </c>
      <c r="J215" s="18">
        <v>1</v>
      </c>
      <c r="K215" s="9" t="s">
        <v>897</v>
      </c>
      <c r="L215" s="16">
        <v>13</v>
      </c>
      <c r="M215" s="9" t="s">
        <v>897</v>
      </c>
      <c r="N215" s="123" t="s">
        <v>898</v>
      </c>
      <c r="O215" s="124"/>
      <c r="P215" s="16">
        <v>106</v>
      </c>
      <c r="Q215" s="9" t="s">
        <v>8</v>
      </c>
      <c r="R215" s="9" t="s">
        <v>899</v>
      </c>
      <c r="S215" s="9" t="s">
        <v>68</v>
      </c>
      <c r="T215" s="9" t="s">
        <v>50</v>
      </c>
      <c r="U215" s="16">
        <v>6</v>
      </c>
      <c r="V215" s="16">
        <v>960</v>
      </c>
      <c r="W215" s="16">
        <v>126.72</v>
      </c>
      <c r="X215" s="16">
        <v>0</v>
      </c>
      <c r="Y215" s="16">
        <v>352</v>
      </c>
      <c r="Z215" s="16">
        <v>264</v>
      </c>
      <c r="AA215" s="16">
        <v>2</v>
      </c>
      <c r="AB215" s="16">
        <v>8</v>
      </c>
      <c r="AC215" s="16">
        <v>13</v>
      </c>
      <c r="AD215" s="16">
        <v>0.04</v>
      </c>
      <c r="AE215" s="39">
        <v>33454.080000000002</v>
      </c>
      <c r="AF215" s="40">
        <v>3010.87</v>
      </c>
      <c r="AG215" s="40">
        <v>30443.210000000003</v>
      </c>
      <c r="AH215" s="33">
        <f>IF(AG215&gt;'5'!$D$26, 1,0)</f>
        <v>1</v>
      </c>
      <c r="AI215" s="16"/>
      <c r="AJ215" s="16"/>
      <c r="AK215" s="17"/>
      <c r="AL215" s="17"/>
    </row>
    <row r="216" spans="1:38" ht="15.75" customHeight="1">
      <c r="A216" s="16">
        <v>266837</v>
      </c>
      <c r="B216" s="9" t="s">
        <v>922</v>
      </c>
      <c r="C216" s="9" t="s">
        <v>923</v>
      </c>
      <c r="D216" s="9" t="s">
        <v>924</v>
      </c>
      <c r="E216" s="16">
        <v>1398361</v>
      </c>
      <c r="F216" s="9" t="s">
        <v>925</v>
      </c>
      <c r="G216" s="17">
        <v>40859</v>
      </c>
      <c r="H216" s="9" t="s">
        <v>45</v>
      </c>
      <c r="I216" s="10">
        <v>24</v>
      </c>
      <c r="J216" s="18">
        <v>1</v>
      </c>
      <c r="K216" s="9" t="s">
        <v>897</v>
      </c>
      <c r="L216" s="16">
        <v>12</v>
      </c>
      <c r="M216" s="9" t="s">
        <v>897</v>
      </c>
      <c r="N216" s="123" t="s">
        <v>898</v>
      </c>
      <c r="O216" s="124"/>
      <c r="P216" s="16">
        <v>106</v>
      </c>
      <c r="Q216" s="9" t="s">
        <v>8</v>
      </c>
      <c r="R216" s="9" t="s">
        <v>899</v>
      </c>
      <c r="S216" s="9" t="s">
        <v>79</v>
      </c>
      <c r="T216" s="9" t="s">
        <v>50</v>
      </c>
      <c r="U216" s="16">
        <v>6</v>
      </c>
      <c r="V216" s="9" t="s">
        <v>51</v>
      </c>
      <c r="W216" s="16">
        <v>102.336</v>
      </c>
      <c r="X216" s="16">
        <v>63.36</v>
      </c>
      <c r="Y216" s="16">
        <v>64</v>
      </c>
      <c r="Z216" s="16">
        <v>48</v>
      </c>
      <c r="AA216" s="16">
        <v>195</v>
      </c>
      <c r="AB216" s="16">
        <v>9</v>
      </c>
      <c r="AC216" s="16">
        <v>11</v>
      </c>
      <c r="AD216" s="16">
        <v>1.1399999999999999</v>
      </c>
      <c r="AE216" s="39">
        <v>4912.13</v>
      </c>
      <c r="AF216" s="40">
        <v>442.09</v>
      </c>
      <c r="AG216" s="40">
        <v>4470.04</v>
      </c>
      <c r="AH216" s="33">
        <f>IF(AG216&gt;'5'!$D$26, 1,0)</f>
        <v>0</v>
      </c>
      <c r="AI216" s="16"/>
      <c r="AJ216" s="16"/>
      <c r="AK216" s="17"/>
      <c r="AL216" s="17"/>
    </row>
    <row r="217" spans="1:38" ht="15.75" customHeight="1">
      <c r="A217" s="16">
        <v>268604</v>
      </c>
      <c r="B217" s="9" t="s">
        <v>926</v>
      </c>
      <c r="C217" s="9" t="s">
        <v>927</v>
      </c>
      <c r="D217" s="9" t="s">
        <v>928</v>
      </c>
      <c r="E217" s="16">
        <v>339014</v>
      </c>
      <c r="F217" s="9" t="s">
        <v>896</v>
      </c>
      <c r="G217" s="17">
        <v>40550</v>
      </c>
      <c r="H217" s="9" t="s">
        <v>45</v>
      </c>
      <c r="I217" s="10">
        <v>26</v>
      </c>
      <c r="J217" s="18">
        <v>1</v>
      </c>
      <c r="K217" s="9" t="s">
        <v>897</v>
      </c>
      <c r="L217" s="16">
        <v>13</v>
      </c>
      <c r="M217" s="26"/>
      <c r="N217" s="123" t="s">
        <v>929</v>
      </c>
      <c r="O217" s="124"/>
      <c r="P217" s="16">
        <v>110</v>
      </c>
      <c r="Q217" s="9" t="s">
        <v>8</v>
      </c>
      <c r="R217" s="9" t="s">
        <v>899</v>
      </c>
      <c r="S217" s="9" t="s">
        <v>52</v>
      </c>
      <c r="T217" s="9" t="s">
        <v>50</v>
      </c>
      <c r="U217" s="16">
        <v>3</v>
      </c>
      <c r="V217" s="16">
        <v>675</v>
      </c>
      <c r="W217" s="16">
        <v>48.735999999999997</v>
      </c>
      <c r="X217" s="16">
        <v>0</v>
      </c>
      <c r="Y217" s="16">
        <v>271</v>
      </c>
      <c r="Z217" s="16">
        <v>203.25</v>
      </c>
      <c r="AA217" s="16">
        <v>0</v>
      </c>
      <c r="AB217" s="26"/>
      <c r="AC217" s="16">
        <v>13</v>
      </c>
      <c r="AD217" s="26"/>
      <c r="AE217" s="39">
        <v>9905.59</v>
      </c>
      <c r="AF217" s="40">
        <v>891.5</v>
      </c>
      <c r="AG217" s="40">
        <v>9014.09</v>
      </c>
      <c r="AH217" s="33">
        <f>IF(AG217&gt;'5'!$D$26, 1,0)</f>
        <v>1</v>
      </c>
      <c r="AI217" s="16"/>
      <c r="AJ217" s="16"/>
      <c r="AK217" s="27"/>
      <c r="AL217" s="27"/>
    </row>
    <row r="218" spans="1:38" ht="15.75" customHeight="1">
      <c r="A218" s="16">
        <v>271733</v>
      </c>
      <c r="B218" s="9" t="s">
        <v>930</v>
      </c>
      <c r="C218" s="9" t="s">
        <v>931</v>
      </c>
      <c r="D218" s="9" t="s">
        <v>932</v>
      </c>
      <c r="E218" s="16">
        <v>242033</v>
      </c>
      <c r="F218" s="9" t="s">
        <v>933</v>
      </c>
      <c r="G218" s="17">
        <v>40443</v>
      </c>
      <c r="H218" s="9" t="s">
        <v>45</v>
      </c>
      <c r="I218" s="10">
        <v>13</v>
      </c>
      <c r="J218" s="18">
        <v>1</v>
      </c>
      <c r="K218" s="9" t="s">
        <v>934</v>
      </c>
      <c r="L218" s="16">
        <v>1</v>
      </c>
      <c r="M218" s="9" t="s">
        <v>934</v>
      </c>
      <c r="N218" s="9" t="s">
        <v>935</v>
      </c>
      <c r="O218" s="9" t="s">
        <v>909</v>
      </c>
      <c r="P218" s="16">
        <v>116</v>
      </c>
      <c r="Q218" s="9" t="s">
        <v>8</v>
      </c>
      <c r="R218" s="9" t="s">
        <v>899</v>
      </c>
      <c r="S218" s="9" t="s">
        <v>52</v>
      </c>
      <c r="T218" s="9" t="s">
        <v>50</v>
      </c>
      <c r="U218" s="16">
        <v>2</v>
      </c>
      <c r="V218" s="9" t="s">
        <v>51</v>
      </c>
      <c r="W218" s="16">
        <v>41.92</v>
      </c>
      <c r="X218" s="16">
        <v>0</v>
      </c>
      <c r="Y218" s="16">
        <v>56</v>
      </c>
      <c r="Z218" s="16">
        <v>42</v>
      </c>
      <c r="AA218" s="16">
        <v>49</v>
      </c>
      <c r="AB218" s="16">
        <v>10</v>
      </c>
      <c r="AC218" s="16">
        <v>1</v>
      </c>
      <c r="AD218" s="16">
        <v>0.6</v>
      </c>
      <c r="AE218" s="39">
        <v>1760.64</v>
      </c>
      <c r="AF218" s="40">
        <v>158.46</v>
      </c>
      <c r="AG218" s="40">
        <v>1602.18</v>
      </c>
      <c r="AH218" s="33">
        <f>IF(AG218&gt;'5'!$D$26, 1,0)</f>
        <v>0</v>
      </c>
      <c r="AI218" s="16"/>
      <c r="AJ218" s="16"/>
      <c r="AK218" s="17"/>
      <c r="AL218" s="17"/>
    </row>
    <row r="219" spans="1:38" ht="15.75" customHeight="1">
      <c r="A219" s="16">
        <v>289296</v>
      </c>
      <c r="B219" s="9" t="s">
        <v>936</v>
      </c>
      <c r="C219" s="123" t="s">
        <v>937</v>
      </c>
      <c r="D219" s="124"/>
      <c r="E219" s="16">
        <v>1338052</v>
      </c>
      <c r="F219" s="9" t="s">
        <v>938</v>
      </c>
      <c r="G219" s="17">
        <v>40842</v>
      </c>
      <c r="H219" s="9" t="s">
        <v>45</v>
      </c>
      <c r="I219" s="10">
        <v>14</v>
      </c>
      <c r="J219" s="18">
        <v>1</v>
      </c>
      <c r="K219" s="9" t="s">
        <v>939</v>
      </c>
      <c r="L219" s="16">
        <v>2</v>
      </c>
      <c r="M219" s="9" t="s">
        <v>897</v>
      </c>
      <c r="N219" s="123" t="s">
        <v>898</v>
      </c>
      <c r="O219" s="124"/>
      <c r="P219" s="16">
        <v>106</v>
      </c>
      <c r="Q219" s="9" t="s">
        <v>8</v>
      </c>
      <c r="R219" s="9" t="s">
        <v>899</v>
      </c>
      <c r="S219" s="9" t="s">
        <v>52</v>
      </c>
      <c r="T219" s="9" t="s">
        <v>50</v>
      </c>
      <c r="U219" s="16">
        <v>4</v>
      </c>
      <c r="V219" s="9" t="s">
        <v>51</v>
      </c>
      <c r="W219" s="16">
        <v>80.896000000000001</v>
      </c>
      <c r="X219" s="16">
        <v>29.248000000000001</v>
      </c>
      <c r="Y219" s="16">
        <v>365</v>
      </c>
      <c r="Z219" s="16">
        <v>273.75</v>
      </c>
      <c r="AA219" s="16">
        <v>21</v>
      </c>
      <c r="AB219" s="16">
        <v>10</v>
      </c>
      <c r="AC219" s="16">
        <v>2</v>
      </c>
      <c r="AD219" s="16">
        <v>0.45</v>
      </c>
      <c r="AE219" s="39">
        <v>22145.279999999999</v>
      </c>
      <c r="AF219" s="40">
        <v>1993.08</v>
      </c>
      <c r="AG219" s="40">
        <v>20152.199999999997</v>
      </c>
      <c r="AH219" s="33">
        <f>IF(AG219&gt;'5'!$D$26, 1,0)</f>
        <v>1</v>
      </c>
      <c r="AI219" s="16"/>
      <c r="AJ219" s="16"/>
      <c r="AK219" s="17"/>
      <c r="AL219" s="17"/>
    </row>
    <row r="220" spans="1:38" ht="15.75" customHeight="1">
      <c r="A220" s="16">
        <v>289298</v>
      </c>
      <c r="B220" s="9" t="s">
        <v>940</v>
      </c>
      <c r="C220" s="123" t="s">
        <v>941</v>
      </c>
      <c r="D220" s="124"/>
      <c r="E220" s="16">
        <v>1338052</v>
      </c>
      <c r="F220" s="9" t="s">
        <v>938</v>
      </c>
      <c r="G220" s="17">
        <v>40842</v>
      </c>
      <c r="H220" s="9" t="s">
        <v>45</v>
      </c>
      <c r="I220" s="10">
        <v>12</v>
      </c>
      <c r="J220" s="18">
        <v>1</v>
      </c>
      <c r="K220" s="9" t="s">
        <v>939</v>
      </c>
      <c r="L220" s="16">
        <v>2</v>
      </c>
      <c r="M220" s="9" t="s">
        <v>939</v>
      </c>
      <c r="N220" s="9" t="s">
        <v>942</v>
      </c>
      <c r="O220" s="9" t="s">
        <v>909</v>
      </c>
      <c r="P220" s="16">
        <v>104</v>
      </c>
      <c r="Q220" s="9" t="s">
        <v>8</v>
      </c>
      <c r="R220" s="9" t="s">
        <v>899</v>
      </c>
      <c r="S220" s="9" t="s">
        <v>52</v>
      </c>
      <c r="T220" s="9" t="s">
        <v>50</v>
      </c>
      <c r="U220" s="16">
        <v>2</v>
      </c>
      <c r="V220" s="9" t="s">
        <v>51</v>
      </c>
      <c r="W220" s="16">
        <v>54.591999999999999</v>
      </c>
      <c r="X220" s="16">
        <v>29.248000000000001</v>
      </c>
      <c r="Y220" s="16">
        <v>327</v>
      </c>
      <c r="Z220" s="16">
        <v>245.25</v>
      </c>
      <c r="AA220" s="16">
        <v>222</v>
      </c>
      <c r="AB220" s="16">
        <v>9</v>
      </c>
      <c r="AC220" s="16">
        <v>2</v>
      </c>
      <c r="AD220" s="16">
        <v>1.86</v>
      </c>
      <c r="AE220" s="39">
        <v>13388.69</v>
      </c>
      <c r="AF220" s="40">
        <v>1204.98</v>
      </c>
      <c r="AG220" s="40">
        <v>12183.710000000001</v>
      </c>
      <c r="AH220" s="33">
        <f>IF(AG220&gt;'5'!$D$26, 1,0)</f>
        <v>1</v>
      </c>
      <c r="AI220" s="16"/>
      <c r="AJ220" s="16"/>
      <c r="AK220" s="17"/>
      <c r="AL220" s="17"/>
    </row>
    <row r="221" spans="1:38" ht="15.75" customHeight="1">
      <c r="A221" s="16">
        <v>310542</v>
      </c>
      <c r="B221" s="9" t="s">
        <v>943</v>
      </c>
      <c r="C221" s="9" t="s">
        <v>944</v>
      </c>
      <c r="D221" s="9" t="s">
        <v>945</v>
      </c>
      <c r="E221" s="16">
        <v>1597675</v>
      </c>
      <c r="F221" s="9" t="s">
        <v>946</v>
      </c>
      <c r="G221" s="17">
        <v>40920</v>
      </c>
      <c r="H221" s="9" t="s">
        <v>94</v>
      </c>
      <c r="I221" s="10">
        <v>433</v>
      </c>
      <c r="J221" s="18">
        <v>0.74</v>
      </c>
      <c r="K221" s="9" t="s">
        <v>897</v>
      </c>
      <c r="L221" s="16">
        <v>6</v>
      </c>
      <c r="M221" s="9" t="s">
        <v>947</v>
      </c>
      <c r="N221" s="123" t="s">
        <v>948</v>
      </c>
      <c r="O221" s="124"/>
      <c r="P221" s="16">
        <v>115</v>
      </c>
      <c r="Q221" s="9" t="s">
        <v>8</v>
      </c>
      <c r="R221" s="9" t="s">
        <v>899</v>
      </c>
      <c r="S221" s="9" t="s">
        <v>91</v>
      </c>
      <c r="T221" s="9" t="s">
        <v>529</v>
      </c>
      <c r="U221" s="16">
        <v>6</v>
      </c>
      <c r="V221" s="9" t="s">
        <v>51</v>
      </c>
      <c r="W221" s="16">
        <v>9.76</v>
      </c>
      <c r="X221" s="16">
        <v>0</v>
      </c>
      <c r="Y221" s="16">
        <v>180</v>
      </c>
      <c r="Z221" s="16">
        <v>135</v>
      </c>
      <c r="AA221" s="16">
        <v>14</v>
      </c>
      <c r="AB221" s="16">
        <v>9</v>
      </c>
      <c r="AC221" s="16">
        <v>6</v>
      </c>
      <c r="AD221" s="16">
        <v>0.26</v>
      </c>
      <c r="AE221" s="39">
        <v>1317.6</v>
      </c>
      <c r="AF221" s="40">
        <v>118.58</v>
      </c>
      <c r="AG221" s="40">
        <v>1199.02</v>
      </c>
      <c r="AH221" s="33">
        <f>IF(AG221&gt;'5'!$D$26, 1,0)</f>
        <v>0</v>
      </c>
      <c r="AI221" s="16"/>
      <c r="AJ221" s="16"/>
      <c r="AK221" s="17"/>
      <c r="AL221" s="17"/>
    </row>
    <row r="222" spans="1:38" ht="15.75" customHeight="1">
      <c r="A222" s="16">
        <v>333362</v>
      </c>
      <c r="B222" s="9" t="s">
        <v>949</v>
      </c>
      <c r="C222" s="123" t="s">
        <v>950</v>
      </c>
      <c r="D222" s="124"/>
      <c r="E222" s="16">
        <v>1698423</v>
      </c>
      <c r="F222" s="9" t="s">
        <v>951</v>
      </c>
      <c r="G222" s="17">
        <v>40943</v>
      </c>
      <c r="H222" s="9" t="s">
        <v>51</v>
      </c>
      <c r="I222" s="10" t="s">
        <v>51</v>
      </c>
      <c r="J222" s="9" t="s">
        <v>51</v>
      </c>
      <c r="K222" s="32"/>
      <c r="L222" s="16">
        <v>1</v>
      </c>
      <c r="M222" s="26"/>
      <c r="N222" s="123" t="s">
        <v>952</v>
      </c>
      <c r="O222" s="124"/>
      <c r="P222" s="16">
        <v>104</v>
      </c>
      <c r="Q222" s="9" t="s">
        <v>8</v>
      </c>
      <c r="R222" s="9" t="s">
        <v>899</v>
      </c>
      <c r="S222" s="9" t="s">
        <v>52</v>
      </c>
      <c r="T222" s="9" t="s">
        <v>50</v>
      </c>
      <c r="U222" s="16">
        <v>3</v>
      </c>
      <c r="V222" s="9" t="s">
        <v>51</v>
      </c>
      <c r="W222" s="16">
        <v>41.92</v>
      </c>
      <c r="X222" s="16">
        <v>0</v>
      </c>
      <c r="Y222" s="16">
        <v>365</v>
      </c>
      <c r="Z222" s="16">
        <v>273.75</v>
      </c>
      <c r="AA222" s="16">
        <v>79</v>
      </c>
      <c r="AB222" s="16">
        <v>9</v>
      </c>
      <c r="AC222" s="16">
        <v>1</v>
      </c>
      <c r="AD222" s="16">
        <v>0.99</v>
      </c>
      <c r="AE222" s="39">
        <v>11475.6</v>
      </c>
      <c r="AF222" s="40">
        <v>1032.8</v>
      </c>
      <c r="AG222" s="40">
        <v>10442.800000000001</v>
      </c>
      <c r="AH222" s="33">
        <f>IF(AG222&gt;'5'!$D$26, 1,0)</f>
        <v>1</v>
      </c>
      <c r="AI222" s="16"/>
      <c r="AJ222" s="16"/>
      <c r="AK222" s="17"/>
      <c r="AL222" s="17"/>
    </row>
    <row r="223" spans="1:38" ht="15.75" customHeight="1">
      <c r="A223" s="16">
        <v>357836</v>
      </c>
      <c r="B223" s="9" t="s">
        <v>953</v>
      </c>
      <c r="C223" s="9" t="s">
        <v>954</v>
      </c>
      <c r="D223" s="9" t="s">
        <v>955</v>
      </c>
      <c r="E223" s="16">
        <v>1398361</v>
      </c>
      <c r="F223" s="9" t="s">
        <v>925</v>
      </c>
      <c r="G223" s="17">
        <v>40859</v>
      </c>
      <c r="H223" s="9" t="s">
        <v>45</v>
      </c>
      <c r="I223" s="10">
        <v>39</v>
      </c>
      <c r="J223" s="18">
        <v>1</v>
      </c>
      <c r="K223" s="9" t="s">
        <v>897</v>
      </c>
      <c r="L223" s="16">
        <v>12</v>
      </c>
      <c r="M223" s="9" t="s">
        <v>897</v>
      </c>
      <c r="N223" s="123" t="s">
        <v>898</v>
      </c>
      <c r="O223" s="124"/>
      <c r="P223" s="16">
        <v>106</v>
      </c>
      <c r="Q223" s="9" t="s">
        <v>8</v>
      </c>
      <c r="R223" s="9" t="s">
        <v>899</v>
      </c>
      <c r="S223" s="9" t="s">
        <v>79</v>
      </c>
      <c r="T223" s="9" t="s">
        <v>50</v>
      </c>
      <c r="U223" s="16">
        <v>4</v>
      </c>
      <c r="V223" s="9" t="s">
        <v>51</v>
      </c>
      <c r="W223" s="16">
        <v>87.744</v>
      </c>
      <c r="X223" s="16">
        <v>63.36</v>
      </c>
      <c r="Y223" s="16">
        <v>109</v>
      </c>
      <c r="Z223" s="16">
        <v>81.75</v>
      </c>
      <c r="AA223" s="16">
        <v>87</v>
      </c>
      <c r="AB223" s="16">
        <v>9</v>
      </c>
      <c r="AC223" s="16">
        <v>11</v>
      </c>
      <c r="AD223" s="16">
        <v>1.1100000000000001</v>
      </c>
      <c r="AE223" s="39">
        <v>7173.07</v>
      </c>
      <c r="AF223" s="40">
        <v>645.58000000000004</v>
      </c>
      <c r="AG223" s="40">
        <v>6527.49</v>
      </c>
      <c r="AH223" s="33">
        <f>IF(AG223&gt;'5'!$D$26, 1,0)</f>
        <v>0</v>
      </c>
      <c r="AI223" s="16"/>
      <c r="AJ223" s="16"/>
      <c r="AK223" s="17"/>
      <c r="AL223" s="17"/>
    </row>
    <row r="224" spans="1:38" ht="15.75" customHeight="1">
      <c r="A224" s="16">
        <v>370310</v>
      </c>
      <c r="B224" s="9" t="s">
        <v>956</v>
      </c>
      <c r="C224" s="9" t="s">
        <v>957</v>
      </c>
      <c r="D224" s="9" t="s">
        <v>958</v>
      </c>
      <c r="E224" s="16">
        <v>1866388</v>
      </c>
      <c r="F224" s="9" t="s">
        <v>959</v>
      </c>
      <c r="G224" s="17">
        <v>40973</v>
      </c>
      <c r="H224" s="9" t="s">
        <v>94</v>
      </c>
      <c r="I224" s="10">
        <v>414</v>
      </c>
      <c r="J224" s="18">
        <v>0.6</v>
      </c>
      <c r="K224" s="32"/>
      <c r="L224" s="16">
        <v>7</v>
      </c>
      <c r="M224" s="9" t="s">
        <v>917</v>
      </c>
      <c r="N224" s="123" t="s">
        <v>960</v>
      </c>
      <c r="O224" s="124"/>
      <c r="P224" s="16">
        <v>100</v>
      </c>
      <c r="Q224" s="9" t="s">
        <v>8</v>
      </c>
      <c r="R224" s="9" t="s">
        <v>899</v>
      </c>
      <c r="S224" s="9" t="s">
        <v>91</v>
      </c>
      <c r="T224" s="9" t="s">
        <v>57</v>
      </c>
      <c r="U224" s="16">
        <v>2</v>
      </c>
      <c r="V224" s="9" t="s">
        <v>51</v>
      </c>
      <c r="W224" s="16">
        <v>45.823999999999998</v>
      </c>
      <c r="X224" s="16">
        <v>0</v>
      </c>
      <c r="Y224" s="16">
        <v>175</v>
      </c>
      <c r="Z224" s="16">
        <v>131.25</v>
      </c>
      <c r="AA224" s="16">
        <v>0</v>
      </c>
      <c r="AB224" s="26"/>
      <c r="AC224" s="16">
        <v>7</v>
      </c>
      <c r="AD224" s="27"/>
      <c r="AE224" s="39">
        <v>6014.4</v>
      </c>
      <c r="AF224" s="40">
        <v>541.29999999999995</v>
      </c>
      <c r="AG224" s="40">
        <v>5473.0999999999995</v>
      </c>
      <c r="AH224" s="33">
        <f>IF(AG224&gt;'5'!$D$26, 1,0)</f>
        <v>0</v>
      </c>
      <c r="AI224" s="16"/>
      <c r="AJ224" s="16"/>
      <c r="AK224" s="27"/>
      <c r="AL224" s="27"/>
    </row>
    <row r="225" spans="1:38" ht="15.75" customHeight="1">
      <c r="A225" s="16">
        <v>370312</v>
      </c>
      <c r="B225" s="9" t="s">
        <v>961</v>
      </c>
      <c r="C225" s="9" t="s">
        <v>962</v>
      </c>
      <c r="D225" s="9" t="s">
        <v>958</v>
      </c>
      <c r="E225" s="16">
        <v>1866388</v>
      </c>
      <c r="F225" s="9" t="s">
        <v>959</v>
      </c>
      <c r="G225" s="17">
        <v>40973</v>
      </c>
      <c r="H225" s="9" t="s">
        <v>94</v>
      </c>
      <c r="I225" s="10">
        <v>722</v>
      </c>
      <c r="J225" s="18">
        <v>0.6</v>
      </c>
      <c r="K225" s="32"/>
      <c r="L225" s="16">
        <v>7</v>
      </c>
      <c r="M225" s="9" t="s">
        <v>917</v>
      </c>
      <c r="N225" s="123" t="s">
        <v>960</v>
      </c>
      <c r="O225" s="124"/>
      <c r="P225" s="16">
        <v>100</v>
      </c>
      <c r="Q225" s="9" t="s">
        <v>8</v>
      </c>
      <c r="R225" s="9" t="s">
        <v>899</v>
      </c>
      <c r="S225" s="9" t="s">
        <v>91</v>
      </c>
      <c r="T225" s="9" t="s">
        <v>57</v>
      </c>
      <c r="U225" s="16">
        <v>3</v>
      </c>
      <c r="V225" s="9" t="s">
        <v>51</v>
      </c>
      <c r="W225" s="16">
        <v>65.311999999999998</v>
      </c>
      <c r="X225" s="16">
        <v>0</v>
      </c>
      <c r="Y225" s="16">
        <v>264</v>
      </c>
      <c r="Z225" s="16">
        <v>198</v>
      </c>
      <c r="AA225" s="16">
        <v>6</v>
      </c>
      <c r="AB225" s="16">
        <v>9</v>
      </c>
      <c r="AC225" s="16">
        <v>7</v>
      </c>
      <c r="AD225" s="16">
        <v>0.08</v>
      </c>
      <c r="AE225" s="39">
        <v>12931.78</v>
      </c>
      <c r="AF225" s="40">
        <v>1163.8599999999999</v>
      </c>
      <c r="AG225" s="40">
        <v>11767.92</v>
      </c>
      <c r="AH225" s="33">
        <f>IF(AG225&gt;'5'!$D$26, 1,0)</f>
        <v>1</v>
      </c>
      <c r="AI225" s="16"/>
      <c r="AJ225" s="16"/>
      <c r="AK225" s="17"/>
      <c r="AL225" s="17"/>
    </row>
    <row r="226" spans="1:38" ht="15.75" customHeight="1">
      <c r="A226" s="16">
        <v>375718</v>
      </c>
      <c r="B226" s="9" t="s">
        <v>963</v>
      </c>
      <c r="C226" s="9" t="s">
        <v>964</v>
      </c>
      <c r="D226" s="9" t="s">
        <v>965</v>
      </c>
      <c r="E226" s="16">
        <v>1398361</v>
      </c>
      <c r="F226" s="9" t="s">
        <v>925</v>
      </c>
      <c r="G226" s="17">
        <v>40859</v>
      </c>
      <c r="H226" s="9" t="s">
        <v>45</v>
      </c>
      <c r="I226" s="10">
        <v>38</v>
      </c>
      <c r="J226" s="18">
        <v>1</v>
      </c>
      <c r="K226" s="9" t="s">
        <v>897</v>
      </c>
      <c r="L226" s="16">
        <v>12</v>
      </c>
      <c r="M226" s="9" t="s">
        <v>897</v>
      </c>
      <c r="N226" s="123" t="s">
        <v>898</v>
      </c>
      <c r="O226" s="124"/>
      <c r="P226" s="16">
        <v>106</v>
      </c>
      <c r="Q226" s="9" t="s">
        <v>8</v>
      </c>
      <c r="R226" s="9" t="s">
        <v>899</v>
      </c>
      <c r="S226" s="9" t="s">
        <v>79</v>
      </c>
      <c r="T226" s="9" t="s">
        <v>50</v>
      </c>
      <c r="U226" s="16">
        <v>2</v>
      </c>
      <c r="V226" s="9" t="s">
        <v>51</v>
      </c>
      <c r="W226" s="16">
        <v>98.56</v>
      </c>
      <c r="X226" s="16">
        <v>48.8</v>
      </c>
      <c r="Y226" s="16">
        <v>0</v>
      </c>
      <c r="Z226" s="16">
        <v>0</v>
      </c>
      <c r="AA226" s="16">
        <v>6</v>
      </c>
      <c r="AB226" s="16">
        <v>9</v>
      </c>
      <c r="AC226" s="16">
        <v>11</v>
      </c>
      <c r="AD226" s="16">
        <v>0.08</v>
      </c>
      <c r="AE226" s="39">
        <v>0</v>
      </c>
      <c r="AF226" s="40">
        <v>0</v>
      </c>
      <c r="AG226" s="40">
        <v>0</v>
      </c>
      <c r="AH226" s="33">
        <f>IF(AG226&gt;'5'!$D$26, 1,0)</f>
        <v>0</v>
      </c>
      <c r="AI226" s="16"/>
      <c r="AJ226" s="16"/>
      <c r="AK226" s="17"/>
      <c r="AL226" s="17"/>
    </row>
    <row r="227" spans="1:38" ht="15.75" customHeight="1">
      <c r="A227" s="16">
        <v>375720</v>
      </c>
      <c r="B227" s="9" t="s">
        <v>966</v>
      </c>
      <c r="C227" s="9" t="s">
        <v>967</v>
      </c>
      <c r="D227" s="9" t="s">
        <v>955</v>
      </c>
      <c r="E227" s="16">
        <v>1398361</v>
      </c>
      <c r="F227" s="9" t="s">
        <v>925</v>
      </c>
      <c r="G227" s="17">
        <v>40859</v>
      </c>
      <c r="H227" s="9" t="s">
        <v>45</v>
      </c>
      <c r="I227" s="10">
        <v>39</v>
      </c>
      <c r="J227" s="18">
        <v>1</v>
      </c>
      <c r="K227" s="9" t="s">
        <v>897</v>
      </c>
      <c r="L227" s="16">
        <v>12</v>
      </c>
      <c r="M227" s="9" t="s">
        <v>897</v>
      </c>
      <c r="N227" s="123" t="s">
        <v>898</v>
      </c>
      <c r="O227" s="124"/>
      <c r="P227" s="16">
        <v>106</v>
      </c>
      <c r="Q227" s="9" t="s">
        <v>8</v>
      </c>
      <c r="R227" s="9" t="s">
        <v>899</v>
      </c>
      <c r="S227" s="9" t="s">
        <v>79</v>
      </c>
      <c r="T227" s="9" t="s">
        <v>50</v>
      </c>
      <c r="U227" s="16">
        <v>3</v>
      </c>
      <c r="V227" s="9" t="s">
        <v>51</v>
      </c>
      <c r="W227" s="16">
        <v>38.975999999999999</v>
      </c>
      <c r="X227" s="16">
        <v>48.735999999999997</v>
      </c>
      <c r="Y227" s="16">
        <v>89</v>
      </c>
      <c r="Z227" s="16">
        <v>66.75</v>
      </c>
      <c r="AA227" s="16">
        <v>68</v>
      </c>
      <c r="AB227" s="16">
        <v>9</v>
      </c>
      <c r="AC227" s="16">
        <v>11</v>
      </c>
      <c r="AD227" s="16">
        <v>0.86</v>
      </c>
      <c r="AE227" s="39">
        <v>2601.65</v>
      </c>
      <c r="AF227" s="40">
        <v>234.15</v>
      </c>
      <c r="AG227" s="40">
        <v>2367.5</v>
      </c>
      <c r="AH227" s="33">
        <f>IF(AG227&gt;'5'!$D$26, 1,0)</f>
        <v>0</v>
      </c>
      <c r="AI227" s="16"/>
      <c r="AJ227" s="16"/>
      <c r="AK227" s="17"/>
      <c r="AL227" s="17"/>
    </row>
    <row r="228" spans="1:38" ht="15.75" customHeight="1">
      <c r="A228" s="16">
        <v>419399</v>
      </c>
      <c r="B228" s="9" t="s">
        <v>968</v>
      </c>
      <c r="C228" s="123" t="s">
        <v>969</v>
      </c>
      <c r="D228" s="124"/>
      <c r="E228" s="16">
        <v>6629707</v>
      </c>
      <c r="F228" s="9" t="s">
        <v>970</v>
      </c>
      <c r="G228" s="17">
        <v>41423</v>
      </c>
      <c r="H228" s="9" t="s">
        <v>45</v>
      </c>
      <c r="I228" s="10">
        <v>47</v>
      </c>
      <c r="J228" s="18">
        <v>1</v>
      </c>
      <c r="K228" s="9" t="s">
        <v>907</v>
      </c>
      <c r="L228" s="16">
        <v>5</v>
      </c>
      <c r="M228" s="9" t="s">
        <v>907</v>
      </c>
      <c r="N228" s="123" t="s">
        <v>908</v>
      </c>
      <c r="O228" s="124"/>
      <c r="P228" s="16">
        <v>105</v>
      </c>
      <c r="Q228" s="9" t="s">
        <v>8</v>
      </c>
      <c r="R228" s="9" t="s">
        <v>899</v>
      </c>
      <c r="S228" s="9" t="s">
        <v>68</v>
      </c>
      <c r="T228" s="9" t="s">
        <v>50</v>
      </c>
      <c r="U228" s="16">
        <v>2</v>
      </c>
      <c r="V228" s="9" t="s">
        <v>51</v>
      </c>
      <c r="W228" s="16">
        <v>63.36</v>
      </c>
      <c r="X228" s="16">
        <v>29.248000000000001</v>
      </c>
      <c r="Y228" s="16">
        <v>328</v>
      </c>
      <c r="Z228" s="16">
        <v>246</v>
      </c>
      <c r="AA228" s="16">
        <v>234</v>
      </c>
      <c r="AB228" s="16">
        <v>9</v>
      </c>
      <c r="AC228" s="16">
        <v>5</v>
      </c>
      <c r="AD228" s="16">
        <v>1.71</v>
      </c>
      <c r="AE228" s="39">
        <v>15586.56</v>
      </c>
      <c r="AF228" s="40">
        <v>1402.79</v>
      </c>
      <c r="AG228" s="40">
        <v>14183.77</v>
      </c>
      <c r="AH228" s="33">
        <f>IF(AG228&gt;'5'!$D$26, 1,0)</f>
        <v>1</v>
      </c>
      <c r="AI228" s="16"/>
      <c r="AJ228" s="16"/>
      <c r="AK228" s="17"/>
      <c r="AL228" s="17"/>
    </row>
    <row r="229" spans="1:38" ht="15.75" customHeight="1">
      <c r="A229" s="16">
        <v>432223</v>
      </c>
      <c r="B229" s="9" t="s">
        <v>971</v>
      </c>
      <c r="C229" s="9" t="s">
        <v>972</v>
      </c>
      <c r="D229" s="9" t="s">
        <v>973</v>
      </c>
      <c r="E229" s="16">
        <v>2121659</v>
      </c>
      <c r="F229" s="9" t="s">
        <v>974</v>
      </c>
      <c r="G229" s="17">
        <v>41011</v>
      </c>
      <c r="H229" s="9" t="s">
        <v>45</v>
      </c>
      <c r="I229" s="10">
        <v>42</v>
      </c>
      <c r="J229" s="18">
        <v>1</v>
      </c>
      <c r="K229" s="9" t="s">
        <v>897</v>
      </c>
      <c r="L229" s="16">
        <v>26</v>
      </c>
      <c r="M229" s="9" t="s">
        <v>897</v>
      </c>
      <c r="N229" s="123" t="s">
        <v>898</v>
      </c>
      <c r="O229" s="124"/>
      <c r="P229" s="16">
        <v>106</v>
      </c>
      <c r="Q229" s="9" t="s">
        <v>8</v>
      </c>
      <c r="R229" s="9" t="s">
        <v>899</v>
      </c>
      <c r="S229" s="9" t="s">
        <v>52</v>
      </c>
      <c r="T229" s="9" t="s">
        <v>57</v>
      </c>
      <c r="U229" s="16">
        <v>3</v>
      </c>
      <c r="V229" s="9" t="s">
        <v>51</v>
      </c>
      <c r="W229" s="16">
        <v>70.176000000000002</v>
      </c>
      <c r="X229" s="16">
        <v>9.6</v>
      </c>
      <c r="Y229" s="16">
        <v>344</v>
      </c>
      <c r="Z229" s="16">
        <v>258</v>
      </c>
      <c r="AA229" s="16">
        <v>82</v>
      </c>
      <c r="AB229" s="16">
        <v>9</v>
      </c>
      <c r="AC229" s="16">
        <v>23</v>
      </c>
      <c r="AD229" s="16">
        <v>1.1299999999999999</v>
      </c>
      <c r="AE229" s="39">
        <v>18105.41</v>
      </c>
      <c r="AF229" s="40">
        <v>1629.49</v>
      </c>
      <c r="AG229" s="40">
        <v>16475.919999999998</v>
      </c>
      <c r="AH229" s="33">
        <f>IF(AG229&gt;'5'!$D$26, 1,0)</f>
        <v>1</v>
      </c>
      <c r="AI229" s="16"/>
      <c r="AJ229" s="16"/>
      <c r="AK229" s="17"/>
      <c r="AL229" s="17"/>
    </row>
    <row r="230" spans="1:38" ht="15.75" customHeight="1">
      <c r="A230" s="16">
        <v>432237</v>
      </c>
      <c r="B230" s="9" t="s">
        <v>975</v>
      </c>
      <c r="C230" s="9" t="s">
        <v>972</v>
      </c>
      <c r="D230" s="9" t="s">
        <v>976</v>
      </c>
      <c r="E230" s="16">
        <v>2121659</v>
      </c>
      <c r="F230" s="9" t="s">
        <v>974</v>
      </c>
      <c r="G230" s="17">
        <v>41011</v>
      </c>
      <c r="H230" s="9" t="s">
        <v>45</v>
      </c>
      <c r="I230" s="10">
        <v>21</v>
      </c>
      <c r="J230" s="18">
        <v>1</v>
      </c>
      <c r="K230" s="9" t="s">
        <v>897</v>
      </c>
      <c r="L230" s="16">
        <v>26</v>
      </c>
      <c r="M230" s="9" t="s">
        <v>897</v>
      </c>
      <c r="N230" s="9" t="s">
        <v>977</v>
      </c>
      <c r="O230" s="9" t="s">
        <v>909</v>
      </c>
      <c r="P230" s="16">
        <v>106</v>
      </c>
      <c r="Q230" s="9" t="s">
        <v>8</v>
      </c>
      <c r="R230" s="9" t="s">
        <v>899</v>
      </c>
      <c r="S230" s="9" t="s">
        <v>52</v>
      </c>
      <c r="T230" s="9" t="s">
        <v>57</v>
      </c>
      <c r="U230" s="16">
        <v>3</v>
      </c>
      <c r="V230" s="9" t="s">
        <v>51</v>
      </c>
      <c r="W230" s="16">
        <v>82.847999999999999</v>
      </c>
      <c r="X230" s="16">
        <v>9.6</v>
      </c>
      <c r="Y230" s="16">
        <v>360</v>
      </c>
      <c r="Z230" s="16">
        <v>270</v>
      </c>
      <c r="AA230" s="16">
        <v>76</v>
      </c>
      <c r="AB230" s="16">
        <v>9</v>
      </c>
      <c r="AC230" s="16">
        <v>23</v>
      </c>
      <c r="AD230" s="16">
        <v>1.01</v>
      </c>
      <c r="AE230" s="39">
        <v>22368.959999999999</v>
      </c>
      <c r="AF230" s="40">
        <v>2013.21</v>
      </c>
      <c r="AG230" s="40">
        <v>20355.75</v>
      </c>
      <c r="AH230" s="33">
        <f>IF(AG230&gt;'5'!$D$26, 1,0)</f>
        <v>1</v>
      </c>
      <c r="AI230" s="16"/>
      <c r="AJ230" s="16"/>
      <c r="AK230" s="17"/>
      <c r="AL230" s="17"/>
    </row>
    <row r="231" spans="1:38" ht="15.75" customHeight="1">
      <c r="A231" s="16">
        <v>458195</v>
      </c>
      <c r="B231" s="9" t="s">
        <v>975</v>
      </c>
      <c r="C231" s="9" t="s">
        <v>972</v>
      </c>
      <c r="D231" s="9" t="s">
        <v>976</v>
      </c>
      <c r="E231" s="16">
        <v>2121659</v>
      </c>
      <c r="F231" s="9" t="s">
        <v>974</v>
      </c>
      <c r="G231" s="17">
        <v>41011</v>
      </c>
      <c r="H231" s="9" t="s">
        <v>45</v>
      </c>
      <c r="I231" s="10">
        <v>40</v>
      </c>
      <c r="J231" s="18">
        <v>1</v>
      </c>
      <c r="K231" s="9" t="s">
        <v>897</v>
      </c>
      <c r="L231" s="16">
        <v>26</v>
      </c>
      <c r="M231" s="9" t="s">
        <v>897</v>
      </c>
      <c r="N231" s="123" t="s">
        <v>898</v>
      </c>
      <c r="O231" s="124"/>
      <c r="P231" s="16">
        <v>106</v>
      </c>
      <c r="Q231" s="9" t="s">
        <v>8</v>
      </c>
      <c r="R231" s="9" t="s">
        <v>899</v>
      </c>
      <c r="S231" s="9" t="s">
        <v>52</v>
      </c>
      <c r="T231" s="9" t="s">
        <v>57</v>
      </c>
      <c r="U231" s="16">
        <v>2</v>
      </c>
      <c r="V231" s="16">
        <v>0</v>
      </c>
      <c r="W231" s="16">
        <v>47.776000000000003</v>
      </c>
      <c r="X231" s="16">
        <v>9.6</v>
      </c>
      <c r="Y231" s="16">
        <v>361</v>
      </c>
      <c r="Z231" s="16">
        <v>270.75</v>
      </c>
      <c r="AA231" s="16">
        <v>57</v>
      </c>
      <c r="AB231" s="16">
        <v>9</v>
      </c>
      <c r="AC231" s="16">
        <v>23</v>
      </c>
      <c r="AD231" s="16">
        <v>0.74</v>
      </c>
      <c r="AE231" s="39">
        <v>12935.35</v>
      </c>
      <c r="AF231" s="40">
        <v>1164.18</v>
      </c>
      <c r="AG231" s="40">
        <v>11771.17</v>
      </c>
      <c r="AH231" s="33">
        <f>IF(AG231&gt;'5'!$D$26, 1,0)</f>
        <v>1</v>
      </c>
      <c r="AI231" s="16"/>
      <c r="AJ231" s="16"/>
      <c r="AK231" s="17"/>
      <c r="AL231" s="17"/>
    </row>
    <row r="232" spans="1:38" ht="15.75" customHeight="1">
      <c r="A232" s="16">
        <v>458196</v>
      </c>
      <c r="B232" s="9" t="s">
        <v>975</v>
      </c>
      <c r="C232" s="9" t="s">
        <v>972</v>
      </c>
      <c r="D232" s="9" t="s">
        <v>976</v>
      </c>
      <c r="E232" s="16">
        <v>2121659</v>
      </c>
      <c r="F232" s="9" t="s">
        <v>974</v>
      </c>
      <c r="G232" s="17">
        <v>41011</v>
      </c>
      <c r="H232" s="9" t="s">
        <v>45</v>
      </c>
      <c r="I232" s="10">
        <v>11</v>
      </c>
      <c r="J232" s="18">
        <v>1</v>
      </c>
      <c r="K232" s="9" t="s">
        <v>897</v>
      </c>
      <c r="L232" s="16">
        <v>26</v>
      </c>
      <c r="M232" s="9" t="s">
        <v>897</v>
      </c>
      <c r="N232" s="123" t="s">
        <v>898</v>
      </c>
      <c r="O232" s="124"/>
      <c r="P232" s="16">
        <v>106</v>
      </c>
      <c r="Q232" s="9" t="s">
        <v>8</v>
      </c>
      <c r="R232" s="9" t="s">
        <v>899</v>
      </c>
      <c r="S232" s="9" t="s">
        <v>52</v>
      </c>
      <c r="T232" s="9" t="s">
        <v>57</v>
      </c>
      <c r="U232" s="16">
        <v>2</v>
      </c>
      <c r="V232" s="16">
        <v>0</v>
      </c>
      <c r="W232" s="16">
        <v>54.591999999999999</v>
      </c>
      <c r="X232" s="16">
        <v>9.6</v>
      </c>
      <c r="Y232" s="16">
        <v>358</v>
      </c>
      <c r="Z232" s="16">
        <v>268.5</v>
      </c>
      <c r="AA232" s="16">
        <v>26</v>
      </c>
      <c r="AB232" s="16">
        <v>8</v>
      </c>
      <c r="AC232" s="16">
        <v>23</v>
      </c>
      <c r="AD232" s="16">
        <v>0.34</v>
      </c>
      <c r="AE232" s="39">
        <v>14657.95</v>
      </c>
      <c r="AF232" s="40">
        <v>1319.22</v>
      </c>
      <c r="AG232" s="40">
        <v>13338.730000000001</v>
      </c>
      <c r="AH232" s="33">
        <f>IF(AG232&gt;'5'!$D$26, 1,0)</f>
        <v>1</v>
      </c>
      <c r="AI232" s="16"/>
      <c r="AJ232" s="16"/>
      <c r="AK232" s="17"/>
      <c r="AL232" s="17"/>
    </row>
    <row r="233" spans="1:38" ht="15.75" customHeight="1">
      <c r="A233" s="16">
        <v>637720</v>
      </c>
      <c r="B233" s="9" t="s">
        <v>978</v>
      </c>
      <c r="C233" s="9" t="s">
        <v>979</v>
      </c>
      <c r="D233" s="9" t="s">
        <v>958</v>
      </c>
      <c r="E233" s="16">
        <v>1866388</v>
      </c>
      <c r="F233" s="9" t="s">
        <v>959</v>
      </c>
      <c r="G233" s="17">
        <v>40973</v>
      </c>
      <c r="H233" s="9" t="s">
        <v>94</v>
      </c>
      <c r="I233" s="10">
        <v>1299</v>
      </c>
      <c r="J233" s="18">
        <v>0.6</v>
      </c>
      <c r="K233" s="32"/>
      <c r="L233" s="16">
        <v>7</v>
      </c>
      <c r="M233" s="9" t="s">
        <v>917</v>
      </c>
      <c r="N233" s="123" t="s">
        <v>960</v>
      </c>
      <c r="O233" s="124"/>
      <c r="P233" s="16">
        <v>100</v>
      </c>
      <c r="Q233" s="9" t="s">
        <v>8</v>
      </c>
      <c r="R233" s="9" t="s">
        <v>899</v>
      </c>
      <c r="S233" s="9" t="s">
        <v>91</v>
      </c>
      <c r="T233" s="9" t="s">
        <v>57</v>
      </c>
      <c r="U233" s="16">
        <v>1</v>
      </c>
      <c r="V233" s="9" t="s">
        <v>51</v>
      </c>
      <c r="W233" s="16">
        <v>25.344000000000001</v>
      </c>
      <c r="X233" s="16">
        <v>0</v>
      </c>
      <c r="Y233" s="16">
        <v>256</v>
      </c>
      <c r="Z233" s="16">
        <v>192</v>
      </c>
      <c r="AA233" s="16">
        <v>6</v>
      </c>
      <c r="AB233" s="16">
        <v>9</v>
      </c>
      <c r="AC233" s="16">
        <v>7</v>
      </c>
      <c r="AD233" s="16">
        <v>0.09</v>
      </c>
      <c r="AE233" s="39">
        <v>4866.05</v>
      </c>
      <c r="AF233" s="40">
        <v>437.94</v>
      </c>
      <c r="AG233" s="40">
        <v>4428.1100000000006</v>
      </c>
      <c r="AH233" s="33">
        <f>IF(AG233&gt;'5'!$D$26, 1,0)</f>
        <v>0</v>
      </c>
      <c r="AI233" s="16"/>
      <c r="AJ233" s="16"/>
      <c r="AK233" s="17"/>
      <c r="AL233" s="17"/>
    </row>
    <row r="234" spans="1:38" ht="15.75" customHeight="1">
      <c r="A234" s="16">
        <v>642738</v>
      </c>
      <c r="B234" s="9" t="s">
        <v>980</v>
      </c>
      <c r="C234" s="9" t="s">
        <v>914</v>
      </c>
      <c r="D234" s="9" t="s">
        <v>915</v>
      </c>
      <c r="E234" s="16">
        <v>851825</v>
      </c>
      <c r="F234" s="9" t="s">
        <v>916</v>
      </c>
      <c r="G234" s="17">
        <v>40745</v>
      </c>
      <c r="H234" s="9" t="s">
        <v>51</v>
      </c>
      <c r="I234" s="10" t="s">
        <v>51</v>
      </c>
      <c r="J234" s="9" t="s">
        <v>51</v>
      </c>
      <c r="K234" s="9" t="s">
        <v>917</v>
      </c>
      <c r="L234" s="16">
        <v>16</v>
      </c>
      <c r="M234" s="9" t="s">
        <v>917</v>
      </c>
      <c r="N234" s="9" t="s">
        <v>918</v>
      </c>
      <c r="O234" s="9" t="s">
        <v>909</v>
      </c>
      <c r="P234" s="16">
        <v>100</v>
      </c>
      <c r="Q234" s="9" t="s">
        <v>8</v>
      </c>
      <c r="R234" s="9" t="s">
        <v>899</v>
      </c>
      <c r="S234" s="9" t="s">
        <v>91</v>
      </c>
      <c r="T234" s="9" t="s">
        <v>57</v>
      </c>
      <c r="U234" s="16">
        <v>1</v>
      </c>
      <c r="V234" s="9" t="s">
        <v>51</v>
      </c>
      <c r="W234" s="16">
        <v>38.048000000000002</v>
      </c>
      <c r="X234" s="16">
        <v>0</v>
      </c>
      <c r="Y234" s="16">
        <v>319</v>
      </c>
      <c r="Z234" s="16">
        <v>239.25</v>
      </c>
      <c r="AA234" s="16">
        <v>4</v>
      </c>
      <c r="AB234" s="16">
        <v>9</v>
      </c>
      <c r="AC234" s="16">
        <v>16</v>
      </c>
      <c r="AD234" s="16">
        <v>0.14000000000000001</v>
      </c>
      <c r="AE234" s="39">
        <v>9102.98</v>
      </c>
      <c r="AF234" s="40">
        <v>819.27</v>
      </c>
      <c r="AG234" s="40">
        <v>8283.7099999999991</v>
      </c>
      <c r="AH234" s="33">
        <f>IF(AG234&gt;'5'!$D$26, 1,0)</f>
        <v>1</v>
      </c>
      <c r="AI234" s="16"/>
      <c r="AJ234" s="16"/>
      <c r="AK234" s="17"/>
      <c r="AL234" s="17"/>
    </row>
    <row r="235" spans="1:38" ht="15.75" customHeight="1">
      <c r="A235" s="16">
        <v>642746</v>
      </c>
      <c r="B235" s="9" t="s">
        <v>981</v>
      </c>
      <c r="C235" s="9" t="s">
        <v>914</v>
      </c>
      <c r="D235" s="9" t="s">
        <v>915</v>
      </c>
      <c r="E235" s="16">
        <v>851825</v>
      </c>
      <c r="F235" s="9" t="s">
        <v>916</v>
      </c>
      <c r="G235" s="17">
        <v>40745</v>
      </c>
      <c r="H235" s="9" t="s">
        <v>51</v>
      </c>
      <c r="I235" s="10" t="s">
        <v>51</v>
      </c>
      <c r="J235" s="9" t="s">
        <v>51</v>
      </c>
      <c r="K235" s="9" t="s">
        <v>917</v>
      </c>
      <c r="L235" s="16">
        <v>16</v>
      </c>
      <c r="M235" s="9" t="s">
        <v>917</v>
      </c>
      <c r="N235" s="9" t="s">
        <v>918</v>
      </c>
      <c r="O235" s="9" t="s">
        <v>909</v>
      </c>
      <c r="P235" s="16">
        <v>10045</v>
      </c>
      <c r="Q235" s="9" t="s">
        <v>8</v>
      </c>
      <c r="R235" s="9" t="s">
        <v>899</v>
      </c>
      <c r="S235" s="9" t="s">
        <v>91</v>
      </c>
      <c r="T235" s="9" t="s">
        <v>529</v>
      </c>
      <c r="U235" s="16">
        <v>12</v>
      </c>
      <c r="V235" s="9" t="s">
        <v>51</v>
      </c>
      <c r="W235" s="16">
        <v>10.72</v>
      </c>
      <c r="X235" s="16">
        <v>0</v>
      </c>
      <c r="Y235" s="16">
        <v>354</v>
      </c>
      <c r="Z235" s="16">
        <v>265.5</v>
      </c>
      <c r="AA235" s="16">
        <v>23</v>
      </c>
      <c r="AB235" s="16">
        <v>10</v>
      </c>
      <c r="AC235" s="16">
        <v>16</v>
      </c>
      <c r="AD235" s="16">
        <v>0.34</v>
      </c>
      <c r="AE235" s="39">
        <v>2846.16</v>
      </c>
      <c r="AF235" s="40">
        <v>256.14999999999998</v>
      </c>
      <c r="AG235" s="40">
        <v>2590.0099999999998</v>
      </c>
      <c r="AH235" s="33">
        <f>IF(AG235&gt;'5'!$D$26, 1,0)</f>
        <v>0</v>
      </c>
      <c r="AI235" s="16"/>
      <c r="AJ235" s="16"/>
      <c r="AK235" s="17"/>
      <c r="AL235" s="17"/>
    </row>
    <row r="236" spans="1:38" ht="15.75" customHeight="1">
      <c r="A236" s="16">
        <v>642748</v>
      </c>
      <c r="B236" s="9" t="s">
        <v>982</v>
      </c>
      <c r="C236" s="9" t="s">
        <v>914</v>
      </c>
      <c r="D236" s="9" t="s">
        <v>915</v>
      </c>
      <c r="E236" s="16">
        <v>851825</v>
      </c>
      <c r="F236" s="9" t="s">
        <v>916</v>
      </c>
      <c r="G236" s="17">
        <v>40745</v>
      </c>
      <c r="H236" s="9" t="s">
        <v>51</v>
      </c>
      <c r="I236" s="10" t="s">
        <v>51</v>
      </c>
      <c r="J236" s="9" t="s">
        <v>51</v>
      </c>
      <c r="K236" s="9" t="s">
        <v>917</v>
      </c>
      <c r="L236" s="16">
        <v>16</v>
      </c>
      <c r="M236" s="9" t="s">
        <v>917</v>
      </c>
      <c r="N236" s="9" t="s">
        <v>983</v>
      </c>
      <c r="O236" s="9" t="s">
        <v>8</v>
      </c>
      <c r="P236" s="16">
        <v>10045</v>
      </c>
      <c r="Q236" s="9" t="s">
        <v>8</v>
      </c>
      <c r="R236" s="9" t="s">
        <v>899</v>
      </c>
      <c r="S236" s="9" t="s">
        <v>91</v>
      </c>
      <c r="T236" s="9" t="s">
        <v>529</v>
      </c>
      <c r="U236" s="16">
        <v>10</v>
      </c>
      <c r="V236" s="9" t="s">
        <v>51</v>
      </c>
      <c r="W236" s="16">
        <v>10.72</v>
      </c>
      <c r="X236" s="16">
        <v>0</v>
      </c>
      <c r="Y236" s="16">
        <v>353</v>
      </c>
      <c r="Z236" s="16">
        <v>264.75</v>
      </c>
      <c r="AA236" s="16">
        <v>30</v>
      </c>
      <c r="AB236" s="16">
        <v>10</v>
      </c>
      <c r="AC236" s="16">
        <v>16</v>
      </c>
      <c r="AD236" s="16">
        <v>0.41</v>
      </c>
      <c r="AE236" s="39">
        <v>2838.12</v>
      </c>
      <c r="AF236" s="40">
        <v>255.43</v>
      </c>
      <c r="AG236" s="40">
        <v>2582.69</v>
      </c>
      <c r="AH236" s="33">
        <f>IF(AG236&gt;'5'!$D$26, 1,0)</f>
        <v>0</v>
      </c>
      <c r="AI236" s="16"/>
      <c r="AJ236" s="16"/>
      <c r="AK236" s="17"/>
      <c r="AL236" s="17"/>
    </row>
    <row r="237" spans="1:38" ht="15.75" customHeight="1">
      <c r="A237" s="16">
        <v>642752</v>
      </c>
      <c r="B237" s="9" t="s">
        <v>984</v>
      </c>
      <c r="C237" s="9" t="s">
        <v>914</v>
      </c>
      <c r="D237" s="9" t="s">
        <v>915</v>
      </c>
      <c r="E237" s="16">
        <v>851825</v>
      </c>
      <c r="F237" s="9" t="s">
        <v>916</v>
      </c>
      <c r="G237" s="17">
        <v>40745</v>
      </c>
      <c r="H237" s="9" t="s">
        <v>51</v>
      </c>
      <c r="I237" s="10" t="s">
        <v>51</v>
      </c>
      <c r="J237" s="9" t="s">
        <v>51</v>
      </c>
      <c r="K237" s="9" t="s">
        <v>917</v>
      </c>
      <c r="L237" s="16">
        <v>16</v>
      </c>
      <c r="M237" s="9" t="s">
        <v>917</v>
      </c>
      <c r="N237" s="9" t="s">
        <v>918</v>
      </c>
      <c r="O237" s="9" t="s">
        <v>8</v>
      </c>
      <c r="P237" s="16">
        <v>10045</v>
      </c>
      <c r="Q237" s="9" t="s">
        <v>8</v>
      </c>
      <c r="R237" s="9" t="s">
        <v>899</v>
      </c>
      <c r="S237" s="9" t="s">
        <v>91</v>
      </c>
      <c r="T237" s="9" t="s">
        <v>529</v>
      </c>
      <c r="U237" s="16">
        <v>10</v>
      </c>
      <c r="V237" s="9" t="s">
        <v>51</v>
      </c>
      <c r="W237" s="16">
        <v>10.72</v>
      </c>
      <c r="X237" s="16">
        <v>0</v>
      </c>
      <c r="Y237" s="16">
        <v>359</v>
      </c>
      <c r="Z237" s="16">
        <v>269.25</v>
      </c>
      <c r="AA237" s="16">
        <v>56</v>
      </c>
      <c r="AB237" s="16">
        <v>9</v>
      </c>
      <c r="AC237" s="16">
        <v>16</v>
      </c>
      <c r="AD237" s="16">
        <v>0.76</v>
      </c>
      <c r="AE237" s="39">
        <v>2886.36</v>
      </c>
      <c r="AF237" s="40">
        <v>259.77</v>
      </c>
      <c r="AG237" s="40">
        <v>2626.59</v>
      </c>
      <c r="AH237" s="33">
        <f>IF(AG237&gt;'5'!$D$26, 1,0)</f>
        <v>0</v>
      </c>
      <c r="AI237" s="16"/>
      <c r="AJ237" s="16"/>
      <c r="AK237" s="17"/>
      <c r="AL237" s="17"/>
    </row>
    <row r="238" spans="1:38" ht="15.75" customHeight="1">
      <c r="A238" s="16">
        <v>646629</v>
      </c>
      <c r="B238" s="9" t="s">
        <v>985</v>
      </c>
      <c r="C238" s="9" t="s">
        <v>986</v>
      </c>
      <c r="D238" s="9" t="s">
        <v>987</v>
      </c>
      <c r="E238" s="16">
        <v>3204303</v>
      </c>
      <c r="F238" s="9" t="s">
        <v>988</v>
      </c>
      <c r="G238" s="17">
        <v>41130</v>
      </c>
      <c r="H238" s="9" t="s">
        <v>51</v>
      </c>
      <c r="I238" s="10" t="s">
        <v>51</v>
      </c>
      <c r="J238" s="9" t="s">
        <v>51</v>
      </c>
      <c r="K238" s="32"/>
      <c r="L238" s="16">
        <v>1</v>
      </c>
      <c r="M238" s="9" t="s">
        <v>897</v>
      </c>
      <c r="N238" s="9" t="s">
        <v>898</v>
      </c>
      <c r="O238" s="9" t="s">
        <v>8</v>
      </c>
      <c r="P238" s="16">
        <v>106</v>
      </c>
      <c r="Q238" s="9" t="s">
        <v>8</v>
      </c>
      <c r="R238" s="9" t="s">
        <v>899</v>
      </c>
      <c r="S238" s="9" t="s">
        <v>52</v>
      </c>
      <c r="T238" s="9" t="s">
        <v>50</v>
      </c>
      <c r="U238" s="16">
        <v>4</v>
      </c>
      <c r="V238" s="9" t="s">
        <v>51</v>
      </c>
      <c r="W238" s="16">
        <v>82.847999999999999</v>
      </c>
      <c r="X238" s="16">
        <v>0</v>
      </c>
      <c r="Y238" s="16">
        <v>152</v>
      </c>
      <c r="Z238" s="16">
        <v>114</v>
      </c>
      <c r="AA238" s="16">
        <v>300</v>
      </c>
      <c r="AB238" s="16">
        <v>9</v>
      </c>
      <c r="AC238" s="16">
        <v>1</v>
      </c>
      <c r="AD238" s="16">
        <v>2.81</v>
      </c>
      <c r="AE238" s="39">
        <v>9444.67</v>
      </c>
      <c r="AF238" s="40">
        <v>850.02</v>
      </c>
      <c r="AG238" s="40">
        <v>8594.65</v>
      </c>
      <c r="AH238" s="33">
        <f>IF(AG238&gt;'5'!$D$26, 1,0)</f>
        <v>1</v>
      </c>
      <c r="AI238" s="16"/>
      <c r="AJ238" s="16"/>
      <c r="AK238" s="17"/>
      <c r="AL238" s="17"/>
    </row>
    <row r="239" spans="1:38" ht="15.75" customHeight="1">
      <c r="A239" s="16">
        <v>694446</v>
      </c>
      <c r="B239" s="9" t="s">
        <v>989</v>
      </c>
      <c r="C239" s="9" t="s">
        <v>990</v>
      </c>
      <c r="D239" s="9" t="s">
        <v>991</v>
      </c>
      <c r="E239" s="16">
        <v>3554221</v>
      </c>
      <c r="F239" s="9" t="s">
        <v>992</v>
      </c>
      <c r="G239" s="17">
        <v>41165</v>
      </c>
      <c r="H239" s="9" t="s">
        <v>45</v>
      </c>
      <c r="I239" s="10">
        <v>16</v>
      </c>
      <c r="J239" s="18">
        <v>1</v>
      </c>
      <c r="K239" s="9" t="s">
        <v>993</v>
      </c>
      <c r="L239" s="16">
        <v>2</v>
      </c>
      <c r="M239" s="9" t="s">
        <v>993</v>
      </c>
      <c r="N239" s="123" t="s">
        <v>994</v>
      </c>
      <c r="O239" s="124"/>
      <c r="P239" s="16">
        <v>111</v>
      </c>
      <c r="Q239" s="9" t="s">
        <v>8</v>
      </c>
      <c r="R239" s="9" t="s">
        <v>899</v>
      </c>
      <c r="S239" s="9" t="s">
        <v>52</v>
      </c>
      <c r="T239" s="9" t="s">
        <v>50</v>
      </c>
      <c r="U239" s="16">
        <v>2</v>
      </c>
      <c r="V239" s="9" t="s">
        <v>51</v>
      </c>
      <c r="W239" s="16">
        <v>27.295999999999999</v>
      </c>
      <c r="X239" s="16">
        <v>0</v>
      </c>
      <c r="Y239" s="16">
        <v>28</v>
      </c>
      <c r="Z239" s="16">
        <v>21</v>
      </c>
      <c r="AA239" s="16">
        <v>147</v>
      </c>
      <c r="AB239" s="16">
        <v>10</v>
      </c>
      <c r="AC239" s="16">
        <v>2</v>
      </c>
      <c r="AD239" s="16">
        <v>2.0299999999999998</v>
      </c>
      <c r="AE239" s="39">
        <v>573.22</v>
      </c>
      <c r="AF239" s="40">
        <v>51.59</v>
      </c>
      <c r="AG239" s="40">
        <v>521.63</v>
      </c>
      <c r="AH239" s="33">
        <f>IF(AG239&gt;'5'!$D$26, 1,0)</f>
        <v>0</v>
      </c>
      <c r="AI239" s="16"/>
      <c r="AJ239" s="16"/>
      <c r="AK239" s="17"/>
      <c r="AL239" s="17"/>
    </row>
    <row r="240" spans="1:38" ht="15.75" customHeight="1">
      <c r="A240" s="16">
        <v>697749</v>
      </c>
      <c r="B240" s="9" t="s">
        <v>995</v>
      </c>
      <c r="C240" s="9" t="s">
        <v>996</v>
      </c>
      <c r="D240" s="9" t="s">
        <v>902</v>
      </c>
      <c r="E240" s="16">
        <v>339014</v>
      </c>
      <c r="F240" s="9" t="s">
        <v>896</v>
      </c>
      <c r="G240" s="17">
        <v>40550</v>
      </c>
      <c r="H240" s="9" t="s">
        <v>45</v>
      </c>
      <c r="I240" s="10">
        <v>29</v>
      </c>
      <c r="J240" s="18">
        <v>1</v>
      </c>
      <c r="K240" s="9" t="s">
        <v>897</v>
      </c>
      <c r="L240" s="16">
        <v>13</v>
      </c>
      <c r="M240" s="9" t="s">
        <v>897</v>
      </c>
      <c r="N240" s="123" t="s">
        <v>898</v>
      </c>
      <c r="O240" s="124"/>
      <c r="P240" s="16">
        <v>106</v>
      </c>
      <c r="Q240" s="9" t="s">
        <v>8</v>
      </c>
      <c r="R240" s="9" t="s">
        <v>899</v>
      </c>
      <c r="S240" s="9" t="s">
        <v>52</v>
      </c>
      <c r="T240" s="9" t="s">
        <v>50</v>
      </c>
      <c r="U240" s="16">
        <v>2</v>
      </c>
      <c r="V240" s="9" t="s">
        <v>51</v>
      </c>
      <c r="W240" s="16">
        <v>29.248000000000001</v>
      </c>
      <c r="X240" s="16">
        <v>0</v>
      </c>
      <c r="Y240" s="16">
        <v>31</v>
      </c>
      <c r="Z240" s="16">
        <v>23.25</v>
      </c>
      <c r="AA240" s="16">
        <v>400</v>
      </c>
      <c r="AB240" s="16">
        <v>7</v>
      </c>
      <c r="AC240" s="16">
        <v>13</v>
      </c>
      <c r="AD240" s="16">
        <v>0.04</v>
      </c>
      <c r="AE240" s="39">
        <v>680.02</v>
      </c>
      <c r="AF240" s="40">
        <v>61.2</v>
      </c>
      <c r="AG240" s="40">
        <v>618.81999999999994</v>
      </c>
      <c r="AH240" s="33">
        <f>IF(AG240&gt;'5'!$D$26, 1,0)</f>
        <v>0</v>
      </c>
      <c r="AI240" s="16"/>
      <c r="AJ240" s="16"/>
      <c r="AK240" s="17"/>
      <c r="AL240" s="17"/>
    </row>
    <row r="241" spans="1:38" ht="15.75" customHeight="1">
      <c r="A241" s="16">
        <v>697760</v>
      </c>
      <c r="B241" s="9" t="s">
        <v>997</v>
      </c>
      <c r="C241" s="9" t="s">
        <v>998</v>
      </c>
      <c r="D241" s="9" t="s">
        <v>902</v>
      </c>
      <c r="E241" s="16">
        <v>339014</v>
      </c>
      <c r="F241" s="9" t="s">
        <v>896</v>
      </c>
      <c r="G241" s="17">
        <v>40550</v>
      </c>
      <c r="H241" s="9" t="s">
        <v>45</v>
      </c>
      <c r="I241" s="10">
        <v>33</v>
      </c>
      <c r="J241" s="18">
        <v>1</v>
      </c>
      <c r="K241" s="9" t="s">
        <v>897</v>
      </c>
      <c r="L241" s="16">
        <v>13</v>
      </c>
      <c r="M241" s="9" t="s">
        <v>897</v>
      </c>
      <c r="N241" s="123" t="s">
        <v>898</v>
      </c>
      <c r="O241" s="124"/>
      <c r="P241" s="16">
        <v>106</v>
      </c>
      <c r="Q241" s="9" t="s">
        <v>8</v>
      </c>
      <c r="R241" s="9" t="s">
        <v>899</v>
      </c>
      <c r="S241" s="9" t="s">
        <v>52</v>
      </c>
      <c r="T241" s="9" t="s">
        <v>50</v>
      </c>
      <c r="U241" s="16">
        <v>2</v>
      </c>
      <c r="V241" s="9" t="s">
        <v>51</v>
      </c>
      <c r="W241" s="16">
        <v>29.248000000000001</v>
      </c>
      <c r="X241" s="16">
        <v>0</v>
      </c>
      <c r="Y241" s="16">
        <v>60</v>
      </c>
      <c r="Z241" s="16">
        <v>45</v>
      </c>
      <c r="AA241" s="16">
        <v>1</v>
      </c>
      <c r="AB241" s="16">
        <v>8</v>
      </c>
      <c r="AC241" s="16">
        <v>13</v>
      </c>
      <c r="AD241" s="16">
        <v>0.04</v>
      </c>
      <c r="AE241" s="39">
        <v>1316.16</v>
      </c>
      <c r="AF241" s="40">
        <v>118.45</v>
      </c>
      <c r="AG241" s="40">
        <v>1197.71</v>
      </c>
      <c r="AH241" s="33">
        <f>IF(AG241&gt;'5'!$D$26, 1,0)</f>
        <v>0</v>
      </c>
      <c r="AI241" s="16"/>
      <c r="AJ241" s="16"/>
      <c r="AK241" s="17"/>
      <c r="AL241" s="17"/>
    </row>
    <row r="242" spans="1:38" ht="15.75" customHeight="1">
      <c r="A242" s="16">
        <v>697805</v>
      </c>
      <c r="B242" s="9" t="s">
        <v>999</v>
      </c>
      <c r="C242" s="9" t="s">
        <v>996</v>
      </c>
      <c r="D242" s="9" t="s">
        <v>1000</v>
      </c>
      <c r="E242" s="16">
        <v>339014</v>
      </c>
      <c r="F242" s="9" t="s">
        <v>896</v>
      </c>
      <c r="G242" s="17">
        <v>40550</v>
      </c>
      <c r="H242" s="9" t="s">
        <v>45</v>
      </c>
      <c r="I242" s="10">
        <v>19</v>
      </c>
      <c r="J242" s="18">
        <v>1</v>
      </c>
      <c r="K242" s="9" t="s">
        <v>897</v>
      </c>
      <c r="L242" s="16">
        <v>13</v>
      </c>
      <c r="M242" s="9" t="s">
        <v>897</v>
      </c>
      <c r="N242" s="123" t="s">
        <v>898</v>
      </c>
      <c r="O242" s="124"/>
      <c r="P242" s="16">
        <v>106</v>
      </c>
      <c r="Q242" s="9" t="s">
        <v>8</v>
      </c>
      <c r="R242" s="9" t="s">
        <v>899</v>
      </c>
      <c r="S242" s="9" t="s">
        <v>52</v>
      </c>
      <c r="T242" s="9" t="s">
        <v>50</v>
      </c>
      <c r="U242" s="16">
        <v>2</v>
      </c>
      <c r="V242" s="9" t="s">
        <v>51</v>
      </c>
      <c r="W242" s="16">
        <v>29.248000000000001</v>
      </c>
      <c r="X242" s="16">
        <v>0</v>
      </c>
      <c r="Y242" s="16">
        <v>268</v>
      </c>
      <c r="Z242" s="16">
        <v>201</v>
      </c>
      <c r="AA242" s="16">
        <v>2</v>
      </c>
      <c r="AB242" s="16">
        <v>10</v>
      </c>
      <c r="AC242" s="16">
        <v>13</v>
      </c>
      <c r="AD242" s="16">
        <v>0.04</v>
      </c>
      <c r="AE242" s="39">
        <v>5878.85</v>
      </c>
      <c r="AF242" s="40">
        <v>529.1</v>
      </c>
      <c r="AG242" s="40">
        <v>5349.75</v>
      </c>
      <c r="AH242" s="33">
        <f>IF(AG242&gt;'5'!$D$26, 1,0)</f>
        <v>0</v>
      </c>
      <c r="AI242" s="16"/>
      <c r="AJ242" s="16"/>
      <c r="AK242" s="17"/>
      <c r="AL242" s="17"/>
    </row>
    <row r="243" spans="1:38" ht="15.75" customHeight="1">
      <c r="A243" s="16">
        <v>713379</v>
      </c>
      <c r="B243" s="9" t="s">
        <v>1001</v>
      </c>
      <c r="C243" s="123" t="s">
        <v>1002</v>
      </c>
      <c r="D243" s="124"/>
      <c r="E243" s="16">
        <v>3671183</v>
      </c>
      <c r="F243" s="9" t="s">
        <v>1003</v>
      </c>
      <c r="G243" s="17">
        <v>41177</v>
      </c>
      <c r="H243" s="9" t="s">
        <v>51</v>
      </c>
      <c r="I243" s="10" t="s">
        <v>51</v>
      </c>
      <c r="J243" s="9" t="s">
        <v>51</v>
      </c>
      <c r="K243" s="9" t="s">
        <v>1004</v>
      </c>
      <c r="L243" s="16">
        <v>1</v>
      </c>
      <c r="M243" s="9" t="s">
        <v>1004</v>
      </c>
      <c r="N243" s="123" t="s">
        <v>1005</v>
      </c>
      <c r="O243" s="124"/>
      <c r="P243" s="16">
        <v>112</v>
      </c>
      <c r="Q243" s="9" t="s">
        <v>8</v>
      </c>
      <c r="R243" s="9" t="s">
        <v>899</v>
      </c>
      <c r="S243" s="9" t="s">
        <v>52</v>
      </c>
      <c r="T243" s="9" t="s">
        <v>50</v>
      </c>
      <c r="U243" s="16">
        <v>3</v>
      </c>
      <c r="V243" s="9" t="s">
        <v>51</v>
      </c>
      <c r="W243" s="16">
        <v>89.664000000000001</v>
      </c>
      <c r="X243" s="16">
        <v>0</v>
      </c>
      <c r="Y243" s="16">
        <v>364</v>
      </c>
      <c r="Z243" s="16">
        <v>273</v>
      </c>
      <c r="AA243" s="16">
        <v>135</v>
      </c>
      <c r="AB243" s="16">
        <v>9</v>
      </c>
      <c r="AC243" s="16">
        <v>1</v>
      </c>
      <c r="AD243" s="16">
        <v>0.5</v>
      </c>
      <c r="AE243" s="39">
        <v>24478.27</v>
      </c>
      <c r="AF243" s="40">
        <v>2203.04</v>
      </c>
      <c r="AG243" s="40">
        <v>22275.23</v>
      </c>
      <c r="AH243" s="33">
        <f>IF(AG243&gt;'5'!$D$26, 1,0)</f>
        <v>1</v>
      </c>
      <c r="AI243" s="16"/>
      <c r="AJ243" s="16"/>
      <c r="AK243" s="17"/>
      <c r="AL243" s="17"/>
    </row>
    <row r="244" spans="1:38" ht="15.75" customHeight="1">
      <c r="A244" s="16">
        <v>718493</v>
      </c>
      <c r="B244" s="9" t="s">
        <v>1006</v>
      </c>
      <c r="C244" s="123" t="s">
        <v>1007</v>
      </c>
      <c r="D244" s="124"/>
      <c r="E244" s="16">
        <v>3705836</v>
      </c>
      <c r="F244" s="9" t="s">
        <v>1008</v>
      </c>
      <c r="G244" s="17">
        <v>41181</v>
      </c>
      <c r="H244" s="9" t="s">
        <v>45</v>
      </c>
      <c r="I244" s="10">
        <v>39</v>
      </c>
      <c r="J244" s="18">
        <v>1</v>
      </c>
      <c r="K244" s="9" t="s">
        <v>1009</v>
      </c>
      <c r="L244" s="16">
        <v>15</v>
      </c>
      <c r="M244" s="9" t="s">
        <v>1009</v>
      </c>
      <c r="N244" s="9" t="s">
        <v>1010</v>
      </c>
      <c r="O244" s="9" t="s">
        <v>909</v>
      </c>
      <c r="P244" s="16">
        <v>114</v>
      </c>
      <c r="Q244" s="9" t="s">
        <v>8</v>
      </c>
      <c r="R244" s="9" t="s">
        <v>899</v>
      </c>
      <c r="S244" s="9" t="s">
        <v>52</v>
      </c>
      <c r="T244" s="9" t="s">
        <v>50</v>
      </c>
      <c r="U244" s="16">
        <v>5</v>
      </c>
      <c r="V244" s="9" t="s">
        <v>51</v>
      </c>
      <c r="W244" s="16">
        <v>63.36</v>
      </c>
      <c r="X244" s="16">
        <v>29.248000000000001</v>
      </c>
      <c r="Y244" s="16">
        <v>357</v>
      </c>
      <c r="Z244" s="16">
        <v>267.75</v>
      </c>
      <c r="AA244" s="16">
        <v>67</v>
      </c>
      <c r="AB244" s="16">
        <v>9</v>
      </c>
      <c r="AC244" s="16">
        <v>15</v>
      </c>
      <c r="AD244" s="16">
        <v>0.93</v>
      </c>
      <c r="AE244" s="39">
        <v>16964.64</v>
      </c>
      <c r="AF244" s="40">
        <v>1526.82</v>
      </c>
      <c r="AG244" s="40">
        <v>15437.82</v>
      </c>
      <c r="AH244" s="33">
        <f>IF(AG244&gt;'5'!$D$26, 1,0)</f>
        <v>1</v>
      </c>
      <c r="AI244" s="16"/>
      <c r="AJ244" s="16"/>
      <c r="AK244" s="17"/>
      <c r="AL244" s="17"/>
    </row>
    <row r="245" spans="1:38" ht="15.75" customHeight="1">
      <c r="A245" s="16">
        <v>761561</v>
      </c>
      <c r="B245" s="9" t="s">
        <v>1011</v>
      </c>
      <c r="C245" s="9" t="s">
        <v>1012</v>
      </c>
      <c r="D245" s="9" t="s">
        <v>1013</v>
      </c>
      <c r="E245" s="16">
        <v>4014285</v>
      </c>
      <c r="F245" s="9" t="s">
        <v>1014</v>
      </c>
      <c r="G245" s="17">
        <v>41212</v>
      </c>
      <c r="H245" s="9" t="s">
        <v>65</v>
      </c>
      <c r="I245" s="10">
        <v>329</v>
      </c>
      <c r="J245" s="18">
        <v>1</v>
      </c>
      <c r="K245" s="9" t="s">
        <v>917</v>
      </c>
      <c r="L245" s="16">
        <v>2</v>
      </c>
      <c r="M245" s="9" t="s">
        <v>917</v>
      </c>
      <c r="N245" s="9" t="s">
        <v>8</v>
      </c>
      <c r="O245" s="9" t="s">
        <v>8</v>
      </c>
      <c r="P245" s="16">
        <v>100</v>
      </c>
      <c r="Q245" s="9" t="s">
        <v>8</v>
      </c>
      <c r="R245" s="9" t="s">
        <v>899</v>
      </c>
      <c r="S245" s="9" t="s">
        <v>52</v>
      </c>
      <c r="T245" s="9" t="s">
        <v>50</v>
      </c>
      <c r="U245" s="16">
        <v>2</v>
      </c>
      <c r="V245" s="9" t="s">
        <v>51</v>
      </c>
      <c r="W245" s="16">
        <v>68.224000000000004</v>
      </c>
      <c r="X245" s="16">
        <v>38.975999999999999</v>
      </c>
      <c r="Y245" s="16">
        <v>257</v>
      </c>
      <c r="Z245" s="16">
        <v>192.75</v>
      </c>
      <c r="AA245" s="16">
        <v>17</v>
      </c>
      <c r="AB245" s="16">
        <v>9</v>
      </c>
      <c r="AC245" s="16">
        <v>1</v>
      </c>
      <c r="AD245" s="16">
        <v>0.25</v>
      </c>
      <c r="AE245" s="39">
        <v>13150.18</v>
      </c>
      <c r="AF245" s="40">
        <v>1183.52</v>
      </c>
      <c r="AG245" s="40">
        <v>11966.66</v>
      </c>
      <c r="AH245" s="33">
        <f>IF(AG245&gt;'5'!$D$26, 1,0)</f>
        <v>1</v>
      </c>
      <c r="AI245" s="16"/>
      <c r="AJ245" s="16"/>
      <c r="AK245" s="17"/>
      <c r="AL245" s="17"/>
    </row>
    <row r="246" spans="1:38" ht="15.75" customHeight="1">
      <c r="A246" s="16">
        <v>775256</v>
      </c>
      <c r="B246" s="9" t="s">
        <v>1015</v>
      </c>
      <c r="C246" s="9" t="s">
        <v>1016</v>
      </c>
      <c r="D246" s="9" t="s">
        <v>1017</v>
      </c>
      <c r="E246" s="16">
        <v>3876009</v>
      </c>
      <c r="F246" s="9" t="s">
        <v>1018</v>
      </c>
      <c r="G246" s="17">
        <v>41197</v>
      </c>
      <c r="H246" s="9" t="s">
        <v>51</v>
      </c>
      <c r="I246" s="10" t="s">
        <v>51</v>
      </c>
      <c r="J246" s="9" t="s">
        <v>51</v>
      </c>
      <c r="K246" s="9" t="s">
        <v>1019</v>
      </c>
      <c r="L246" s="16">
        <v>5</v>
      </c>
      <c r="M246" s="9" t="s">
        <v>1019</v>
      </c>
      <c r="N246" s="123" t="s">
        <v>1020</v>
      </c>
      <c r="O246" s="124"/>
      <c r="P246" s="16">
        <v>108</v>
      </c>
      <c r="Q246" s="9" t="s">
        <v>8</v>
      </c>
      <c r="R246" s="9" t="s">
        <v>899</v>
      </c>
      <c r="S246" s="9" t="s">
        <v>52</v>
      </c>
      <c r="T246" s="9" t="s">
        <v>57</v>
      </c>
      <c r="U246" s="16">
        <v>1</v>
      </c>
      <c r="V246" s="16">
        <v>0</v>
      </c>
      <c r="W246" s="16">
        <v>39.04</v>
      </c>
      <c r="X246" s="16">
        <v>0</v>
      </c>
      <c r="Y246" s="16">
        <v>0</v>
      </c>
      <c r="Z246" s="16">
        <v>0</v>
      </c>
      <c r="AA246" s="16">
        <v>1</v>
      </c>
      <c r="AB246" s="16">
        <v>8</v>
      </c>
      <c r="AC246" s="16">
        <v>5</v>
      </c>
      <c r="AD246" s="16">
        <v>0.01</v>
      </c>
      <c r="AE246" s="39">
        <v>0</v>
      </c>
      <c r="AF246" s="40">
        <v>0</v>
      </c>
      <c r="AG246" s="40">
        <v>0</v>
      </c>
      <c r="AH246" s="33">
        <f>IF(AG246&gt;'5'!$D$26, 1,0)</f>
        <v>0</v>
      </c>
      <c r="AI246" s="16"/>
      <c r="AJ246" s="16"/>
      <c r="AK246" s="17"/>
      <c r="AL246" s="17"/>
    </row>
    <row r="247" spans="1:38" ht="15.75" customHeight="1">
      <c r="A247" s="16">
        <v>775269</v>
      </c>
      <c r="B247" s="9" t="s">
        <v>1021</v>
      </c>
      <c r="C247" s="9" t="s">
        <v>1022</v>
      </c>
      <c r="D247" s="9" t="s">
        <v>1017</v>
      </c>
      <c r="E247" s="16">
        <v>3876009</v>
      </c>
      <c r="F247" s="9" t="s">
        <v>1018</v>
      </c>
      <c r="G247" s="17">
        <v>41197</v>
      </c>
      <c r="H247" s="9" t="s">
        <v>51</v>
      </c>
      <c r="I247" s="10" t="s">
        <v>51</v>
      </c>
      <c r="J247" s="9" t="s">
        <v>51</v>
      </c>
      <c r="K247" s="9" t="s">
        <v>1019</v>
      </c>
      <c r="L247" s="16">
        <v>5</v>
      </c>
      <c r="M247" s="9" t="s">
        <v>1019</v>
      </c>
      <c r="N247" s="123" t="s">
        <v>1020</v>
      </c>
      <c r="O247" s="124"/>
      <c r="P247" s="16">
        <v>108</v>
      </c>
      <c r="Q247" s="9" t="s">
        <v>8</v>
      </c>
      <c r="R247" s="9" t="s">
        <v>899</v>
      </c>
      <c r="S247" s="9" t="s">
        <v>52</v>
      </c>
      <c r="T247" s="9" t="s">
        <v>57</v>
      </c>
      <c r="U247" s="16">
        <v>2</v>
      </c>
      <c r="V247" s="16">
        <v>0</v>
      </c>
      <c r="W247" s="16">
        <v>50.752000000000002</v>
      </c>
      <c r="X247" s="16">
        <v>0</v>
      </c>
      <c r="Y247" s="16">
        <v>0</v>
      </c>
      <c r="Z247" s="16">
        <v>0</v>
      </c>
      <c r="AA247" s="16">
        <v>2</v>
      </c>
      <c r="AB247" s="16">
        <v>9</v>
      </c>
      <c r="AC247" s="16">
        <v>5</v>
      </c>
      <c r="AD247" s="16">
        <v>0.09</v>
      </c>
      <c r="AE247" s="39">
        <v>0</v>
      </c>
      <c r="AF247" s="40">
        <v>0</v>
      </c>
      <c r="AG247" s="40">
        <v>0</v>
      </c>
      <c r="AH247" s="33">
        <f>IF(AG247&gt;'5'!$D$26, 1,0)</f>
        <v>0</v>
      </c>
      <c r="AI247" s="16"/>
      <c r="AJ247" s="16"/>
      <c r="AK247" s="17"/>
      <c r="AL247" s="17"/>
    </row>
    <row r="248" spans="1:38" ht="15.75" customHeight="1">
      <c r="A248" s="16">
        <v>775279</v>
      </c>
      <c r="B248" s="9" t="s">
        <v>1023</v>
      </c>
      <c r="C248" s="9" t="s">
        <v>1022</v>
      </c>
      <c r="D248" s="9" t="s">
        <v>1017</v>
      </c>
      <c r="E248" s="16">
        <v>3876009</v>
      </c>
      <c r="F248" s="9" t="s">
        <v>1018</v>
      </c>
      <c r="G248" s="17">
        <v>41197</v>
      </c>
      <c r="H248" s="9" t="s">
        <v>51</v>
      </c>
      <c r="I248" s="10" t="s">
        <v>51</v>
      </c>
      <c r="J248" s="9" t="s">
        <v>51</v>
      </c>
      <c r="K248" s="9" t="s">
        <v>1019</v>
      </c>
      <c r="L248" s="16">
        <v>5</v>
      </c>
      <c r="M248" s="9" t="s">
        <v>1019</v>
      </c>
      <c r="N248" s="9" t="s">
        <v>1020</v>
      </c>
      <c r="O248" s="9" t="s">
        <v>909</v>
      </c>
      <c r="P248" s="16">
        <v>108</v>
      </c>
      <c r="Q248" s="9" t="s">
        <v>8</v>
      </c>
      <c r="R248" s="9" t="s">
        <v>899</v>
      </c>
      <c r="S248" s="9" t="s">
        <v>52</v>
      </c>
      <c r="T248" s="9" t="s">
        <v>57</v>
      </c>
      <c r="U248" s="16">
        <v>3</v>
      </c>
      <c r="V248" s="16">
        <v>0</v>
      </c>
      <c r="W248" s="16">
        <v>72.224000000000004</v>
      </c>
      <c r="X248" s="16">
        <v>0</v>
      </c>
      <c r="Y248" s="16">
        <v>0</v>
      </c>
      <c r="Z248" s="16">
        <v>0</v>
      </c>
      <c r="AA248" s="16">
        <v>1</v>
      </c>
      <c r="AB248" s="16">
        <v>8</v>
      </c>
      <c r="AC248" s="16">
        <v>5</v>
      </c>
      <c r="AD248" s="16">
        <v>0.02</v>
      </c>
      <c r="AE248" s="39">
        <v>0</v>
      </c>
      <c r="AF248" s="40">
        <v>0</v>
      </c>
      <c r="AG248" s="40">
        <v>0</v>
      </c>
      <c r="AH248" s="33">
        <f>IF(AG248&gt;'5'!$D$26, 1,0)</f>
        <v>0</v>
      </c>
      <c r="AI248" s="16"/>
      <c r="AJ248" s="16"/>
      <c r="AK248" s="17"/>
      <c r="AL248" s="17"/>
    </row>
    <row r="249" spans="1:38" ht="15.75" customHeight="1">
      <c r="A249" s="16">
        <v>775287</v>
      </c>
      <c r="B249" s="9" t="s">
        <v>1024</v>
      </c>
      <c r="C249" s="9" t="s">
        <v>1022</v>
      </c>
      <c r="D249" s="9" t="s">
        <v>1017</v>
      </c>
      <c r="E249" s="16">
        <v>3876009</v>
      </c>
      <c r="F249" s="9" t="s">
        <v>1018</v>
      </c>
      <c r="G249" s="17">
        <v>41197</v>
      </c>
      <c r="H249" s="9" t="s">
        <v>51</v>
      </c>
      <c r="I249" s="10" t="s">
        <v>51</v>
      </c>
      <c r="J249" s="9" t="s">
        <v>51</v>
      </c>
      <c r="K249" s="9" t="s">
        <v>1019</v>
      </c>
      <c r="L249" s="16">
        <v>5</v>
      </c>
      <c r="M249" s="9" t="s">
        <v>1019</v>
      </c>
      <c r="N249" s="123" t="s">
        <v>1020</v>
      </c>
      <c r="O249" s="124"/>
      <c r="P249" s="16">
        <v>108</v>
      </c>
      <c r="Q249" s="9" t="s">
        <v>8</v>
      </c>
      <c r="R249" s="9" t="s">
        <v>899</v>
      </c>
      <c r="S249" s="9" t="s">
        <v>52</v>
      </c>
      <c r="T249" s="9" t="s">
        <v>57</v>
      </c>
      <c r="U249" s="16">
        <v>6</v>
      </c>
      <c r="V249" s="16">
        <v>0</v>
      </c>
      <c r="W249" s="16">
        <v>144.44800000000001</v>
      </c>
      <c r="X249" s="16">
        <v>0</v>
      </c>
      <c r="Y249" s="16">
        <v>0</v>
      </c>
      <c r="Z249" s="16">
        <v>0</v>
      </c>
      <c r="AA249" s="16">
        <v>1</v>
      </c>
      <c r="AB249" s="16">
        <v>6</v>
      </c>
      <c r="AC249" s="16">
        <v>5</v>
      </c>
      <c r="AD249" s="16">
        <v>0.01</v>
      </c>
      <c r="AE249" s="39">
        <v>0</v>
      </c>
      <c r="AF249" s="40">
        <v>0</v>
      </c>
      <c r="AG249" s="40">
        <v>0</v>
      </c>
      <c r="AH249" s="33">
        <f>IF(AG249&gt;'5'!$D$26, 1,0)</f>
        <v>0</v>
      </c>
      <c r="AI249" s="16"/>
      <c r="AJ249" s="16"/>
      <c r="AK249" s="17"/>
      <c r="AL249" s="17"/>
    </row>
    <row r="250" spans="1:38" ht="15.75" customHeight="1">
      <c r="A250" s="16">
        <v>775293</v>
      </c>
      <c r="B250" s="9" t="s">
        <v>1025</v>
      </c>
      <c r="C250" s="9" t="s">
        <v>1022</v>
      </c>
      <c r="D250" s="9" t="s">
        <v>1026</v>
      </c>
      <c r="E250" s="16">
        <v>3876009</v>
      </c>
      <c r="F250" s="9" t="s">
        <v>1018</v>
      </c>
      <c r="G250" s="17">
        <v>41197</v>
      </c>
      <c r="H250" s="9" t="s">
        <v>51</v>
      </c>
      <c r="I250" s="10" t="s">
        <v>51</v>
      </c>
      <c r="J250" s="9" t="s">
        <v>51</v>
      </c>
      <c r="K250" s="9" t="s">
        <v>1019</v>
      </c>
      <c r="L250" s="16">
        <v>5</v>
      </c>
      <c r="M250" s="9" t="s">
        <v>1019</v>
      </c>
      <c r="N250" s="123" t="s">
        <v>1020</v>
      </c>
      <c r="O250" s="124"/>
      <c r="P250" s="16">
        <v>108</v>
      </c>
      <c r="Q250" s="9" t="s">
        <v>8</v>
      </c>
      <c r="R250" s="9" t="s">
        <v>899</v>
      </c>
      <c r="S250" s="9" t="s">
        <v>52</v>
      </c>
      <c r="T250" s="9" t="s">
        <v>57</v>
      </c>
      <c r="U250" s="16">
        <v>4</v>
      </c>
      <c r="V250" s="16">
        <v>0</v>
      </c>
      <c r="W250" s="16">
        <v>95.647999999999996</v>
      </c>
      <c r="X250" s="16">
        <v>0</v>
      </c>
      <c r="Y250" s="16">
        <v>0</v>
      </c>
      <c r="Z250" s="16">
        <v>0</v>
      </c>
      <c r="AA250" s="16">
        <v>5</v>
      </c>
      <c r="AB250" s="16">
        <v>8</v>
      </c>
      <c r="AC250" s="16">
        <v>5</v>
      </c>
      <c r="AD250" s="16">
        <v>7.0000000000000007E-2</v>
      </c>
      <c r="AE250" s="39">
        <v>0</v>
      </c>
      <c r="AF250" s="40">
        <v>0</v>
      </c>
      <c r="AG250" s="40">
        <v>0</v>
      </c>
      <c r="AH250" s="33">
        <f>IF(AG250&gt;'5'!$D$26, 1,0)</f>
        <v>0</v>
      </c>
      <c r="AI250" s="16"/>
      <c r="AJ250" s="16"/>
      <c r="AK250" s="17"/>
      <c r="AL250" s="17"/>
    </row>
    <row r="251" spans="1:38" ht="15.75" customHeight="1">
      <c r="A251" s="16">
        <v>777433</v>
      </c>
      <c r="B251" s="9" t="s">
        <v>1027</v>
      </c>
      <c r="C251" s="9" t="s">
        <v>1028</v>
      </c>
      <c r="D251" s="9" t="s">
        <v>1029</v>
      </c>
      <c r="E251" s="16">
        <v>4100423</v>
      </c>
      <c r="F251" s="9" t="s">
        <v>1030</v>
      </c>
      <c r="G251" s="17">
        <v>41222</v>
      </c>
      <c r="H251" s="9" t="s">
        <v>94</v>
      </c>
      <c r="I251" s="10">
        <v>432</v>
      </c>
      <c r="J251" s="18">
        <v>1</v>
      </c>
      <c r="K251" s="9" t="s">
        <v>939</v>
      </c>
      <c r="L251" s="16">
        <v>2</v>
      </c>
      <c r="M251" s="9" t="s">
        <v>939</v>
      </c>
      <c r="N251" s="9" t="s">
        <v>1031</v>
      </c>
      <c r="O251" s="9" t="s">
        <v>8</v>
      </c>
      <c r="P251" s="16">
        <v>104</v>
      </c>
      <c r="Q251" s="9" t="s">
        <v>8</v>
      </c>
      <c r="R251" s="9" t="s">
        <v>899</v>
      </c>
      <c r="S251" s="9" t="s">
        <v>68</v>
      </c>
      <c r="T251" s="9" t="s">
        <v>50</v>
      </c>
      <c r="U251" s="16">
        <v>3</v>
      </c>
      <c r="V251" s="16">
        <v>320</v>
      </c>
      <c r="W251" s="16">
        <v>43.872</v>
      </c>
      <c r="X251" s="16">
        <v>19.488</v>
      </c>
      <c r="Y251" s="16">
        <v>147</v>
      </c>
      <c r="Z251" s="16">
        <v>110.25</v>
      </c>
      <c r="AA251" s="16">
        <v>121</v>
      </c>
      <c r="AB251" s="16">
        <v>9</v>
      </c>
      <c r="AC251" s="16">
        <v>2</v>
      </c>
      <c r="AD251" s="16">
        <v>1.57</v>
      </c>
      <c r="AE251" s="39">
        <v>4836.8900000000003</v>
      </c>
      <c r="AF251" s="40">
        <v>435.32</v>
      </c>
      <c r="AG251" s="40">
        <v>4401.5700000000006</v>
      </c>
      <c r="AH251" s="33">
        <f>IF(AG251&gt;'5'!$D$26, 1,0)</f>
        <v>0</v>
      </c>
      <c r="AI251" s="16"/>
      <c r="AJ251" s="16"/>
      <c r="AK251" s="17"/>
      <c r="AL251" s="17"/>
    </row>
    <row r="252" spans="1:38" ht="15.75" customHeight="1">
      <c r="A252" s="16">
        <v>786021</v>
      </c>
      <c r="B252" s="9" t="s">
        <v>1032</v>
      </c>
      <c r="C252" s="123" t="s">
        <v>1033</v>
      </c>
      <c r="D252" s="124"/>
      <c r="E252" s="16">
        <v>4144060</v>
      </c>
      <c r="F252" s="9" t="s">
        <v>1034</v>
      </c>
      <c r="G252" s="17">
        <v>41226</v>
      </c>
      <c r="H252" s="9" t="s">
        <v>94</v>
      </c>
      <c r="I252" s="10">
        <v>1249</v>
      </c>
      <c r="J252" s="18">
        <v>0.75</v>
      </c>
      <c r="K252" s="9" t="s">
        <v>939</v>
      </c>
      <c r="L252" s="16">
        <v>6</v>
      </c>
      <c r="M252" s="9" t="s">
        <v>939</v>
      </c>
      <c r="N252" s="9" t="s">
        <v>942</v>
      </c>
      <c r="O252" s="9" t="s">
        <v>909</v>
      </c>
      <c r="P252" s="16">
        <v>104</v>
      </c>
      <c r="Q252" s="9" t="s">
        <v>8</v>
      </c>
      <c r="R252" s="9" t="s">
        <v>899</v>
      </c>
      <c r="S252" s="9" t="s">
        <v>52</v>
      </c>
      <c r="T252" s="9" t="s">
        <v>57</v>
      </c>
      <c r="U252" s="16">
        <v>3</v>
      </c>
      <c r="V252" s="16">
        <v>600</v>
      </c>
      <c r="W252" s="16">
        <v>54.591999999999999</v>
      </c>
      <c r="X252" s="16">
        <v>0</v>
      </c>
      <c r="Y252" s="16">
        <v>357</v>
      </c>
      <c r="Z252" s="16">
        <v>267.75</v>
      </c>
      <c r="AA252" s="16">
        <v>4</v>
      </c>
      <c r="AB252" s="16">
        <v>10</v>
      </c>
      <c r="AC252" s="16">
        <v>6</v>
      </c>
      <c r="AD252" s="16">
        <v>0.16</v>
      </c>
      <c r="AE252" s="39">
        <v>14617.01</v>
      </c>
      <c r="AF252" s="40">
        <v>1315.53</v>
      </c>
      <c r="AG252" s="40">
        <v>13301.48</v>
      </c>
      <c r="AH252" s="33">
        <f>IF(AG252&gt;'5'!$D$26, 1,0)</f>
        <v>1</v>
      </c>
      <c r="AI252" s="16"/>
      <c r="AJ252" s="16"/>
      <c r="AK252" s="17"/>
      <c r="AL252" s="17"/>
    </row>
    <row r="253" spans="1:38" ht="15.75" customHeight="1">
      <c r="A253" s="16">
        <v>786035</v>
      </c>
      <c r="B253" s="9" t="s">
        <v>1035</v>
      </c>
      <c r="C253" s="123" t="s">
        <v>1036</v>
      </c>
      <c r="D253" s="124"/>
      <c r="E253" s="16">
        <v>4144060</v>
      </c>
      <c r="F253" s="9" t="s">
        <v>1034</v>
      </c>
      <c r="G253" s="17">
        <v>41226</v>
      </c>
      <c r="H253" s="9" t="s">
        <v>94</v>
      </c>
      <c r="I253" s="10">
        <v>835</v>
      </c>
      <c r="J253" s="18">
        <v>0.75</v>
      </c>
      <c r="K253" s="9" t="s">
        <v>939</v>
      </c>
      <c r="L253" s="16">
        <v>6</v>
      </c>
      <c r="M253" s="9" t="s">
        <v>939</v>
      </c>
      <c r="N253" s="9" t="s">
        <v>942</v>
      </c>
      <c r="O253" s="9" t="s">
        <v>909</v>
      </c>
      <c r="P253" s="16">
        <v>104</v>
      </c>
      <c r="Q253" s="9" t="s">
        <v>8</v>
      </c>
      <c r="R253" s="9" t="s">
        <v>899</v>
      </c>
      <c r="S253" s="9" t="s">
        <v>52</v>
      </c>
      <c r="T253" s="9" t="s">
        <v>57</v>
      </c>
      <c r="U253" s="16">
        <v>4</v>
      </c>
      <c r="V253" s="16">
        <v>501</v>
      </c>
      <c r="W253" s="16">
        <v>64.319999999999993</v>
      </c>
      <c r="X253" s="16">
        <v>0</v>
      </c>
      <c r="Y253" s="16">
        <v>356</v>
      </c>
      <c r="Z253" s="16">
        <v>267</v>
      </c>
      <c r="AA253" s="16">
        <v>3</v>
      </c>
      <c r="AB253" s="16">
        <v>8</v>
      </c>
      <c r="AC253" s="16">
        <v>6</v>
      </c>
      <c r="AD253" s="16">
        <v>0.14000000000000001</v>
      </c>
      <c r="AE253" s="39">
        <v>17173.439999999999</v>
      </c>
      <c r="AF253" s="40">
        <v>1545.61</v>
      </c>
      <c r="AG253" s="40">
        <v>15627.829999999998</v>
      </c>
      <c r="AH253" s="33">
        <f>IF(AG253&gt;'5'!$D$26, 1,0)</f>
        <v>1</v>
      </c>
      <c r="AI253" s="16"/>
      <c r="AJ253" s="16"/>
      <c r="AK253" s="17"/>
      <c r="AL253" s="17"/>
    </row>
    <row r="254" spans="1:38" ht="15.75" customHeight="1">
      <c r="A254" s="16">
        <v>786040</v>
      </c>
      <c r="B254" s="9" t="s">
        <v>1037</v>
      </c>
      <c r="C254" s="123" t="s">
        <v>1038</v>
      </c>
      <c r="D254" s="124"/>
      <c r="E254" s="16">
        <v>4144060</v>
      </c>
      <c r="F254" s="9" t="s">
        <v>1034</v>
      </c>
      <c r="G254" s="17">
        <v>41226</v>
      </c>
      <c r="H254" s="9" t="s">
        <v>94</v>
      </c>
      <c r="I254" s="10">
        <v>1274</v>
      </c>
      <c r="J254" s="18">
        <v>0.75</v>
      </c>
      <c r="K254" s="9" t="s">
        <v>939</v>
      </c>
      <c r="L254" s="16">
        <v>6</v>
      </c>
      <c r="M254" s="9" t="s">
        <v>939</v>
      </c>
      <c r="N254" s="9" t="s">
        <v>942</v>
      </c>
      <c r="O254" s="9" t="s">
        <v>909</v>
      </c>
      <c r="P254" s="16">
        <v>104</v>
      </c>
      <c r="Q254" s="9" t="s">
        <v>8</v>
      </c>
      <c r="R254" s="9" t="s">
        <v>899</v>
      </c>
      <c r="S254" s="9" t="s">
        <v>52</v>
      </c>
      <c r="T254" s="9" t="s">
        <v>57</v>
      </c>
      <c r="U254" s="16">
        <v>2</v>
      </c>
      <c r="V254" s="9" t="s">
        <v>51</v>
      </c>
      <c r="W254" s="16">
        <v>38.015999999999998</v>
      </c>
      <c r="X254" s="16">
        <v>0</v>
      </c>
      <c r="Y254" s="16">
        <v>357</v>
      </c>
      <c r="Z254" s="16">
        <v>267.75</v>
      </c>
      <c r="AA254" s="16">
        <v>18</v>
      </c>
      <c r="AB254" s="16">
        <v>9</v>
      </c>
      <c r="AC254" s="16">
        <v>6</v>
      </c>
      <c r="AD254" s="16">
        <v>0.77</v>
      </c>
      <c r="AE254" s="39">
        <v>10178.780000000001</v>
      </c>
      <c r="AF254" s="40">
        <v>916.09</v>
      </c>
      <c r="AG254" s="40">
        <v>9262.69</v>
      </c>
      <c r="AH254" s="33">
        <f>IF(AG254&gt;'5'!$D$26, 1,0)</f>
        <v>1</v>
      </c>
      <c r="AI254" s="16"/>
      <c r="AJ254" s="16"/>
      <c r="AK254" s="17"/>
      <c r="AL254" s="17"/>
    </row>
    <row r="255" spans="1:38" ht="15.75" customHeight="1">
      <c r="A255" s="16">
        <v>828822</v>
      </c>
      <c r="B255" s="9" t="s">
        <v>1039</v>
      </c>
      <c r="C255" s="9" t="s">
        <v>1040</v>
      </c>
      <c r="D255" s="9" t="s">
        <v>1041</v>
      </c>
      <c r="E255" s="16">
        <v>4134671</v>
      </c>
      <c r="F255" s="9" t="s">
        <v>1042</v>
      </c>
      <c r="G255" s="17">
        <v>41225</v>
      </c>
      <c r="H255" s="9" t="s">
        <v>45</v>
      </c>
      <c r="I255" s="10">
        <v>29</v>
      </c>
      <c r="J255" s="18">
        <v>0.9</v>
      </c>
      <c r="K255" s="9" t="s">
        <v>1043</v>
      </c>
      <c r="L255" s="16">
        <v>9</v>
      </c>
      <c r="M255" s="9" t="s">
        <v>1043</v>
      </c>
      <c r="N255" s="9" t="s">
        <v>1044</v>
      </c>
      <c r="O255" s="9" t="s">
        <v>909</v>
      </c>
      <c r="P255" s="16">
        <v>110</v>
      </c>
      <c r="Q255" s="9" t="s">
        <v>8</v>
      </c>
      <c r="R255" s="9" t="s">
        <v>899</v>
      </c>
      <c r="S255" s="9" t="s">
        <v>68</v>
      </c>
      <c r="T255" s="9" t="s">
        <v>50</v>
      </c>
      <c r="U255" s="16">
        <v>5</v>
      </c>
      <c r="V255" s="9" t="s">
        <v>51</v>
      </c>
      <c r="W255" s="16">
        <v>96.512</v>
      </c>
      <c r="X255" s="16">
        <v>29.248000000000001</v>
      </c>
      <c r="Y255" s="16">
        <v>146</v>
      </c>
      <c r="Z255" s="16">
        <v>109.5</v>
      </c>
      <c r="AA255" s="16">
        <v>22</v>
      </c>
      <c r="AB255" s="16">
        <v>8</v>
      </c>
      <c r="AC255" s="16">
        <v>4</v>
      </c>
      <c r="AD255" s="16">
        <v>0.31</v>
      </c>
      <c r="AE255" s="39">
        <v>10568.06</v>
      </c>
      <c r="AF255" s="40">
        <v>951.13</v>
      </c>
      <c r="AG255" s="40">
        <v>9616.93</v>
      </c>
      <c r="AH255" s="33">
        <f>IF(AG255&gt;'5'!$D$26, 1,0)</f>
        <v>1</v>
      </c>
      <c r="AI255" s="16"/>
      <c r="AJ255" s="16"/>
      <c r="AK255" s="17"/>
      <c r="AL255" s="17"/>
    </row>
    <row r="256" spans="1:38" ht="15.75" customHeight="1">
      <c r="A256" s="16">
        <v>831240</v>
      </c>
      <c r="B256" s="9" t="s">
        <v>1045</v>
      </c>
      <c r="C256" s="9" t="s">
        <v>1046</v>
      </c>
      <c r="D256" s="9" t="s">
        <v>958</v>
      </c>
      <c r="E256" s="16">
        <v>1866388</v>
      </c>
      <c r="F256" s="9" t="s">
        <v>959</v>
      </c>
      <c r="G256" s="17">
        <v>40973</v>
      </c>
      <c r="H256" s="9" t="s">
        <v>94</v>
      </c>
      <c r="I256" s="10">
        <v>390</v>
      </c>
      <c r="J256" s="18">
        <v>0.6</v>
      </c>
      <c r="K256" s="32"/>
      <c r="L256" s="16">
        <v>7</v>
      </c>
      <c r="M256" s="9" t="s">
        <v>917</v>
      </c>
      <c r="N256" s="9" t="s">
        <v>918</v>
      </c>
      <c r="O256" s="9" t="s">
        <v>909</v>
      </c>
      <c r="P256" s="16">
        <v>100</v>
      </c>
      <c r="Q256" s="9" t="s">
        <v>8</v>
      </c>
      <c r="R256" s="9" t="s">
        <v>899</v>
      </c>
      <c r="S256" s="9" t="s">
        <v>91</v>
      </c>
      <c r="T256" s="9" t="s">
        <v>57</v>
      </c>
      <c r="U256" s="16">
        <v>2</v>
      </c>
      <c r="V256" s="16">
        <v>525</v>
      </c>
      <c r="W256" s="16">
        <v>45.823999999999998</v>
      </c>
      <c r="X256" s="16">
        <v>0</v>
      </c>
      <c r="Y256" s="16">
        <v>157</v>
      </c>
      <c r="Z256" s="16">
        <v>117.75</v>
      </c>
      <c r="AA256" s="16">
        <v>2</v>
      </c>
      <c r="AB256" s="16">
        <v>9</v>
      </c>
      <c r="AC256" s="16">
        <v>7</v>
      </c>
      <c r="AD256" s="16">
        <v>0.05</v>
      </c>
      <c r="AE256" s="39">
        <v>5395.78</v>
      </c>
      <c r="AF256" s="40">
        <v>485.62</v>
      </c>
      <c r="AG256" s="40">
        <v>4910.16</v>
      </c>
      <c r="AH256" s="33">
        <f>IF(AG256&gt;'5'!$D$26, 1,0)</f>
        <v>0</v>
      </c>
      <c r="AI256" s="16"/>
      <c r="AJ256" s="16"/>
      <c r="AK256" s="17"/>
      <c r="AL256" s="17"/>
    </row>
    <row r="257" spans="1:38" ht="15.75" customHeight="1">
      <c r="A257" s="16">
        <v>837546</v>
      </c>
      <c r="B257" s="9" t="s">
        <v>1047</v>
      </c>
      <c r="C257" s="123" t="s">
        <v>1048</v>
      </c>
      <c r="D257" s="124"/>
      <c r="E257" s="16">
        <v>4377110</v>
      </c>
      <c r="F257" s="9" t="s">
        <v>1049</v>
      </c>
      <c r="G257" s="17">
        <v>41254</v>
      </c>
      <c r="H257" s="9" t="s">
        <v>45</v>
      </c>
      <c r="I257" s="10">
        <v>57</v>
      </c>
      <c r="J257" s="18">
        <v>1</v>
      </c>
      <c r="K257" s="9" t="s">
        <v>1009</v>
      </c>
      <c r="L257" s="16">
        <v>14</v>
      </c>
      <c r="M257" s="9" t="s">
        <v>1009</v>
      </c>
      <c r="N257" s="123" t="s">
        <v>1010</v>
      </c>
      <c r="O257" s="124"/>
      <c r="P257" s="16">
        <v>114</v>
      </c>
      <c r="Q257" s="9" t="s">
        <v>8</v>
      </c>
      <c r="R257" s="9" t="s">
        <v>899</v>
      </c>
      <c r="S257" s="9" t="s">
        <v>52</v>
      </c>
      <c r="T257" s="9" t="s">
        <v>57</v>
      </c>
      <c r="U257" s="16">
        <v>2</v>
      </c>
      <c r="V257" s="16">
        <v>215</v>
      </c>
      <c r="W257" s="16">
        <v>52.64</v>
      </c>
      <c r="X257" s="16">
        <v>0</v>
      </c>
      <c r="Y257" s="16">
        <v>365</v>
      </c>
      <c r="Z257" s="16">
        <v>273.75</v>
      </c>
      <c r="AA257" s="16">
        <v>333</v>
      </c>
      <c r="AB257" s="16">
        <v>9</v>
      </c>
      <c r="AC257" s="16">
        <v>14</v>
      </c>
      <c r="AD257" s="16">
        <v>0.05</v>
      </c>
      <c r="AE257" s="39">
        <v>14410.2</v>
      </c>
      <c r="AF257" s="40">
        <v>1296.92</v>
      </c>
      <c r="AG257" s="40">
        <v>13113.28</v>
      </c>
      <c r="AH257" s="33">
        <f>IF(AG257&gt;'5'!$D$26, 1,0)</f>
        <v>1</v>
      </c>
      <c r="AI257" s="16"/>
      <c r="AJ257" s="16"/>
      <c r="AK257" s="17"/>
      <c r="AL257" s="17"/>
    </row>
    <row r="258" spans="1:38" ht="15.75" customHeight="1">
      <c r="A258" s="16">
        <v>837558</v>
      </c>
      <c r="B258" s="9" t="s">
        <v>1050</v>
      </c>
      <c r="C258" s="123" t="s">
        <v>1051</v>
      </c>
      <c r="D258" s="124"/>
      <c r="E258" s="16">
        <v>4377110</v>
      </c>
      <c r="F258" s="9" t="s">
        <v>1049</v>
      </c>
      <c r="G258" s="17">
        <v>41254</v>
      </c>
      <c r="H258" s="9" t="s">
        <v>45</v>
      </c>
      <c r="I258" s="10">
        <v>54</v>
      </c>
      <c r="J258" s="18">
        <v>1</v>
      </c>
      <c r="K258" s="9" t="s">
        <v>1009</v>
      </c>
      <c r="L258" s="16">
        <v>14</v>
      </c>
      <c r="M258" s="9" t="s">
        <v>1009</v>
      </c>
      <c r="N258" s="123" t="s">
        <v>1010</v>
      </c>
      <c r="O258" s="124"/>
      <c r="P258" s="16">
        <v>114</v>
      </c>
      <c r="Q258" s="9" t="s">
        <v>8</v>
      </c>
      <c r="R258" s="9" t="s">
        <v>899</v>
      </c>
      <c r="S258" s="9" t="s">
        <v>52</v>
      </c>
      <c r="T258" s="9" t="s">
        <v>57</v>
      </c>
      <c r="U258" s="16">
        <v>2</v>
      </c>
      <c r="V258" s="16">
        <v>183</v>
      </c>
      <c r="W258" s="16">
        <v>46.783999999999999</v>
      </c>
      <c r="X258" s="16">
        <v>0</v>
      </c>
      <c r="Y258" s="16">
        <v>365</v>
      </c>
      <c r="Z258" s="16">
        <v>273.75</v>
      </c>
      <c r="AA258" s="16">
        <v>1</v>
      </c>
      <c r="AB258" s="16">
        <v>10</v>
      </c>
      <c r="AC258" s="16">
        <v>14</v>
      </c>
      <c r="AD258" s="16">
        <v>0.05</v>
      </c>
      <c r="AE258" s="39">
        <v>12807.12</v>
      </c>
      <c r="AF258" s="40">
        <v>1152.6400000000001</v>
      </c>
      <c r="AG258" s="40">
        <v>11654.480000000001</v>
      </c>
      <c r="AH258" s="33">
        <f>IF(AG258&gt;'5'!$D$26, 1,0)</f>
        <v>1</v>
      </c>
      <c r="AI258" s="16"/>
      <c r="AJ258" s="16"/>
      <c r="AK258" s="17"/>
      <c r="AL258" s="17"/>
    </row>
    <row r="259" spans="1:38" ht="15.75" customHeight="1">
      <c r="A259" s="16">
        <v>837563</v>
      </c>
      <c r="B259" s="9" t="s">
        <v>1052</v>
      </c>
      <c r="C259" s="123" t="s">
        <v>1053</v>
      </c>
      <c r="D259" s="124"/>
      <c r="E259" s="16">
        <v>4377110</v>
      </c>
      <c r="F259" s="9" t="s">
        <v>1049</v>
      </c>
      <c r="G259" s="17">
        <v>41254</v>
      </c>
      <c r="H259" s="9" t="s">
        <v>45</v>
      </c>
      <c r="I259" s="10">
        <v>57</v>
      </c>
      <c r="J259" s="18">
        <v>1</v>
      </c>
      <c r="K259" s="9" t="s">
        <v>1009</v>
      </c>
      <c r="L259" s="16">
        <v>14</v>
      </c>
      <c r="M259" s="9" t="s">
        <v>1009</v>
      </c>
      <c r="N259" s="123" t="s">
        <v>1010</v>
      </c>
      <c r="O259" s="124"/>
      <c r="P259" s="16">
        <v>114</v>
      </c>
      <c r="Q259" s="9" t="s">
        <v>8</v>
      </c>
      <c r="R259" s="9" t="s">
        <v>899</v>
      </c>
      <c r="S259" s="9" t="s">
        <v>52</v>
      </c>
      <c r="T259" s="9" t="s">
        <v>57</v>
      </c>
      <c r="U259" s="16">
        <v>2</v>
      </c>
      <c r="V259" s="16">
        <v>183</v>
      </c>
      <c r="W259" s="16">
        <v>44.832000000000001</v>
      </c>
      <c r="X259" s="16">
        <v>0</v>
      </c>
      <c r="Y259" s="16">
        <v>343</v>
      </c>
      <c r="Z259" s="16">
        <v>257.25</v>
      </c>
      <c r="AA259" s="16">
        <v>3</v>
      </c>
      <c r="AB259" s="16">
        <v>9</v>
      </c>
      <c r="AC259" s="16">
        <v>14</v>
      </c>
      <c r="AD259" s="16">
        <v>0.33</v>
      </c>
      <c r="AE259" s="39">
        <v>11533.03</v>
      </c>
      <c r="AF259" s="40">
        <v>1037.97</v>
      </c>
      <c r="AG259" s="40">
        <v>10495.060000000001</v>
      </c>
      <c r="AH259" s="33">
        <f>IF(AG259&gt;'5'!$D$26, 1,0)</f>
        <v>1</v>
      </c>
      <c r="AI259" s="16"/>
      <c r="AJ259" s="16"/>
      <c r="AK259" s="17"/>
      <c r="AL259" s="17"/>
    </row>
    <row r="260" spans="1:38" ht="15.75" customHeight="1">
      <c r="A260" s="16">
        <v>840983</v>
      </c>
      <c r="B260" s="9" t="s">
        <v>1054</v>
      </c>
      <c r="C260" s="123" t="s">
        <v>1055</v>
      </c>
      <c r="D260" s="124"/>
      <c r="E260" s="16">
        <v>4377110</v>
      </c>
      <c r="F260" s="9" t="s">
        <v>1049</v>
      </c>
      <c r="G260" s="17">
        <v>41254</v>
      </c>
      <c r="H260" s="9" t="s">
        <v>45</v>
      </c>
      <c r="I260" s="10">
        <v>23</v>
      </c>
      <c r="J260" s="18">
        <v>1</v>
      </c>
      <c r="K260" s="9" t="s">
        <v>1009</v>
      </c>
      <c r="L260" s="16">
        <v>14</v>
      </c>
      <c r="M260" s="9" t="s">
        <v>1009</v>
      </c>
      <c r="N260" s="123" t="s">
        <v>1010</v>
      </c>
      <c r="O260" s="124"/>
      <c r="P260" s="16">
        <v>114</v>
      </c>
      <c r="Q260" s="9" t="s">
        <v>8</v>
      </c>
      <c r="R260" s="9" t="s">
        <v>899</v>
      </c>
      <c r="S260" s="9" t="s">
        <v>52</v>
      </c>
      <c r="T260" s="9" t="s">
        <v>50</v>
      </c>
      <c r="U260" s="16">
        <v>4</v>
      </c>
      <c r="V260" s="16">
        <v>0</v>
      </c>
      <c r="W260" s="16">
        <v>74.08</v>
      </c>
      <c r="X260" s="16">
        <v>0</v>
      </c>
      <c r="Y260" s="16">
        <v>365</v>
      </c>
      <c r="Z260" s="16">
        <v>273.75</v>
      </c>
      <c r="AA260" s="16">
        <v>4</v>
      </c>
      <c r="AB260" s="16">
        <v>10</v>
      </c>
      <c r="AC260" s="16">
        <v>14</v>
      </c>
      <c r="AD260" s="16">
        <v>0.06</v>
      </c>
      <c r="AE260" s="39">
        <v>20279.400000000001</v>
      </c>
      <c r="AF260" s="40">
        <v>1825.15</v>
      </c>
      <c r="AG260" s="40">
        <v>18454.25</v>
      </c>
      <c r="AH260" s="33">
        <f>IF(AG260&gt;'5'!$D$26, 1,0)</f>
        <v>1</v>
      </c>
      <c r="AI260" s="16"/>
      <c r="AJ260" s="16"/>
      <c r="AK260" s="17"/>
      <c r="AL260" s="17"/>
    </row>
    <row r="261" spans="1:38" ht="15.75" customHeight="1">
      <c r="A261" s="16">
        <v>846845</v>
      </c>
      <c r="B261" s="9" t="s">
        <v>1056</v>
      </c>
      <c r="C261" s="9" t="s">
        <v>1057</v>
      </c>
      <c r="D261" s="9" t="s">
        <v>1058</v>
      </c>
      <c r="E261" s="16">
        <v>4134671</v>
      </c>
      <c r="F261" s="9" t="s">
        <v>1042</v>
      </c>
      <c r="G261" s="17">
        <v>41225</v>
      </c>
      <c r="H261" s="9" t="s">
        <v>45</v>
      </c>
      <c r="I261" s="10">
        <v>53</v>
      </c>
      <c r="J261" s="18">
        <v>0.9</v>
      </c>
      <c r="K261" s="9" t="s">
        <v>1043</v>
      </c>
      <c r="L261" s="16">
        <v>9</v>
      </c>
      <c r="M261" s="26"/>
      <c r="N261" s="123" t="s">
        <v>942</v>
      </c>
      <c r="O261" s="124"/>
      <c r="P261" s="16">
        <v>104</v>
      </c>
      <c r="Q261" s="9" t="s">
        <v>8</v>
      </c>
      <c r="R261" s="9" t="s">
        <v>899</v>
      </c>
      <c r="S261" s="9" t="s">
        <v>68</v>
      </c>
      <c r="T261" s="9" t="s">
        <v>50</v>
      </c>
      <c r="U261" s="16">
        <v>3</v>
      </c>
      <c r="V261" s="9" t="s">
        <v>51</v>
      </c>
      <c r="W261" s="16">
        <v>73.12</v>
      </c>
      <c r="X261" s="16">
        <v>29.248000000000001</v>
      </c>
      <c r="Y261" s="16">
        <v>356</v>
      </c>
      <c r="Z261" s="16">
        <v>267</v>
      </c>
      <c r="AA261" s="16">
        <v>252</v>
      </c>
      <c r="AB261" s="16">
        <v>9</v>
      </c>
      <c r="AC261" s="16">
        <v>4</v>
      </c>
      <c r="AD261" s="16">
        <v>0.74</v>
      </c>
      <c r="AE261" s="39">
        <v>19523.04</v>
      </c>
      <c r="AF261" s="40">
        <v>1757.07</v>
      </c>
      <c r="AG261" s="40">
        <v>17765.97</v>
      </c>
      <c r="AH261" s="33">
        <f>IF(AG261&gt;'5'!$D$26, 1,0)</f>
        <v>1</v>
      </c>
      <c r="AI261" s="16"/>
      <c r="AJ261" s="16"/>
      <c r="AK261" s="17"/>
      <c r="AL261" s="17"/>
    </row>
    <row r="262" spans="1:38" ht="15.75" customHeight="1">
      <c r="A262" s="16">
        <v>854517</v>
      </c>
      <c r="B262" s="9" t="s">
        <v>1059</v>
      </c>
      <c r="C262" s="123" t="s">
        <v>1060</v>
      </c>
      <c r="D262" s="124"/>
      <c r="E262" s="16">
        <v>4377110</v>
      </c>
      <c r="F262" s="9" t="s">
        <v>1049</v>
      </c>
      <c r="G262" s="17">
        <v>41254</v>
      </c>
      <c r="H262" s="9" t="s">
        <v>45</v>
      </c>
      <c r="I262" s="10">
        <v>50</v>
      </c>
      <c r="J262" s="18">
        <v>1</v>
      </c>
      <c r="K262" s="9" t="s">
        <v>1009</v>
      </c>
      <c r="L262" s="16">
        <v>14</v>
      </c>
      <c r="M262" s="9" t="s">
        <v>939</v>
      </c>
      <c r="N262" s="123" t="s">
        <v>942</v>
      </c>
      <c r="O262" s="124"/>
      <c r="P262" s="16">
        <v>104</v>
      </c>
      <c r="Q262" s="9" t="s">
        <v>8</v>
      </c>
      <c r="R262" s="9" t="s">
        <v>899</v>
      </c>
      <c r="S262" s="9" t="s">
        <v>52</v>
      </c>
      <c r="T262" s="9" t="s">
        <v>50</v>
      </c>
      <c r="U262" s="16">
        <v>3</v>
      </c>
      <c r="V262" s="9" t="s">
        <v>51</v>
      </c>
      <c r="W262" s="16">
        <v>64.319999999999993</v>
      </c>
      <c r="X262" s="16">
        <v>0</v>
      </c>
      <c r="Y262" s="16">
        <v>355</v>
      </c>
      <c r="Z262" s="16">
        <v>266.25</v>
      </c>
      <c r="AA262" s="16">
        <v>8</v>
      </c>
      <c r="AB262" s="16">
        <v>9</v>
      </c>
      <c r="AC262" s="16">
        <v>14</v>
      </c>
      <c r="AD262" s="16">
        <v>0.11</v>
      </c>
      <c r="AE262" s="39">
        <v>17125.2</v>
      </c>
      <c r="AF262" s="40">
        <v>1541.27</v>
      </c>
      <c r="AG262" s="40">
        <v>15583.93</v>
      </c>
      <c r="AH262" s="33">
        <f>IF(AG262&gt;'5'!$D$26, 1,0)</f>
        <v>1</v>
      </c>
      <c r="AI262" s="16"/>
      <c r="AJ262" s="16"/>
      <c r="AK262" s="17"/>
      <c r="AL262" s="17"/>
    </row>
    <row r="263" spans="1:38" ht="15.75" customHeight="1">
      <c r="A263" s="16">
        <v>855470</v>
      </c>
      <c r="B263" s="9" t="s">
        <v>1061</v>
      </c>
      <c r="C263" s="123" t="s">
        <v>1062</v>
      </c>
      <c r="D263" s="124"/>
      <c r="E263" s="16">
        <v>4377110</v>
      </c>
      <c r="F263" s="9" t="s">
        <v>1049</v>
      </c>
      <c r="G263" s="17">
        <v>41254</v>
      </c>
      <c r="H263" s="9" t="s">
        <v>45</v>
      </c>
      <c r="I263" s="10">
        <v>60</v>
      </c>
      <c r="J263" s="18">
        <v>1</v>
      </c>
      <c r="K263" s="9" t="s">
        <v>1009</v>
      </c>
      <c r="L263" s="16">
        <v>14</v>
      </c>
      <c r="M263" s="9" t="s">
        <v>1009</v>
      </c>
      <c r="N263" s="123" t="s">
        <v>1010</v>
      </c>
      <c r="O263" s="124"/>
      <c r="P263" s="16">
        <v>114</v>
      </c>
      <c r="Q263" s="9" t="s">
        <v>8</v>
      </c>
      <c r="R263" s="9" t="s">
        <v>899</v>
      </c>
      <c r="S263" s="9" t="s">
        <v>52</v>
      </c>
      <c r="T263" s="9" t="s">
        <v>57</v>
      </c>
      <c r="U263" s="16">
        <v>2</v>
      </c>
      <c r="V263" s="16">
        <v>178</v>
      </c>
      <c r="W263" s="16">
        <v>51.648000000000003</v>
      </c>
      <c r="X263" s="16">
        <v>0</v>
      </c>
      <c r="Y263" s="16">
        <v>365</v>
      </c>
      <c r="Z263" s="16">
        <v>273.75</v>
      </c>
      <c r="AA263" s="16">
        <v>0</v>
      </c>
      <c r="AB263" s="26"/>
      <c r="AC263" s="16">
        <v>14</v>
      </c>
      <c r="AD263" s="26"/>
      <c r="AE263" s="39">
        <v>14138.64</v>
      </c>
      <c r="AF263" s="40">
        <v>1272.48</v>
      </c>
      <c r="AG263" s="40">
        <v>12866.16</v>
      </c>
      <c r="AH263" s="33">
        <f>IF(AG263&gt;'5'!$D$26, 1,0)</f>
        <v>1</v>
      </c>
      <c r="AI263" s="16"/>
      <c r="AJ263" s="16"/>
      <c r="AK263" s="27"/>
      <c r="AL263" s="27"/>
    </row>
    <row r="264" spans="1:38" ht="15.75" customHeight="1">
      <c r="A264" s="16">
        <v>855471</v>
      </c>
      <c r="B264" s="9" t="s">
        <v>1063</v>
      </c>
      <c r="C264" s="123" t="s">
        <v>1062</v>
      </c>
      <c r="D264" s="124"/>
      <c r="E264" s="16">
        <v>4377110</v>
      </c>
      <c r="F264" s="9" t="s">
        <v>1049</v>
      </c>
      <c r="G264" s="17">
        <v>41254</v>
      </c>
      <c r="H264" s="9" t="s">
        <v>45</v>
      </c>
      <c r="I264" s="10">
        <v>52</v>
      </c>
      <c r="J264" s="18">
        <v>1</v>
      </c>
      <c r="K264" s="9" t="s">
        <v>1009</v>
      </c>
      <c r="L264" s="16">
        <v>14</v>
      </c>
      <c r="M264" s="9" t="s">
        <v>1009</v>
      </c>
      <c r="N264" s="123" t="s">
        <v>1010</v>
      </c>
      <c r="O264" s="124"/>
      <c r="P264" s="16">
        <v>114</v>
      </c>
      <c r="Q264" s="9" t="s">
        <v>8</v>
      </c>
      <c r="R264" s="9" t="s">
        <v>899</v>
      </c>
      <c r="S264" s="9" t="s">
        <v>52</v>
      </c>
      <c r="T264" s="9" t="s">
        <v>57</v>
      </c>
      <c r="U264" s="16">
        <v>2</v>
      </c>
      <c r="V264" s="16">
        <v>248</v>
      </c>
      <c r="W264" s="16">
        <v>48.735999999999997</v>
      </c>
      <c r="X264" s="16">
        <v>0</v>
      </c>
      <c r="Y264" s="16">
        <v>360</v>
      </c>
      <c r="Z264" s="16">
        <v>270</v>
      </c>
      <c r="AA264" s="16">
        <v>0</v>
      </c>
      <c r="AB264" s="26"/>
      <c r="AC264" s="16">
        <v>14</v>
      </c>
      <c r="AD264" s="26"/>
      <c r="AE264" s="39">
        <v>13158.72</v>
      </c>
      <c r="AF264" s="40">
        <v>1184.28</v>
      </c>
      <c r="AG264" s="40">
        <v>11974.439999999999</v>
      </c>
      <c r="AH264" s="33">
        <f>IF(AG264&gt;'5'!$D$26, 1,0)</f>
        <v>1</v>
      </c>
      <c r="AI264" s="16"/>
      <c r="AJ264" s="16"/>
      <c r="AK264" s="27"/>
      <c r="AL264" s="27"/>
    </row>
    <row r="265" spans="1:38" ht="15.75" customHeight="1">
      <c r="A265" s="16">
        <v>856747</v>
      </c>
      <c r="B265" s="9" t="s">
        <v>1064</v>
      </c>
      <c r="C265" s="9" t="s">
        <v>1065</v>
      </c>
      <c r="D265" s="9" t="s">
        <v>1066</v>
      </c>
      <c r="E265" s="16">
        <v>4045928</v>
      </c>
      <c r="F265" s="9" t="s">
        <v>1067</v>
      </c>
      <c r="G265" s="17">
        <v>41216</v>
      </c>
      <c r="H265" s="9" t="s">
        <v>45</v>
      </c>
      <c r="I265" s="10">
        <v>6</v>
      </c>
      <c r="J265" s="18">
        <v>1</v>
      </c>
      <c r="K265" s="9" t="s">
        <v>917</v>
      </c>
      <c r="L265" s="16">
        <v>5</v>
      </c>
      <c r="M265" s="9" t="s">
        <v>917</v>
      </c>
      <c r="N265" s="123" t="s">
        <v>918</v>
      </c>
      <c r="O265" s="124"/>
      <c r="P265" s="16">
        <v>100</v>
      </c>
      <c r="Q265" s="9" t="s">
        <v>8</v>
      </c>
      <c r="R265" s="9" t="s">
        <v>899</v>
      </c>
      <c r="S265" s="9" t="s">
        <v>52</v>
      </c>
      <c r="T265" s="9" t="s">
        <v>50</v>
      </c>
      <c r="U265" s="16">
        <v>4</v>
      </c>
      <c r="V265" s="16">
        <v>366</v>
      </c>
      <c r="W265" s="16">
        <v>39.968000000000004</v>
      </c>
      <c r="X265" s="16">
        <v>19.936</v>
      </c>
      <c r="Y265" s="16">
        <v>40</v>
      </c>
      <c r="Z265" s="16">
        <v>30</v>
      </c>
      <c r="AA265" s="16">
        <v>275</v>
      </c>
      <c r="AB265" s="16">
        <v>9</v>
      </c>
      <c r="AC265" s="16">
        <v>5</v>
      </c>
      <c r="AD265" s="16">
        <v>2.5099999999999998</v>
      </c>
      <c r="AE265" s="39">
        <v>1199.04</v>
      </c>
      <c r="AF265" s="40">
        <v>107.91</v>
      </c>
      <c r="AG265" s="40">
        <v>1091.1299999999999</v>
      </c>
      <c r="AH265" s="33">
        <f>IF(AG265&gt;'5'!$D$26, 1,0)</f>
        <v>0</v>
      </c>
      <c r="AI265" s="16"/>
      <c r="AJ265" s="16"/>
      <c r="AK265" s="17"/>
      <c r="AL265" s="17"/>
    </row>
    <row r="266" spans="1:38" ht="15.75" customHeight="1">
      <c r="A266" s="16">
        <v>858235</v>
      </c>
      <c r="B266" s="9" t="s">
        <v>1068</v>
      </c>
      <c r="C266" s="123" t="s">
        <v>1051</v>
      </c>
      <c r="D266" s="124"/>
      <c r="E266" s="16">
        <v>4377110</v>
      </c>
      <c r="F266" s="9" t="s">
        <v>1049</v>
      </c>
      <c r="G266" s="17">
        <v>41254</v>
      </c>
      <c r="H266" s="9" t="s">
        <v>45</v>
      </c>
      <c r="I266" s="10">
        <v>16</v>
      </c>
      <c r="J266" s="18">
        <v>1</v>
      </c>
      <c r="K266" s="9" t="s">
        <v>1009</v>
      </c>
      <c r="L266" s="16">
        <v>14</v>
      </c>
      <c r="M266" s="9" t="s">
        <v>1009</v>
      </c>
      <c r="N266" s="123" t="s">
        <v>1010</v>
      </c>
      <c r="O266" s="124"/>
      <c r="P266" s="16">
        <v>114</v>
      </c>
      <c r="Q266" s="9" t="s">
        <v>8</v>
      </c>
      <c r="R266" s="9" t="s">
        <v>899</v>
      </c>
      <c r="S266" s="9" t="s">
        <v>52</v>
      </c>
      <c r="T266" s="9" t="s">
        <v>57</v>
      </c>
      <c r="U266" s="16">
        <v>2</v>
      </c>
      <c r="V266" s="9" t="s">
        <v>51</v>
      </c>
      <c r="W266" s="16">
        <v>38.975999999999999</v>
      </c>
      <c r="X266" s="16">
        <v>0</v>
      </c>
      <c r="Y266" s="16">
        <v>359</v>
      </c>
      <c r="Z266" s="16">
        <v>269.25</v>
      </c>
      <c r="AA266" s="16">
        <v>11</v>
      </c>
      <c r="AB266" s="16">
        <v>9</v>
      </c>
      <c r="AC266" s="16">
        <v>14</v>
      </c>
      <c r="AD266" s="16">
        <v>0.24</v>
      </c>
      <c r="AE266" s="39">
        <v>10494.29</v>
      </c>
      <c r="AF266" s="40">
        <v>944.49</v>
      </c>
      <c r="AG266" s="40">
        <v>9549.8000000000011</v>
      </c>
      <c r="AH266" s="33">
        <f>IF(AG266&gt;'5'!$D$26, 1,0)</f>
        <v>1</v>
      </c>
      <c r="AI266" s="16"/>
      <c r="AJ266" s="16"/>
      <c r="AK266" s="17"/>
      <c r="AL266" s="17"/>
    </row>
    <row r="267" spans="1:38" ht="15.75" customHeight="1">
      <c r="A267" s="16">
        <v>862259</v>
      </c>
      <c r="B267" s="9" t="s">
        <v>1069</v>
      </c>
      <c r="C267" s="9" t="s">
        <v>1070</v>
      </c>
      <c r="D267" s="9" t="s">
        <v>1071</v>
      </c>
      <c r="E267" s="16">
        <v>4519409</v>
      </c>
      <c r="F267" s="9" t="s">
        <v>1072</v>
      </c>
      <c r="G267" s="17">
        <v>41272</v>
      </c>
      <c r="H267" s="9" t="s">
        <v>65</v>
      </c>
      <c r="I267" s="10">
        <v>284</v>
      </c>
      <c r="J267" s="18">
        <v>0.8</v>
      </c>
      <c r="K267" s="9" t="s">
        <v>897</v>
      </c>
      <c r="L267" s="16">
        <v>4</v>
      </c>
      <c r="M267" s="9" t="s">
        <v>897</v>
      </c>
      <c r="N267" s="123" t="s">
        <v>898</v>
      </c>
      <c r="O267" s="124"/>
      <c r="P267" s="16">
        <v>106</v>
      </c>
      <c r="Q267" s="9" t="s">
        <v>8</v>
      </c>
      <c r="R267" s="9" t="s">
        <v>899</v>
      </c>
      <c r="S267" s="9" t="s">
        <v>52</v>
      </c>
      <c r="T267" s="9" t="s">
        <v>57</v>
      </c>
      <c r="U267" s="16">
        <v>2</v>
      </c>
      <c r="V267" s="9" t="s">
        <v>51</v>
      </c>
      <c r="W267" s="16">
        <v>39.968000000000004</v>
      </c>
      <c r="X267" s="16">
        <v>19.2</v>
      </c>
      <c r="Y267" s="16">
        <v>105</v>
      </c>
      <c r="Z267" s="16">
        <v>78.75</v>
      </c>
      <c r="AA267" s="16">
        <v>7</v>
      </c>
      <c r="AB267" s="16">
        <v>9</v>
      </c>
      <c r="AC267" s="16">
        <v>4</v>
      </c>
      <c r="AD267" s="16">
        <v>0.12</v>
      </c>
      <c r="AE267" s="39">
        <v>3147.48</v>
      </c>
      <c r="AF267" s="40">
        <v>283.27</v>
      </c>
      <c r="AG267" s="40">
        <v>2864.21</v>
      </c>
      <c r="AH267" s="33">
        <f>IF(AG267&gt;'5'!$D$26, 1,0)</f>
        <v>0</v>
      </c>
      <c r="AI267" s="16"/>
      <c r="AJ267" s="16"/>
      <c r="AK267" s="17"/>
      <c r="AL267" s="17"/>
    </row>
    <row r="268" spans="1:38" ht="15.75" customHeight="1">
      <c r="A268" s="16">
        <v>862266</v>
      </c>
      <c r="B268" s="9" t="s">
        <v>1073</v>
      </c>
      <c r="C268" s="9" t="s">
        <v>1074</v>
      </c>
      <c r="D268" s="9" t="s">
        <v>1071</v>
      </c>
      <c r="E268" s="16">
        <v>4519409</v>
      </c>
      <c r="F268" s="9" t="s">
        <v>1072</v>
      </c>
      <c r="G268" s="17">
        <v>41272</v>
      </c>
      <c r="H268" s="9" t="s">
        <v>65</v>
      </c>
      <c r="I268" s="10">
        <v>272</v>
      </c>
      <c r="J268" s="18">
        <v>0.8</v>
      </c>
      <c r="K268" s="9" t="s">
        <v>897</v>
      </c>
      <c r="L268" s="16">
        <v>4</v>
      </c>
      <c r="M268" s="9" t="s">
        <v>897</v>
      </c>
      <c r="N268" s="123" t="s">
        <v>898</v>
      </c>
      <c r="O268" s="124"/>
      <c r="P268" s="16">
        <v>106</v>
      </c>
      <c r="Q268" s="9" t="s">
        <v>8</v>
      </c>
      <c r="R268" s="9" t="s">
        <v>899</v>
      </c>
      <c r="S268" s="9" t="s">
        <v>52</v>
      </c>
      <c r="T268" s="9" t="s">
        <v>57</v>
      </c>
      <c r="U268" s="16">
        <v>2</v>
      </c>
      <c r="V268" s="16">
        <v>0</v>
      </c>
      <c r="W268" s="16">
        <v>39.968000000000004</v>
      </c>
      <c r="X268" s="16">
        <v>19.2</v>
      </c>
      <c r="Y268" s="16">
        <v>83</v>
      </c>
      <c r="Z268" s="16">
        <v>62.25</v>
      </c>
      <c r="AA268" s="16">
        <v>1</v>
      </c>
      <c r="AB268" s="16">
        <v>8</v>
      </c>
      <c r="AC268" s="16">
        <v>4</v>
      </c>
      <c r="AD268" s="16">
        <v>0.02</v>
      </c>
      <c r="AE268" s="39">
        <v>2488.0100000000002</v>
      </c>
      <c r="AF268" s="40">
        <v>223.92</v>
      </c>
      <c r="AG268" s="40">
        <v>2264.09</v>
      </c>
      <c r="AH268" s="33">
        <f>IF(AG268&gt;'5'!$D$26, 1,0)</f>
        <v>0</v>
      </c>
      <c r="AI268" s="16"/>
      <c r="AJ268" s="16"/>
      <c r="AK268" s="17"/>
      <c r="AL268" s="17"/>
    </row>
    <row r="269" spans="1:38" ht="15.75" customHeight="1">
      <c r="A269" s="16">
        <v>868430</v>
      </c>
      <c r="B269" s="9" t="s">
        <v>1075</v>
      </c>
      <c r="C269" s="9" t="s">
        <v>1076</v>
      </c>
      <c r="D269" s="9" t="s">
        <v>1077</v>
      </c>
      <c r="E269" s="16">
        <v>4180592</v>
      </c>
      <c r="F269" s="9" t="s">
        <v>1078</v>
      </c>
      <c r="G269" s="17">
        <v>41231</v>
      </c>
      <c r="H269" s="9" t="s">
        <v>65</v>
      </c>
      <c r="I269" s="10">
        <v>327</v>
      </c>
      <c r="J269" s="18">
        <v>0.98</v>
      </c>
      <c r="K269" s="9" t="s">
        <v>917</v>
      </c>
      <c r="L269" s="16">
        <v>10</v>
      </c>
      <c r="M269" s="9" t="s">
        <v>917</v>
      </c>
      <c r="N269" s="123" t="s">
        <v>918</v>
      </c>
      <c r="O269" s="124"/>
      <c r="P269" s="16">
        <v>100</v>
      </c>
      <c r="Q269" s="9" t="s">
        <v>8</v>
      </c>
      <c r="R269" s="9" t="s">
        <v>899</v>
      </c>
      <c r="S269" s="9" t="s">
        <v>52</v>
      </c>
      <c r="T269" s="9" t="s">
        <v>57</v>
      </c>
      <c r="U269" s="16">
        <v>2</v>
      </c>
      <c r="V269" s="9" t="s">
        <v>51</v>
      </c>
      <c r="W269" s="16">
        <v>25.376000000000001</v>
      </c>
      <c r="X269" s="16">
        <v>0</v>
      </c>
      <c r="Y269" s="16">
        <v>305</v>
      </c>
      <c r="Z269" s="16">
        <v>228.75</v>
      </c>
      <c r="AA269" s="16">
        <v>397</v>
      </c>
      <c r="AB269" s="16">
        <v>9</v>
      </c>
      <c r="AC269" s="16">
        <v>10</v>
      </c>
      <c r="AD269" s="16">
        <v>1.49</v>
      </c>
      <c r="AE269" s="39">
        <v>5804.76</v>
      </c>
      <c r="AF269" s="40">
        <v>522.42999999999995</v>
      </c>
      <c r="AG269" s="40">
        <v>5282.33</v>
      </c>
      <c r="AH269" s="33">
        <f>IF(AG269&gt;'5'!$D$26, 1,0)</f>
        <v>0</v>
      </c>
      <c r="AI269" s="16"/>
      <c r="AJ269" s="16"/>
      <c r="AK269" s="17"/>
      <c r="AL269" s="17"/>
    </row>
    <row r="270" spans="1:38" ht="15.75" customHeight="1">
      <c r="A270" s="16">
        <v>869581</v>
      </c>
      <c r="B270" s="9" t="s">
        <v>1079</v>
      </c>
      <c r="C270" s="9" t="s">
        <v>1080</v>
      </c>
      <c r="D270" s="9" t="s">
        <v>1081</v>
      </c>
      <c r="E270" s="16">
        <v>4581891</v>
      </c>
      <c r="F270" s="9" t="s">
        <v>1082</v>
      </c>
      <c r="G270" s="17">
        <v>41277</v>
      </c>
      <c r="H270" s="9" t="s">
        <v>51</v>
      </c>
      <c r="I270" s="10" t="s">
        <v>51</v>
      </c>
      <c r="J270" s="9" t="s">
        <v>51</v>
      </c>
      <c r="K270" s="9" t="s">
        <v>993</v>
      </c>
      <c r="L270" s="16">
        <v>3</v>
      </c>
      <c r="M270" s="9" t="s">
        <v>993</v>
      </c>
      <c r="N270" s="123" t="s">
        <v>994</v>
      </c>
      <c r="O270" s="124"/>
      <c r="P270" s="16">
        <v>111</v>
      </c>
      <c r="Q270" s="9" t="s">
        <v>8</v>
      </c>
      <c r="R270" s="9" t="s">
        <v>899</v>
      </c>
      <c r="S270" s="9" t="s">
        <v>70</v>
      </c>
      <c r="T270" s="9" t="s">
        <v>50</v>
      </c>
      <c r="U270" s="16">
        <v>4</v>
      </c>
      <c r="V270" s="16">
        <v>290</v>
      </c>
      <c r="W270" s="16">
        <v>93.567999999999998</v>
      </c>
      <c r="X270" s="16">
        <v>34.112000000000002</v>
      </c>
      <c r="Y270" s="16">
        <v>317</v>
      </c>
      <c r="Z270" s="16">
        <v>237.75</v>
      </c>
      <c r="AA270" s="16">
        <v>22</v>
      </c>
      <c r="AB270" s="16">
        <v>9</v>
      </c>
      <c r="AC270" s="16">
        <v>2</v>
      </c>
      <c r="AD270" s="16">
        <v>0.33</v>
      </c>
      <c r="AE270" s="39">
        <v>22245.79</v>
      </c>
      <c r="AF270" s="40">
        <v>2002.12</v>
      </c>
      <c r="AG270" s="40">
        <v>20243.670000000002</v>
      </c>
      <c r="AH270" s="33">
        <f>IF(AG270&gt;'5'!$D$26, 1,0)</f>
        <v>1</v>
      </c>
      <c r="AI270" s="16"/>
      <c r="AJ270" s="16"/>
      <c r="AK270" s="17"/>
      <c r="AL270" s="17"/>
    </row>
    <row r="271" spans="1:38" ht="15.75" customHeight="1">
      <c r="A271" s="16">
        <v>876209</v>
      </c>
      <c r="B271" s="9" t="s">
        <v>1083</v>
      </c>
      <c r="C271" s="123" t="s">
        <v>1084</v>
      </c>
      <c r="D271" s="124"/>
      <c r="E271" s="16">
        <v>1315699</v>
      </c>
      <c r="F271" s="9" t="s">
        <v>1085</v>
      </c>
      <c r="G271" s="17">
        <v>40836</v>
      </c>
      <c r="H271" s="9" t="s">
        <v>45</v>
      </c>
      <c r="I271" s="10">
        <v>46</v>
      </c>
      <c r="J271" s="18">
        <v>1</v>
      </c>
      <c r="K271" s="9" t="s">
        <v>939</v>
      </c>
      <c r="L271" s="16">
        <v>1</v>
      </c>
      <c r="M271" s="9" t="s">
        <v>939</v>
      </c>
      <c r="N271" s="123" t="s">
        <v>942</v>
      </c>
      <c r="O271" s="124"/>
      <c r="P271" s="16">
        <v>104</v>
      </c>
      <c r="Q271" s="9" t="s">
        <v>8</v>
      </c>
      <c r="R271" s="9" t="s">
        <v>899</v>
      </c>
      <c r="S271" s="9" t="s">
        <v>52</v>
      </c>
      <c r="T271" s="9" t="s">
        <v>50</v>
      </c>
      <c r="U271" s="16">
        <v>5</v>
      </c>
      <c r="V271" s="9" t="s">
        <v>51</v>
      </c>
      <c r="W271" s="16">
        <v>90.656000000000006</v>
      </c>
      <c r="X271" s="16">
        <v>0</v>
      </c>
      <c r="Y271" s="16">
        <v>180</v>
      </c>
      <c r="Z271" s="16">
        <v>135</v>
      </c>
      <c r="AA271" s="16">
        <v>171</v>
      </c>
      <c r="AB271" s="16">
        <v>9</v>
      </c>
      <c r="AC271" s="16">
        <v>1</v>
      </c>
      <c r="AD271" s="16">
        <v>0.98</v>
      </c>
      <c r="AE271" s="39">
        <v>12238.56</v>
      </c>
      <c r="AF271" s="40">
        <v>1101.47</v>
      </c>
      <c r="AG271" s="40">
        <v>11137.09</v>
      </c>
      <c r="AH271" s="33">
        <f>IF(AG271&gt;'5'!$D$26, 1,0)</f>
        <v>1</v>
      </c>
      <c r="AI271" s="16"/>
      <c r="AJ271" s="16"/>
      <c r="AK271" s="17"/>
      <c r="AL271" s="17"/>
    </row>
    <row r="272" spans="1:38" ht="15.75" customHeight="1">
      <c r="A272" s="16">
        <v>889252</v>
      </c>
      <c r="B272" s="9" t="s">
        <v>1086</v>
      </c>
      <c r="C272" s="9" t="s">
        <v>1076</v>
      </c>
      <c r="D272" s="9" t="s">
        <v>1077</v>
      </c>
      <c r="E272" s="16">
        <v>4180592</v>
      </c>
      <c r="F272" s="9" t="s">
        <v>1078</v>
      </c>
      <c r="G272" s="17">
        <v>41231</v>
      </c>
      <c r="H272" s="9" t="s">
        <v>65</v>
      </c>
      <c r="I272" s="10">
        <v>241</v>
      </c>
      <c r="J272" s="18">
        <v>0.98</v>
      </c>
      <c r="K272" s="9" t="s">
        <v>917</v>
      </c>
      <c r="L272" s="16">
        <v>10</v>
      </c>
      <c r="M272" s="9" t="s">
        <v>917</v>
      </c>
      <c r="N272" s="123" t="s">
        <v>918</v>
      </c>
      <c r="O272" s="124"/>
      <c r="P272" s="16">
        <v>100</v>
      </c>
      <c r="Q272" s="9" t="s">
        <v>8</v>
      </c>
      <c r="R272" s="9" t="s">
        <v>899</v>
      </c>
      <c r="S272" s="9" t="s">
        <v>52</v>
      </c>
      <c r="T272" s="9" t="s">
        <v>57</v>
      </c>
      <c r="U272" s="16">
        <v>2</v>
      </c>
      <c r="V272" s="9" t="s">
        <v>51</v>
      </c>
      <c r="W272" s="16">
        <v>25.376000000000001</v>
      </c>
      <c r="X272" s="16">
        <v>0</v>
      </c>
      <c r="Y272" s="16">
        <v>217</v>
      </c>
      <c r="Z272" s="16">
        <v>162.75</v>
      </c>
      <c r="AA272" s="16">
        <v>71</v>
      </c>
      <c r="AB272" s="16">
        <v>9</v>
      </c>
      <c r="AC272" s="16">
        <v>10</v>
      </c>
      <c r="AD272" s="16">
        <v>1.05</v>
      </c>
      <c r="AE272" s="39">
        <v>4129.9399999999996</v>
      </c>
      <c r="AF272" s="40">
        <v>371.69</v>
      </c>
      <c r="AG272" s="40">
        <v>3758.2499999999995</v>
      </c>
      <c r="AH272" s="33">
        <f>IF(AG272&gt;'5'!$D$26, 1,0)</f>
        <v>0</v>
      </c>
      <c r="AI272" s="16"/>
      <c r="AJ272" s="16"/>
      <c r="AK272" s="17"/>
      <c r="AL272" s="17"/>
    </row>
    <row r="273" spans="1:38" ht="15.75" customHeight="1">
      <c r="A273" s="16">
        <v>889269</v>
      </c>
      <c r="B273" s="9" t="s">
        <v>1087</v>
      </c>
      <c r="C273" s="123" t="s">
        <v>1088</v>
      </c>
      <c r="D273" s="124"/>
      <c r="E273" s="16">
        <v>4717608</v>
      </c>
      <c r="F273" s="9" t="s">
        <v>1089</v>
      </c>
      <c r="G273" s="17">
        <v>41289</v>
      </c>
      <c r="H273" s="9" t="s">
        <v>65</v>
      </c>
      <c r="I273" s="10">
        <v>205</v>
      </c>
      <c r="J273" s="18">
        <v>1</v>
      </c>
      <c r="K273" s="9" t="s">
        <v>1004</v>
      </c>
      <c r="L273" s="16">
        <v>4</v>
      </c>
      <c r="M273" s="9" t="s">
        <v>1004</v>
      </c>
      <c r="N273" s="123" t="s">
        <v>1005</v>
      </c>
      <c r="O273" s="124"/>
      <c r="P273" s="16">
        <v>112</v>
      </c>
      <c r="Q273" s="9" t="s">
        <v>8</v>
      </c>
      <c r="R273" s="9" t="s">
        <v>899</v>
      </c>
      <c r="S273" s="9" t="s">
        <v>52</v>
      </c>
      <c r="T273" s="9" t="s">
        <v>529</v>
      </c>
      <c r="U273" s="16">
        <v>8</v>
      </c>
      <c r="V273" s="16">
        <v>0</v>
      </c>
      <c r="W273" s="16">
        <v>19.488</v>
      </c>
      <c r="X273" s="16">
        <v>0</v>
      </c>
      <c r="Y273" s="16">
        <v>358</v>
      </c>
      <c r="Z273" s="16">
        <v>268.5</v>
      </c>
      <c r="AA273" s="16">
        <v>41</v>
      </c>
      <c r="AB273" s="16">
        <v>10</v>
      </c>
      <c r="AC273" s="16">
        <v>4</v>
      </c>
      <c r="AD273" s="16">
        <v>0.64</v>
      </c>
      <c r="AE273" s="39">
        <v>5232.53</v>
      </c>
      <c r="AF273" s="40">
        <v>470.93</v>
      </c>
      <c r="AG273" s="40">
        <v>4761.5999999999995</v>
      </c>
      <c r="AH273" s="33">
        <f>IF(AG273&gt;'5'!$D$26, 1,0)</f>
        <v>0</v>
      </c>
      <c r="AI273" s="16"/>
      <c r="AJ273" s="16"/>
      <c r="AK273" s="17"/>
      <c r="AL273" s="17"/>
    </row>
    <row r="274" spans="1:38" ht="15.75" customHeight="1">
      <c r="A274" s="16">
        <v>889272</v>
      </c>
      <c r="B274" s="9" t="s">
        <v>1090</v>
      </c>
      <c r="C274" s="123" t="s">
        <v>1076</v>
      </c>
      <c r="D274" s="124"/>
      <c r="E274" s="16">
        <v>4180592</v>
      </c>
      <c r="F274" s="9" t="s">
        <v>1078</v>
      </c>
      <c r="G274" s="17">
        <v>41231</v>
      </c>
      <c r="H274" s="9" t="s">
        <v>65</v>
      </c>
      <c r="I274" s="10">
        <v>170</v>
      </c>
      <c r="J274" s="18">
        <v>0.98</v>
      </c>
      <c r="K274" s="9" t="s">
        <v>917</v>
      </c>
      <c r="L274" s="16">
        <v>10</v>
      </c>
      <c r="M274" s="9" t="s">
        <v>917</v>
      </c>
      <c r="N274" s="123" t="s">
        <v>918</v>
      </c>
      <c r="O274" s="124"/>
      <c r="P274" s="16">
        <v>100</v>
      </c>
      <c r="Q274" s="9" t="s">
        <v>8</v>
      </c>
      <c r="R274" s="9" t="s">
        <v>899</v>
      </c>
      <c r="S274" s="9" t="s">
        <v>52</v>
      </c>
      <c r="T274" s="9" t="s">
        <v>57</v>
      </c>
      <c r="U274" s="16">
        <v>3</v>
      </c>
      <c r="V274" s="9" t="s">
        <v>51</v>
      </c>
      <c r="W274" s="16">
        <v>20.48</v>
      </c>
      <c r="X274" s="16">
        <v>0</v>
      </c>
      <c r="Y274" s="16">
        <v>335</v>
      </c>
      <c r="Z274" s="16">
        <v>251.25</v>
      </c>
      <c r="AA274" s="16">
        <v>165</v>
      </c>
      <c r="AB274" s="16">
        <v>9</v>
      </c>
      <c r="AC274" s="16">
        <v>10</v>
      </c>
      <c r="AD274" s="16">
        <v>0.96</v>
      </c>
      <c r="AE274" s="39">
        <v>5145.6000000000004</v>
      </c>
      <c r="AF274" s="40">
        <v>463.1</v>
      </c>
      <c r="AG274" s="40">
        <v>4682.5</v>
      </c>
      <c r="AH274" s="33">
        <f>IF(AG274&gt;'5'!$D$26, 1,0)</f>
        <v>0</v>
      </c>
      <c r="AI274" s="16"/>
      <c r="AJ274" s="16"/>
      <c r="AK274" s="17"/>
      <c r="AL274" s="17"/>
    </row>
    <row r="275" spans="1:38" ht="15.75" customHeight="1">
      <c r="A275" s="16">
        <v>889292</v>
      </c>
      <c r="B275" s="9" t="s">
        <v>1091</v>
      </c>
      <c r="C275" s="9" t="s">
        <v>1092</v>
      </c>
      <c r="D275" s="9" t="s">
        <v>1093</v>
      </c>
      <c r="E275" s="16">
        <v>4180592</v>
      </c>
      <c r="F275" s="9" t="s">
        <v>1078</v>
      </c>
      <c r="G275" s="17">
        <v>41231</v>
      </c>
      <c r="H275" s="9" t="s">
        <v>65</v>
      </c>
      <c r="I275" s="10">
        <v>318</v>
      </c>
      <c r="J275" s="18">
        <v>0.98</v>
      </c>
      <c r="K275" s="9" t="s">
        <v>917</v>
      </c>
      <c r="L275" s="16">
        <v>10</v>
      </c>
      <c r="M275" s="26"/>
      <c r="N275" s="123" t="s">
        <v>918</v>
      </c>
      <c r="O275" s="124"/>
      <c r="P275" s="16">
        <v>100</v>
      </c>
      <c r="Q275" s="9" t="s">
        <v>8</v>
      </c>
      <c r="R275" s="9" t="s">
        <v>899</v>
      </c>
      <c r="S275" s="9" t="s">
        <v>52</v>
      </c>
      <c r="T275" s="9" t="s">
        <v>529</v>
      </c>
      <c r="U275" s="16">
        <v>6</v>
      </c>
      <c r="V275" s="9" t="s">
        <v>51</v>
      </c>
      <c r="W275" s="16">
        <v>15.584</v>
      </c>
      <c r="X275" s="16">
        <v>0</v>
      </c>
      <c r="Y275" s="16">
        <v>306</v>
      </c>
      <c r="Z275" s="16">
        <v>229.5</v>
      </c>
      <c r="AA275" s="16">
        <v>167</v>
      </c>
      <c r="AB275" s="16">
        <v>10</v>
      </c>
      <c r="AC275" s="16">
        <v>10</v>
      </c>
      <c r="AD275" s="16">
        <v>0.98</v>
      </c>
      <c r="AE275" s="39">
        <v>3576.53</v>
      </c>
      <c r="AF275" s="40">
        <v>321.89</v>
      </c>
      <c r="AG275" s="40">
        <v>3254.6400000000003</v>
      </c>
      <c r="AH275" s="33">
        <f>IF(AG275&gt;'5'!$D$26, 1,0)</f>
        <v>0</v>
      </c>
      <c r="AI275" s="16"/>
      <c r="AJ275" s="16"/>
      <c r="AK275" s="17"/>
      <c r="AL275" s="17"/>
    </row>
    <row r="276" spans="1:38" ht="15.75" customHeight="1">
      <c r="A276" s="16">
        <v>891182</v>
      </c>
      <c r="B276" s="9" t="s">
        <v>1094</v>
      </c>
      <c r="C276" s="9" t="s">
        <v>1095</v>
      </c>
      <c r="D276" s="9" t="s">
        <v>1096</v>
      </c>
      <c r="E276" s="16">
        <v>4402118</v>
      </c>
      <c r="F276" s="9" t="s">
        <v>1097</v>
      </c>
      <c r="G276" s="17">
        <v>41257</v>
      </c>
      <c r="H276" s="9" t="s">
        <v>51</v>
      </c>
      <c r="I276" s="10" t="s">
        <v>51</v>
      </c>
      <c r="J276" s="9" t="s">
        <v>51</v>
      </c>
      <c r="K276" s="9" t="s">
        <v>939</v>
      </c>
      <c r="L276" s="16">
        <v>2</v>
      </c>
      <c r="M276" s="9" t="s">
        <v>939</v>
      </c>
      <c r="N276" s="123" t="s">
        <v>942</v>
      </c>
      <c r="O276" s="124"/>
      <c r="P276" s="16">
        <v>104</v>
      </c>
      <c r="Q276" s="9" t="s">
        <v>8</v>
      </c>
      <c r="R276" s="9" t="s">
        <v>899</v>
      </c>
      <c r="S276" s="9" t="s">
        <v>49</v>
      </c>
      <c r="T276" s="9" t="s">
        <v>57</v>
      </c>
      <c r="U276" s="16">
        <v>2</v>
      </c>
      <c r="V276" s="9" t="s">
        <v>51</v>
      </c>
      <c r="W276" s="16">
        <v>70.176000000000002</v>
      </c>
      <c r="X276" s="16">
        <v>0</v>
      </c>
      <c r="Y276" s="16">
        <v>0</v>
      </c>
      <c r="Z276" s="16">
        <v>0</v>
      </c>
      <c r="AA276" s="16">
        <v>0</v>
      </c>
      <c r="AB276" s="26"/>
      <c r="AC276" s="16">
        <v>2</v>
      </c>
      <c r="AD276" s="26"/>
      <c r="AE276" s="39">
        <v>0</v>
      </c>
      <c r="AF276" s="40">
        <v>0</v>
      </c>
      <c r="AG276" s="40">
        <v>0</v>
      </c>
      <c r="AH276" s="33">
        <f>IF(AG276&gt;'5'!$D$26, 1,0)</f>
        <v>0</v>
      </c>
      <c r="AI276" s="16"/>
      <c r="AJ276" s="16"/>
      <c r="AK276" s="27"/>
      <c r="AL276" s="27"/>
    </row>
    <row r="277" spans="1:38" ht="15.75" customHeight="1">
      <c r="A277" s="16">
        <v>891226</v>
      </c>
      <c r="B277" s="9" t="s">
        <v>1098</v>
      </c>
      <c r="C277" s="9" t="s">
        <v>1099</v>
      </c>
      <c r="D277" s="9" t="s">
        <v>1100</v>
      </c>
      <c r="E277" s="16">
        <v>4402118</v>
      </c>
      <c r="F277" s="9" t="s">
        <v>1097</v>
      </c>
      <c r="G277" s="17">
        <v>41257</v>
      </c>
      <c r="H277" s="9" t="s">
        <v>51</v>
      </c>
      <c r="I277" s="10" t="s">
        <v>51</v>
      </c>
      <c r="J277" s="9" t="s">
        <v>51</v>
      </c>
      <c r="K277" s="9" t="s">
        <v>939</v>
      </c>
      <c r="L277" s="16">
        <v>2</v>
      </c>
      <c r="M277" s="9" t="s">
        <v>939</v>
      </c>
      <c r="N277" s="123" t="s">
        <v>942</v>
      </c>
      <c r="O277" s="124"/>
      <c r="P277" s="16">
        <v>104</v>
      </c>
      <c r="Q277" s="9" t="s">
        <v>8</v>
      </c>
      <c r="R277" s="9" t="s">
        <v>899</v>
      </c>
      <c r="S277" s="9" t="s">
        <v>49</v>
      </c>
      <c r="T277" s="9" t="s">
        <v>57</v>
      </c>
      <c r="U277" s="16">
        <v>2</v>
      </c>
      <c r="V277" s="9" t="s">
        <v>51</v>
      </c>
      <c r="W277" s="16">
        <v>69.215999999999994</v>
      </c>
      <c r="X277" s="16">
        <v>0</v>
      </c>
      <c r="Y277" s="16">
        <v>0</v>
      </c>
      <c r="Z277" s="16">
        <v>0</v>
      </c>
      <c r="AA277" s="16">
        <v>0</v>
      </c>
      <c r="AB277" s="26"/>
      <c r="AC277" s="16">
        <v>2</v>
      </c>
      <c r="AD277" s="26"/>
      <c r="AE277" s="39">
        <v>0</v>
      </c>
      <c r="AF277" s="40">
        <v>0</v>
      </c>
      <c r="AG277" s="40">
        <v>0</v>
      </c>
      <c r="AH277" s="33">
        <f>IF(AG277&gt;'5'!$D$26, 1,0)</f>
        <v>0</v>
      </c>
      <c r="AI277" s="16"/>
      <c r="AJ277" s="16"/>
      <c r="AK277" s="27"/>
      <c r="AL277" s="27"/>
    </row>
    <row r="278" spans="1:38" ht="15.75" customHeight="1">
      <c r="A278" s="16">
        <v>897064</v>
      </c>
      <c r="B278" s="9" t="s">
        <v>1101</v>
      </c>
      <c r="C278" s="9" t="s">
        <v>972</v>
      </c>
      <c r="D278" s="9" t="s">
        <v>976</v>
      </c>
      <c r="E278" s="16">
        <v>2121659</v>
      </c>
      <c r="F278" s="9" t="s">
        <v>974</v>
      </c>
      <c r="G278" s="17">
        <v>41011</v>
      </c>
      <c r="H278" s="9" t="s">
        <v>45</v>
      </c>
      <c r="I278" s="10">
        <v>13</v>
      </c>
      <c r="J278" s="18">
        <v>1</v>
      </c>
      <c r="K278" s="9" t="s">
        <v>897</v>
      </c>
      <c r="L278" s="16">
        <v>26</v>
      </c>
      <c r="M278" s="9" t="s">
        <v>897</v>
      </c>
      <c r="N278" s="123" t="s">
        <v>898</v>
      </c>
      <c r="O278" s="124"/>
      <c r="P278" s="16">
        <v>106</v>
      </c>
      <c r="Q278" s="9" t="s">
        <v>8</v>
      </c>
      <c r="R278" s="9" t="s">
        <v>899</v>
      </c>
      <c r="S278" s="9" t="s">
        <v>52</v>
      </c>
      <c r="T278" s="9" t="s">
        <v>57</v>
      </c>
      <c r="U278" s="16">
        <v>2</v>
      </c>
      <c r="V278" s="9" t="s">
        <v>51</v>
      </c>
      <c r="W278" s="16">
        <v>35.103999999999999</v>
      </c>
      <c r="X278" s="16">
        <v>6.4</v>
      </c>
      <c r="Y278" s="16">
        <v>360</v>
      </c>
      <c r="Z278" s="16">
        <v>270</v>
      </c>
      <c r="AA278" s="16">
        <v>4</v>
      </c>
      <c r="AB278" s="16">
        <v>8</v>
      </c>
      <c r="AC278" s="16">
        <v>23</v>
      </c>
      <c r="AD278" s="16">
        <v>0.06</v>
      </c>
      <c r="AE278" s="39">
        <v>9478.08</v>
      </c>
      <c r="AF278" s="40">
        <v>853.03</v>
      </c>
      <c r="AG278" s="40">
        <v>8625.0499999999993</v>
      </c>
      <c r="AH278" s="33">
        <f>IF(AG278&gt;'5'!$D$26, 1,0)</f>
        <v>1</v>
      </c>
      <c r="AI278" s="16"/>
      <c r="AJ278" s="16"/>
      <c r="AK278" s="17"/>
      <c r="AL278" s="17"/>
    </row>
    <row r="279" spans="1:38" ht="15.75" customHeight="1">
      <c r="A279" s="16">
        <v>899766</v>
      </c>
      <c r="B279" s="9" t="s">
        <v>1102</v>
      </c>
      <c r="C279" s="123" t="s">
        <v>1103</v>
      </c>
      <c r="D279" s="124"/>
      <c r="E279" s="16">
        <v>4717608</v>
      </c>
      <c r="F279" s="9" t="s">
        <v>1089</v>
      </c>
      <c r="G279" s="17">
        <v>41289</v>
      </c>
      <c r="H279" s="9" t="s">
        <v>65</v>
      </c>
      <c r="I279" s="10">
        <v>258</v>
      </c>
      <c r="J279" s="18">
        <v>1</v>
      </c>
      <c r="K279" s="9" t="s">
        <v>1004</v>
      </c>
      <c r="L279" s="16">
        <v>4</v>
      </c>
      <c r="M279" s="9" t="s">
        <v>1004</v>
      </c>
      <c r="N279" s="123" t="s">
        <v>1005</v>
      </c>
      <c r="O279" s="124"/>
      <c r="P279" s="16">
        <v>112</v>
      </c>
      <c r="Q279" s="9" t="s">
        <v>8</v>
      </c>
      <c r="R279" s="9" t="s">
        <v>899</v>
      </c>
      <c r="S279" s="9" t="s">
        <v>52</v>
      </c>
      <c r="T279" s="9" t="s">
        <v>529</v>
      </c>
      <c r="U279" s="16">
        <v>6</v>
      </c>
      <c r="V279" s="9" t="s">
        <v>51</v>
      </c>
      <c r="W279" s="16">
        <v>19.488</v>
      </c>
      <c r="X279" s="16">
        <v>0</v>
      </c>
      <c r="Y279" s="16">
        <v>358</v>
      </c>
      <c r="Z279" s="16">
        <v>268.5</v>
      </c>
      <c r="AA279" s="16">
        <v>15</v>
      </c>
      <c r="AB279" s="16">
        <v>10</v>
      </c>
      <c r="AC279" s="16">
        <v>4</v>
      </c>
      <c r="AD279" s="16">
        <v>0.32</v>
      </c>
      <c r="AE279" s="39">
        <v>5232.53</v>
      </c>
      <c r="AF279" s="40">
        <v>470.93</v>
      </c>
      <c r="AG279" s="40">
        <v>4761.5999999999995</v>
      </c>
      <c r="AH279" s="33">
        <f>IF(AG279&gt;'5'!$D$26, 1,0)</f>
        <v>0</v>
      </c>
      <c r="AI279" s="16"/>
      <c r="AJ279" s="16"/>
      <c r="AK279" s="17"/>
      <c r="AL279" s="17"/>
    </row>
    <row r="280" spans="1:38" ht="15">
      <c r="A280" s="27"/>
      <c r="B280" s="27"/>
      <c r="C280" s="27"/>
      <c r="D280" s="27"/>
      <c r="E280" s="27"/>
      <c r="F280" s="27"/>
      <c r="G280" s="27"/>
      <c r="H280" s="27"/>
      <c r="I280" s="33"/>
      <c r="J280" s="27"/>
      <c r="K280" s="27"/>
      <c r="L280" s="27"/>
      <c r="M280" s="27"/>
      <c r="N280" s="27"/>
      <c r="O280" s="27"/>
      <c r="P280" s="27"/>
      <c r="Q280" s="27"/>
      <c r="R280" s="27"/>
      <c r="S280" s="27"/>
      <c r="T280" s="27"/>
      <c r="U280" s="27"/>
      <c r="V280" s="27"/>
      <c r="W280" s="27"/>
      <c r="X280" s="27"/>
      <c r="Y280" s="27"/>
      <c r="Z280" s="27"/>
      <c r="AA280" s="27"/>
      <c r="AB280" s="27"/>
      <c r="AC280" s="27"/>
      <c r="AD280" s="27"/>
      <c r="AE280" s="12"/>
      <c r="AG280" s="34"/>
      <c r="AH280" s="35"/>
    </row>
    <row r="281" spans="1:38" ht="15">
      <c r="A281" s="27"/>
      <c r="B281" s="27"/>
      <c r="C281" s="27"/>
      <c r="D281" s="27"/>
      <c r="E281" s="27"/>
      <c r="F281" s="27"/>
      <c r="G281" s="27"/>
      <c r="H281" s="27"/>
      <c r="I281" s="33"/>
      <c r="J281" s="27"/>
      <c r="K281" s="27"/>
      <c r="L281" s="27"/>
      <c r="M281" s="27"/>
      <c r="N281" s="27"/>
      <c r="O281" s="27"/>
      <c r="P281" s="27"/>
      <c r="Q281" s="27"/>
      <c r="R281" s="27"/>
      <c r="S281" s="27"/>
      <c r="T281" s="27"/>
      <c r="U281" s="27"/>
      <c r="V281" s="27"/>
      <c r="W281" s="27"/>
      <c r="X281" s="27"/>
      <c r="Y281" s="27"/>
      <c r="Z281" s="27"/>
      <c r="AA281" s="27"/>
      <c r="AB281" s="27"/>
      <c r="AC281" s="27"/>
      <c r="AD281" s="27"/>
      <c r="AE281" s="12"/>
      <c r="AG281" s="34"/>
      <c r="AH281" s="35"/>
    </row>
    <row r="282" spans="1:38" ht="15">
      <c r="A282" s="27"/>
      <c r="B282" s="27"/>
      <c r="C282" s="27"/>
      <c r="D282" s="27"/>
      <c r="E282" s="27"/>
      <c r="F282" s="27"/>
      <c r="G282" s="27"/>
      <c r="H282" s="27"/>
      <c r="I282" s="33"/>
      <c r="J282" s="27"/>
      <c r="K282" s="27"/>
      <c r="L282" s="27"/>
      <c r="M282" s="27"/>
      <c r="N282" s="27"/>
      <c r="O282" s="27"/>
      <c r="P282" s="27"/>
      <c r="Q282" s="27"/>
      <c r="R282" s="27"/>
      <c r="S282" s="27"/>
      <c r="T282" s="27"/>
      <c r="U282" s="27"/>
      <c r="V282" s="27"/>
      <c r="W282" s="27"/>
      <c r="X282" s="27"/>
      <c r="Y282" s="27"/>
      <c r="Z282" s="27"/>
      <c r="AA282" s="27"/>
      <c r="AB282" s="27"/>
      <c r="AC282" s="27"/>
      <c r="AD282" s="27"/>
      <c r="AE282" s="41">
        <f>SUM(AE2:AE279)</f>
        <v>4960882.9900000012</v>
      </c>
      <c r="AF282" s="36">
        <f>SUM(AF2:AF279)</f>
        <v>446479.55999999988</v>
      </c>
      <c r="AG282" s="38">
        <f>SUM(AG2:AG279)</f>
        <v>4514403.43</v>
      </c>
      <c r="AH282" s="35"/>
    </row>
    <row r="283" spans="1:38" ht="15">
      <c r="A283" s="27"/>
      <c r="B283" s="27"/>
      <c r="C283" s="27"/>
      <c r="D283" s="27"/>
      <c r="E283" s="27"/>
      <c r="F283" s="27"/>
      <c r="G283" s="27"/>
      <c r="H283" s="27"/>
      <c r="I283" s="33"/>
      <c r="J283" s="27"/>
      <c r="K283" s="27"/>
      <c r="L283" s="27"/>
      <c r="M283" s="27"/>
      <c r="N283" s="27"/>
      <c r="O283" s="27"/>
      <c r="P283" s="27"/>
      <c r="Q283" s="27"/>
      <c r="R283" s="27"/>
      <c r="S283" s="27"/>
      <c r="T283" s="27"/>
      <c r="U283" s="27"/>
      <c r="V283" s="27"/>
      <c r="W283" s="27"/>
      <c r="X283" s="27"/>
      <c r="Y283" s="27"/>
      <c r="Z283" s="27"/>
      <c r="AA283" s="27"/>
      <c r="AB283" s="27"/>
      <c r="AC283" s="27"/>
      <c r="AD283" s="27"/>
      <c r="AE283" s="12"/>
      <c r="AG283" s="38">
        <f>AVERAGE(AG2:AG279)</f>
        <v>16238.861258992805</v>
      </c>
      <c r="AH283" s="35"/>
    </row>
    <row r="284" spans="1:38" ht="15">
      <c r="A284" s="27"/>
      <c r="B284" s="27"/>
      <c r="C284" s="27"/>
      <c r="D284" s="27"/>
      <c r="E284" s="27"/>
      <c r="F284" s="27"/>
      <c r="G284" s="27"/>
      <c r="H284" s="27"/>
      <c r="I284" s="33"/>
      <c r="J284" s="27"/>
      <c r="K284" s="27"/>
      <c r="L284" s="27"/>
      <c r="M284" s="27"/>
      <c r="N284" s="27"/>
      <c r="O284" s="27"/>
      <c r="P284" s="27"/>
      <c r="Q284" s="27"/>
      <c r="R284" s="27"/>
      <c r="S284" s="27"/>
      <c r="T284" s="27"/>
      <c r="U284" s="27"/>
      <c r="V284" s="27"/>
      <c r="W284" s="27"/>
      <c r="X284" s="27"/>
      <c r="Y284" s="27"/>
      <c r="Z284" s="27"/>
      <c r="AA284" s="27"/>
      <c r="AB284" s="27"/>
      <c r="AC284" s="27"/>
      <c r="AD284" s="27"/>
      <c r="AE284" s="12"/>
      <c r="AG284" s="34"/>
      <c r="AH284" s="35"/>
    </row>
    <row r="285" spans="1:38" ht="15">
      <c r="A285" s="27"/>
      <c r="B285" s="27"/>
      <c r="C285" s="27"/>
      <c r="D285" s="27"/>
      <c r="E285" s="27"/>
      <c r="F285" s="27"/>
      <c r="G285" s="27"/>
      <c r="H285" s="27"/>
      <c r="I285" s="33"/>
      <c r="J285" s="27"/>
      <c r="K285" s="27"/>
      <c r="L285" s="27"/>
      <c r="M285" s="27"/>
      <c r="N285" s="27"/>
      <c r="O285" s="27"/>
      <c r="P285" s="27"/>
      <c r="Q285" s="27"/>
      <c r="R285" s="27"/>
      <c r="S285" s="27"/>
      <c r="T285" s="27"/>
      <c r="U285" s="27"/>
      <c r="V285" s="27"/>
      <c r="W285" s="27"/>
      <c r="X285" s="27"/>
      <c r="Y285" s="27"/>
      <c r="Z285" s="27"/>
      <c r="AA285" s="27"/>
      <c r="AB285" s="27"/>
      <c r="AC285" s="27"/>
      <c r="AD285" s="27"/>
      <c r="AE285" s="12"/>
      <c r="AG285" s="34"/>
      <c r="AH285" s="35"/>
    </row>
    <row r="286" spans="1:38" ht="15">
      <c r="A286" s="27"/>
      <c r="B286" s="27"/>
      <c r="C286" s="27"/>
      <c r="D286" s="27"/>
      <c r="E286" s="27"/>
      <c r="F286" s="27"/>
      <c r="G286" s="27"/>
      <c r="H286" s="27"/>
      <c r="I286" s="33"/>
      <c r="J286" s="27"/>
      <c r="K286" s="27"/>
      <c r="L286" s="27"/>
      <c r="M286" s="27"/>
      <c r="N286" s="27"/>
      <c r="O286" s="27"/>
      <c r="P286" s="27"/>
      <c r="Q286" s="27"/>
      <c r="R286" s="27"/>
      <c r="S286" s="27"/>
      <c r="T286" s="27"/>
      <c r="U286" s="27"/>
      <c r="V286" s="27"/>
      <c r="W286" s="27"/>
      <c r="X286" s="27"/>
      <c r="Y286" s="27"/>
      <c r="Z286" s="27"/>
      <c r="AA286" s="27"/>
      <c r="AB286" s="27"/>
      <c r="AC286" s="27"/>
      <c r="AD286" s="27"/>
      <c r="AE286" s="12"/>
      <c r="AG286" s="34"/>
      <c r="AH286" s="35"/>
    </row>
    <row r="287" spans="1:38" ht="15">
      <c r="A287" s="27"/>
      <c r="B287" s="27"/>
      <c r="C287" s="27"/>
      <c r="D287" s="27"/>
      <c r="E287" s="27"/>
      <c r="F287" s="27"/>
      <c r="G287" s="27"/>
      <c r="H287" s="27"/>
      <c r="I287" s="33"/>
      <c r="J287" s="27"/>
      <c r="K287" s="27"/>
      <c r="L287" s="27"/>
      <c r="M287" s="27"/>
      <c r="N287" s="27"/>
      <c r="O287" s="27"/>
      <c r="P287" s="27"/>
      <c r="Q287" s="27"/>
      <c r="R287" s="27"/>
      <c r="S287" s="27"/>
      <c r="T287" s="27"/>
      <c r="U287" s="27"/>
      <c r="V287" s="27"/>
      <c r="W287" s="27"/>
      <c r="X287" s="27"/>
      <c r="Y287" s="27"/>
      <c r="Z287" s="27"/>
      <c r="AA287" s="27"/>
      <c r="AB287" s="27"/>
      <c r="AC287" s="27"/>
      <c r="AD287" s="27"/>
      <c r="AE287" s="12"/>
      <c r="AG287" s="34"/>
      <c r="AH287" s="35"/>
    </row>
    <row r="288" spans="1:38" ht="15">
      <c r="A288" s="27"/>
      <c r="B288" s="27"/>
      <c r="C288" s="27"/>
      <c r="D288" s="27"/>
      <c r="E288" s="27"/>
      <c r="F288" s="27"/>
      <c r="G288" s="27"/>
      <c r="H288" s="27"/>
      <c r="I288" s="33"/>
      <c r="J288" s="27"/>
      <c r="K288" s="27"/>
      <c r="L288" s="27"/>
      <c r="M288" s="27"/>
      <c r="N288" s="27"/>
      <c r="O288" s="27"/>
      <c r="P288" s="27"/>
      <c r="Q288" s="27"/>
      <c r="R288" s="27"/>
      <c r="S288" s="27"/>
      <c r="T288" s="27"/>
      <c r="U288" s="27"/>
      <c r="V288" s="27"/>
      <c r="W288" s="27"/>
      <c r="X288" s="27"/>
      <c r="Y288" s="27"/>
      <c r="Z288" s="27"/>
      <c r="AA288" s="27"/>
      <c r="AB288" s="27"/>
      <c r="AC288" s="27"/>
      <c r="AD288" s="27"/>
      <c r="AE288" s="12"/>
      <c r="AG288" s="34"/>
      <c r="AH288" s="35"/>
    </row>
    <row r="289" spans="1:34" ht="15">
      <c r="A289" s="27"/>
      <c r="B289" s="27"/>
      <c r="C289" s="27"/>
      <c r="D289" s="27"/>
      <c r="E289" s="27"/>
      <c r="F289" s="27"/>
      <c r="G289" s="27"/>
      <c r="H289" s="27"/>
      <c r="I289" s="33"/>
      <c r="J289" s="27"/>
      <c r="K289" s="27"/>
      <c r="L289" s="27"/>
      <c r="M289" s="27"/>
      <c r="N289" s="27"/>
      <c r="O289" s="27"/>
      <c r="P289" s="27"/>
      <c r="Q289" s="27"/>
      <c r="R289" s="27"/>
      <c r="S289" s="27"/>
      <c r="T289" s="27"/>
      <c r="U289" s="27"/>
      <c r="V289" s="27"/>
      <c r="W289" s="27"/>
      <c r="X289" s="27"/>
      <c r="Y289" s="27"/>
      <c r="Z289" s="27"/>
      <c r="AA289" s="27"/>
      <c r="AB289" s="27"/>
      <c r="AC289" s="27"/>
      <c r="AD289" s="27"/>
      <c r="AE289" s="12"/>
      <c r="AG289" s="34"/>
      <c r="AH289" s="35"/>
    </row>
    <row r="290" spans="1:34" ht="15">
      <c r="A290" s="27"/>
      <c r="B290" s="27"/>
      <c r="C290" s="27"/>
      <c r="D290" s="27"/>
      <c r="E290" s="27"/>
      <c r="F290" s="27"/>
      <c r="G290" s="27"/>
      <c r="H290" s="27"/>
      <c r="I290" s="33"/>
      <c r="J290" s="27"/>
      <c r="K290" s="27"/>
      <c r="L290" s="27"/>
      <c r="M290" s="27"/>
      <c r="N290" s="27"/>
      <c r="O290" s="27"/>
      <c r="P290" s="27"/>
      <c r="Q290" s="27"/>
      <c r="R290" s="27"/>
      <c r="S290" s="27"/>
      <c r="T290" s="27"/>
      <c r="U290" s="27"/>
      <c r="V290" s="27"/>
      <c r="W290" s="27"/>
      <c r="X290" s="27"/>
      <c r="Y290" s="27"/>
      <c r="Z290" s="27"/>
      <c r="AA290" s="27"/>
      <c r="AB290" s="27"/>
      <c r="AC290" s="27"/>
      <c r="AD290" s="27"/>
      <c r="AE290" s="12"/>
      <c r="AG290" s="34"/>
      <c r="AH290" s="35"/>
    </row>
    <row r="291" spans="1:34" ht="15">
      <c r="A291" s="27"/>
      <c r="B291" s="27"/>
      <c r="C291" s="27"/>
      <c r="D291" s="27"/>
      <c r="E291" s="27"/>
      <c r="F291" s="27"/>
      <c r="G291" s="27"/>
      <c r="H291" s="27"/>
      <c r="I291" s="33"/>
      <c r="J291" s="27"/>
      <c r="K291" s="27"/>
      <c r="L291" s="27"/>
      <c r="M291" s="27"/>
      <c r="N291" s="27"/>
      <c r="O291" s="27"/>
      <c r="P291" s="27"/>
      <c r="Q291" s="27"/>
      <c r="R291" s="27"/>
      <c r="S291" s="27"/>
      <c r="T291" s="27"/>
      <c r="U291" s="27"/>
      <c r="V291" s="27"/>
      <c r="W291" s="27"/>
      <c r="X291" s="27"/>
      <c r="Y291" s="27"/>
      <c r="Z291" s="27"/>
      <c r="AA291" s="27"/>
      <c r="AB291" s="27"/>
      <c r="AC291" s="27"/>
      <c r="AD291" s="27"/>
      <c r="AE291" s="12"/>
      <c r="AG291" s="34"/>
      <c r="AH291" s="35"/>
    </row>
    <row r="292" spans="1:34" ht="15">
      <c r="A292" s="27"/>
      <c r="B292" s="27"/>
      <c r="C292" s="27"/>
      <c r="D292" s="27"/>
      <c r="E292" s="27"/>
      <c r="F292" s="27"/>
      <c r="G292" s="27"/>
      <c r="H292" s="27"/>
      <c r="I292" s="33"/>
      <c r="J292" s="27"/>
      <c r="K292" s="27"/>
      <c r="L292" s="27"/>
      <c r="M292" s="27"/>
      <c r="N292" s="27"/>
      <c r="O292" s="27"/>
      <c r="P292" s="27"/>
      <c r="Q292" s="27"/>
      <c r="R292" s="27"/>
      <c r="S292" s="27"/>
      <c r="T292" s="27"/>
      <c r="U292" s="27"/>
      <c r="V292" s="27"/>
      <c r="W292" s="27"/>
      <c r="X292" s="27"/>
      <c r="Y292" s="27"/>
      <c r="Z292" s="27"/>
      <c r="AA292" s="27"/>
      <c r="AB292" s="27"/>
      <c r="AC292" s="27"/>
      <c r="AD292" s="27"/>
      <c r="AE292" s="12"/>
      <c r="AG292" s="34"/>
      <c r="AH292" s="35"/>
    </row>
    <row r="293" spans="1:34" ht="15">
      <c r="A293" s="27"/>
      <c r="B293" s="27"/>
      <c r="C293" s="27"/>
      <c r="D293" s="27"/>
      <c r="E293" s="27"/>
      <c r="F293" s="27"/>
      <c r="G293" s="27"/>
      <c r="H293" s="27"/>
      <c r="I293" s="33"/>
      <c r="J293" s="27"/>
      <c r="K293" s="27"/>
      <c r="L293" s="27"/>
      <c r="M293" s="27"/>
      <c r="N293" s="27"/>
      <c r="O293" s="27"/>
      <c r="P293" s="27"/>
      <c r="Q293" s="27"/>
      <c r="R293" s="27"/>
      <c r="S293" s="27"/>
      <c r="T293" s="27"/>
      <c r="U293" s="27"/>
      <c r="V293" s="27"/>
      <c r="W293" s="27"/>
      <c r="X293" s="27"/>
      <c r="Y293" s="27"/>
      <c r="Z293" s="27"/>
      <c r="AA293" s="27"/>
      <c r="AB293" s="27"/>
      <c r="AC293" s="27"/>
      <c r="AD293" s="27"/>
      <c r="AE293" s="12"/>
      <c r="AG293" s="34"/>
      <c r="AH293" s="35"/>
    </row>
    <row r="294" spans="1:34" ht="15">
      <c r="A294" s="27"/>
      <c r="B294" s="27"/>
      <c r="C294" s="27"/>
      <c r="D294" s="27"/>
      <c r="E294" s="27"/>
      <c r="F294" s="27"/>
      <c r="G294" s="27"/>
      <c r="H294" s="27"/>
      <c r="I294" s="33"/>
      <c r="J294" s="27"/>
      <c r="K294" s="27"/>
      <c r="L294" s="27"/>
      <c r="M294" s="27"/>
      <c r="N294" s="27"/>
      <c r="O294" s="27"/>
      <c r="P294" s="27"/>
      <c r="Q294" s="27"/>
      <c r="R294" s="27"/>
      <c r="S294" s="27"/>
      <c r="T294" s="27"/>
      <c r="U294" s="27"/>
      <c r="V294" s="27"/>
      <c r="W294" s="27"/>
      <c r="X294" s="27"/>
      <c r="Y294" s="27"/>
      <c r="Z294" s="27"/>
      <c r="AA294" s="27"/>
      <c r="AB294" s="27"/>
      <c r="AC294" s="27"/>
      <c r="AD294" s="27"/>
      <c r="AE294" s="12"/>
      <c r="AG294" s="34"/>
      <c r="AH294" s="35"/>
    </row>
    <row r="295" spans="1:34" ht="15">
      <c r="A295" s="27"/>
      <c r="B295" s="27"/>
      <c r="C295" s="27"/>
      <c r="D295" s="27"/>
      <c r="E295" s="27"/>
      <c r="F295" s="27"/>
      <c r="G295" s="27"/>
      <c r="H295" s="27"/>
      <c r="I295" s="33"/>
      <c r="J295" s="27"/>
      <c r="K295" s="27"/>
      <c r="L295" s="27"/>
      <c r="M295" s="27"/>
      <c r="N295" s="27"/>
      <c r="O295" s="27"/>
      <c r="P295" s="27"/>
      <c r="Q295" s="27"/>
      <c r="R295" s="27"/>
      <c r="S295" s="27"/>
      <c r="T295" s="27"/>
      <c r="U295" s="27"/>
      <c r="V295" s="27"/>
      <c r="W295" s="27"/>
      <c r="X295" s="27"/>
      <c r="Y295" s="27"/>
      <c r="Z295" s="27"/>
      <c r="AA295" s="27"/>
      <c r="AB295" s="27"/>
      <c r="AC295" s="27"/>
      <c r="AD295" s="27"/>
      <c r="AE295" s="12"/>
      <c r="AG295" s="34"/>
      <c r="AH295" s="35"/>
    </row>
    <row r="296" spans="1:34" ht="15">
      <c r="A296" s="27"/>
      <c r="B296" s="27"/>
      <c r="C296" s="27"/>
      <c r="D296" s="27"/>
      <c r="E296" s="27"/>
      <c r="F296" s="27"/>
      <c r="G296" s="27"/>
      <c r="H296" s="27"/>
      <c r="I296" s="33"/>
      <c r="J296" s="27"/>
      <c r="K296" s="27"/>
      <c r="L296" s="27"/>
      <c r="M296" s="27"/>
      <c r="N296" s="27"/>
      <c r="O296" s="27"/>
      <c r="P296" s="27"/>
      <c r="Q296" s="27"/>
      <c r="R296" s="27"/>
      <c r="S296" s="27"/>
      <c r="T296" s="27"/>
      <c r="U296" s="27"/>
      <c r="V296" s="27"/>
      <c r="W296" s="27"/>
      <c r="X296" s="27"/>
      <c r="Y296" s="27"/>
      <c r="Z296" s="27"/>
      <c r="AA296" s="27"/>
      <c r="AB296" s="27"/>
      <c r="AC296" s="27"/>
      <c r="AD296" s="27"/>
      <c r="AE296" s="12"/>
      <c r="AG296" s="34"/>
      <c r="AH296" s="35"/>
    </row>
    <row r="297" spans="1:34" ht="15">
      <c r="A297" s="27"/>
      <c r="B297" s="27"/>
      <c r="C297" s="27"/>
      <c r="D297" s="27"/>
      <c r="E297" s="27"/>
      <c r="F297" s="27"/>
      <c r="G297" s="27"/>
      <c r="H297" s="27"/>
      <c r="I297" s="33"/>
      <c r="J297" s="27"/>
      <c r="K297" s="27"/>
      <c r="L297" s="27"/>
      <c r="M297" s="27"/>
      <c r="N297" s="27"/>
      <c r="O297" s="27"/>
      <c r="P297" s="27"/>
      <c r="Q297" s="27"/>
      <c r="R297" s="27"/>
      <c r="S297" s="27"/>
      <c r="T297" s="27"/>
      <c r="U297" s="27"/>
      <c r="V297" s="27"/>
      <c r="W297" s="16">
        <v>3.2000000000000001E-2</v>
      </c>
      <c r="X297" s="27"/>
      <c r="Y297" s="27"/>
      <c r="Z297" s="27"/>
      <c r="AA297" s="27"/>
      <c r="AB297" s="27"/>
      <c r="AC297" s="27"/>
      <c r="AD297" s="27"/>
      <c r="AE297" s="12"/>
      <c r="AG297" s="34"/>
      <c r="AH297" s="35"/>
    </row>
    <row r="298" spans="1:34" ht="12">
      <c r="AE298" s="12"/>
      <c r="AG298" s="34"/>
      <c r="AH298" s="35"/>
    </row>
    <row r="299" spans="1:34" ht="12">
      <c r="AE299" s="12"/>
      <c r="AG299" s="34"/>
      <c r="AH299" s="35"/>
    </row>
    <row r="300" spans="1:34" ht="12">
      <c r="AE300" s="12"/>
      <c r="AG300" s="34"/>
      <c r="AH300" s="35"/>
    </row>
    <row r="301" spans="1:34" ht="12">
      <c r="AE301" s="12"/>
      <c r="AG301" s="34"/>
      <c r="AH301" s="35"/>
    </row>
    <row r="302" spans="1:34" ht="12">
      <c r="AE302" s="12"/>
      <c r="AG302" s="34"/>
      <c r="AH302" s="35"/>
    </row>
    <row r="303" spans="1:34" ht="12">
      <c r="AE303" s="12"/>
      <c r="AG303" s="34"/>
      <c r="AH303" s="35"/>
    </row>
    <row r="304" spans="1:34" ht="12">
      <c r="AE304" s="12"/>
      <c r="AG304" s="34"/>
      <c r="AH304" s="35"/>
    </row>
    <row r="305" spans="31:34" ht="12">
      <c r="AE305" s="12"/>
      <c r="AG305" s="34"/>
      <c r="AH305" s="35"/>
    </row>
    <row r="306" spans="31:34" ht="12">
      <c r="AE306" s="12"/>
      <c r="AG306" s="34"/>
      <c r="AH306" s="35"/>
    </row>
    <row r="307" spans="31:34" ht="12">
      <c r="AE307" s="12"/>
      <c r="AG307" s="34"/>
      <c r="AH307" s="35"/>
    </row>
    <row r="308" spans="31:34" ht="12">
      <c r="AE308" s="12"/>
      <c r="AG308" s="34"/>
      <c r="AH308" s="35"/>
    </row>
    <row r="309" spans="31:34" ht="12">
      <c r="AE309" s="12"/>
      <c r="AG309" s="34"/>
      <c r="AH309" s="35"/>
    </row>
    <row r="310" spans="31:34" ht="12">
      <c r="AE310" s="12"/>
      <c r="AG310" s="34"/>
      <c r="AH310" s="35"/>
    </row>
    <row r="311" spans="31:34" ht="12">
      <c r="AE311" s="12"/>
      <c r="AG311" s="34"/>
      <c r="AH311" s="35"/>
    </row>
    <row r="312" spans="31:34" ht="12">
      <c r="AE312" s="12"/>
      <c r="AG312" s="34"/>
      <c r="AH312" s="35"/>
    </row>
    <row r="313" spans="31:34" ht="12">
      <c r="AE313" s="12"/>
      <c r="AG313" s="34"/>
      <c r="AH313" s="35"/>
    </row>
    <row r="314" spans="31:34" ht="12">
      <c r="AE314" s="12"/>
      <c r="AG314" s="34"/>
      <c r="AH314" s="35"/>
    </row>
    <row r="315" spans="31:34" ht="12">
      <c r="AE315" s="12"/>
      <c r="AG315" s="34"/>
      <c r="AH315" s="35"/>
    </row>
    <row r="316" spans="31:34" ht="12">
      <c r="AE316" s="12"/>
      <c r="AG316" s="34"/>
      <c r="AH316" s="35"/>
    </row>
    <row r="317" spans="31:34" ht="12">
      <c r="AE317" s="12"/>
      <c r="AG317" s="34"/>
      <c r="AH317" s="35"/>
    </row>
    <row r="318" spans="31:34" ht="12">
      <c r="AE318" s="12"/>
      <c r="AG318" s="34"/>
      <c r="AH318" s="35"/>
    </row>
    <row r="319" spans="31:34" ht="12">
      <c r="AE319" s="12"/>
      <c r="AG319" s="34"/>
      <c r="AH319" s="35"/>
    </row>
    <row r="320" spans="31:34" ht="12">
      <c r="AE320" s="12"/>
      <c r="AG320" s="34"/>
      <c r="AH320" s="35"/>
    </row>
    <row r="321" spans="31:34" ht="12">
      <c r="AE321" s="12"/>
      <c r="AG321" s="34"/>
      <c r="AH321" s="35"/>
    </row>
    <row r="322" spans="31:34" ht="12">
      <c r="AE322" s="12"/>
      <c r="AG322" s="34"/>
      <c r="AH322" s="35"/>
    </row>
    <row r="323" spans="31:34" ht="12">
      <c r="AE323" s="12"/>
      <c r="AG323" s="34"/>
      <c r="AH323" s="35"/>
    </row>
    <row r="324" spans="31:34" ht="12">
      <c r="AE324" s="12"/>
      <c r="AG324" s="34"/>
      <c r="AH324" s="35"/>
    </row>
    <row r="325" spans="31:34" ht="12">
      <c r="AE325" s="12"/>
      <c r="AG325" s="34"/>
      <c r="AH325" s="35"/>
    </row>
    <row r="326" spans="31:34" ht="12">
      <c r="AE326" s="12"/>
      <c r="AG326" s="34"/>
      <c r="AH326" s="35"/>
    </row>
    <row r="327" spans="31:34" ht="12">
      <c r="AE327" s="12"/>
      <c r="AG327" s="34"/>
      <c r="AH327" s="35"/>
    </row>
    <row r="328" spans="31:34" ht="12">
      <c r="AE328" s="12"/>
      <c r="AG328" s="34"/>
      <c r="AH328" s="35"/>
    </row>
    <row r="329" spans="31:34" ht="12">
      <c r="AE329" s="12"/>
      <c r="AG329" s="34"/>
      <c r="AH329" s="35"/>
    </row>
    <row r="330" spans="31:34" ht="12">
      <c r="AE330" s="12"/>
      <c r="AG330" s="34"/>
      <c r="AH330" s="35"/>
    </row>
    <row r="331" spans="31:34" ht="12">
      <c r="AE331" s="12"/>
      <c r="AG331" s="34"/>
      <c r="AH331" s="35"/>
    </row>
    <row r="332" spans="31:34" ht="12">
      <c r="AE332" s="12"/>
      <c r="AG332" s="34"/>
      <c r="AH332" s="35"/>
    </row>
    <row r="333" spans="31:34" ht="12">
      <c r="AE333" s="12"/>
      <c r="AG333" s="34"/>
      <c r="AH333" s="35"/>
    </row>
    <row r="334" spans="31:34" ht="12">
      <c r="AE334" s="12"/>
      <c r="AG334" s="34"/>
      <c r="AH334" s="35"/>
    </row>
    <row r="335" spans="31:34" ht="12">
      <c r="AE335" s="12"/>
      <c r="AG335" s="34"/>
      <c r="AH335" s="35"/>
    </row>
    <row r="336" spans="31:34" ht="12">
      <c r="AE336" s="12"/>
      <c r="AG336" s="34"/>
      <c r="AH336" s="35"/>
    </row>
    <row r="337" spans="31:34" ht="12">
      <c r="AE337" s="12"/>
      <c r="AG337" s="34"/>
      <c r="AH337" s="35"/>
    </row>
    <row r="338" spans="31:34" ht="12">
      <c r="AE338" s="12"/>
      <c r="AG338" s="34"/>
      <c r="AH338" s="35"/>
    </row>
    <row r="339" spans="31:34" ht="12">
      <c r="AE339" s="12"/>
      <c r="AG339" s="34"/>
      <c r="AH339" s="35"/>
    </row>
    <row r="340" spans="31:34" ht="12">
      <c r="AE340" s="12"/>
      <c r="AG340" s="34"/>
      <c r="AH340" s="35"/>
    </row>
    <row r="341" spans="31:34" ht="12">
      <c r="AE341" s="12"/>
      <c r="AG341" s="34"/>
      <c r="AH341" s="35"/>
    </row>
    <row r="342" spans="31:34" ht="12">
      <c r="AE342" s="12"/>
      <c r="AG342" s="34"/>
      <c r="AH342" s="35"/>
    </row>
    <row r="343" spans="31:34" ht="12">
      <c r="AE343" s="12"/>
      <c r="AG343" s="34"/>
      <c r="AH343" s="35"/>
    </row>
    <row r="344" spans="31:34" ht="12">
      <c r="AE344" s="12"/>
      <c r="AG344" s="34"/>
      <c r="AH344" s="35"/>
    </row>
    <row r="345" spans="31:34" ht="12">
      <c r="AE345" s="12"/>
      <c r="AG345" s="34"/>
      <c r="AH345" s="35"/>
    </row>
    <row r="346" spans="31:34" ht="12">
      <c r="AE346" s="12"/>
      <c r="AG346" s="34"/>
      <c r="AH346" s="35"/>
    </row>
    <row r="347" spans="31:34" ht="12">
      <c r="AE347" s="12"/>
      <c r="AG347" s="34"/>
      <c r="AH347" s="35"/>
    </row>
    <row r="348" spans="31:34" ht="12">
      <c r="AE348" s="12"/>
      <c r="AG348" s="34"/>
      <c r="AH348" s="35"/>
    </row>
    <row r="349" spans="31:34" ht="12">
      <c r="AE349" s="12"/>
      <c r="AG349" s="34"/>
      <c r="AH349" s="35"/>
    </row>
    <row r="350" spans="31:34" ht="12">
      <c r="AE350" s="12"/>
      <c r="AG350" s="34"/>
      <c r="AH350" s="35"/>
    </row>
    <row r="351" spans="31:34" ht="12">
      <c r="AE351" s="12"/>
      <c r="AG351" s="34"/>
      <c r="AH351" s="35"/>
    </row>
    <row r="352" spans="31:34" ht="12">
      <c r="AE352" s="12"/>
      <c r="AG352" s="34"/>
      <c r="AH352" s="35"/>
    </row>
    <row r="353" spans="31:34" ht="12">
      <c r="AE353" s="12"/>
      <c r="AG353" s="34"/>
      <c r="AH353" s="35"/>
    </row>
    <row r="354" spans="31:34" ht="12">
      <c r="AE354" s="12"/>
      <c r="AG354" s="34"/>
      <c r="AH354" s="35"/>
    </row>
    <row r="355" spans="31:34" ht="12">
      <c r="AE355" s="12"/>
      <c r="AG355" s="34"/>
      <c r="AH355" s="35"/>
    </row>
    <row r="356" spans="31:34" ht="12">
      <c r="AE356" s="12"/>
      <c r="AG356" s="34"/>
      <c r="AH356" s="35"/>
    </row>
    <row r="357" spans="31:34" ht="12">
      <c r="AE357" s="12"/>
      <c r="AG357" s="34"/>
      <c r="AH357" s="35"/>
    </row>
    <row r="358" spans="31:34" ht="12">
      <c r="AE358" s="12"/>
      <c r="AG358" s="34"/>
      <c r="AH358" s="35"/>
    </row>
    <row r="359" spans="31:34" ht="12">
      <c r="AE359" s="12"/>
      <c r="AG359" s="34"/>
      <c r="AH359" s="35"/>
    </row>
    <row r="360" spans="31:34" ht="12">
      <c r="AE360" s="12"/>
      <c r="AG360" s="34"/>
      <c r="AH360" s="35"/>
    </row>
    <row r="361" spans="31:34" ht="12">
      <c r="AE361" s="12"/>
      <c r="AG361" s="34"/>
      <c r="AH361" s="35"/>
    </row>
    <row r="362" spans="31:34" ht="12">
      <c r="AE362" s="12"/>
      <c r="AG362" s="34"/>
      <c r="AH362" s="35"/>
    </row>
    <row r="363" spans="31:34" ht="12">
      <c r="AE363" s="12"/>
      <c r="AG363" s="34"/>
      <c r="AH363" s="35"/>
    </row>
    <row r="364" spans="31:34" ht="12">
      <c r="AE364" s="12"/>
      <c r="AG364" s="34"/>
      <c r="AH364" s="35"/>
    </row>
    <row r="365" spans="31:34" ht="12">
      <c r="AE365" s="12"/>
      <c r="AG365" s="34"/>
      <c r="AH365" s="35"/>
    </row>
    <row r="366" spans="31:34" ht="12">
      <c r="AE366" s="12"/>
      <c r="AG366" s="34"/>
      <c r="AH366" s="35"/>
    </row>
    <row r="367" spans="31:34" ht="12">
      <c r="AE367" s="12"/>
      <c r="AG367" s="34"/>
      <c r="AH367" s="35"/>
    </row>
    <row r="368" spans="31:34" ht="12">
      <c r="AE368" s="12"/>
      <c r="AG368" s="34"/>
      <c r="AH368" s="35"/>
    </row>
    <row r="369" spans="31:34" ht="12">
      <c r="AE369" s="12"/>
      <c r="AG369" s="34"/>
      <c r="AH369" s="35"/>
    </row>
    <row r="370" spans="31:34" ht="12">
      <c r="AE370" s="12"/>
      <c r="AG370" s="34"/>
      <c r="AH370" s="35"/>
    </row>
    <row r="371" spans="31:34" ht="12">
      <c r="AE371" s="12"/>
      <c r="AG371" s="34"/>
      <c r="AH371" s="35"/>
    </row>
    <row r="372" spans="31:34" ht="12">
      <c r="AE372" s="12"/>
      <c r="AG372" s="34"/>
      <c r="AH372" s="35"/>
    </row>
    <row r="373" spans="31:34" ht="12">
      <c r="AE373" s="12"/>
      <c r="AG373" s="34"/>
      <c r="AH373" s="35"/>
    </row>
    <row r="374" spans="31:34" ht="12">
      <c r="AE374" s="12"/>
      <c r="AG374" s="34"/>
      <c r="AH374" s="35"/>
    </row>
    <row r="375" spans="31:34" ht="12">
      <c r="AE375" s="12"/>
      <c r="AG375" s="34"/>
      <c r="AH375" s="35"/>
    </row>
    <row r="376" spans="31:34" ht="12">
      <c r="AE376" s="12"/>
      <c r="AG376" s="34"/>
      <c r="AH376" s="35"/>
    </row>
    <row r="377" spans="31:34" ht="12">
      <c r="AE377" s="12"/>
      <c r="AG377" s="34"/>
      <c r="AH377" s="35"/>
    </row>
    <row r="378" spans="31:34" ht="12">
      <c r="AE378" s="12"/>
      <c r="AG378" s="34"/>
      <c r="AH378" s="35"/>
    </row>
    <row r="379" spans="31:34" ht="12">
      <c r="AE379" s="12"/>
      <c r="AG379" s="34"/>
      <c r="AH379" s="35"/>
    </row>
    <row r="380" spans="31:34" ht="12">
      <c r="AE380" s="12"/>
      <c r="AG380" s="34"/>
      <c r="AH380" s="35"/>
    </row>
    <row r="381" spans="31:34" ht="12">
      <c r="AE381" s="12"/>
      <c r="AG381" s="34"/>
      <c r="AH381" s="35"/>
    </row>
    <row r="382" spans="31:34" ht="12">
      <c r="AE382" s="12"/>
      <c r="AG382" s="34"/>
      <c r="AH382" s="35"/>
    </row>
    <row r="383" spans="31:34" ht="12">
      <c r="AE383" s="12"/>
      <c r="AG383" s="34"/>
      <c r="AH383" s="35"/>
    </row>
    <row r="384" spans="31:34" ht="12">
      <c r="AE384" s="12"/>
      <c r="AG384" s="34"/>
      <c r="AH384" s="35"/>
    </row>
    <row r="385" spans="31:34" ht="12">
      <c r="AE385" s="12"/>
      <c r="AG385" s="34"/>
      <c r="AH385" s="35"/>
    </row>
    <row r="386" spans="31:34" ht="12">
      <c r="AE386" s="12"/>
      <c r="AG386" s="34"/>
      <c r="AH386" s="35"/>
    </row>
    <row r="387" spans="31:34" ht="12">
      <c r="AE387" s="12"/>
      <c r="AG387" s="34"/>
      <c r="AH387" s="35"/>
    </row>
    <row r="388" spans="31:34" ht="12">
      <c r="AE388" s="12"/>
      <c r="AG388" s="34"/>
      <c r="AH388" s="35"/>
    </row>
    <row r="389" spans="31:34" ht="12">
      <c r="AE389" s="12"/>
      <c r="AG389" s="34"/>
      <c r="AH389" s="35"/>
    </row>
    <row r="390" spans="31:34" ht="12">
      <c r="AE390" s="12"/>
      <c r="AG390" s="34"/>
      <c r="AH390" s="35"/>
    </row>
    <row r="391" spans="31:34" ht="12">
      <c r="AE391" s="12"/>
      <c r="AG391" s="34"/>
      <c r="AH391" s="35"/>
    </row>
    <row r="392" spans="31:34" ht="12">
      <c r="AE392" s="12"/>
      <c r="AG392" s="34"/>
      <c r="AH392" s="35"/>
    </row>
    <row r="393" spans="31:34" ht="12">
      <c r="AE393" s="12"/>
      <c r="AG393" s="34"/>
      <c r="AH393" s="35"/>
    </row>
    <row r="394" spans="31:34" ht="12">
      <c r="AE394" s="12"/>
      <c r="AG394" s="34"/>
      <c r="AH394" s="35"/>
    </row>
    <row r="395" spans="31:34" ht="12">
      <c r="AE395" s="12"/>
      <c r="AG395" s="34"/>
      <c r="AH395" s="35"/>
    </row>
    <row r="396" spans="31:34" ht="12">
      <c r="AE396" s="12"/>
      <c r="AG396" s="34"/>
      <c r="AH396" s="35"/>
    </row>
    <row r="397" spans="31:34" ht="12">
      <c r="AE397" s="12"/>
      <c r="AG397" s="34"/>
      <c r="AH397" s="35"/>
    </row>
    <row r="398" spans="31:34" ht="12">
      <c r="AE398" s="12"/>
      <c r="AG398" s="34"/>
      <c r="AH398" s="35"/>
    </row>
    <row r="399" spans="31:34" ht="12">
      <c r="AE399" s="12"/>
      <c r="AG399" s="34"/>
      <c r="AH399" s="35"/>
    </row>
    <row r="400" spans="31:34" ht="12">
      <c r="AE400" s="12"/>
      <c r="AG400" s="34"/>
      <c r="AH400" s="35"/>
    </row>
    <row r="401" spans="31:34" ht="12">
      <c r="AE401" s="12"/>
      <c r="AG401" s="34"/>
      <c r="AH401" s="35"/>
    </row>
    <row r="402" spans="31:34" ht="12">
      <c r="AE402" s="12"/>
      <c r="AG402" s="34"/>
      <c r="AH402" s="35"/>
    </row>
    <row r="403" spans="31:34" ht="12">
      <c r="AE403" s="12"/>
      <c r="AG403" s="34"/>
      <c r="AH403" s="35"/>
    </row>
    <row r="404" spans="31:34" ht="12">
      <c r="AE404" s="12"/>
      <c r="AG404" s="34"/>
      <c r="AH404" s="35"/>
    </row>
    <row r="405" spans="31:34" ht="12">
      <c r="AE405" s="12"/>
      <c r="AG405" s="34"/>
      <c r="AH405" s="35"/>
    </row>
    <row r="406" spans="31:34" ht="12">
      <c r="AE406" s="12"/>
      <c r="AG406" s="34"/>
      <c r="AH406" s="35"/>
    </row>
    <row r="407" spans="31:34" ht="12">
      <c r="AE407" s="12"/>
      <c r="AG407" s="34"/>
      <c r="AH407" s="35"/>
    </row>
    <row r="408" spans="31:34" ht="12">
      <c r="AE408" s="12"/>
      <c r="AG408" s="34"/>
      <c r="AH408" s="35"/>
    </row>
    <row r="409" spans="31:34" ht="12">
      <c r="AE409" s="12"/>
      <c r="AG409" s="34"/>
      <c r="AH409" s="35"/>
    </row>
    <row r="410" spans="31:34" ht="12">
      <c r="AE410" s="12"/>
      <c r="AG410" s="34"/>
      <c r="AH410" s="35"/>
    </row>
    <row r="411" spans="31:34" ht="12">
      <c r="AE411" s="12"/>
      <c r="AG411" s="34"/>
      <c r="AH411" s="35"/>
    </row>
    <row r="412" spans="31:34" ht="12">
      <c r="AE412" s="12"/>
      <c r="AG412" s="34"/>
      <c r="AH412" s="35"/>
    </row>
    <row r="413" spans="31:34" ht="12">
      <c r="AE413" s="12"/>
      <c r="AG413" s="34"/>
      <c r="AH413" s="35"/>
    </row>
    <row r="414" spans="31:34" ht="12">
      <c r="AE414" s="12"/>
      <c r="AG414" s="34"/>
      <c r="AH414" s="35"/>
    </row>
    <row r="415" spans="31:34" ht="12">
      <c r="AE415" s="12"/>
      <c r="AG415" s="34"/>
      <c r="AH415" s="35"/>
    </row>
    <row r="416" spans="31:34" ht="12">
      <c r="AE416" s="12"/>
      <c r="AG416" s="34"/>
      <c r="AH416" s="35"/>
    </row>
    <row r="417" spans="31:34" ht="12">
      <c r="AE417" s="12"/>
      <c r="AG417" s="34"/>
      <c r="AH417" s="35"/>
    </row>
    <row r="418" spans="31:34" ht="12">
      <c r="AE418" s="12"/>
      <c r="AG418" s="34"/>
      <c r="AH418" s="35"/>
    </row>
    <row r="419" spans="31:34" ht="12">
      <c r="AE419" s="12"/>
      <c r="AG419" s="34"/>
      <c r="AH419" s="35"/>
    </row>
    <row r="420" spans="31:34" ht="12">
      <c r="AE420" s="12"/>
      <c r="AG420" s="34"/>
      <c r="AH420" s="35"/>
    </row>
    <row r="421" spans="31:34" ht="12">
      <c r="AE421" s="12"/>
      <c r="AG421" s="34"/>
      <c r="AH421" s="35"/>
    </row>
    <row r="422" spans="31:34" ht="12">
      <c r="AE422" s="12"/>
      <c r="AG422" s="34"/>
      <c r="AH422" s="35"/>
    </row>
    <row r="423" spans="31:34" ht="12">
      <c r="AE423" s="12"/>
      <c r="AG423" s="34"/>
      <c r="AH423" s="35"/>
    </row>
    <row r="424" spans="31:34" ht="12">
      <c r="AE424" s="12"/>
      <c r="AG424" s="34"/>
      <c r="AH424" s="35"/>
    </row>
    <row r="425" spans="31:34" ht="12">
      <c r="AE425" s="12"/>
      <c r="AG425" s="34"/>
      <c r="AH425" s="35"/>
    </row>
    <row r="426" spans="31:34" ht="12">
      <c r="AE426" s="12"/>
      <c r="AG426" s="34"/>
      <c r="AH426" s="35"/>
    </row>
    <row r="427" spans="31:34" ht="12">
      <c r="AE427" s="12"/>
      <c r="AG427" s="34"/>
      <c r="AH427" s="35"/>
    </row>
    <row r="428" spans="31:34" ht="12">
      <c r="AE428" s="12"/>
      <c r="AG428" s="34"/>
      <c r="AH428" s="35"/>
    </row>
    <row r="429" spans="31:34" ht="12">
      <c r="AE429" s="12"/>
      <c r="AG429" s="34"/>
      <c r="AH429" s="35"/>
    </row>
    <row r="430" spans="31:34" ht="12">
      <c r="AE430" s="12"/>
      <c r="AG430" s="34"/>
      <c r="AH430" s="35"/>
    </row>
    <row r="431" spans="31:34" ht="12">
      <c r="AE431" s="12"/>
      <c r="AG431" s="34"/>
      <c r="AH431" s="35"/>
    </row>
    <row r="432" spans="31:34" ht="12">
      <c r="AE432" s="12"/>
      <c r="AG432" s="34"/>
      <c r="AH432" s="35"/>
    </row>
    <row r="433" spans="31:34" ht="12">
      <c r="AE433" s="12"/>
      <c r="AG433" s="34"/>
      <c r="AH433" s="35"/>
    </row>
    <row r="434" spans="31:34" ht="12">
      <c r="AE434" s="12"/>
      <c r="AG434" s="34"/>
      <c r="AH434" s="35"/>
    </row>
    <row r="435" spans="31:34" ht="12">
      <c r="AE435" s="12"/>
      <c r="AG435" s="34"/>
      <c r="AH435" s="35"/>
    </row>
    <row r="436" spans="31:34" ht="12">
      <c r="AE436" s="12"/>
      <c r="AG436" s="34"/>
      <c r="AH436" s="35"/>
    </row>
    <row r="437" spans="31:34" ht="12">
      <c r="AE437" s="12"/>
      <c r="AG437" s="34"/>
      <c r="AH437" s="35"/>
    </row>
    <row r="438" spans="31:34" ht="12">
      <c r="AE438" s="12"/>
      <c r="AG438" s="34"/>
      <c r="AH438" s="35"/>
    </row>
    <row r="439" spans="31:34" ht="12">
      <c r="AE439" s="12"/>
      <c r="AG439" s="34"/>
      <c r="AH439" s="35"/>
    </row>
    <row r="440" spans="31:34" ht="12">
      <c r="AE440" s="12"/>
      <c r="AG440" s="34"/>
      <c r="AH440" s="35"/>
    </row>
    <row r="441" spans="31:34" ht="12">
      <c r="AE441" s="12"/>
      <c r="AG441" s="34"/>
      <c r="AH441" s="35"/>
    </row>
    <row r="442" spans="31:34" ht="12">
      <c r="AE442" s="12"/>
      <c r="AG442" s="34"/>
      <c r="AH442" s="35"/>
    </row>
    <row r="443" spans="31:34" ht="12">
      <c r="AE443" s="12"/>
      <c r="AG443" s="34"/>
      <c r="AH443" s="35"/>
    </row>
    <row r="444" spans="31:34" ht="12">
      <c r="AE444" s="12"/>
      <c r="AG444" s="34"/>
      <c r="AH444" s="35"/>
    </row>
    <row r="445" spans="31:34" ht="12">
      <c r="AE445" s="12"/>
      <c r="AG445" s="34"/>
      <c r="AH445" s="35"/>
    </row>
    <row r="446" spans="31:34" ht="12">
      <c r="AE446" s="12"/>
      <c r="AG446" s="34"/>
      <c r="AH446" s="35"/>
    </row>
    <row r="447" spans="31:34" ht="12">
      <c r="AE447" s="12"/>
      <c r="AG447" s="34"/>
      <c r="AH447" s="35"/>
    </row>
    <row r="448" spans="31:34" ht="12">
      <c r="AE448" s="12"/>
      <c r="AG448" s="34"/>
      <c r="AH448" s="35"/>
    </row>
    <row r="449" spans="31:34" ht="12">
      <c r="AE449" s="12"/>
      <c r="AG449" s="34"/>
      <c r="AH449" s="35"/>
    </row>
    <row r="450" spans="31:34" ht="12">
      <c r="AE450" s="12"/>
      <c r="AG450" s="34"/>
      <c r="AH450" s="35"/>
    </row>
    <row r="451" spans="31:34" ht="12">
      <c r="AE451" s="12"/>
      <c r="AG451" s="34"/>
      <c r="AH451" s="35"/>
    </row>
    <row r="452" spans="31:34" ht="12">
      <c r="AE452" s="12"/>
      <c r="AG452" s="34"/>
      <c r="AH452" s="35"/>
    </row>
    <row r="453" spans="31:34" ht="12">
      <c r="AE453" s="12"/>
      <c r="AG453" s="34"/>
      <c r="AH453" s="35"/>
    </row>
    <row r="454" spans="31:34" ht="12">
      <c r="AE454" s="12"/>
      <c r="AG454" s="34"/>
      <c r="AH454" s="35"/>
    </row>
    <row r="455" spans="31:34" ht="12">
      <c r="AE455" s="12"/>
      <c r="AG455" s="34"/>
      <c r="AH455" s="35"/>
    </row>
    <row r="456" spans="31:34" ht="12">
      <c r="AE456" s="12"/>
      <c r="AG456" s="34"/>
      <c r="AH456" s="35"/>
    </row>
    <row r="457" spans="31:34" ht="12">
      <c r="AE457" s="12"/>
      <c r="AG457" s="34"/>
      <c r="AH457" s="35"/>
    </row>
    <row r="458" spans="31:34" ht="12">
      <c r="AE458" s="12"/>
      <c r="AG458" s="34"/>
      <c r="AH458" s="35"/>
    </row>
    <row r="459" spans="31:34" ht="12">
      <c r="AE459" s="12"/>
      <c r="AG459" s="34"/>
      <c r="AH459" s="35"/>
    </row>
    <row r="460" spans="31:34" ht="12">
      <c r="AE460" s="12"/>
      <c r="AG460" s="34"/>
      <c r="AH460" s="35"/>
    </row>
    <row r="461" spans="31:34" ht="12">
      <c r="AE461" s="12"/>
      <c r="AG461" s="34"/>
      <c r="AH461" s="35"/>
    </row>
    <row r="462" spans="31:34" ht="12">
      <c r="AE462" s="12"/>
      <c r="AG462" s="34"/>
      <c r="AH462" s="35"/>
    </row>
    <row r="463" spans="31:34" ht="12">
      <c r="AE463" s="12"/>
      <c r="AG463" s="34"/>
      <c r="AH463" s="35"/>
    </row>
    <row r="464" spans="31:34" ht="12">
      <c r="AE464" s="12"/>
      <c r="AG464" s="34"/>
      <c r="AH464" s="35"/>
    </row>
    <row r="465" spans="31:34" ht="12">
      <c r="AE465" s="12"/>
      <c r="AG465" s="34"/>
      <c r="AH465" s="35"/>
    </row>
    <row r="466" spans="31:34" ht="12">
      <c r="AE466" s="12"/>
      <c r="AG466" s="34"/>
      <c r="AH466" s="35"/>
    </row>
    <row r="467" spans="31:34" ht="12">
      <c r="AE467" s="12"/>
      <c r="AG467" s="34"/>
      <c r="AH467" s="35"/>
    </row>
    <row r="468" spans="31:34" ht="12">
      <c r="AE468" s="12"/>
      <c r="AG468" s="34"/>
      <c r="AH468" s="35"/>
    </row>
    <row r="469" spans="31:34" ht="12">
      <c r="AE469" s="12"/>
      <c r="AG469" s="34"/>
      <c r="AH469" s="35"/>
    </row>
    <row r="470" spans="31:34" ht="12">
      <c r="AE470" s="12"/>
      <c r="AG470" s="34"/>
      <c r="AH470" s="35"/>
    </row>
    <row r="471" spans="31:34" ht="12">
      <c r="AE471" s="12"/>
      <c r="AG471" s="34"/>
      <c r="AH471" s="35"/>
    </row>
    <row r="472" spans="31:34" ht="12">
      <c r="AE472" s="12"/>
      <c r="AG472" s="34"/>
      <c r="AH472" s="35"/>
    </row>
    <row r="473" spans="31:34" ht="12">
      <c r="AE473" s="12"/>
      <c r="AG473" s="34"/>
      <c r="AH473" s="35"/>
    </row>
    <row r="474" spans="31:34" ht="12">
      <c r="AE474" s="12"/>
      <c r="AG474" s="34"/>
      <c r="AH474" s="35"/>
    </row>
    <row r="475" spans="31:34" ht="12">
      <c r="AE475" s="12"/>
      <c r="AG475" s="34"/>
      <c r="AH475" s="35"/>
    </row>
    <row r="476" spans="31:34" ht="12">
      <c r="AE476" s="12"/>
      <c r="AG476" s="34"/>
      <c r="AH476" s="35"/>
    </row>
    <row r="477" spans="31:34" ht="12">
      <c r="AE477" s="12"/>
      <c r="AG477" s="34"/>
      <c r="AH477" s="35"/>
    </row>
    <row r="478" spans="31:34" ht="12">
      <c r="AE478" s="12"/>
      <c r="AG478" s="34"/>
      <c r="AH478" s="35"/>
    </row>
    <row r="479" spans="31:34" ht="12">
      <c r="AE479" s="12"/>
      <c r="AG479" s="34"/>
      <c r="AH479" s="35"/>
    </row>
    <row r="480" spans="31:34" ht="12">
      <c r="AE480" s="12"/>
      <c r="AG480" s="34"/>
      <c r="AH480" s="35"/>
    </row>
    <row r="481" spans="31:34" ht="12">
      <c r="AE481" s="12"/>
      <c r="AG481" s="34"/>
      <c r="AH481" s="35"/>
    </row>
    <row r="482" spans="31:34" ht="12">
      <c r="AE482" s="12"/>
      <c r="AG482" s="34"/>
      <c r="AH482" s="35"/>
    </row>
    <row r="483" spans="31:34" ht="12">
      <c r="AE483" s="12"/>
      <c r="AG483" s="34"/>
      <c r="AH483" s="35"/>
    </row>
    <row r="484" spans="31:34" ht="12">
      <c r="AE484" s="12"/>
      <c r="AG484" s="34"/>
      <c r="AH484" s="35"/>
    </row>
    <row r="485" spans="31:34" ht="12">
      <c r="AE485" s="12"/>
      <c r="AG485" s="34"/>
      <c r="AH485" s="35"/>
    </row>
    <row r="486" spans="31:34" ht="12">
      <c r="AE486" s="12"/>
      <c r="AG486" s="34"/>
      <c r="AH486" s="35"/>
    </row>
    <row r="487" spans="31:34" ht="12">
      <c r="AE487" s="12"/>
      <c r="AG487" s="34"/>
      <c r="AH487" s="35"/>
    </row>
    <row r="488" spans="31:34" ht="12">
      <c r="AE488" s="12"/>
      <c r="AG488" s="34"/>
      <c r="AH488" s="35"/>
    </row>
    <row r="489" spans="31:34" ht="12">
      <c r="AE489" s="12"/>
      <c r="AG489" s="34"/>
      <c r="AH489" s="35"/>
    </row>
    <row r="490" spans="31:34" ht="12">
      <c r="AE490" s="12"/>
      <c r="AG490" s="34"/>
      <c r="AH490" s="35"/>
    </row>
    <row r="491" spans="31:34" ht="12">
      <c r="AE491" s="12"/>
      <c r="AG491" s="34"/>
      <c r="AH491" s="35"/>
    </row>
    <row r="492" spans="31:34" ht="12">
      <c r="AE492" s="12"/>
      <c r="AG492" s="34"/>
      <c r="AH492" s="35"/>
    </row>
    <row r="493" spans="31:34" ht="12">
      <c r="AE493" s="12"/>
      <c r="AG493" s="34"/>
      <c r="AH493" s="35"/>
    </row>
    <row r="494" spans="31:34" ht="12">
      <c r="AE494" s="12"/>
      <c r="AG494" s="34"/>
      <c r="AH494" s="35"/>
    </row>
    <row r="495" spans="31:34" ht="12">
      <c r="AE495" s="12"/>
      <c r="AG495" s="34"/>
      <c r="AH495" s="35"/>
    </row>
    <row r="496" spans="31:34" ht="12">
      <c r="AE496" s="12"/>
      <c r="AG496" s="34"/>
      <c r="AH496" s="35"/>
    </row>
    <row r="497" spans="31:34" ht="12">
      <c r="AE497" s="12"/>
      <c r="AG497" s="34"/>
      <c r="AH497" s="35"/>
    </row>
    <row r="498" spans="31:34" ht="12">
      <c r="AE498" s="12"/>
      <c r="AG498" s="34"/>
      <c r="AH498" s="35"/>
    </row>
    <row r="499" spans="31:34" ht="12">
      <c r="AE499" s="12"/>
      <c r="AG499" s="34"/>
      <c r="AH499" s="35"/>
    </row>
    <row r="500" spans="31:34" ht="12">
      <c r="AE500" s="12"/>
      <c r="AG500" s="34"/>
      <c r="AH500" s="35"/>
    </row>
    <row r="501" spans="31:34" ht="12">
      <c r="AE501" s="12"/>
      <c r="AG501" s="34"/>
      <c r="AH501" s="35"/>
    </row>
    <row r="502" spans="31:34" ht="12">
      <c r="AE502" s="12"/>
      <c r="AG502" s="34"/>
      <c r="AH502" s="35"/>
    </row>
    <row r="503" spans="31:34" ht="12">
      <c r="AE503" s="12"/>
      <c r="AG503" s="34"/>
      <c r="AH503" s="35"/>
    </row>
    <row r="504" spans="31:34" ht="12">
      <c r="AE504" s="12"/>
      <c r="AG504" s="34"/>
      <c r="AH504" s="35"/>
    </row>
    <row r="505" spans="31:34" ht="12">
      <c r="AE505" s="12"/>
      <c r="AG505" s="34"/>
      <c r="AH505" s="35"/>
    </row>
    <row r="506" spans="31:34" ht="12">
      <c r="AE506" s="12"/>
      <c r="AG506" s="34"/>
      <c r="AH506" s="35"/>
    </row>
    <row r="507" spans="31:34" ht="12">
      <c r="AE507" s="12"/>
      <c r="AG507" s="34"/>
      <c r="AH507" s="35"/>
    </row>
    <row r="508" spans="31:34" ht="12">
      <c r="AE508" s="12"/>
      <c r="AG508" s="34"/>
      <c r="AH508" s="35"/>
    </row>
    <row r="509" spans="31:34" ht="12">
      <c r="AE509" s="12"/>
      <c r="AG509" s="34"/>
      <c r="AH509" s="35"/>
    </row>
    <row r="510" spans="31:34" ht="12">
      <c r="AE510" s="12"/>
      <c r="AG510" s="34"/>
      <c r="AH510" s="35"/>
    </row>
    <row r="511" spans="31:34" ht="12">
      <c r="AE511" s="12"/>
      <c r="AG511" s="34"/>
      <c r="AH511" s="35"/>
    </row>
    <row r="512" spans="31:34" ht="12">
      <c r="AE512" s="12"/>
      <c r="AG512" s="34"/>
      <c r="AH512" s="35"/>
    </row>
    <row r="513" spans="31:34" ht="12">
      <c r="AE513" s="12"/>
      <c r="AG513" s="34"/>
      <c r="AH513" s="35"/>
    </row>
    <row r="514" spans="31:34" ht="12">
      <c r="AE514" s="12"/>
      <c r="AG514" s="34"/>
      <c r="AH514" s="35"/>
    </row>
    <row r="515" spans="31:34" ht="12">
      <c r="AE515" s="12"/>
      <c r="AG515" s="34"/>
      <c r="AH515" s="35"/>
    </row>
    <row r="516" spans="31:34" ht="12">
      <c r="AE516" s="12"/>
      <c r="AG516" s="34"/>
      <c r="AH516" s="35"/>
    </row>
    <row r="517" spans="31:34" ht="12">
      <c r="AE517" s="12"/>
      <c r="AG517" s="34"/>
      <c r="AH517" s="35"/>
    </row>
    <row r="518" spans="31:34" ht="12">
      <c r="AE518" s="12"/>
      <c r="AG518" s="34"/>
      <c r="AH518" s="35"/>
    </row>
    <row r="519" spans="31:34" ht="12">
      <c r="AE519" s="12"/>
      <c r="AG519" s="34"/>
      <c r="AH519" s="35"/>
    </row>
    <row r="520" spans="31:34" ht="12">
      <c r="AE520" s="12"/>
      <c r="AG520" s="34"/>
      <c r="AH520" s="35"/>
    </row>
    <row r="521" spans="31:34" ht="12">
      <c r="AE521" s="12"/>
      <c r="AG521" s="34"/>
      <c r="AH521" s="35"/>
    </row>
    <row r="522" spans="31:34" ht="12">
      <c r="AE522" s="12"/>
      <c r="AG522" s="34"/>
      <c r="AH522" s="35"/>
    </row>
    <row r="523" spans="31:34" ht="12">
      <c r="AE523" s="12"/>
      <c r="AG523" s="34"/>
      <c r="AH523" s="35"/>
    </row>
    <row r="524" spans="31:34" ht="12">
      <c r="AE524" s="12"/>
      <c r="AG524" s="34"/>
      <c r="AH524" s="35"/>
    </row>
    <row r="525" spans="31:34" ht="12">
      <c r="AE525" s="12"/>
      <c r="AG525" s="34"/>
      <c r="AH525" s="35"/>
    </row>
    <row r="526" spans="31:34" ht="12">
      <c r="AE526" s="12"/>
      <c r="AG526" s="34"/>
      <c r="AH526" s="35"/>
    </row>
    <row r="527" spans="31:34" ht="12">
      <c r="AE527" s="12"/>
      <c r="AG527" s="34"/>
      <c r="AH527" s="35"/>
    </row>
    <row r="528" spans="31:34" ht="12">
      <c r="AE528" s="12"/>
      <c r="AG528" s="34"/>
      <c r="AH528" s="35"/>
    </row>
    <row r="529" spans="31:34" ht="12">
      <c r="AE529" s="12"/>
      <c r="AG529" s="34"/>
      <c r="AH529" s="35"/>
    </row>
    <row r="530" spans="31:34" ht="12">
      <c r="AE530" s="12"/>
      <c r="AG530" s="34"/>
      <c r="AH530" s="35"/>
    </row>
    <row r="531" spans="31:34" ht="12">
      <c r="AE531" s="12"/>
      <c r="AG531" s="34"/>
      <c r="AH531" s="35"/>
    </row>
    <row r="532" spans="31:34" ht="12">
      <c r="AE532" s="12"/>
      <c r="AG532" s="34"/>
      <c r="AH532" s="35"/>
    </row>
    <row r="533" spans="31:34" ht="12">
      <c r="AE533" s="12"/>
      <c r="AG533" s="34"/>
      <c r="AH533" s="35"/>
    </row>
    <row r="534" spans="31:34" ht="12">
      <c r="AE534" s="12"/>
      <c r="AG534" s="34"/>
      <c r="AH534" s="35"/>
    </row>
    <row r="535" spans="31:34" ht="12">
      <c r="AE535" s="12"/>
      <c r="AG535" s="34"/>
      <c r="AH535" s="35"/>
    </row>
    <row r="536" spans="31:34" ht="12">
      <c r="AE536" s="12"/>
      <c r="AG536" s="34"/>
      <c r="AH536" s="35"/>
    </row>
    <row r="537" spans="31:34" ht="12">
      <c r="AE537" s="12"/>
      <c r="AG537" s="34"/>
      <c r="AH537" s="35"/>
    </row>
    <row r="538" spans="31:34" ht="12">
      <c r="AE538" s="12"/>
      <c r="AG538" s="34"/>
      <c r="AH538" s="35"/>
    </row>
    <row r="539" spans="31:34" ht="12">
      <c r="AE539" s="12"/>
      <c r="AG539" s="34"/>
      <c r="AH539" s="35"/>
    </row>
    <row r="540" spans="31:34" ht="12">
      <c r="AE540" s="12"/>
      <c r="AG540" s="34"/>
      <c r="AH540" s="35"/>
    </row>
    <row r="541" spans="31:34" ht="12">
      <c r="AE541" s="12"/>
      <c r="AG541" s="34"/>
      <c r="AH541" s="35"/>
    </row>
    <row r="542" spans="31:34" ht="12">
      <c r="AE542" s="12"/>
      <c r="AG542" s="34"/>
      <c r="AH542" s="35"/>
    </row>
    <row r="543" spans="31:34" ht="12">
      <c r="AE543" s="12"/>
      <c r="AG543" s="34"/>
      <c r="AH543" s="35"/>
    </row>
    <row r="544" spans="31:34" ht="12">
      <c r="AE544" s="12"/>
      <c r="AG544" s="34"/>
      <c r="AH544" s="35"/>
    </row>
    <row r="545" spans="31:34" ht="12">
      <c r="AE545" s="12"/>
      <c r="AG545" s="34"/>
      <c r="AH545" s="35"/>
    </row>
    <row r="546" spans="31:34" ht="12">
      <c r="AE546" s="12"/>
      <c r="AG546" s="34"/>
      <c r="AH546" s="35"/>
    </row>
    <row r="547" spans="31:34" ht="12">
      <c r="AE547" s="12"/>
      <c r="AG547" s="34"/>
      <c r="AH547" s="35"/>
    </row>
    <row r="548" spans="31:34" ht="12">
      <c r="AE548" s="12"/>
      <c r="AG548" s="34"/>
      <c r="AH548" s="35"/>
    </row>
    <row r="549" spans="31:34" ht="12">
      <c r="AE549" s="12"/>
      <c r="AG549" s="34"/>
      <c r="AH549" s="35"/>
    </row>
    <row r="550" spans="31:34" ht="12">
      <c r="AE550" s="12"/>
      <c r="AG550" s="34"/>
      <c r="AH550" s="35"/>
    </row>
    <row r="551" spans="31:34" ht="12">
      <c r="AE551" s="12"/>
      <c r="AG551" s="34"/>
      <c r="AH551" s="35"/>
    </row>
    <row r="552" spans="31:34" ht="12">
      <c r="AE552" s="12"/>
      <c r="AG552" s="34"/>
      <c r="AH552" s="35"/>
    </row>
    <row r="553" spans="31:34" ht="12">
      <c r="AE553" s="12"/>
      <c r="AG553" s="34"/>
      <c r="AH553" s="35"/>
    </row>
    <row r="554" spans="31:34" ht="12">
      <c r="AE554" s="12"/>
      <c r="AG554" s="34"/>
      <c r="AH554" s="35"/>
    </row>
    <row r="555" spans="31:34" ht="12">
      <c r="AE555" s="12"/>
      <c r="AG555" s="34"/>
      <c r="AH555" s="35"/>
    </row>
    <row r="556" spans="31:34" ht="12">
      <c r="AE556" s="12"/>
      <c r="AG556" s="34"/>
      <c r="AH556" s="35"/>
    </row>
    <row r="557" spans="31:34" ht="12">
      <c r="AE557" s="12"/>
      <c r="AG557" s="34"/>
      <c r="AH557" s="35"/>
    </row>
    <row r="558" spans="31:34" ht="12">
      <c r="AE558" s="12"/>
      <c r="AG558" s="34"/>
      <c r="AH558" s="35"/>
    </row>
    <row r="559" spans="31:34" ht="12">
      <c r="AE559" s="12"/>
      <c r="AG559" s="34"/>
      <c r="AH559" s="35"/>
    </row>
    <row r="560" spans="31:34" ht="12">
      <c r="AE560" s="12"/>
      <c r="AG560" s="34"/>
      <c r="AH560" s="35"/>
    </row>
    <row r="561" spans="31:34" ht="12">
      <c r="AE561" s="12"/>
      <c r="AG561" s="34"/>
      <c r="AH561" s="35"/>
    </row>
    <row r="562" spans="31:34" ht="12">
      <c r="AE562" s="12"/>
      <c r="AG562" s="34"/>
      <c r="AH562" s="35"/>
    </row>
    <row r="563" spans="31:34" ht="12">
      <c r="AE563" s="12"/>
      <c r="AG563" s="34"/>
      <c r="AH563" s="35"/>
    </row>
    <row r="564" spans="31:34" ht="12">
      <c r="AE564" s="12"/>
      <c r="AG564" s="34"/>
      <c r="AH564" s="35"/>
    </row>
    <row r="565" spans="31:34" ht="12">
      <c r="AE565" s="12"/>
      <c r="AG565" s="34"/>
      <c r="AH565" s="35"/>
    </row>
    <row r="566" spans="31:34" ht="12">
      <c r="AE566" s="12"/>
      <c r="AG566" s="34"/>
      <c r="AH566" s="35"/>
    </row>
    <row r="567" spans="31:34" ht="12">
      <c r="AE567" s="12"/>
      <c r="AG567" s="34"/>
      <c r="AH567" s="35"/>
    </row>
    <row r="568" spans="31:34" ht="12">
      <c r="AE568" s="12"/>
      <c r="AG568" s="34"/>
      <c r="AH568" s="35"/>
    </row>
    <row r="569" spans="31:34" ht="12">
      <c r="AE569" s="12"/>
      <c r="AG569" s="34"/>
      <c r="AH569" s="35"/>
    </row>
    <row r="570" spans="31:34" ht="12">
      <c r="AE570" s="12"/>
      <c r="AG570" s="34"/>
      <c r="AH570" s="35"/>
    </row>
    <row r="571" spans="31:34" ht="12">
      <c r="AE571" s="12"/>
      <c r="AG571" s="34"/>
      <c r="AH571" s="35"/>
    </row>
    <row r="572" spans="31:34" ht="12">
      <c r="AE572" s="12"/>
      <c r="AG572" s="34"/>
      <c r="AH572" s="35"/>
    </row>
    <row r="573" spans="31:34" ht="12">
      <c r="AE573" s="12"/>
      <c r="AG573" s="34"/>
      <c r="AH573" s="35"/>
    </row>
    <row r="574" spans="31:34" ht="12">
      <c r="AE574" s="12"/>
      <c r="AG574" s="34"/>
      <c r="AH574" s="35"/>
    </row>
    <row r="575" spans="31:34" ht="12">
      <c r="AE575" s="12"/>
      <c r="AG575" s="34"/>
      <c r="AH575" s="35"/>
    </row>
    <row r="576" spans="31:34" ht="12">
      <c r="AE576" s="12"/>
      <c r="AG576" s="34"/>
      <c r="AH576" s="35"/>
    </row>
    <row r="577" spans="31:34" ht="12">
      <c r="AE577" s="12"/>
      <c r="AG577" s="34"/>
      <c r="AH577" s="35"/>
    </row>
    <row r="578" spans="31:34" ht="12">
      <c r="AE578" s="12"/>
      <c r="AG578" s="34"/>
      <c r="AH578" s="35"/>
    </row>
    <row r="579" spans="31:34" ht="12">
      <c r="AE579" s="12"/>
      <c r="AG579" s="34"/>
      <c r="AH579" s="35"/>
    </row>
    <row r="580" spans="31:34" ht="12">
      <c r="AE580" s="12"/>
      <c r="AG580" s="34"/>
      <c r="AH580" s="35"/>
    </row>
    <row r="581" spans="31:34" ht="12">
      <c r="AE581" s="12"/>
      <c r="AG581" s="34"/>
      <c r="AH581" s="35"/>
    </row>
    <row r="582" spans="31:34" ht="12">
      <c r="AE582" s="12"/>
      <c r="AG582" s="34"/>
      <c r="AH582" s="35"/>
    </row>
    <row r="583" spans="31:34" ht="12">
      <c r="AE583" s="12"/>
      <c r="AG583" s="34"/>
      <c r="AH583" s="35"/>
    </row>
    <row r="584" spans="31:34" ht="12">
      <c r="AE584" s="12"/>
      <c r="AG584" s="34"/>
      <c r="AH584" s="35"/>
    </row>
    <row r="585" spans="31:34" ht="12">
      <c r="AE585" s="12"/>
      <c r="AG585" s="34"/>
      <c r="AH585" s="35"/>
    </row>
    <row r="586" spans="31:34" ht="12">
      <c r="AE586" s="12"/>
      <c r="AG586" s="34"/>
      <c r="AH586" s="35"/>
    </row>
    <row r="587" spans="31:34" ht="12">
      <c r="AE587" s="12"/>
      <c r="AG587" s="34"/>
      <c r="AH587" s="35"/>
    </row>
    <row r="588" spans="31:34" ht="12">
      <c r="AE588" s="12"/>
      <c r="AG588" s="34"/>
      <c r="AH588" s="35"/>
    </row>
    <row r="589" spans="31:34" ht="12">
      <c r="AE589" s="12"/>
      <c r="AG589" s="34"/>
      <c r="AH589" s="35"/>
    </row>
    <row r="590" spans="31:34" ht="12">
      <c r="AE590" s="12"/>
      <c r="AG590" s="34"/>
      <c r="AH590" s="35"/>
    </row>
    <row r="591" spans="31:34" ht="12">
      <c r="AE591" s="12"/>
      <c r="AG591" s="34"/>
      <c r="AH591" s="35"/>
    </row>
    <row r="592" spans="31:34" ht="12">
      <c r="AE592" s="12"/>
      <c r="AG592" s="34"/>
      <c r="AH592" s="35"/>
    </row>
    <row r="593" spans="31:34" ht="12">
      <c r="AE593" s="12"/>
      <c r="AG593" s="34"/>
      <c r="AH593" s="35"/>
    </row>
    <row r="594" spans="31:34" ht="12">
      <c r="AE594" s="12"/>
      <c r="AG594" s="34"/>
      <c r="AH594" s="35"/>
    </row>
    <row r="595" spans="31:34" ht="12">
      <c r="AE595" s="12"/>
      <c r="AG595" s="34"/>
      <c r="AH595" s="35"/>
    </row>
    <row r="596" spans="31:34" ht="12">
      <c r="AE596" s="12"/>
      <c r="AG596" s="34"/>
      <c r="AH596" s="35"/>
    </row>
    <row r="597" spans="31:34" ht="12">
      <c r="AE597" s="12"/>
      <c r="AG597" s="34"/>
      <c r="AH597" s="35"/>
    </row>
    <row r="598" spans="31:34" ht="12">
      <c r="AE598" s="12"/>
      <c r="AG598" s="34"/>
      <c r="AH598" s="35"/>
    </row>
    <row r="599" spans="31:34" ht="12">
      <c r="AE599" s="12"/>
      <c r="AG599" s="34"/>
      <c r="AH599" s="35"/>
    </row>
    <row r="600" spans="31:34" ht="12">
      <c r="AE600" s="12"/>
      <c r="AG600" s="34"/>
      <c r="AH600" s="35"/>
    </row>
    <row r="601" spans="31:34" ht="12">
      <c r="AE601" s="12"/>
      <c r="AG601" s="34"/>
      <c r="AH601" s="35"/>
    </row>
    <row r="602" spans="31:34" ht="12">
      <c r="AE602" s="12"/>
      <c r="AG602" s="34"/>
      <c r="AH602" s="35"/>
    </row>
    <row r="603" spans="31:34" ht="12">
      <c r="AE603" s="12"/>
      <c r="AG603" s="34"/>
      <c r="AH603" s="35"/>
    </row>
    <row r="604" spans="31:34" ht="12">
      <c r="AE604" s="12"/>
      <c r="AG604" s="34"/>
      <c r="AH604" s="35"/>
    </row>
    <row r="605" spans="31:34" ht="12">
      <c r="AE605" s="12"/>
      <c r="AG605" s="34"/>
      <c r="AH605" s="35"/>
    </row>
    <row r="606" spans="31:34" ht="12">
      <c r="AE606" s="12"/>
      <c r="AG606" s="34"/>
      <c r="AH606" s="35"/>
    </row>
    <row r="607" spans="31:34" ht="12">
      <c r="AE607" s="12"/>
      <c r="AG607" s="34"/>
      <c r="AH607" s="35"/>
    </row>
    <row r="608" spans="31:34" ht="12">
      <c r="AE608" s="12"/>
      <c r="AG608" s="34"/>
      <c r="AH608" s="35"/>
    </row>
    <row r="609" spans="31:34" ht="12">
      <c r="AE609" s="12"/>
      <c r="AG609" s="34"/>
      <c r="AH609" s="35"/>
    </row>
    <row r="610" spans="31:34" ht="12">
      <c r="AE610" s="12"/>
      <c r="AG610" s="34"/>
      <c r="AH610" s="35"/>
    </row>
    <row r="611" spans="31:34" ht="12">
      <c r="AE611" s="12"/>
      <c r="AG611" s="34"/>
      <c r="AH611" s="35"/>
    </row>
    <row r="612" spans="31:34" ht="12">
      <c r="AE612" s="12"/>
      <c r="AG612" s="34"/>
      <c r="AH612" s="35"/>
    </row>
    <row r="613" spans="31:34" ht="12">
      <c r="AE613" s="12"/>
      <c r="AG613" s="34"/>
      <c r="AH613" s="35"/>
    </row>
    <row r="614" spans="31:34" ht="12">
      <c r="AE614" s="12"/>
      <c r="AG614" s="34"/>
      <c r="AH614" s="35"/>
    </row>
    <row r="615" spans="31:34" ht="12">
      <c r="AE615" s="12"/>
      <c r="AG615" s="34"/>
      <c r="AH615" s="35"/>
    </row>
    <row r="616" spans="31:34" ht="12">
      <c r="AE616" s="12"/>
      <c r="AG616" s="34"/>
      <c r="AH616" s="35"/>
    </row>
    <row r="617" spans="31:34" ht="12">
      <c r="AE617" s="12"/>
      <c r="AG617" s="34"/>
      <c r="AH617" s="35"/>
    </row>
    <row r="618" spans="31:34" ht="12">
      <c r="AE618" s="12"/>
      <c r="AG618" s="34"/>
      <c r="AH618" s="35"/>
    </row>
    <row r="619" spans="31:34" ht="12">
      <c r="AE619" s="12"/>
      <c r="AG619" s="34"/>
      <c r="AH619" s="35"/>
    </row>
    <row r="620" spans="31:34" ht="12">
      <c r="AE620" s="12"/>
      <c r="AG620" s="34"/>
      <c r="AH620" s="35"/>
    </row>
    <row r="621" spans="31:34" ht="12">
      <c r="AE621" s="12"/>
      <c r="AG621" s="34"/>
      <c r="AH621" s="35"/>
    </row>
    <row r="622" spans="31:34" ht="12">
      <c r="AE622" s="12"/>
      <c r="AG622" s="34"/>
      <c r="AH622" s="35"/>
    </row>
    <row r="623" spans="31:34" ht="12">
      <c r="AE623" s="12"/>
      <c r="AG623" s="34"/>
      <c r="AH623" s="35"/>
    </row>
    <row r="624" spans="31:34" ht="12">
      <c r="AE624" s="12"/>
      <c r="AG624" s="34"/>
      <c r="AH624" s="35"/>
    </row>
    <row r="625" spans="31:34" ht="12">
      <c r="AE625" s="12"/>
      <c r="AG625" s="34"/>
      <c r="AH625" s="35"/>
    </row>
    <row r="626" spans="31:34" ht="12">
      <c r="AE626" s="12"/>
      <c r="AG626" s="34"/>
      <c r="AH626" s="35"/>
    </row>
    <row r="627" spans="31:34" ht="12">
      <c r="AE627" s="12"/>
      <c r="AG627" s="34"/>
      <c r="AH627" s="35"/>
    </row>
    <row r="628" spans="31:34" ht="12">
      <c r="AE628" s="12"/>
      <c r="AG628" s="34"/>
      <c r="AH628" s="35"/>
    </row>
    <row r="629" spans="31:34" ht="12">
      <c r="AE629" s="12"/>
      <c r="AG629" s="34"/>
      <c r="AH629" s="35"/>
    </row>
    <row r="630" spans="31:34" ht="12">
      <c r="AE630" s="12"/>
      <c r="AG630" s="34"/>
      <c r="AH630" s="35"/>
    </row>
    <row r="631" spans="31:34" ht="12">
      <c r="AE631" s="12"/>
      <c r="AG631" s="34"/>
      <c r="AH631" s="35"/>
    </row>
    <row r="632" spans="31:34" ht="12">
      <c r="AE632" s="12"/>
      <c r="AG632" s="34"/>
      <c r="AH632" s="35"/>
    </row>
    <row r="633" spans="31:34" ht="12">
      <c r="AE633" s="12"/>
      <c r="AG633" s="34"/>
      <c r="AH633" s="35"/>
    </row>
    <row r="634" spans="31:34" ht="12">
      <c r="AE634" s="12"/>
      <c r="AG634" s="34"/>
      <c r="AH634" s="35"/>
    </row>
    <row r="635" spans="31:34" ht="12">
      <c r="AE635" s="12"/>
      <c r="AG635" s="34"/>
      <c r="AH635" s="35"/>
    </row>
    <row r="636" spans="31:34" ht="12">
      <c r="AE636" s="12"/>
      <c r="AG636" s="34"/>
      <c r="AH636" s="35"/>
    </row>
    <row r="637" spans="31:34" ht="12">
      <c r="AE637" s="12"/>
      <c r="AG637" s="34"/>
      <c r="AH637" s="35"/>
    </row>
    <row r="638" spans="31:34" ht="12">
      <c r="AE638" s="12"/>
      <c r="AG638" s="34"/>
      <c r="AH638" s="35"/>
    </row>
    <row r="639" spans="31:34" ht="12">
      <c r="AE639" s="12"/>
      <c r="AG639" s="34"/>
      <c r="AH639" s="35"/>
    </row>
    <row r="640" spans="31:34" ht="12">
      <c r="AE640" s="12"/>
      <c r="AG640" s="34"/>
      <c r="AH640" s="35"/>
    </row>
    <row r="641" spans="31:34" ht="12">
      <c r="AE641" s="12"/>
      <c r="AG641" s="34"/>
      <c r="AH641" s="35"/>
    </row>
    <row r="642" spans="31:34" ht="12">
      <c r="AE642" s="12"/>
      <c r="AG642" s="34"/>
      <c r="AH642" s="35"/>
    </row>
    <row r="643" spans="31:34" ht="12">
      <c r="AE643" s="12"/>
      <c r="AG643" s="34"/>
      <c r="AH643" s="35"/>
    </row>
    <row r="644" spans="31:34" ht="12">
      <c r="AE644" s="12"/>
      <c r="AG644" s="34"/>
      <c r="AH644" s="35"/>
    </row>
    <row r="645" spans="31:34" ht="12">
      <c r="AE645" s="12"/>
      <c r="AG645" s="34"/>
      <c r="AH645" s="35"/>
    </row>
    <row r="646" spans="31:34" ht="12">
      <c r="AE646" s="12"/>
      <c r="AG646" s="34"/>
      <c r="AH646" s="35"/>
    </row>
    <row r="647" spans="31:34" ht="12">
      <c r="AE647" s="12"/>
      <c r="AG647" s="34"/>
      <c r="AH647" s="35"/>
    </row>
    <row r="648" spans="31:34" ht="12">
      <c r="AE648" s="12"/>
      <c r="AG648" s="34"/>
      <c r="AH648" s="35"/>
    </row>
    <row r="649" spans="31:34" ht="12">
      <c r="AE649" s="12"/>
      <c r="AG649" s="34"/>
      <c r="AH649" s="35"/>
    </row>
    <row r="650" spans="31:34" ht="12">
      <c r="AE650" s="12"/>
      <c r="AG650" s="34"/>
      <c r="AH650" s="35"/>
    </row>
    <row r="651" spans="31:34" ht="12">
      <c r="AE651" s="12"/>
      <c r="AG651" s="34"/>
      <c r="AH651" s="35"/>
    </row>
    <row r="652" spans="31:34" ht="12">
      <c r="AE652" s="12"/>
      <c r="AG652" s="34"/>
      <c r="AH652" s="35"/>
    </row>
    <row r="653" spans="31:34" ht="12">
      <c r="AE653" s="12"/>
      <c r="AG653" s="34"/>
      <c r="AH653" s="35"/>
    </row>
    <row r="654" spans="31:34" ht="12">
      <c r="AE654" s="12"/>
      <c r="AG654" s="34"/>
      <c r="AH654" s="35"/>
    </row>
    <row r="655" spans="31:34" ht="12">
      <c r="AE655" s="12"/>
      <c r="AG655" s="34"/>
      <c r="AH655" s="35"/>
    </row>
    <row r="656" spans="31:34" ht="12">
      <c r="AE656" s="12"/>
      <c r="AG656" s="34"/>
      <c r="AH656" s="35"/>
    </row>
    <row r="657" spans="31:34" ht="12">
      <c r="AE657" s="12"/>
      <c r="AG657" s="34"/>
      <c r="AH657" s="35"/>
    </row>
    <row r="658" spans="31:34" ht="12">
      <c r="AE658" s="12"/>
      <c r="AG658" s="34"/>
      <c r="AH658" s="35"/>
    </row>
    <row r="659" spans="31:34" ht="12">
      <c r="AE659" s="12"/>
      <c r="AG659" s="34"/>
      <c r="AH659" s="35"/>
    </row>
    <row r="660" spans="31:34" ht="12">
      <c r="AE660" s="12"/>
      <c r="AG660" s="34"/>
      <c r="AH660" s="35"/>
    </row>
    <row r="661" spans="31:34" ht="12">
      <c r="AE661" s="12"/>
      <c r="AG661" s="34"/>
      <c r="AH661" s="35"/>
    </row>
    <row r="662" spans="31:34" ht="12">
      <c r="AE662" s="12"/>
      <c r="AG662" s="34"/>
      <c r="AH662" s="35"/>
    </row>
    <row r="663" spans="31:34" ht="12">
      <c r="AE663" s="12"/>
      <c r="AG663" s="34"/>
      <c r="AH663" s="35"/>
    </row>
    <row r="664" spans="31:34" ht="12">
      <c r="AE664" s="12"/>
      <c r="AG664" s="34"/>
      <c r="AH664" s="35"/>
    </row>
    <row r="665" spans="31:34" ht="12">
      <c r="AE665" s="12"/>
      <c r="AG665" s="34"/>
      <c r="AH665" s="35"/>
    </row>
    <row r="666" spans="31:34" ht="12">
      <c r="AE666" s="12"/>
      <c r="AG666" s="34"/>
      <c r="AH666" s="35"/>
    </row>
    <row r="667" spans="31:34" ht="12">
      <c r="AE667" s="12"/>
      <c r="AG667" s="34"/>
      <c r="AH667" s="35"/>
    </row>
    <row r="668" spans="31:34" ht="12">
      <c r="AE668" s="12"/>
      <c r="AG668" s="34"/>
      <c r="AH668" s="35"/>
    </row>
    <row r="669" spans="31:34" ht="12">
      <c r="AE669" s="12"/>
      <c r="AG669" s="34"/>
      <c r="AH669" s="35"/>
    </row>
    <row r="670" spans="31:34" ht="12">
      <c r="AE670" s="12"/>
      <c r="AG670" s="34"/>
      <c r="AH670" s="35"/>
    </row>
    <row r="671" spans="31:34" ht="12">
      <c r="AE671" s="12"/>
      <c r="AG671" s="34"/>
      <c r="AH671" s="35"/>
    </row>
    <row r="672" spans="31:34" ht="12">
      <c r="AE672" s="12"/>
      <c r="AG672" s="34"/>
      <c r="AH672" s="35"/>
    </row>
    <row r="673" spans="31:34" ht="12">
      <c r="AE673" s="12"/>
      <c r="AG673" s="34"/>
      <c r="AH673" s="35"/>
    </row>
    <row r="674" spans="31:34" ht="12">
      <c r="AE674" s="12"/>
      <c r="AG674" s="34"/>
      <c r="AH674" s="35"/>
    </row>
    <row r="675" spans="31:34" ht="12">
      <c r="AE675" s="12"/>
      <c r="AG675" s="34"/>
      <c r="AH675" s="35"/>
    </row>
    <row r="676" spans="31:34" ht="12">
      <c r="AE676" s="12"/>
      <c r="AG676" s="34"/>
      <c r="AH676" s="35"/>
    </row>
    <row r="677" spans="31:34" ht="12">
      <c r="AE677" s="12"/>
      <c r="AG677" s="34"/>
      <c r="AH677" s="35"/>
    </row>
    <row r="678" spans="31:34" ht="12">
      <c r="AE678" s="12"/>
      <c r="AG678" s="34"/>
      <c r="AH678" s="35"/>
    </row>
    <row r="679" spans="31:34" ht="12">
      <c r="AE679" s="12"/>
      <c r="AG679" s="34"/>
      <c r="AH679" s="35"/>
    </row>
    <row r="680" spans="31:34" ht="12">
      <c r="AE680" s="12"/>
      <c r="AG680" s="34"/>
      <c r="AH680" s="35"/>
    </row>
    <row r="681" spans="31:34" ht="12">
      <c r="AE681" s="12"/>
      <c r="AG681" s="34"/>
      <c r="AH681" s="35"/>
    </row>
    <row r="682" spans="31:34" ht="12">
      <c r="AE682" s="12"/>
      <c r="AG682" s="34"/>
      <c r="AH682" s="35"/>
    </row>
    <row r="683" spans="31:34" ht="12">
      <c r="AE683" s="12"/>
      <c r="AG683" s="34"/>
      <c r="AH683" s="35"/>
    </row>
    <row r="684" spans="31:34" ht="12">
      <c r="AE684" s="12"/>
      <c r="AG684" s="34"/>
      <c r="AH684" s="35"/>
    </row>
    <row r="685" spans="31:34" ht="12">
      <c r="AE685" s="12"/>
      <c r="AG685" s="34"/>
      <c r="AH685" s="35"/>
    </row>
    <row r="686" spans="31:34" ht="12">
      <c r="AE686" s="12"/>
      <c r="AG686" s="34"/>
      <c r="AH686" s="35"/>
    </row>
    <row r="687" spans="31:34" ht="12">
      <c r="AE687" s="12"/>
      <c r="AG687" s="34"/>
      <c r="AH687" s="35"/>
    </row>
    <row r="688" spans="31:34" ht="12">
      <c r="AE688" s="12"/>
      <c r="AG688" s="34"/>
      <c r="AH688" s="35"/>
    </row>
    <row r="689" spans="31:34" ht="12">
      <c r="AE689" s="12"/>
      <c r="AG689" s="34"/>
      <c r="AH689" s="35"/>
    </row>
    <row r="690" spans="31:34" ht="12">
      <c r="AE690" s="12"/>
      <c r="AG690" s="34"/>
      <c r="AH690" s="35"/>
    </row>
    <row r="691" spans="31:34" ht="12">
      <c r="AE691" s="12"/>
      <c r="AG691" s="34"/>
      <c r="AH691" s="35"/>
    </row>
    <row r="692" spans="31:34" ht="12">
      <c r="AE692" s="12"/>
      <c r="AG692" s="34"/>
      <c r="AH692" s="35"/>
    </row>
    <row r="693" spans="31:34" ht="12">
      <c r="AE693" s="12"/>
      <c r="AG693" s="34"/>
      <c r="AH693" s="35"/>
    </row>
    <row r="694" spans="31:34" ht="12">
      <c r="AE694" s="12"/>
      <c r="AG694" s="34"/>
      <c r="AH694" s="35"/>
    </row>
    <row r="695" spans="31:34" ht="12">
      <c r="AE695" s="12"/>
      <c r="AG695" s="34"/>
      <c r="AH695" s="35"/>
    </row>
    <row r="696" spans="31:34" ht="12">
      <c r="AE696" s="12"/>
      <c r="AG696" s="34"/>
      <c r="AH696" s="35"/>
    </row>
    <row r="697" spans="31:34" ht="12">
      <c r="AE697" s="12"/>
      <c r="AG697" s="34"/>
      <c r="AH697" s="35"/>
    </row>
    <row r="698" spans="31:34" ht="12">
      <c r="AE698" s="12"/>
      <c r="AG698" s="34"/>
      <c r="AH698" s="35"/>
    </row>
    <row r="699" spans="31:34" ht="12">
      <c r="AE699" s="12"/>
      <c r="AG699" s="34"/>
      <c r="AH699" s="35"/>
    </row>
    <row r="700" spans="31:34" ht="12">
      <c r="AE700" s="12"/>
      <c r="AG700" s="34"/>
      <c r="AH700" s="35"/>
    </row>
    <row r="701" spans="31:34" ht="12">
      <c r="AE701" s="12"/>
      <c r="AG701" s="34"/>
      <c r="AH701" s="35"/>
    </row>
    <row r="702" spans="31:34" ht="12">
      <c r="AE702" s="12"/>
      <c r="AG702" s="34"/>
      <c r="AH702" s="35"/>
    </row>
    <row r="703" spans="31:34" ht="12">
      <c r="AE703" s="12"/>
      <c r="AG703" s="34"/>
      <c r="AH703" s="35"/>
    </row>
    <row r="704" spans="31:34" ht="12">
      <c r="AE704" s="12"/>
      <c r="AG704" s="34"/>
      <c r="AH704" s="35"/>
    </row>
    <row r="705" spans="31:34" ht="12">
      <c r="AE705" s="12"/>
      <c r="AG705" s="34"/>
      <c r="AH705" s="35"/>
    </row>
    <row r="706" spans="31:34" ht="12">
      <c r="AE706" s="12"/>
      <c r="AG706" s="34"/>
      <c r="AH706" s="35"/>
    </row>
    <row r="707" spans="31:34" ht="12">
      <c r="AE707" s="12"/>
      <c r="AG707" s="34"/>
      <c r="AH707" s="35"/>
    </row>
    <row r="708" spans="31:34" ht="12">
      <c r="AE708" s="12"/>
      <c r="AG708" s="34"/>
      <c r="AH708" s="35"/>
    </row>
    <row r="709" spans="31:34" ht="12">
      <c r="AE709" s="12"/>
      <c r="AG709" s="34"/>
      <c r="AH709" s="35"/>
    </row>
    <row r="710" spans="31:34" ht="12">
      <c r="AE710" s="12"/>
      <c r="AG710" s="34"/>
      <c r="AH710" s="35"/>
    </row>
    <row r="711" spans="31:34" ht="12">
      <c r="AE711" s="12"/>
      <c r="AG711" s="34"/>
      <c r="AH711" s="35"/>
    </row>
    <row r="712" spans="31:34" ht="12">
      <c r="AE712" s="12"/>
      <c r="AG712" s="34"/>
      <c r="AH712" s="35"/>
    </row>
    <row r="713" spans="31:34" ht="12">
      <c r="AE713" s="12"/>
      <c r="AG713" s="34"/>
      <c r="AH713" s="35"/>
    </row>
    <row r="714" spans="31:34" ht="12">
      <c r="AE714" s="12"/>
      <c r="AG714" s="34"/>
      <c r="AH714" s="35"/>
    </row>
    <row r="715" spans="31:34" ht="12">
      <c r="AE715" s="12"/>
      <c r="AG715" s="34"/>
      <c r="AH715" s="35"/>
    </row>
    <row r="716" spans="31:34" ht="12">
      <c r="AE716" s="12"/>
      <c r="AG716" s="34"/>
      <c r="AH716" s="35"/>
    </row>
    <row r="717" spans="31:34" ht="12">
      <c r="AE717" s="12"/>
      <c r="AG717" s="34"/>
      <c r="AH717" s="35"/>
    </row>
    <row r="718" spans="31:34" ht="12">
      <c r="AE718" s="12"/>
      <c r="AG718" s="34"/>
      <c r="AH718" s="35"/>
    </row>
    <row r="719" spans="31:34" ht="12">
      <c r="AE719" s="12"/>
      <c r="AG719" s="34"/>
      <c r="AH719" s="35"/>
    </row>
    <row r="720" spans="31:34" ht="12">
      <c r="AE720" s="12"/>
      <c r="AG720" s="34"/>
      <c r="AH720" s="35"/>
    </row>
    <row r="721" spans="31:34" ht="12">
      <c r="AE721" s="12"/>
      <c r="AG721" s="34"/>
      <c r="AH721" s="35"/>
    </row>
    <row r="722" spans="31:34" ht="12">
      <c r="AE722" s="12"/>
      <c r="AG722" s="34"/>
      <c r="AH722" s="35"/>
    </row>
    <row r="723" spans="31:34" ht="12">
      <c r="AE723" s="12"/>
      <c r="AG723" s="34"/>
      <c r="AH723" s="35"/>
    </row>
    <row r="724" spans="31:34" ht="12">
      <c r="AE724" s="12"/>
      <c r="AG724" s="34"/>
      <c r="AH724" s="35"/>
    </row>
    <row r="725" spans="31:34" ht="12">
      <c r="AE725" s="12"/>
      <c r="AG725" s="34"/>
      <c r="AH725" s="35"/>
    </row>
    <row r="726" spans="31:34" ht="12">
      <c r="AE726" s="12"/>
      <c r="AG726" s="34"/>
      <c r="AH726" s="35"/>
    </row>
    <row r="727" spans="31:34" ht="12">
      <c r="AE727" s="12"/>
      <c r="AG727" s="34"/>
      <c r="AH727" s="35"/>
    </row>
    <row r="728" spans="31:34" ht="12">
      <c r="AE728" s="12"/>
      <c r="AG728" s="34"/>
      <c r="AH728" s="35"/>
    </row>
    <row r="729" spans="31:34" ht="12">
      <c r="AE729" s="12"/>
      <c r="AG729" s="34"/>
      <c r="AH729" s="35"/>
    </row>
    <row r="730" spans="31:34" ht="12">
      <c r="AE730" s="12"/>
      <c r="AG730" s="34"/>
      <c r="AH730" s="35"/>
    </row>
    <row r="731" spans="31:34" ht="12">
      <c r="AE731" s="12"/>
      <c r="AG731" s="34"/>
      <c r="AH731" s="35"/>
    </row>
    <row r="732" spans="31:34" ht="12">
      <c r="AE732" s="12"/>
      <c r="AG732" s="34"/>
      <c r="AH732" s="35"/>
    </row>
    <row r="733" spans="31:34" ht="12">
      <c r="AE733" s="12"/>
      <c r="AG733" s="34"/>
      <c r="AH733" s="35"/>
    </row>
    <row r="734" spans="31:34" ht="12">
      <c r="AE734" s="12"/>
      <c r="AG734" s="34"/>
      <c r="AH734" s="35"/>
    </row>
    <row r="735" spans="31:34" ht="12">
      <c r="AE735" s="12"/>
      <c r="AG735" s="34"/>
      <c r="AH735" s="35"/>
    </row>
    <row r="736" spans="31:34" ht="12">
      <c r="AE736" s="12"/>
      <c r="AG736" s="34"/>
      <c r="AH736" s="35"/>
    </row>
    <row r="737" spans="31:34" ht="12">
      <c r="AE737" s="12"/>
      <c r="AG737" s="34"/>
      <c r="AH737" s="35"/>
    </row>
    <row r="738" spans="31:34" ht="12">
      <c r="AE738" s="12"/>
      <c r="AG738" s="34"/>
      <c r="AH738" s="35"/>
    </row>
    <row r="739" spans="31:34" ht="12">
      <c r="AE739" s="12"/>
      <c r="AG739" s="34"/>
      <c r="AH739" s="35"/>
    </row>
    <row r="740" spans="31:34" ht="12">
      <c r="AE740" s="12"/>
      <c r="AG740" s="34"/>
      <c r="AH740" s="35"/>
    </row>
    <row r="741" spans="31:34" ht="12">
      <c r="AE741" s="12"/>
      <c r="AG741" s="34"/>
      <c r="AH741" s="35"/>
    </row>
    <row r="742" spans="31:34" ht="12">
      <c r="AE742" s="12"/>
      <c r="AG742" s="34"/>
      <c r="AH742" s="35"/>
    </row>
    <row r="743" spans="31:34" ht="12">
      <c r="AE743" s="12"/>
      <c r="AG743" s="34"/>
      <c r="AH743" s="35"/>
    </row>
    <row r="744" spans="31:34" ht="12">
      <c r="AE744" s="12"/>
      <c r="AG744" s="34"/>
      <c r="AH744" s="35"/>
    </row>
    <row r="745" spans="31:34" ht="12">
      <c r="AE745" s="12"/>
      <c r="AG745" s="34"/>
      <c r="AH745" s="35"/>
    </row>
    <row r="746" spans="31:34" ht="12">
      <c r="AE746" s="12"/>
      <c r="AG746" s="34"/>
      <c r="AH746" s="35"/>
    </row>
    <row r="747" spans="31:34" ht="12">
      <c r="AE747" s="12"/>
      <c r="AG747" s="34"/>
      <c r="AH747" s="35"/>
    </row>
    <row r="748" spans="31:34" ht="12">
      <c r="AE748" s="12"/>
      <c r="AG748" s="34"/>
      <c r="AH748" s="35"/>
    </row>
    <row r="749" spans="31:34" ht="12">
      <c r="AE749" s="12"/>
      <c r="AG749" s="34"/>
      <c r="AH749" s="35"/>
    </row>
    <row r="750" spans="31:34" ht="12">
      <c r="AE750" s="12"/>
      <c r="AG750" s="34"/>
      <c r="AH750" s="35"/>
    </row>
    <row r="751" spans="31:34" ht="12">
      <c r="AE751" s="12"/>
      <c r="AG751" s="34"/>
      <c r="AH751" s="35"/>
    </row>
    <row r="752" spans="31:34" ht="12">
      <c r="AE752" s="12"/>
      <c r="AG752" s="34"/>
      <c r="AH752" s="35"/>
    </row>
    <row r="753" spans="31:34" ht="12">
      <c r="AE753" s="12"/>
      <c r="AG753" s="34"/>
      <c r="AH753" s="35"/>
    </row>
    <row r="754" spans="31:34" ht="12">
      <c r="AE754" s="12"/>
      <c r="AG754" s="34"/>
      <c r="AH754" s="35"/>
    </row>
    <row r="755" spans="31:34" ht="12">
      <c r="AE755" s="12"/>
      <c r="AG755" s="34"/>
      <c r="AH755" s="35"/>
    </row>
    <row r="756" spans="31:34" ht="12">
      <c r="AE756" s="12"/>
      <c r="AG756" s="34"/>
      <c r="AH756" s="35"/>
    </row>
    <row r="757" spans="31:34" ht="12">
      <c r="AE757" s="12"/>
      <c r="AG757" s="34"/>
      <c r="AH757" s="35"/>
    </row>
    <row r="758" spans="31:34" ht="12">
      <c r="AE758" s="12"/>
      <c r="AG758" s="34"/>
      <c r="AH758" s="35"/>
    </row>
    <row r="759" spans="31:34" ht="12">
      <c r="AE759" s="12"/>
      <c r="AG759" s="34"/>
      <c r="AH759" s="35"/>
    </row>
    <row r="760" spans="31:34" ht="12">
      <c r="AE760" s="12"/>
      <c r="AG760" s="34"/>
      <c r="AH760" s="35"/>
    </row>
    <row r="761" spans="31:34" ht="12">
      <c r="AE761" s="12"/>
      <c r="AG761" s="34"/>
      <c r="AH761" s="35"/>
    </row>
    <row r="762" spans="31:34" ht="12">
      <c r="AE762" s="12"/>
      <c r="AG762" s="34"/>
      <c r="AH762" s="35"/>
    </row>
    <row r="763" spans="31:34" ht="12">
      <c r="AE763" s="12"/>
      <c r="AG763" s="34"/>
      <c r="AH763" s="35"/>
    </row>
    <row r="764" spans="31:34" ht="12">
      <c r="AE764" s="12"/>
      <c r="AG764" s="34"/>
      <c r="AH764" s="35"/>
    </row>
    <row r="765" spans="31:34" ht="12">
      <c r="AE765" s="12"/>
      <c r="AG765" s="34"/>
      <c r="AH765" s="35"/>
    </row>
    <row r="766" spans="31:34" ht="12">
      <c r="AE766" s="12"/>
      <c r="AG766" s="34"/>
      <c r="AH766" s="35"/>
    </row>
    <row r="767" spans="31:34" ht="12">
      <c r="AE767" s="12"/>
      <c r="AG767" s="34"/>
      <c r="AH767" s="35"/>
    </row>
    <row r="768" spans="31:34" ht="12">
      <c r="AE768" s="12"/>
      <c r="AG768" s="34"/>
      <c r="AH768" s="35"/>
    </row>
    <row r="769" spans="31:34" ht="12">
      <c r="AE769" s="12"/>
      <c r="AG769" s="34"/>
      <c r="AH769" s="35"/>
    </row>
    <row r="770" spans="31:34" ht="12">
      <c r="AE770" s="12"/>
      <c r="AG770" s="34"/>
      <c r="AH770" s="35"/>
    </row>
    <row r="771" spans="31:34" ht="12">
      <c r="AE771" s="12"/>
      <c r="AG771" s="34"/>
      <c r="AH771" s="35"/>
    </row>
    <row r="772" spans="31:34" ht="12">
      <c r="AE772" s="12"/>
      <c r="AG772" s="34"/>
      <c r="AH772" s="35"/>
    </row>
    <row r="773" spans="31:34" ht="12">
      <c r="AE773" s="12"/>
      <c r="AG773" s="34"/>
      <c r="AH773" s="35"/>
    </row>
    <row r="774" spans="31:34" ht="12">
      <c r="AE774" s="12"/>
      <c r="AG774" s="34"/>
      <c r="AH774" s="35"/>
    </row>
    <row r="775" spans="31:34" ht="12">
      <c r="AE775" s="12"/>
      <c r="AG775" s="34"/>
      <c r="AH775" s="35"/>
    </row>
    <row r="776" spans="31:34" ht="12">
      <c r="AE776" s="12"/>
      <c r="AG776" s="34"/>
      <c r="AH776" s="35"/>
    </row>
    <row r="777" spans="31:34" ht="12">
      <c r="AE777" s="12"/>
      <c r="AG777" s="34"/>
      <c r="AH777" s="35"/>
    </row>
    <row r="778" spans="31:34" ht="12">
      <c r="AE778" s="12"/>
      <c r="AG778" s="34"/>
      <c r="AH778" s="35"/>
    </row>
    <row r="779" spans="31:34" ht="12">
      <c r="AE779" s="12"/>
      <c r="AG779" s="34"/>
      <c r="AH779" s="35"/>
    </row>
    <row r="780" spans="31:34" ht="12">
      <c r="AE780" s="12"/>
      <c r="AG780" s="34"/>
      <c r="AH780" s="35"/>
    </row>
    <row r="781" spans="31:34" ht="12">
      <c r="AE781" s="12"/>
      <c r="AG781" s="34"/>
      <c r="AH781" s="35"/>
    </row>
    <row r="782" spans="31:34" ht="12">
      <c r="AE782" s="12"/>
      <c r="AG782" s="34"/>
      <c r="AH782" s="35"/>
    </row>
    <row r="783" spans="31:34" ht="12">
      <c r="AE783" s="12"/>
      <c r="AG783" s="34"/>
      <c r="AH783" s="35"/>
    </row>
    <row r="784" spans="31:34" ht="12">
      <c r="AE784" s="12"/>
      <c r="AG784" s="34"/>
      <c r="AH784" s="35"/>
    </row>
    <row r="785" spans="31:34" ht="12">
      <c r="AE785" s="12"/>
      <c r="AG785" s="34"/>
      <c r="AH785" s="35"/>
    </row>
    <row r="786" spans="31:34" ht="12">
      <c r="AE786" s="12"/>
      <c r="AG786" s="34"/>
      <c r="AH786" s="35"/>
    </row>
    <row r="787" spans="31:34" ht="12">
      <c r="AE787" s="12"/>
      <c r="AG787" s="34"/>
      <c r="AH787" s="35"/>
    </row>
    <row r="788" spans="31:34" ht="12">
      <c r="AE788" s="12"/>
      <c r="AG788" s="34"/>
      <c r="AH788" s="35"/>
    </row>
    <row r="789" spans="31:34" ht="12">
      <c r="AE789" s="12"/>
      <c r="AG789" s="34"/>
      <c r="AH789" s="35"/>
    </row>
    <row r="790" spans="31:34" ht="12">
      <c r="AE790" s="12"/>
      <c r="AG790" s="34"/>
      <c r="AH790" s="35"/>
    </row>
    <row r="791" spans="31:34" ht="12">
      <c r="AE791" s="12"/>
      <c r="AG791" s="34"/>
      <c r="AH791" s="35"/>
    </row>
    <row r="792" spans="31:34" ht="12">
      <c r="AE792" s="12"/>
      <c r="AG792" s="34"/>
      <c r="AH792" s="35"/>
    </row>
    <row r="793" spans="31:34" ht="12">
      <c r="AE793" s="12"/>
      <c r="AG793" s="34"/>
      <c r="AH793" s="35"/>
    </row>
    <row r="794" spans="31:34" ht="12">
      <c r="AE794" s="12"/>
      <c r="AG794" s="34"/>
      <c r="AH794" s="35"/>
    </row>
    <row r="795" spans="31:34" ht="12">
      <c r="AE795" s="12"/>
      <c r="AG795" s="34"/>
      <c r="AH795" s="35"/>
    </row>
    <row r="796" spans="31:34" ht="12">
      <c r="AE796" s="12"/>
      <c r="AG796" s="34"/>
      <c r="AH796" s="35"/>
    </row>
    <row r="797" spans="31:34" ht="12">
      <c r="AE797" s="12"/>
      <c r="AG797" s="34"/>
      <c r="AH797" s="35"/>
    </row>
    <row r="798" spans="31:34" ht="12">
      <c r="AE798" s="12"/>
      <c r="AG798" s="34"/>
      <c r="AH798" s="35"/>
    </row>
    <row r="799" spans="31:34" ht="12">
      <c r="AE799" s="12"/>
      <c r="AG799" s="34"/>
      <c r="AH799" s="35"/>
    </row>
    <row r="800" spans="31:34" ht="12">
      <c r="AE800" s="12"/>
      <c r="AG800" s="34"/>
      <c r="AH800" s="35"/>
    </row>
    <row r="801" spans="31:34" ht="12">
      <c r="AE801" s="12"/>
      <c r="AG801" s="34"/>
      <c r="AH801" s="35"/>
    </row>
    <row r="802" spans="31:34" ht="12">
      <c r="AE802" s="12"/>
      <c r="AG802" s="34"/>
      <c r="AH802" s="35"/>
    </row>
    <row r="803" spans="31:34" ht="12">
      <c r="AE803" s="12"/>
      <c r="AG803" s="34"/>
      <c r="AH803" s="35"/>
    </row>
    <row r="804" spans="31:34" ht="12">
      <c r="AE804" s="12"/>
      <c r="AG804" s="34"/>
      <c r="AH804" s="35"/>
    </row>
    <row r="805" spans="31:34" ht="12">
      <c r="AE805" s="12"/>
      <c r="AG805" s="34"/>
      <c r="AH805" s="35"/>
    </row>
    <row r="806" spans="31:34" ht="12">
      <c r="AE806" s="12"/>
      <c r="AG806" s="34"/>
      <c r="AH806" s="35"/>
    </row>
    <row r="807" spans="31:34" ht="12">
      <c r="AE807" s="12"/>
      <c r="AG807" s="34"/>
      <c r="AH807" s="35"/>
    </row>
    <row r="808" spans="31:34" ht="12">
      <c r="AE808" s="12"/>
      <c r="AG808" s="34"/>
      <c r="AH808" s="35"/>
    </row>
    <row r="809" spans="31:34" ht="12">
      <c r="AE809" s="12"/>
      <c r="AG809" s="34"/>
      <c r="AH809" s="35"/>
    </row>
    <row r="810" spans="31:34" ht="12">
      <c r="AE810" s="12"/>
      <c r="AG810" s="34"/>
      <c r="AH810" s="35"/>
    </row>
    <row r="811" spans="31:34" ht="12">
      <c r="AE811" s="12"/>
      <c r="AG811" s="34"/>
      <c r="AH811" s="35"/>
    </row>
    <row r="812" spans="31:34" ht="12">
      <c r="AE812" s="12"/>
      <c r="AG812" s="34"/>
      <c r="AH812" s="35"/>
    </row>
    <row r="813" spans="31:34" ht="12">
      <c r="AE813" s="12"/>
      <c r="AG813" s="34"/>
      <c r="AH813" s="35"/>
    </row>
    <row r="814" spans="31:34" ht="12">
      <c r="AE814" s="12"/>
      <c r="AG814" s="34"/>
      <c r="AH814" s="35"/>
    </row>
    <row r="815" spans="31:34" ht="12">
      <c r="AE815" s="12"/>
      <c r="AG815" s="34"/>
      <c r="AH815" s="35"/>
    </row>
    <row r="816" spans="31:34" ht="12">
      <c r="AE816" s="12"/>
      <c r="AG816" s="34"/>
      <c r="AH816" s="35"/>
    </row>
    <row r="817" spans="31:34" ht="12">
      <c r="AE817" s="12"/>
      <c r="AG817" s="34"/>
      <c r="AH817" s="35"/>
    </row>
    <row r="818" spans="31:34" ht="12">
      <c r="AE818" s="12"/>
      <c r="AG818" s="34"/>
      <c r="AH818" s="35"/>
    </row>
    <row r="819" spans="31:34" ht="12">
      <c r="AE819" s="12"/>
      <c r="AG819" s="34"/>
      <c r="AH819" s="35"/>
    </row>
    <row r="820" spans="31:34" ht="12">
      <c r="AE820" s="12"/>
      <c r="AG820" s="34"/>
      <c r="AH820" s="35"/>
    </row>
    <row r="821" spans="31:34" ht="12">
      <c r="AE821" s="12"/>
      <c r="AG821" s="34"/>
      <c r="AH821" s="35"/>
    </row>
    <row r="822" spans="31:34" ht="12">
      <c r="AE822" s="12"/>
      <c r="AG822" s="34"/>
      <c r="AH822" s="35"/>
    </row>
    <row r="823" spans="31:34" ht="12">
      <c r="AE823" s="12"/>
      <c r="AG823" s="34"/>
      <c r="AH823" s="35"/>
    </row>
    <row r="824" spans="31:34" ht="12">
      <c r="AE824" s="12"/>
      <c r="AG824" s="34"/>
      <c r="AH824" s="35"/>
    </row>
    <row r="825" spans="31:34" ht="12">
      <c r="AE825" s="12"/>
      <c r="AG825" s="34"/>
      <c r="AH825" s="35"/>
    </row>
    <row r="826" spans="31:34" ht="12">
      <c r="AE826" s="12"/>
      <c r="AG826" s="34"/>
      <c r="AH826" s="35"/>
    </row>
    <row r="827" spans="31:34" ht="12">
      <c r="AE827" s="12"/>
      <c r="AG827" s="34"/>
      <c r="AH827" s="35"/>
    </row>
    <row r="828" spans="31:34" ht="12">
      <c r="AE828" s="12"/>
      <c r="AG828" s="34"/>
      <c r="AH828" s="35"/>
    </row>
    <row r="829" spans="31:34" ht="12">
      <c r="AE829" s="12"/>
      <c r="AG829" s="34"/>
      <c r="AH829" s="35"/>
    </row>
    <row r="830" spans="31:34" ht="12">
      <c r="AE830" s="12"/>
      <c r="AG830" s="34"/>
      <c r="AH830" s="35"/>
    </row>
    <row r="831" spans="31:34" ht="12">
      <c r="AE831" s="12"/>
      <c r="AG831" s="34"/>
      <c r="AH831" s="35"/>
    </row>
    <row r="832" spans="31:34" ht="12">
      <c r="AE832" s="12"/>
      <c r="AG832" s="34"/>
      <c r="AH832" s="35"/>
    </row>
    <row r="833" spans="31:34" ht="12">
      <c r="AE833" s="12"/>
      <c r="AG833" s="34"/>
      <c r="AH833" s="35"/>
    </row>
    <row r="834" spans="31:34" ht="12">
      <c r="AE834" s="12"/>
      <c r="AG834" s="34"/>
      <c r="AH834" s="35"/>
    </row>
    <row r="835" spans="31:34" ht="12">
      <c r="AE835" s="12"/>
      <c r="AG835" s="34"/>
      <c r="AH835" s="35"/>
    </row>
    <row r="836" spans="31:34" ht="12">
      <c r="AE836" s="12"/>
      <c r="AG836" s="34"/>
      <c r="AH836" s="35"/>
    </row>
    <row r="837" spans="31:34" ht="12">
      <c r="AE837" s="12"/>
      <c r="AG837" s="34"/>
      <c r="AH837" s="35"/>
    </row>
    <row r="838" spans="31:34" ht="12">
      <c r="AE838" s="12"/>
      <c r="AG838" s="34"/>
      <c r="AH838" s="35"/>
    </row>
    <row r="839" spans="31:34" ht="12">
      <c r="AE839" s="12"/>
      <c r="AG839" s="34"/>
      <c r="AH839" s="35"/>
    </row>
    <row r="840" spans="31:34" ht="12">
      <c r="AE840" s="12"/>
      <c r="AG840" s="34"/>
      <c r="AH840" s="35"/>
    </row>
    <row r="841" spans="31:34" ht="12">
      <c r="AE841" s="12"/>
      <c r="AG841" s="34"/>
      <c r="AH841" s="35"/>
    </row>
    <row r="842" spans="31:34" ht="12">
      <c r="AE842" s="12"/>
      <c r="AG842" s="34"/>
      <c r="AH842" s="35"/>
    </row>
    <row r="843" spans="31:34" ht="12">
      <c r="AE843" s="12"/>
      <c r="AG843" s="34"/>
      <c r="AH843" s="35"/>
    </row>
    <row r="844" spans="31:34" ht="12">
      <c r="AE844" s="12"/>
      <c r="AG844" s="34"/>
      <c r="AH844" s="35"/>
    </row>
    <row r="845" spans="31:34" ht="12">
      <c r="AE845" s="12"/>
      <c r="AG845" s="34"/>
      <c r="AH845" s="35"/>
    </row>
    <row r="846" spans="31:34" ht="12">
      <c r="AE846" s="12"/>
      <c r="AG846" s="34"/>
      <c r="AH846" s="35"/>
    </row>
    <row r="847" spans="31:34" ht="12">
      <c r="AE847" s="12"/>
      <c r="AG847" s="34"/>
      <c r="AH847" s="35"/>
    </row>
    <row r="848" spans="31:34" ht="12">
      <c r="AE848" s="12"/>
      <c r="AG848" s="34"/>
      <c r="AH848" s="35"/>
    </row>
    <row r="849" spans="31:34" ht="12">
      <c r="AE849" s="12"/>
      <c r="AG849" s="34"/>
      <c r="AH849" s="35"/>
    </row>
    <row r="850" spans="31:34" ht="12">
      <c r="AE850" s="12"/>
      <c r="AG850" s="34"/>
      <c r="AH850" s="35"/>
    </row>
    <row r="851" spans="31:34" ht="12">
      <c r="AE851" s="12"/>
      <c r="AG851" s="34"/>
      <c r="AH851" s="35"/>
    </row>
    <row r="852" spans="31:34" ht="12">
      <c r="AE852" s="12"/>
      <c r="AG852" s="34"/>
      <c r="AH852" s="35"/>
    </row>
    <row r="853" spans="31:34" ht="12">
      <c r="AE853" s="12"/>
      <c r="AG853" s="34"/>
      <c r="AH853" s="35"/>
    </row>
    <row r="854" spans="31:34" ht="12">
      <c r="AE854" s="12"/>
      <c r="AG854" s="34"/>
      <c r="AH854" s="35"/>
    </row>
    <row r="855" spans="31:34" ht="12">
      <c r="AE855" s="12"/>
      <c r="AG855" s="34"/>
      <c r="AH855" s="35"/>
    </row>
    <row r="856" spans="31:34" ht="12">
      <c r="AE856" s="12"/>
      <c r="AG856" s="34"/>
      <c r="AH856" s="35"/>
    </row>
    <row r="857" spans="31:34" ht="12">
      <c r="AE857" s="12"/>
      <c r="AG857" s="34"/>
      <c r="AH857" s="35"/>
    </row>
    <row r="858" spans="31:34" ht="12">
      <c r="AE858" s="12"/>
      <c r="AG858" s="34"/>
      <c r="AH858" s="35"/>
    </row>
    <row r="859" spans="31:34" ht="12">
      <c r="AE859" s="12"/>
      <c r="AG859" s="34"/>
      <c r="AH859" s="35"/>
    </row>
    <row r="860" spans="31:34" ht="12">
      <c r="AE860" s="12"/>
      <c r="AG860" s="34"/>
      <c r="AH860" s="35"/>
    </row>
    <row r="861" spans="31:34" ht="12">
      <c r="AE861" s="12"/>
      <c r="AG861" s="34"/>
      <c r="AH861" s="35"/>
    </row>
    <row r="862" spans="31:34" ht="12">
      <c r="AE862" s="12"/>
      <c r="AG862" s="34"/>
      <c r="AH862" s="35"/>
    </row>
    <row r="863" spans="31:34" ht="12">
      <c r="AE863" s="12"/>
      <c r="AG863" s="34"/>
      <c r="AH863" s="35"/>
    </row>
    <row r="864" spans="31:34" ht="12">
      <c r="AE864" s="12"/>
      <c r="AG864" s="34"/>
      <c r="AH864" s="35"/>
    </row>
    <row r="865" spans="31:34" ht="12">
      <c r="AE865" s="12"/>
      <c r="AG865" s="34"/>
      <c r="AH865" s="35"/>
    </row>
    <row r="866" spans="31:34" ht="12">
      <c r="AE866" s="12"/>
      <c r="AG866" s="34"/>
      <c r="AH866" s="35"/>
    </row>
    <row r="867" spans="31:34" ht="12">
      <c r="AE867" s="12"/>
      <c r="AG867" s="34"/>
      <c r="AH867" s="35"/>
    </row>
    <row r="868" spans="31:34" ht="12">
      <c r="AE868" s="12"/>
      <c r="AG868" s="34"/>
      <c r="AH868" s="35"/>
    </row>
    <row r="869" spans="31:34" ht="12">
      <c r="AE869" s="12"/>
      <c r="AG869" s="34"/>
      <c r="AH869" s="35"/>
    </row>
    <row r="870" spans="31:34" ht="12">
      <c r="AE870" s="12"/>
      <c r="AG870" s="34"/>
      <c r="AH870" s="35"/>
    </row>
    <row r="871" spans="31:34" ht="12">
      <c r="AE871" s="12"/>
      <c r="AG871" s="34"/>
      <c r="AH871" s="35"/>
    </row>
    <row r="872" spans="31:34" ht="12">
      <c r="AE872" s="12"/>
      <c r="AG872" s="34"/>
      <c r="AH872" s="35"/>
    </row>
    <row r="873" spans="31:34" ht="12">
      <c r="AE873" s="12"/>
      <c r="AG873" s="34"/>
      <c r="AH873" s="35"/>
    </row>
    <row r="874" spans="31:34" ht="12">
      <c r="AE874" s="12"/>
      <c r="AG874" s="34"/>
      <c r="AH874" s="35"/>
    </row>
    <row r="875" spans="31:34" ht="12">
      <c r="AE875" s="12"/>
      <c r="AG875" s="34"/>
      <c r="AH875" s="35"/>
    </row>
    <row r="876" spans="31:34" ht="12">
      <c r="AE876" s="12"/>
      <c r="AG876" s="34"/>
      <c r="AH876" s="35"/>
    </row>
    <row r="877" spans="31:34" ht="12">
      <c r="AE877" s="12"/>
      <c r="AG877" s="34"/>
      <c r="AH877" s="35"/>
    </row>
    <row r="878" spans="31:34" ht="12">
      <c r="AE878" s="12"/>
      <c r="AG878" s="34"/>
      <c r="AH878" s="35"/>
    </row>
    <row r="879" spans="31:34" ht="12">
      <c r="AE879" s="12"/>
      <c r="AG879" s="34"/>
      <c r="AH879" s="35"/>
    </row>
    <row r="880" spans="31:34" ht="12">
      <c r="AE880" s="12"/>
      <c r="AG880" s="34"/>
      <c r="AH880" s="35"/>
    </row>
    <row r="881" spans="31:34" ht="12">
      <c r="AE881" s="12"/>
      <c r="AG881" s="34"/>
      <c r="AH881" s="35"/>
    </row>
    <row r="882" spans="31:34" ht="12">
      <c r="AE882" s="12"/>
      <c r="AG882" s="34"/>
      <c r="AH882" s="35"/>
    </row>
    <row r="883" spans="31:34" ht="12">
      <c r="AE883" s="12"/>
      <c r="AG883" s="34"/>
      <c r="AH883" s="35"/>
    </row>
    <row r="884" spans="31:34" ht="12">
      <c r="AE884" s="12"/>
      <c r="AG884" s="34"/>
      <c r="AH884" s="35"/>
    </row>
    <row r="885" spans="31:34" ht="12">
      <c r="AE885" s="12"/>
      <c r="AG885" s="34"/>
      <c r="AH885" s="35"/>
    </row>
    <row r="886" spans="31:34" ht="12">
      <c r="AE886" s="12"/>
      <c r="AG886" s="34"/>
      <c r="AH886" s="35"/>
    </row>
    <row r="887" spans="31:34" ht="12">
      <c r="AE887" s="12"/>
      <c r="AG887" s="34"/>
      <c r="AH887" s="35"/>
    </row>
    <row r="888" spans="31:34" ht="12">
      <c r="AE888" s="12"/>
      <c r="AG888" s="34"/>
      <c r="AH888" s="35"/>
    </row>
    <row r="889" spans="31:34" ht="12">
      <c r="AE889" s="12"/>
      <c r="AG889" s="34"/>
      <c r="AH889" s="35"/>
    </row>
    <row r="890" spans="31:34" ht="12">
      <c r="AE890" s="12"/>
      <c r="AG890" s="34"/>
      <c r="AH890" s="35"/>
    </row>
    <row r="891" spans="31:34" ht="12">
      <c r="AE891" s="12"/>
      <c r="AG891" s="34"/>
      <c r="AH891" s="35"/>
    </row>
    <row r="892" spans="31:34" ht="12">
      <c r="AE892" s="12"/>
      <c r="AG892" s="34"/>
      <c r="AH892" s="35"/>
    </row>
    <row r="893" spans="31:34" ht="12">
      <c r="AE893" s="12"/>
      <c r="AG893" s="34"/>
      <c r="AH893" s="35"/>
    </row>
    <row r="894" spans="31:34" ht="12">
      <c r="AE894" s="12"/>
      <c r="AG894" s="34"/>
      <c r="AH894" s="35"/>
    </row>
    <row r="895" spans="31:34" ht="12">
      <c r="AE895" s="12"/>
      <c r="AG895" s="34"/>
      <c r="AH895" s="35"/>
    </row>
    <row r="896" spans="31:34" ht="12">
      <c r="AE896" s="12"/>
      <c r="AG896" s="34"/>
      <c r="AH896" s="35"/>
    </row>
    <row r="897" spans="31:34" ht="12">
      <c r="AE897" s="12"/>
      <c r="AG897" s="34"/>
      <c r="AH897" s="35"/>
    </row>
    <row r="898" spans="31:34" ht="12">
      <c r="AE898" s="12"/>
      <c r="AG898" s="34"/>
      <c r="AH898" s="35"/>
    </row>
    <row r="899" spans="31:34" ht="12">
      <c r="AE899" s="12"/>
      <c r="AG899" s="34"/>
      <c r="AH899" s="35"/>
    </row>
    <row r="900" spans="31:34" ht="12">
      <c r="AE900" s="12"/>
      <c r="AG900" s="34"/>
      <c r="AH900" s="35"/>
    </row>
    <row r="901" spans="31:34" ht="12">
      <c r="AE901" s="12"/>
      <c r="AG901" s="34"/>
      <c r="AH901" s="35"/>
    </row>
    <row r="902" spans="31:34" ht="12">
      <c r="AE902" s="12"/>
      <c r="AG902" s="34"/>
      <c r="AH902" s="35"/>
    </row>
    <row r="903" spans="31:34" ht="12">
      <c r="AE903" s="12"/>
      <c r="AG903" s="34"/>
      <c r="AH903" s="35"/>
    </row>
    <row r="904" spans="31:34" ht="12">
      <c r="AE904" s="12"/>
      <c r="AG904" s="34"/>
      <c r="AH904" s="35"/>
    </row>
    <row r="905" spans="31:34" ht="12">
      <c r="AE905" s="12"/>
      <c r="AG905" s="34"/>
      <c r="AH905" s="35"/>
    </row>
    <row r="906" spans="31:34" ht="12">
      <c r="AE906" s="12"/>
      <c r="AG906" s="34"/>
      <c r="AH906" s="35"/>
    </row>
    <row r="907" spans="31:34" ht="12">
      <c r="AE907" s="12"/>
      <c r="AG907" s="34"/>
      <c r="AH907" s="35"/>
    </row>
    <row r="908" spans="31:34" ht="12">
      <c r="AE908" s="12"/>
      <c r="AG908" s="34"/>
      <c r="AH908" s="35"/>
    </row>
    <row r="909" spans="31:34" ht="12">
      <c r="AE909" s="12"/>
      <c r="AG909" s="34"/>
      <c r="AH909" s="35"/>
    </row>
    <row r="910" spans="31:34" ht="12">
      <c r="AE910" s="12"/>
      <c r="AG910" s="34"/>
      <c r="AH910" s="35"/>
    </row>
    <row r="911" spans="31:34" ht="12">
      <c r="AE911" s="12"/>
      <c r="AG911" s="34"/>
      <c r="AH911" s="35"/>
    </row>
    <row r="912" spans="31:34" ht="12">
      <c r="AE912" s="12"/>
      <c r="AG912" s="34"/>
      <c r="AH912" s="35"/>
    </row>
    <row r="913" spans="31:34" ht="12">
      <c r="AE913" s="12"/>
      <c r="AG913" s="34"/>
      <c r="AH913" s="35"/>
    </row>
    <row r="914" spans="31:34" ht="12">
      <c r="AE914" s="12"/>
      <c r="AG914" s="34"/>
      <c r="AH914" s="35"/>
    </row>
    <row r="915" spans="31:34" ht="12">
      <c r="AE915" s="12"/>
      <c r="AG915" s="34"/>
      <c r="AH915" s="35"/>
    </row>
    <row r="916" spans="31:34" ht="12">
      <c r="AE916" s="12"/>
      <c r="AG916" s="34"/>
      <c r="AH916" s="35"/>
    </row>
    <row r="917" spans="31:34" ht="12">
      <c r="AE917" s="12"/>
      <c r="AG917" s="34"/>
      <c r="AH917" s="35"/>
    </row>
    <row r="918" spans="31:34" ht="12">
      <c r="AE918" s="12"/>
      <c r="AG918" s="34"/>
      <c r="AH918" s="35"/>
    </row>
    <row r="919" spans="31:34" ht="12">
      <c r="AE919" s="12"/>
      <c r="AG919" s="34"/>
      <c r="AH919" s="35"/>
    </row>
    <row r="920" spans="31:34" ht="12">
      <c r="AE920" s="12"/>
      <c r="AG920" s="34"/>
      <c r="AH920" s="35"/>
    </row>
    <row r="921" spans="31:34" ht="12">
      <c r="AE921" s="12"/>
      <c r="AG921" s="34"/>
      <c r="AH921" s="35"/>
    </row>
    <row r="922" spans="31:34" ht="12">
      <c r="AE922" s="12"/>
      <c r="AG922" s="34"/>
      <c r="AH922" s="35"/>
    </row>
    <row r="923" spans="31:34" ht="12">
      <c r="AE923" s="12"/>
      <c r="AG923" s="34"/>
      <c r="AH923" s="35"/>
    </row>
    <row r="924" spans="31:34" ht="12">
      <c r="AE924" s="12"/>
      <c r="AG924" s="34"/>
      <c r="AH924" s="35"/>
    </row>
    <row r="925" spans="31:34" ht="12">
      <c r="AE925" s="12"/>
      <c r="AG925" s="34"/>
      <c r="AH925" s="35"/>
    </row>
    <row r="926" spans="31:34" ht="12">
      <c r="AE926" s="12"/>
      <c r="AG926" s="34"/>
      <c r="AH926" s="35"/>
    </row>
    <row r="927" spans="31:34" ht="12">
      <c r="AE927" s="12"/>
      <c r="AG927" s="34"/>
      <c r="AH927" s="35"/>
    </row>
    <row r="928" spans="31:34" ht="12">
      <c r="AE928" s="12"/>
      <c r="AG928" s="34"/>
      <c r="AH928" s="35"/>
    </row>
    <row r="929" spans="31:34" ht="12">
      <c r="AE929" s="12"/>
      <c r="AG929" s="34"/>
      <c r="AH929" s="35"/>
    </row>
    <row r="930" spans="31:34" ht="12">
      <c r="AE930" s="12"/>
      <c r="AG930" s="34"/>
      <c r="AH930" s="35"/>
    </row>
    <row r="931" spans="31:34" ht="12">
      <c r="AE931" s="12"/>
      <c r="AG931" s="34"/>
      <c r="AH931" s="35"/>
    </row>
    <row r="932" spans="31:34" ht="12">
      <c r="AE932" s="12"/>
      <c r="AG932" s="34"/>
      <c r="AH932" s="35"/>
    </row>
    <row r="933" spans="31:34" ht="12">
      <c r="AE933" s="12"/>
      <c r="AG933" s="34"/>
      <c r="AH933" s="35"/>
    </row>
    <row r="934" spans="31:34" ht="12">
      <c r="AE934" s="12"/>
      <c r="AG934" s="34"/>
      <c r="AH934" s="35"/>
    </row>
    <row r="935" spans="31:34" ht="12">
      <c r="AE935" s="12"/>
      <c r="AG935" s="34"/>
      <c r="AH935" s="35"/>
    </row>
    <row r="936" spans="31:34" ht="12">
      <c r="AE936" s="12"/>
      <c r="AG936" s="34"/>
      <c r="AH936" s="35"/>
    </row>
    <row r="937" spans="31:34" ht="12">
      <c r="AE937" s="12"/>
      <c r="AG937" s="34"/>
      <c r="AH937" s="35"/>
    </row>
    <row r="938" spans="31:34" ht="12">
      <c r="AE938" s="12"/>
      <c r="AG938" s="34"/>
      <c r="AH938" s="35"/>
    </row>
    <row r="939" spans="31:34" ht="12">
      <c r="AE939" s="12"/>
      <c r="AG939" s="34"/>
      <c r="AH939" s="35"/>
    </row>
    <row r="940" spans="31:34" ht="12">
      <c r="AE940" s="12"/>
      <c r="AG940" s="34"/>
      <c r="AH940" s="35"/>
    </row>
    <row r="941" spans="31:34" ht="12">
      <c r="AE941" s="12"/>
      <c r="AG941" s="34"/>
      <c r="AH941" s="35"/>
    </row>
    <row r="942" spans="31:34" ht="12">
      <c r="AE942" s="12"/>
      <c r="AG942" s="34"/>
      <c r="AH942" s="35"/>
    </row>
    <row r="943" spans="31:34" ht="12">
      <c r="AE943" s="12"/>
      <c r="AG943" s="34"/>
      <c r="AH943" s="35"/>
    </row>
    <row r="944" spans="31:34" ht="12">
      <c r="AE944" s="12"/>
      <c r="AG944" s="34"/>
      <c r="AH944" s="35"/>
    </row>
    <row r="945" spans="31:34" ht="12">
      <c r="AE945" s="12"/>
      <c r="AG945" s="34"/>
      <c r="AH945" s="35"/>
    </row>
    <row r="946" spans="31:34" ht="12">
      <c r="AE946" s="12"/>
      <c r="AG946" s="34"/>
      <c r="AH946" s="35"/>
    </row>
    <row r="947" spans="31:34" ht="12">
      <c r="AE947" s="12"/>
      <c r="AG947" s="34"/>
      <c r="AH947" s="35"/>
    </row>
    <row r="948" spans="31:34" ht="12">
      <c r="AE948" s="12"/>
      <c r="AG948" s="34"/>
      <c r="AH948" s="35"/>
    </row>
    <row r="949" spans="31:34" ht="12">
      <c r="AE949" s="12"/>
      <c r="AG949" s="34"/>
      <c r="AH949" s="35"/>
    </row>
    <row r="950" spans="31:34" ht="12">
      <c r="AE950" s="12"/>
      <c r="AG950" s="34"/>
      <c r="AH950" s="35"/>
    </row>
    <row r="951" spans="31:34" ht="12">
      <c r="AE951" s="12"/>
      <c r="AG951" s="34"/>
      <c r="AH951" s="35"/>
    </row>
    <row r="952" spans="31:34" ht="12">
      <c r="AE952" s="12"/>
      <c r="AG952" s="34"/>
      <c r="AH952" s="35"/>
    </row>
    <row r="953" spans="31:34" ht="12">
      <c r="AE953" s="12"/>
      <c r="AG953" s="34"/>
      <c r="AH953" s="35"/>
    </row>
    <row r="954" spans="31:34" ht="12">
      <c r="AE954" s="12"/>
      <c r="AG954" s="34"/>
      <c r="AH954" s="35"/>
    </row>
    <row r="955" spans="31:34" ht="12">
      <c r="AE955" s="12"/>
      <c r="AG955" s="34"/>
      <c r="AH955" s="35"/>
    </row>
    <row r="956" spans="31:34" ht="12">
      <c r="AE956" s="12"/>
      <c r="AG956" s="34"/>
      <c r="AH956" s="35"/>
    </row>
    <row r="957" spans="31:34" ht="12">
      <c r="AE957" s="12"/>
      <c r="AG957" s="34"/>
      <c r="AH957" s="35"/>
    </row>
    <row r="958" spans="31:34" ht="12">
      <c r="AE958" s="12"/>
      <c r="AG958" s="34"/>
      <c r="AH958" s="35"/>
    </row>
    <row r="959" spans="31:34" ht="12">
      <c r="AE959" s="12"/>
      <c r="AG959" s="34"/>
      <c r="AH959" s="35"/>
    </row>
    <row r="960" spans="31:34" ht="12">
      <c r="AE960" s="12"/>
      <c r="AG960" s="34"/>
      <c r="AH960" s="35"/>
    </row>
    <row r="961" spans="31:34" ht="12">
      <c r="AE961" s="12"/>
      <c r="AG961" s="34"/>
      <c r="AH961" s="35"/>
    </row>
    <row r="962" spans="31:34" ht="12">
      <c r="AE962" s="12"/>
      <c r="AG962" s="34"/>
      <c r="AH962" s="35"/>
    </row>
    <row r="963" spans="31:34" ht="12">
      <c r="AE963" s="12"/>
      <c r="AG963" s="34"/>
      <c r="AH963" s="35"/>
    </row>
    <row r="964" spans="31:34" ht="12">
      <c r="AE964" s="12"/>
      <c r="AG964" s="34"/>
      <c r="AH964" s="35"/>
    </row>
    <row r="965" spans="31:34" ht="12">
      <c r="AE965" s="12"/>
      <c r="AG965" s="34"/>
      <c r="AH965" s="35"/>
    </row>
    <row r="966" spans="31:34" ht="12">
      <c r="AE966" s="12"/>
      <c r="AG966" s="34"/>
      <c r="AH966" s="35"/>
    </row>
    <row r="967" spans="31:34" ht="12">
      <c r="AE967" s="12"/>
      <c r="AG967" s="34"/>
      <c r="AH967" s="35"/>
    </row>
    <row r="968" spans="31:34" ht="12">
      <c r="AE968" s="12"/>
      <c r="AG968" s="34"/>
      <c r="AH968" s="35"/>
    </row>
    <row r="969" spans="31:34" ht="12">
      <c r="AE969" s="12"/>
      <c r="AG969" s="34"/>
      <c r="AH969" s="35"/>
    </row>
    <row r="970" spans="31:34" ht="12">
      <c r="AE970" s="12"/>
      <c r="AG970" s="34"/>
      <c r="AH970" s="35"/>
    </row>
    <row r="971" spans="31:34" ht="12">
      <c r="AE971" s="12"/>
      <c r="AG971" s="34"/>
      <c r="AH971" s="35"/>
    </row>
    <row r="972" spans="31:34" ht="12">
      <c r="AE972" s="12"/>
      <c r="AG972" s="34"/>
      <c r="AH972" s="35"/>
    </row>
    <row r="973" spans="31:34" ht="12">
      <c r="AE973" s="12"/>
      <c r="AG973" s="34"/>
      <c r="AH973" s="35"/>
    </row>
    <row r="974" spans="31:34" ht="12">
      <c r="AE974" s="12"/>
      <c r="AG974" s="34"/>
      <c r="AH974" s="35"/>
    </row>
    <row r="975" spans="31:34" ht="12">
      <c r="AE975" s="12"/>
      <c r="AG975" s="34"/>
      <c r="AH975" s="35"/>
    </row>
    <row r="976" spans="31:34" ht="12">
      <c r="AE976" s="12"/>
      <c r="AG976" s="34"/>
      <c r="AH976" s="35"/>
    </row>
    <row r="977" spans="31:34" ht="12">
      <c r="AE977" s="12"/>
      <c r="AG977" s="34"/>
      <c r="AH977" s="35"/>
    </row>
    <row r="978" spans="31:34" ht="12">
      <c r="AE978" s="12"/>
      <c r="AG978" s="34"/>
      <c r="AH978" s="35"/>
    </row>
    <row r="979" spans="31:34" ht="12">
      <c r="AE979" s="12"/>
      <c r="AG979" s="34"/>
      <c r="AH979" s="35"/>
    </row>
    <row r="980" spans="31:34" ht="12">
      <c r="AE980" s="12"/>
      <c r="AG980" s="34"/>
      <c r="AH980" s="35"/>
    </row>
    <row r="981" spans="31:34" ht="12">
      <c r="AE981" s="12"/>
      <c r="AG981" s="34"/>
      <c r="AH981" s="35"/>
    </row>
    <row r="982" spans="31:34" ht="12">
      <c r="AE982" s="12"/>
      <c r="AG982" s="34"/>
      <c r="AH982" s="35"/>
    </row>
    <row r="983" spans="31:34" ht="12">
      <c r="AE983" s="12"/>
      <c r="AG983" s="34"/>
      <c r="AH983" s="35"/>
    </row>
    <row r="984" spans="31:34" ht="12">
      <c r="AE984" s="12"/>
      <c r="AG984" s="34"/>
      <c r="AH984" s="35"/>
    </row>
    <row r="985" spans="31:34" ht="12">
      <c r="AE985" s="12"/>
      <c r="AG985" s="34"/>
      <c r="AH985" s="35"/>
    </row>
    <row r="986" spans="31:34" ht="12">
      <c r="AE986" s="12"/>
      <c r="AG986" s="34"/>
      <c r="AH986" s="35"/>
    </row>
    <row r="987" spans="31:34" ht="12">
      <c r="AE987" s="12"/>
      <c r="AG987" s="34"/>
      <c r="AH987" s="35"/>
    </row>
    <row r="988" spans="31:34" ht="12">
      <c r="AE988" s="12"/>
      <c r="AG988" s="34"/>
      <c r="AH988" s="35"/>
    </row>
    <row r="989" spans="31:34" ht="12">
      <c r="AE989" s="12"/>
      <c r="AG989" s="34"/>
      <c r="AH989" s="35"/>
    </row>
    <row r="990" spans="31:34" ht="12">
      <c r="AE990" s="12"/>
      <c r="AG990" s="34"/>
      <c r="AH990" s="35"/>
    </row>
    <row r="991" spans="31:34" ht="12">
      <c r="AE991" s="12"/>
      <c r="AG991" s="34"/>
      <c r="AH991" s="35"/>
    </row>
    <row r="992" spans="31:34" ht="12">
      <c r="AE992" s="12"/>
      <c r="AG992" s="34"/>
      <c r="AH992" s="35"/>
    </row>
    <row r="993" spans="31:34" ht="12">
      <c r="AE993" s="12"/>
      <c r="AG993" s="34"/>
      <c r="AH993" s="35"/>
    </row>
    <row r="994" spans="31:34" ht="12">
      <c r="AE994" s="12"/>
      <c r="AG994" s="34"/>
      <c r="AH994" s="35"/>
    </row>
    <row r="995" spans="31:34" ht="12">
      <c r="AE995" s="12"/>
      <c r="AG995" s="34"/>
      <c r="AH995" s="35"/>
    </row>
    <row r="996" spans="31:34" ht="12">
      <c r="AE996" s="12"/>
      <c r="AG996" s="34"/>
      <c r="AH996" s="35"/>
    </row>
    <row r="997" spans="31:34" ht="12">
      <c r="AE997" s="12"/>
      <c r="AG997" s="34"/>
      <c r="AH997" s="35"/>
    </row>
    <row r="998" spans="31:34" ht="12">
      <c r="AE998" s="12"/>
      <c r="AG998" s="34"/>
      <c r="AH998" s="35"/>
    </row>
    <row r="999" spans="31:34" ht="12">
      <c r="AE999" s="12"/>
      <c r="AG999" s="34"/>
      <c r="AH999" s="35"/>
    </row>
    <row r="1000" spans="31:34" ht="12">
      <c r="AE1000" s="12"/>
      <c r="AG1000" s="34"/>
      <c r="AH1000" s="35"/>
    </row>
  </sheetData>
  <mergeCells count="152">
    <mergeCell ref="B107:D107"/>
    <mergeCell ref="C108:D108"/>
    <mergeCell ref="C131:D131"/>
    <mergeCell ref="C130:D130"/>
    <mergeCell ref="C117:D117"/>
    <mergeCell ref="C137:D137"/>
    <mergeCell ref="C139:D139"/>
    <mergeCell ref="C115:D115"/>
    <mergeCell ref="C112:D112"/>
    <mergeCell ref="C143:D143"/>
    <mergeCell ref="C118:D118"/>
    <mergeCell ref="C121:D121"/>
    <mergeCell ref="C124:D124"/>
    <mergeCell ref="C149:D149"/>
    <mergeCell ref="C148:D148"/>
    <mergeCell ref="C146:D146"/>
    <mergeCell ref="C147:D147"/>
    <mergeCell ref="C150:D150"/>
    <mergeCell ref="C122:D122"/>
    <mergeCell ref="C123:D123"/>
    <mergeCell ref="C155:D155"/>
    <mergeCell ref="C157:D157"/>
    <mergeCell ref="C160:D160"/>
    <mergeCell ref="C162:D162"/>
    <mergeCell ref="C163:D163"/>
    <mergeCell ref="N259:O259"/>
    <mergeCell ref="N257:O257"/>
    <mergeCell ref="N258:O258"/>
    <mergeCell ref="N260:O260"/>
    <mergeCell ref="N250:O250"/>
    <mergeCell ref="N221:O221"/>
    <mergeCell ref="N222:O222"/>
    <mergeCell ref="N223:O223"/>
    <mergeCell ref="N224:O224"/>
    <mergeCell ref="O179:P179"/>
    <mergeCell ref="O191:P191"/>
    <mergeCell ref="O197:P197"/>
    <mergeCell ref="N210:O210"/>
    <mergeCell ref="N211:O211"/>
    <mergeCell ref="N213:O213"/>
    <mergeCell ref="N215:O215"/>
    <mergeCell ref="N216:O216"/>
    <mergeCell ref="N217:O217"/>
    <mergeCell ref="N219:O219"/>
    <mergeCell ref="N261:O261"/>
    <mergeCell ref="N262:O262"/>
    <mergeCell ref="N263:O263"/>
    <mergeCell ref="N269:O269"/>
    <mergeCell ref="N264:O264"/>
    <mergeCell ref="N265:O265"/>
    <mergeCell ref="N266:O266"/>
    <mergeCell ref="N267:O267"/>
    <mergeCell ref="N268:O268"/>
    <mergeCell ref="C257:D257"/>
    <mergeCell ref="C243:D243"/>
    <mergeCell ref="C244:D244"/>
    <mergeCell ref="C252:D252"/>
    <mergeCell ref="C253:D253"/>
    <mergeCell ref="C254:D254"/>
    <mergeCell ref="C259:D259"/>
    <mergeCell ref="C260:D260"/>
    <mergeCell ref="C273:D273"/>
    <mergeCell ref="C271:D271"/>
    <mergeCell ref="C258:D258"/>
    <mergeCell ref="C274:D274"/>
    <mergeCell ref="C279:D279"/>
    <mergeCell ref="C219:D219"/>
    <mergeCell ref="C222:D222"/>
    <mergeCell ref="N270:O270"/>
    <mergeCell ref="N271:O271"/>
    <mergeCell ref="N272:O272"/>
    <mergeCell ref="N273:O273"/>
    <mergeCell ref="N275:O275"/>
    <mergeCell ref="N276:O276"/>
    <mergeCell ref="C262:D262"/>
    <mergeCell ref="C266:D266"/>
    <mergeCell ref="C263:D263"/>
    <mergeCell ref="C264:D264"/>
    <mergeCell ref="N278:O278"/>
    <mergeCell ref="N279:O279"/>
    <mergeCell ref="N274:O274"/>
    <mergeCell ref="N277:O277"/>
    <mergeCell ref="N228:O228"/>
    <mergeCell ref="N229:O229"/>
    <mergeCell ref="N231:O231"/>
    <mergeCell ref="N232:O232"/>
    <mergeCell ref="N233:O233"/>
    <mergeCell ref="N225:O225"/>
    <mergeCell ref="N226:O226"/>
    <mergeCell ref="N227:O227"/>
    <mergeCell ref="N242:O242"/>
    <mergeCell ref="N239:O239"/>
    <mergeCell ref="N240:O240"/>
    <mergeCell ref="N241:O241"/>
    <mergeCell ref="N246:O246"/>
    <mergeCell ref="N247:O247"/>
    <mergeCell ref="N249:O249"/>
    <mergeCell ref="N243:O243"/>
    <mergeCell ref="C220:D220"/>
    <mergeCell ref="C228:D228"/>
    <mergeCell ref="C194:D194"/>
    <mergeCell ref="C198:D198"/>
    <mergeCell ref="B202:C202"/>
    <mergeCell ref="C200:D200"/>
    <mergeCell ref="C182:D182"/>
    <mergeCell ref="C186:D186"/>
    <mergeCell ref="C172:D172"/>
    <mergeCell ref="C174:D174"/>
    <mergeCell ref="C210:D210"/>
    <mergeCell ref="C175:D175"/>
    <mergeCell ref="C178:D178"/>
    <mergeCell ref="C179:D179"/>
    <mergeCell ref="C207:D207"/>
    <mergeCell ref="C187:D187"/>
    <mergeCell ref="C2:D2"/>
    <mergeCell ref="C3:D3"/>
    <mergeCell ref="C8:D8"/>
    <mergeCell ref="C13:D13"/>
    <mergeCell ref="C14:D14"/>
    <mergeCell ref="C16:D16"/>
    <mergeCell ref="C17:D17"/>
    <mergeCell ref="C25:D25"/>
    <mergeCell ref="C26:D26"/>
    <mergeCell ref="C27:D27"/>
    <mergeCell ref="C29:D29"/>
    <mergeCell ref="C31:D31"/>
    <mergeCell ref="C33:D33"/>
    <mergeCell ref="C36:D36"/>
    <mergeCell ref="C62:D62"/>
    <mergeCell ref="C65:D65"/>
    <mergeCell ref="C66:D66"/>
    <mergeCell ref="C70:D70"/>
    <mergeCell ref="C71:D71"/>
    <mergeCell ref="C75:D75"/>
    <mergeCell ref="C77:D77"/>
    <mergeCell ref="C37:D37"/>
    <mergeCell ref="C42:D42"/>
    <mergeCell ref="C43:D43"/>
    <mergeCell ref="C49:D49"/>
    <mergeCell ref="C57:D57"/>
    <mergeCell ref="C58:D58"/>
    <mergeCell ref="C61:D61"/>
    <mergeCell ref="C99:D99"/>
    <mergeCell ref="C103:D103"/>
    <mergeCell ref="C105:D105"/>
    <mergeCell ref="C79:D79"/>
    <mergeCell ref="C83:D83"/>
    <mergeCell ref="C85:D85"/>
    <mergeCell ref="C88:D88"/>
    <mergeCell ref="C90:D90"/>
    <mergeCell ref="C95:D95"/>
    <mergeCell ref="C96:D96"/>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7"/>
  <sheetViews>
    <sheetView workbookViewId="0">
      <selection activeCell="K31" sqref="K31:K38"/>
    </sheetView>
  </sheetViews>
  <sheetFormatPr baseColWidth="10" defaultRowHeight="12" x14ac:dyDescent="0"/>
  <cols>
    <col min="1" max="1" width="21.6640625" bestFit="1" customWidth="1"/>
    <col min="2" max="2" width="19.83203125" bestFit="1" customWidth="1"/>
    <col min="3" max="3" width="19.33203125" customWidth="1"/>
    <col min="4" max="4" width="20.5" customWidth="1"/>
    <col min="5" max="5" width="23.1640625" customWidth="1"/>
    <col min="6" max="6" width="24.83203125" customWidth="1"/>
    <col min="7" max="7" width="27.1640625" customWidth="1"/>
    <col min="8" max="8" width="24" customWidth="1"/>
    <col min="9" max="9" width="23.33203125" customWidth="1"/>
    <col min="10" max="10" width="16.1640625" customWidth="1"/>
    <col min="11" max="11" width="19" bestFit="1" customWidth="1"/>
    <col min="12" max="12" width="22.1640625" customWidth="1"/>
    <col min="20" max="20" width="24.6640625" customWidth="1"/>
    <col min="21" max="21" width="24.5" customWidth="1"/>
  </cols>
  <sheetData>
    <row r="3" spans="1:11">
      <c r="A3" s="43"/>
      <c r="B3" s="44" t="s">
        <v>1105</v>
      </c>
      <c r="C3" s="43"/>
      <c r="D3" s="43"/>
      <c r="E3" s="43"/>
      <c r="F3" s="43"/>
      <c r="G3" s="43"/>
      <c r="H3" s="43"/>
      <c r="I3" s="43"/>
      <c r="J3" s="43"/>
      <c r="K3" s="43"/>
    </row>
    <row r="4" spans="1:11">
      <c r="A4" s="44" t="s">
        <v>1106</v>
      </c>
      <c r="B4" s="43" t="s">
        <v>1124</v>
      </c>
      <c r="C4" s="43" t="s">
        <v>1123</v>
      </c>
      <c r="D4" s="43" t="s">
        <v>1122</v>
      </c>
      <c r="E4" s="43" t="s">
        <v>1121</v>
      </c>
      <c r="F4" s="43" t="s">
        <v>1120</v>
      </c>
      <c r="G4" s="43" t="s">
        <v>1125</v>
      </c>
      <c r="H4" s="43" t="s">
        <v>1114</v>
      </c>
      <c r="I4" s="43" t="s">
        <v>1115</v>
      </c>
      <c r="J4" s="43" t="s">
        <v>1116</v>
      </c>
      <c r="K4" s="43" t="s">
        <v>1117</v>
      </c>
    </row>
    <row r="5" spans="1:11">
      <c r="A5" s="45" t="s">
        <v>2</v>
      </c>
      <c r="B5" s="46">
        <v>69</v>
      </c>
      <c r="C5" s="47">
        <v>151.71014492753622</v>
      </c>
      <c r="D5" s="47">
        <v>37.203703703703702</v>
      </c>
      <c r="E5" s="46">
        <v>2849</v>
      </c>
      <c r="F5" s="46">
        <v>266.33333333333331</v>
      </c>
      <c r="G5" s="49">
        <v>9.5882352941176467</v>
      </c>
      <c r="H5" s="47">
        <v>900380.64999999991</v>
      </c>
      <c r="I5" s="47">
        <v>81034.310000000012</v>
      </c>
      <c r="J5" s="47">
        <v>819346.34</v>
      </c>
      <c r="K5" s="47">
        <v>11874.584637681159</v>
      </c>
    </row>
    <row r="6" spans="1:11">
      <c r="A6" s="48" t="s">
        <v>52</v>
      </c>
      <c r="B6" s="46">
        <v>45</v>
      </c>
      <c r="C6" s="47">
        <v>155.64444444444445</v>
      </c>
      <c r="D6" s="47">
        <v>38.444444444444443</v>
      </c>
      <c r="E6" s="46">
        <v>1873</v>
      </c>
      <c r="F6" s="49">
        <v>271.08571428571429</v>
      </c>
      <c r="G6" s="49">
        <v>9.4772727272727266</v>
      </c>
      <c r="H6" s="47">
        <v>633867.64999999991</v>
      </c>
      <c r="I6" s="47">
        <v>57048.12</v>
      </c>
      <c r="J6" s="47">
        <v>576819.52999999991</v>
      </c>
      <c r="K6" s="47">
        <v>12818.211777777777</v>
      </c>
    </row>
    <row r="7" spans="1:11">
      <c r="A7" s="48" t="s">
        <v>56</v>
      </c>
      <c r="B7" s="46">
        <v>7</v>
      </c>
      <c r="C7" s="47">
        <v>116.28571428571429</v>
      </c>
      <c r="D7" s="47">
        <v>37.5</v>
      </c>
      <c r="E7" s="46">
        <v>278</v>
      </c>
      <c r="F7" s="49">
        <v>46.333333333333336</v>
      </c>
      <c r="G7" s="49">
        <v>9.7142857142857135</v>
      </c>
      <c r="H7" s="47">
        <v>25112.1</v>
      </c>
      <c r="I7" s="47">
        <v>2260.09</v>
      </c>
      <c r="J7" s="47">
        <v>22852.010000000002</v>
      </c>
      <c r="K7" s="47">
        <v>3264.5728571428576</v>
      </c>
    </row>
    <row r="8" spans="1:11">
      <c r="A8" s="48" t="s">
        <v>58</v>
      </c>
      <c r="B8" s="46">
        <v>3</v>
      </c>
      <c r="C8" s="47">
        <v>186.33333333333334</v>
      </c>
      <c r="D8" s="47">
        <v>33.333333333333336</v>
      </c>
      <c r="E8" s="46">
        <v>131</v>
      </c>
      <c r="F8" s="49">
        <v>110</v>
      </c>
      <c r="G8" s="49">
        <v>10</v>
      </c>
      <c r="H8" s="47">
        <v>75338.899999999994</v>
      </c>
      <c r="I8" s="47">
        <v>6780.5</v>
      </c>
      <c r="J8" s="47">
        <v>68558.399999999994</v>
      </c>
      <c r="K8" s="47">
        <v>22852.799999999999</v>
      </c>
    </row>
    <row r="9" spans="1:11">
      <c r="A9" s="48" t="s">
        <v>59</v>
      </c>
      <c r="B9" s="46">
        <v>5</v>
      </c>
      <c r="C9" s="47">
        <v>108.4</v>
      </c>
      <c r="D9" s="47">
        <v>37.5</v>
      </c>
      <c r="E9" s="46">
        <v>189</v>
      </c>
      <c r="F9" s="49">
        <v>87</v>
      </c>
      <c r="G9" s="49">
        <v>10</v>
      </c>
      <c r="H9" s="47">
        <v>69048.850000000006</v>
      </c>
      <c r="I9" s="47">
        <v>6214.4</v>
      </c>
      <c r="J9" s="47">
        <v>62834.45</v>
      </c>
      <c r="K9" s="47">
        <v>12566.89</v>
      </c>
    </row>
    <row r="10" spans="1:11">
      <c r="A10" s="48" t="s">
        <v>60</v>
      </c>
      <c r="B10" s="46">
        <v>2</v>
      </c>
      <c r="C10" s="47">
        <v>121.5</v>
      </c>
      <c r="D10" s="47">
        <v>12.5</v>
      </c>
      <c r="E10" s="46">
        <v>171</v>
      </c>
      <c r="F10" s="49">
        <v>70</v>
      </c>
      <c r="G10" s="49">
        <v>10</v>
      </c>
      <c r="H10" s="47">
        <v>8151</v>
      </c>
      <c r="I10" s="47">
        <v>733.6</v>
      </c>
      <c r="J10" s="47">
        <v>7417.4</v>
      </c>
      <c r="K10" s="47">
        <v>3708.7</v>
      </c>
    </row>
    <row r="11" spans="1:11">
      <c r="A11" s="48" t="s">
        <v>68</v>
      </c>
      <c r="B11" s="46">
        <v>1</v>
      </c>
      <c r="C11" s="47">
        <v>159</v>
      </c>
      <c r="D11" s="47">
        <v>35</v>
      </c>
      <c r="E11" s="46">
        <v>52</v>
      </c>
      <c r="F11" s="49">
        <v>293</v>
      </c>
      <c r="G11" s="49">
        <v>10</v>
      </c>
      <c r="H11" s="47">
        <v>31418.400000000001</v>
      </c>
      <c r="I11" s="47">
        <v>2827.66</v>
      </c>
      <c r="J11" s="47">
        <v>28590.74</v>
      </c>
      <c r="K11" s="47">
        <v>28590.74</v>
      </c>
    </row>
    <row r="12" spans="1:11">
      <c r="A12" s="48" t="s">
        <v>69</v>
      </c>
      <c r="B12" s="46">
        <v>1</v>
      </c>
      <c r="C12" s="47">
        <v>100</v>
      </c>
      <c r="D12" s="47"/>
      <c r="E12" s="46">
        <v>38</v>
      </c>
      <c r="F12" s="49">
        <v>0</v>
      </c>
      <c r="G12" s="49">
        <v>10</v>
      </c>
      <c r="H12" s="47">
        <v>21710</v>
      </c>
      <c r="I12" s="47">
        <v>1953.9</v>
      </c>
      <c r="J12" s="47">
        <v>19756.099999999999</v>
      </c>
      <c r="K12" s="47">
        <v>19756.099999999999</v>
      </c>
    </row>
    <row r="13" spans="1:11">
      <c r="A13" s="48" t="s">
        <v>70</v>
      </c>
      <c r="B13" s="46">
        <v>2</v>
      </c>
      <c r="C13" s="47">
        <v>109</v>
      </c>
      <c r="D13" s="47">
        <v>20</v>
      </c>
      <c r="E13" s="46">
        <v>71</v>
      </c>
      <c r="F13" s="49">
        <v>30.5</v>
      </c>
      <c r="G13" s="49">
        <v>10</v>
      </c>
      <c r="H13" s="47">
        <v>13815.75</v>
      </c>
      <c r="I13" s="47">
        <v>1243.42</v>
      </c>
      <c r="J13" s="47">
        <v>12572.33</v>
      </c>
      <c r="K13" s="47">
        <v>6286.165</v>
      </c>
    </row>
    <row r="14" spans="1:11">
      <c r="A14" s="48" t="s">
        <v>71</v>
      </c>
      <c r="B14" s="46">
        <v>3</v>
      </c>
      <c r="C14" s="47">
        <v>276.33333333333331</v>
      </c>
      <c r="D14" s="47">
        <v>62.5</v>
      </c>
      <c r="E14" s="46">
        <v>46</v>
      </c>
      <c r="F14" s="49">
        <v>1221.3333333333333</v>
      </c>
      <c r="G14" s="49">
        <v>9</v>
      </c>
      <c r="H14" s="47">
        <v>21918</v>
      </c>
      <c r="I14" s="47">
        <v>1972.62</v>
      </c>
      <c r="J14" s="47">
        <v>19945.38</v>
      </c>
      <c r="K14" s="47">
        <v>6648.46</v>
      </c>
    </row>
    <row r="15" spans="1:11">
      <c r="A15" s="45" t="s">
        <v>6</v>
      </c>
      <c r="B15" s="46">
        <v>69</v>
      </c>
      <c r="C15" s="47">
        <v>180.14492753623188</v>
      </c>
      <c r="D15" s="47">
        <v>66.089285714285708</v>
      </c>
      <c r="E15" s="46">
        <v>7284</v>
      </c>
      <c r="F15" s="49">
        <v>125.85714285714286</v>
      </c>
      <c r="G15" s="49">
        <v>9.7301587301587293</v>
      </c>
      <c r="H15" s="47">
        <v>1864571.4</v>
      </c>
      <c r="I15" s="47">
        <v>167811.41</v>
      </c>
      <c r="J15" s="47">
        <v>1696759.9899999998</v>
      </c>
      <c r="K15" s="47">
        <v>24590.724492753619</v>
      </c>
    </row>
    <row r="16" spans="1:11">
      <c r="A16" s="48" t="s">
        <v>52</v>
      </c>
      <c r="B16" s="46">
        <v>8</v>
      </c>
      <c r="C16" s="47">
        <v>119.625</v>
      </c>
      <c r="D16" s="47">
        <v>59.142857142857146</v>
      </c>
      <c r="E16" s="46">
        <v>879</v>
      </c>
      <c r="F16" s="49">
        <v>86</v>
      </c>
      <c r="G16" s="49">
        <v>9.75</v>
      </c>
      <c r="H16" s="47">
        <v>52054.799999999996</v>
      </c>
      <c r="I16" s="47">
        <v>4684.9299999999994</v>
      </c>
      <c r="J16" s="47">
        <v>47369.87</v>
      </c>
      <c r="K16" s="47">
        <v>5921.2337500000003</v>
      </c>
    </row>
    <row r="17" spans="1:11">
      <c r="A17" s="48" t="s">
        <v>78</v>
      </c>
      <c r="B17" s="46">
        <v>1</v>
      </c>
      <c r="C17" s="47">
        <v>75</v>
      </c>
      <c r="D17" s="47">
        <v>20</v>
      </c>
      <c r="E17" s="46">
        <v>85</v>
      </c>
      <c r="F17" s="49">
        <v>423</v>
      </c>
      <c r="G17" s="49">
        <v>10</v>
      </c>
      <c r="H17" s="47">
        <v>3105</v>
      </c>
      <c r="I17" s="47">
        <v>279.45</v>
      </c>
      <c r="J17" s="47">
        <v>2825.55</v>
      </c>
      <c r="K17" s="47">
        <v>2825.55</v>
      </c>
    </row>
    <row r="18" spans="1:11">
      <c r="A18" s="48" t="s">
        <v>79</v>
      </c>
      <c r="B18" s="46">
        <v>5</v>
      </c>
      <c r="C18" s="47">
        <v>126</v>
      </c>
      <c r="D18" s="47">
        <v>81</v>
      </c>
      <c r="E18" s="46">
        <v>385</v>
      </c>
      <c r="F18" s="49">
        <v>85.333333333333329</v>
      </c>
      <c r="G18" s="49">
        <v>10</v>
      </c>
      <c r="H18" s="47">
        <v>95541</v>
      </c>
      <c r="I18" s="47">
        <v>8598.69</v>
      </c>
      <c r="J18" s="47">
        <v>86942.31</v>
      </c>
      <c r="K18" s="47">
        <v>17388.462</v>
      </c>
    </row>
    <row r="19" spans="1:11">
      <c r="A19" s="48" t="s">
        <v>59</v>
      </c>
      <c r="B19" s="46">
        <v>2</v>
      </c>
      <c r="C19" s="47">
        <v>70</v>
      </c>
      <c r="D19" s="47">
        <v>50</v>
      </c>
      <c r="E19" s="46">
        <v>163</v>
      </c>
      <c r="F19" s="49">
        <v>327</v>
      </c>
      <c r="G19" s="49">
        <v>10</v>
      </c>
      <c r="H19" s="47">
        <v>23760</v>
      </c>
      <c r="I19" s="47">
        <v>2138.4</v>
      </c>
      <c r="J19" s="47">
        <v>21621.599999999999</v>
      </c>
      <c r="K19" s="47">
        <v>10810.8</v>
      </c>
    </row>
    <row r="20" spans="1:11">
      <c r="A20" s="48" t="s">
        <v>66</v>
      </c>
      <c r="B20" s="46">
        <v>10</v>
      </c>
      <c r="C20" s="47">
        <v>124</v>
      </c>
      <c r="D20" s="47">
        <v>41.5</v>
      </c>
      <c r="E20" s="46">
        <v>2018</v>
      </c>
      <c r="F20" s="49">
        <v>76</v>
      </c>
      <c r="G20" s="49">
        <v>10</v>
      </c>
      <c r="H20" s="47">
        <v>183748.2</v>
      </c>
      <c r="I20" s="47">
        <v>16537.330000000002</v>
      </c>
      <c r="J20" s="47">
        <v>167210.87</v>
      </c>
      <c r="K20" s="47">
        <v>16721.087</v>
      </c>
    </row>
    <row r="21" spans="1:11">
      <c r="A21" s="48" t="s">
        <v>49</v>
      </c>
      <c r="B21" s="46">
        <v>41</v>
      </c>
      <c r="C21" s="47">
        <v>211.17073170731706</v>
      </c>
      <c r="D21" s="47">
        <v>69.828571428571422</v>
      </c>
      <c r="E21" s="46">
        <v>3732</v>
      </c>
      <c r="F21" s="49">
        <v>133.12</v>
      </c>
      <c r="G21" s="49">
        <v>9.5714285714285712</v>
      </c>
      <c r="H21" s="47">
        <v>1378694.4</v>
      </c>
      <c r="I21" s="47">
        <v>124082.48999999999</v>
      </c>
      <c r="J21" s="47">
        <v>1254611.9100000001</v>
      </c>
      <c r="K21" s="47">
        <v>30600.290487804883</v>
      </c>
    </row>
    <row r="22" spans="1:11">
      <c r="A22" s="48" t="s">
        <v>71</v>
      </c>
      <c r="B22" s="46">
        <v>2</v>
      </c>
      <c r="C22" s="47">
        <v>365</v>
      </c>
      <c r="D22" s="47">
        <v>100</v>
      </c>
      <c r="E22" s="46">
        <v>22</v>
      </c>
      <c r="F22" s="49">
        <v>0</v>
      </c>
      <c r="G22" s="49">
        <v>10</v>
      </c>
      <c r="H22" s="47">
        <v>127668</v>
      </c>
      <c r="I22" s="47">
        <v>11490.119999999999</v>
      </c>
      <c r="J22" s="47">
        <v>116177.88</v>
      </c>
      <c r="K22" s="47">
        <v>58088.94</v>
      </c>
    </row>
    <row r="23" spans="1:11">
      <c r="A23" s="45" t="s">
        <v>7</v>
      </c>
      <c r="B23" s="46">
        <v>70</v>
      </c>
      <c r="C23" s="47">
        <v>130.35714285714286</v>
      </c>
      <c r="D23" s="47">
        <v>63.083333333333336</v>
      </c>
      <c r="E23" s="46">
        <v>6168</v>
      </c>
      <c r="F23" s="49">
        <v>331.97500000000002</v>
      </c>
      <c r="G23" s="49">
        <v>9.4029850746268657</v>
      </c>
      <c r="H23" s="47">
        <v>1591120.1000000006</v>
      </c>
      <c r="I23" s="47">
        <v>143200.87000000005</v>
      </c>
      <c r="J23" s="47">
        <v>1447919.2300000007</v>
      </c>
      <c r="K23" s="47">
        <v>20684.56042857144</v>
      </c>
    </row>
    <row r="24" spans="1:11">
      <c r="A24" s="48" t="s">
        <v>52</v>
      </c>
      <c r="B24" s="46">
        <v>50</v>
      </c>
      <c r="C24" s="47">
        <v>131.24</v>
      </c>
      <c r="D24" s="47">
        <v>63.232558139534881</v>
      </c>
      <c r="E24" s="46">
        <v>4832</v>
      </c>
      <c r="F24" s="49">
        <v>348.89285714285717</v>
      </c>
      <c r="G24" s="49">
        <v>9.3958333333333339</v>
      </c>
      <c r="H24" s="47">
        <v>1082009.2000000002</v>
      </c>
      <c r="I24" s="47">
        <v>97380.89</v>
      </c>
      <c r="J24" s="47">
        <v>984628.31000000017</v>
      </c>
      <c r="K24" s="47">
        <v>19692.566200000005</v>
      </c>
    </row>
    <row r="25" spans="1:11">
      <c r="A25" s="48" t="s">
        <v>56</v>
      </c>
      <c r="B25" s="46">
        <v>2</v>
      </c>
      <c r="C25" s="47">
        <v>125</v>
      </c>
      <c r="D25" s="47">
        <v>10</v>
      </c>
      <c r="E25" s="46">
        <v>178</v>
      </c>
      <c r="F25" s="49">
        <v>0</v>
      </c>
      <c r="G25" s="49">
        <v>9</v>
      </c>
      <c r="H25" s="47">
        <v>72828</v>
      </c>
      <c r="I25" s="47">
        <v>6554.52</v>
      </c>
      <c r="J25" s="47">
        <v>66273.48000000001</v>
      </c>
      <c r="K25" s="47">
        <v>33136.740000000005</v>
      </c>
    </row>
    <row r="26" spans="1:11">
      <c r="A26" s="48" t="s">
        <v>79</v>
      </c>
      <c r="B26" s="46">
        <v>3</v>
      </c>
      <c r="C26" s="47">
        <v>132.33333333333334</v>
      </c>
      <c r="D26" s="47">
        <v>58.333333333333336</v>
      </c>
      <c r="E26" s="46">
        <v>26</v>
      </c>
      <c r="F26" s="49">
        <v>687.66666666666663</v>
      </c>
      <c r="G26" s="49">
        <v>9.6666666666666661</v>
      </c>
      <c r="H26" s="47">
        <v>26701.05</v>
      </c>
      <c r="I26" s="47">
        <v>2403.09</v>
      </c>
      <c r="J26" s="47">
        <v>24297.960000000003</v>
      </c>
      <c r="K26" s="47">
        <v>8099.3200000000006</v>
      </c>
    </row>
    <row r="27" spans="1:11">
      <c r="A27" s="48" t="s">
        <v>59</v>
      </c>
      <c r="B27" s="46">
        <v>1</v>
      </c>
      <c r="C27" s="47">
        <v>89</v>
      </c>
      <c r="D27" s="47"/>
      <c r="E27" s="46">
        <v>213</v>
      </c>
      <c r="F27" s="49">
        <v>42</v>
      </c>
      <c r="G27" s="49">
        <v>9</v>
      </c>
      <c r="H27" s="47">
        <v>11271.85</v>
      </c>
      <c r="I27" s="47">
        <v>1014.47</v>
      </c>
      <c r="J27" s="47">
        <v>10257.380000000001</v>
      </c>
      <c r="K27" s="47">
        <v>10257.380000000001</v>
      </c>
    </row>
    <row r="28" spans="1:11">
      <c r="A28" s="48" t="s">
        <v>49</v>
      </c>
      <c r="B28" s="46">
        <v>5</v>
      </c>
      <c r="C28" s="47">
        <v>107.8</v>
      </c>
      <c r="D28" s="47">
        <v>80.75</v>
      </c>
      <c r="E28" s="46">
        <v>384</v>
      </c>
      <c r="F28" s="49">
        <v>341.66666666666669</v>
      </c>
      <c r="G28" s="49">
        <v>9.5</v>
      </c>
      <c r="H28" s="47">
        <v>160247.1</v>
      </c>
      <c r="I28" s="47">
        <v>14422.24</v>
      </c>
      <c r="J28" s="47">
        <v>145824.85999999999</v>
      </c>
      <c r="K28" s="47">
        <v>29164.971999999998</v>
      </c>
    </row>
    <row r="29" spans="1:11">
      <c r="A29" s="48" t="s">
        <v>68</v>
      </c>
      <c r="B29" s="46">
        <v>4</v>
      </c>
      <c r="C29" s="47">
        <v>198.5</v>
      </c>
      <c r="D29" s="47">
        <v>92</v>
      </c>
      <c r="E29" s="46">
        <v>162</v>
      </c>
      <c r="F29" s="49">
        <v>91.333333333333329</v>
      </c>
      <c r="G29" s="49">
        <v>9.5</v>
      </c>
      <c r="H29" s="47">
        <v>139151.79999999999</v>
      </c>
      <c r="I29" s="47">
        <v>12523.66</v>
      </c>
      <c r="J29" s="47">
        <v>126628.14000000001</v>
      </c>
      <c r="K29" s="47">
        <v>31657.035000000003</v>
      </c>
    </row>
    <row r="30" spans="1:11">
      <c r="A30" s="48" t="s">
        <v>71</v>
      </c>
      <c r="B30" s="46">
        <v>5</v>
      </c>
      <c r="C30" s="47">
        <v>98.8</v>
      </c>
      <c r="D30" s="47">
        <v>45</v>
      </c>
      <c r="E30" s="46">
        <v>373</v>
      </c>
      <c r="F30" s="49">
        <v>53</v>
      </c>
      <c r="G30" s="49">
        <v>9.4</v>
      </c>
      <c r="H30" s="47">
        <v>98911.1</v>
      </c>
      <c r="I30" s="47">
        <v>8902</v>
      </c>
      <c r="J30" s="47">
        <v>90009.1</v>
      </c>
      <c r="K30" s="47">
        <v>18001.82</v>
      </c>
    </row>
    <row r="31" spans="1:11">
      <c r="A31" s="45" t="s">
        <v>8</v>
      </c>
      <c r="B31" s="46">
        <v>70</v>
      </c>
      <c r="C31" s="47">
        <v>52.883657142857125</v>
      </c>
      <c r="D31" s="47">
        <v>8.8411428571428576</v>
      </c>
      <c r="E31" s="46">
        <v>4679</v>
      </c>
      <c r="F31" s="49">
        <v>201.94230769230768</v>
      </c>
      <c r="G31" s="49">
        <v>8.984375</v>
      </c>
      <c r="H31" s="47">
        <v>604810.8400000002</v>
      </c>
      <c r="I31" s="47">
        <v>54432.970000000016</v>
      </c>
      <c r="J31" s="47">
        <v>550377.87000000011</v>
      </c>
      <c r="K31" s="47">
        <v>7862.541000000002</v>
      </c>
    </row>
    <row r="32" spans="1:11">
      <c r="A32" s="48" t="s">
        <v>52</v>
      </c>
      <c r="B32" s="46">
        <v>46</v>
      </c>
      <c r="C32" s="47">
        <v>51.588869565217387</v>
      </c>
      <c r="D32" s="47">
        <v>4.9968695652173913</v>
      </c>
      <c r="E32" s="46">
        <v>3398</v>
      </c>
      <c r="F32" s="49">
        <v>171.86842105263159</v>
      </c>
      <c r="G32" s="49">
        <v>8.9534883720930232</v>
      </c>
      <c r="H32" s="47">
        <v>427791.45000000007</v>
      </c>
      <c r="I32" s="47">
        <v>38501.230000000003</v>
      </c>
      <c r="J32" s="47">
        <v>389290.22000000003</v>
      </c>
      <c r="K32" s="47">
        <v>8462.8308695652177</v>
      </c>
    </row>
    <row r="33" spans="1:11">
      <c r="A33" s="48" t="s">
        <v>79</v>
      </c>
      <c r="B33" s="46">
        <v>4</v>
      </c>
      <c r="C33" s="47">
        <v>81.903999999999996</v>
      </c>
      <c r="D33" s="47">
        <v>56.063999999999993</v>
      </c>
      <c r="E33" s="46">
        <v>356</v>
      </c>
      <c r="F33" s="49">
        <v>35</v>
      </c>
      <c r="G33" s="49">
        <v>9</v>
      </c>
      <c r="H33" s="47">
        <v>14686.85</v>
      </c>
      <c r="I33" s="47">
        <v>1321.8200000000002</v>
      </c>
      <c r="J33" s="47">
        <v>13365.029999999999</v>
      </c>
      <c r="K33" s="47">
        <v>3341.2574999999997</v>
      </c>
    </row>
    <row r="34" spans="1:11">
      <c r="A34" s="48" t="s">
        <v>59</v>
      </c>
      <c r="B34" s="46">
        <v>2</v>
      </c>
      <c r="C34" s="47">
        <v>44.831999999999994</v>
      </c>
      <c r="D34" s="47">
        <v>11.712</v>
      </c>
      <c r="E34" s="46">
        <v>84</v>
      </c>
      <c r="F34" s="49">
        <v>0</v>
      </c>
      <c r="G34" s="49">
        <v>9</v>
      </c>
      <c r="H34" s="47">
        <v>4563.9800000000005</v>
      </c>
      <c r="I34" s="47">
        <v>410.76</v>
      </c>
      <c r="J34" s="47">
        <v>4153.22</v>
      </c>
      <c r="K34" s="47">
        <v>2076.61</v>
      </c>
    </row>
    <row r="35" spans="1:11">
      <c r="A35" s="48" t="s">
        <v>91</v>
      </c>
      <c r="B35" s="46">
        <v>10</v>
      </c>
      <c r="C35" s="47">
        <v>27.494399999999995</v>
      </c>
      <c r="D35" s="47">
        <v>0</v>
      </c>
      <c r="E35" s="46">
        <v>188</v>
      </c>
      <c r="F35" s="49">
        <v>651.6</v>
      </c>
      <c r="G35" s="49">
        <v>9.3333333333333339</v>
      </c>
      <c r="H35" s="47">
        <v>51554.140000000007</v>
      </c>
      <c r="I35" s="47">
        <v>4639.8599999999997</v>
      </c>
      <c r="J35" s="47">
        <v>46914.280000000013</v>
      </c>
      <c r="K35" s="47">
        <v>4691.4280000000017</v>
      </c>
    </row>
    <row r="36" spans="1:11">
      <c r="A36" s="48" t="s">
        <v>49</v>
      </c>
      <c r="B36" s="46">
        <v>2</v>
      </c>
      <c r="C36" s="47">
        <v>69.695999999999998</v>
      </c>
      <c r="D36" s="47">
        <v>0</v>
      </c>
      <c r="E36" s="46">
        <v>0</v>
      </c>
      <c r="F36" s="49">
        <v>0</v>
      </c>
      <c r="G36" s="49"/>
      <c r="H36" s="47">
        <v>0</v>
      </c>
      <c r="I36" s="47">
        <v>0</v>
      </c>
      <c r="J36" s="47">
        <v>0</v>
      </c>
      <c r="K36" s="47">
        <v>0</v>
      </c>
    </row>
    <row r="37" spans="1:11">
      <c r="A37" s="48" t="s">
        <v>68</v>
      </c>
      <c r="B37" s="46">
        <v>5</v>
      </c>
      <c r="C37" s="47">
        <v>80.716800000000006</v>
      </c>
      <c r="D37" s="47">
        <v>21.446400000000004</v>
      </c>
      <c r="E37" s="46">
        <v>631</v>
      </c>
      <c r="F37" s="49">
        <v>114.4</v>
      </c>
      <c r="G37" s="49">
        <v>8.6</v>
      </c>
      <c r="H37" s="47">
        <v>83968.63</v>
      </c>
      <c r="I37" s="47">
        <v>7557.1799999999994</v>
      </c>
      <c r="J37" s="47">
        <v>76411.450000000012</v>
      </c>
      <c r="K37" s="47">
        <v>15282.290000000003</v>
      </c>
    </row>
    <row r="38" spans="1:11">
      <c r="A38" s="48" t="s">
        <v>70</v>
      </c>
      <c r="B38" s="46">
        <v>1</v>
      </c>
      <c r="C38" s="47">
        <v>93.567999999999998</v>
      </c>
      <c r="D38" s="47">
        <v>34.112000000000002</v>
      </c>
      <c r="E38" s="46">
        <v>22</v>
      </c>
      <c r="F38" s="49">
        <v>0</v>
      </c>
      <c r="G38" s="49">
        <v>9</v>
      </c>
      <c r="H38" s="47">
        <v>22245.79</v>
      </c>
      <c r="I38" s="47">
        <v>2002.12</v>
      </c>
      <c r="J38" s="47">
        <v>20243.670000000002</v>
      </c>
      <c r="K38" s="47">
        <v>20243.670000000002</v>
      </c>
    </row>
    <row r="39" spans="1:11">
      <c r="A39" s="45" t="s">
        <v>1107</v>
      </c>
      <c r="B39" s="46">
        <v>278</v>
      </c>
      <c r="C39" s="47">
        <v>128.50667625899285</v>
      </c>
      <c r="D39" s="47">
        <v>42.141166666666663</v>
      </c>
      <c r="E39" s="46">
        <v>20980</v>
      </c>
      <c r="F39" s="49">
        <v>231.10638297872342</v>
      </c>
      <c r="G39" s="49">
        <v>9.4274809160305342</v>
      </c>
      <c r="H39" s="47">
        <v>4960882.9900000012</v>
      </c>
      <c r="I39" s="47">
        <v>446479.56000000006</v>
      </c>
      <c r="J39" s="47">
        <v>4514403.429999996</v>
      </c>
      <c r="K39" s="47">
        <v>16238.861258992791</v>
      </c>
    </row>
    <row r="52" spans="8:10">
      <c r="H52" s="50"/>
      <c r="I52" s="50"/>
    </row>
    <row r="53" spans="8:10">
      <c r="J53" s="42"/>
    </row>
    <row r="59" spans="8:10">
      <c r="H59" s="50"/>
      <c r="I59" s="50"/>
    </row>
    <row r="72" spans="8:12">
      <c r="H72" s="37" t="s">
        <v>1109</v>
      </c>
      <c r="I72" s="37" t="s">
        <v>1122</v>
      </c>
      <c r="J72" s="37" t="s">
        <v>1128</v>
      </c>
      <c r="K72" s="42" t="s">
        <v>1127</v>
      </c>
      <c r="L72" s="42" t="s">
        <v>1126</v>
      </c>
    </row>
    <row r="73" spans="8:12">
      <c r="H73" s="45" t="s">
        <v>2</v>
      </c>
      <c r="I73" s="47">
        <v>37.203703703703702</v>
      </c>
      <c r="J73" s="49">
        <v>9.5882352941176467</v>
      </c>
      <c r="K73">
        <f xml:space="preserve"> CORREL(Table16[Average Cleaning Fee], Table16[Average Review Score])</f>
        <v>0.79927202571674583</v>
      </c>
      <c r="L73">
        <f xml:space="preserve"> Table16[[#This Row],[Correlation Coefficient]]^2</f>
        <v>0.63883577109335044</v>
      </c>
    </row>
    <row r="74" spans="8:12">
      <c r="H74" s="45" t="s">
        <v>6</v>
      </c>
      <c r="I74" s="47">
        <v>66.089285714285708</v>
      </c>
      <c r="J74" s="49">
        <v>9.7301587301587293</v>
      </c>
    </row>
    <row r="75" spans="8:12">
      <c r="H75" s="45" t="s">
        <v>7</v>
      </c>
      <c r="I75" s="47">
        <v>63.083333333333336</v>
      </c>
      <c r="J75" s="49">
        <v>9.4029850746268657</v>
      </c>
    </row>
    <row r="76" spans="8:12">
      <c r="H76" s="45" t="s">
        <v>8</v>
      </c>
      <c r="I76" s="47">
        <v>8.8411428571428576</v>
      </c>
      <c r="J76" s="49">
        <v>8.984375</v>
      </c>
    </row>
    <row r="91" spans="1:4">
      <c r="A91" s="37"/>
      <c r="B91" s="37"/>
      <c r="C91" s="37"/>
      <c r="D91" s="37"/>
    </row>
    <row r="92" spans="1:4">
      <c r="A92" s="50"/>
      <c r="B92" s="50"/>
      <c r="C92" s="50"/>
      <c r="D92" s="50"/>
    </row>
    <row r="93" spans="1:4">
      <c r="A93" s="37"/>
      <c r="B93" s="37"/>
      <c r="C93" s="37"/>
      <c r="D93" s="37"/>
    </row>
    <row r="97" spans="1:1">
      <c r="A97">
        <v>5</v>
      </c>
    </row>
  </sheetData>
  <pageMargins left="0.75" right="0.75" top="1" bottom="1" header="0.5" footer="0.5"/>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1002"/>
  <sheetViews>
    <sheetView topLeftCell="A18" workbookViewId="0">
      <selection activeCell="E34" sqref="E34"/>
    </sheetView>
  </sheetViews>
  <sheetFormatPr baseColWidth="10" defaultColWidth="14.5" defaultRowHeight="15.75" customHeight="1" x14ac:dyDescent="0"/>
  <cols>
    <col min="1" max="1" width="12.6640625" customWidth="1"/>
    <col min="2" max="2" width="42" customWidth="1"/>
    <col min="3" max="3" width="24.5" customWidth="1"/>
    <col min="4" max="4" width="25.5" customWidth="1"/>
    <col min="5" max="5" width="18" customWidth="1"/>
    <col min="8" max="8" width="12.83203125" customWidth="1"/>
    <col min="9" max="9" width="21" customWidth="1"/>
    <col min="10" max="10" width="7.5" customWidth="1"/>
    <col min="11" max="11" width="29" customWidth="1"/>
  </cols>
  <sheetData>
    <row r="1" spans="1:9" ht="23">
      <c r="A1" s="71">
        <v>1</v>
      </c>
      <c r="B1" s="1" t="s">
        <v>4</v>
      </c>
      <c r="C1" s="3"/>
      <c r="D1" s="3"/>
      <c r="E1" s="3"/>
      <c r="H1" s="4"/>
      <c r="I1" s="6"/>
    </row>
    <row r="2" spans="1:9" ht="15">
      <c r="A2" s="1"/>
      <c r="C2" s="3"/>
      <c r="D2" s="3"/>
      <c r="E2" s="3"/>
    </row>
    <row r="3" spans="1:9" ht="15">
      <c r="B3" s="72"/>
      <c r="C3" s="73"/>
      <c r="D3" s="73"/>
      <c r="E3" s="73"/>
      <c r="F3" s="72"/>
    </row>
    <row r="4" spans="1:9" ht="15">
      <c r="B4" s="89" t="s">
        <v>1109</v>
      </c>
      <c r="C4" s="90" t="s">
        <v>1148</v>
      </c>
      <c r="D4" s="79" t="s">
        <v>1149</v>
      </c>
      <c r="F4" s="72"/>
    </row>
    <row r="5" spans="1:9" ht="15">
      <c r="B5" s="74" t="s">
        <v>2</v>
      </c>
      <c r="C5" s="65">
        <f xml:space="preserve"> VLOOKUP(B5, PivotTable!$A$3:$K$39, 3, FALSE)</f>
        <v>151.71014492753622</v>
      </c>
      <c r="D5" s="75">
        <f>IFERROR(RANK(C5,$C$5:$C$8),"")</f>
        <v>2</v>
      </c>
      <c r="F5" s="72"/>
    </row>
    <row r="6" spans="1:9" ht="15">
      <c r="B6" s="74" t="s">
        <v>6</v>
      </c>
      <c r="C6" s="65">
        <f xml:space="preserve"> VLOOKUP(B6, PivotTable!$A$3:$K$39, 3, FALSE)</f>
        <v>180.14492753623188</v>
      </c>
      <c r="D6" s="75">
        <f>IFERROR(RANK(C6,$C$5:$C$8),"")</f>
        <v>1</v>
      </c>
      <c r="F6" s="72"/>
    </row>
    <row r="7" spans="1:9" ht="15">
      <c r="B7" s="74" t="s">
        <v>7</v>
      </c>
      <c r="C7" s="65">
        <f xml:space="preserve"> VLOOKUP(B7, PivotTable!$A$3:$K$39, 3, FALSE)</f>
        <v>130.35714285714286</v>
      </c>
      <c r="D7" s="75">
        <f>IFERROR(RANK(C7,$C$5:$C$8),"")</f>
        <v>3</v>
      </c>
      <c r="F7" s="72"/>
    </row>
    <row r="8" spans="1:9" ht="15">
      <c r="B8" s="76" t="s">
        <v>8</v>
      </c>
      <c r="C8" s="77">
        <f xml:space="preserve"> VLOOKUP(B8, PivotTable!$A$3:$K$39, 3, FALSE)</f>
        <v>52.883657142857125</v>
      </c>
      <c r="D8" s="78">
        <f>IFERROR(RANK(C8,$C$5:$C$8),"")</f>
        <v>4</v>
      </c>
      <c r="F8" s="72"/>
    </row>
    <row r="9" spans="1:9" ht="15">
      <c r="B9" s="72"/>
      <c r="C9" s="73"/>
      <c r="D9" s="73"/>
      <c r="E9" s="73"/>
      <c r="F9" s="72"/>
    </row>
    <row r="10" spans="1:9" ht="15">
      <c r="B10" s="72"/>
      <c r="C10" s="73"/>
      <c r="D10" s="73"/>
      <c r="E10" s="73"/>
      <c r="F10" s="72"/>
    </row>
    <row r="11" spans="1:9" ht="15">
      <c r="C11" s="3"/>
      <c r="D11" s="3"/>
      <c r="E11" s="3"/>
    </row>
    <row r="12" spans="1:9" ht="23">
      <c r="A12" s="70">
        <v>2</v>
      </c>
      <c r="B12" s="4" t="s">
        <v>5</v>
      </c>
      <c r="C12" s="3"/>
      <c r="D12" s="3"/>
      <c r="E12" s="3"/>
    </row>
    <row r="13" spans="1:9" ht="12">
      <c r="C13" s="6"/>
      <c r="D13" s="42"/>
      <c r="E13" s="42"/>
    </row>
    <row r="14" spans="1:9" ht="12">
      <c r="B14" s="11"/>
      <c r="C14" s="11"/>
      <c r="D14" s="42"/>
      <c r="E14" s="42"/>
    </row>
    <row r="15" spans="1:9" ht="15">
      <c r="B15" s="91" t="s">
        <v>1109</v>
      </c>
      <c r="C15" s="91" t="s">
        <v>1118</v>
      </c>
      <c r="D15" s="91" t="s">
        <v>1119</v>
      </c>
      <c r="E15" s="91" t="s">
        <v>1147</v>
      </c>
    </row>
    <row r="16" spans="1:9" ht="15">
      <c r="B16" s="80" t="s">
        <v>2</v>
      </c>
      <c r="C16" s="81" t="s">
        <v>52</v>
      </c>
      <c r="D16" s="82">
        <f>VLOOKUP(C16, PivotTable!$A$3:$K$39, 2, FALSE)</f>
        <v>45</v>
      </c>
      <c r="E16" s="83">
        <f>IFERROR(D16/SUM($D$16:$D$24),"")</f>
        <v>0.65217391304347827</v>
      </c>
    </row>
    <row r="17" spans="2:7" ht="15">
      <c r="B17" s="20" t="s">
        <v>2</v>
      </c>
      <c r="C17" s="21" t="s">
        <v>56</v>
      </c>
      <c r="D17" s="64">
        <f>VLOOKUP(C17, PivotTable!$A$3:$K$39, 2, FALSE)</f>
        <v>7</v>
      </c>
      <c r="E17" s="63">
        <f t="shared" ref="E17:E24" si="0">IFERROR(D17/SUM($D$16:$D$24),"")</f>
        <v>0.10144927536231885</v>
      </c>
    </row>
    <row r="18" spans="2:7" ht="15">
      <c r="B18" s="20" t="s">
        <v>2</v>
      </c>
      <c r="C18" s="21" t="s">
        <v>58</v>
      </c>
      <c r="D18" s="64">
        <f>VLOOKUP(C18, PivotTable!$A$3:$K$39, 2, FALSE)</f>
        <v>3</v>
      </c>
      <c r="E18" s="63">
        <f t="shared" si="0"/>
        <v>4.3478260869565216E-2</v>
      </c>
    </row>
    <row r="19" spans="2:7" ht="15">
      <c r="B19" s="20" t="s">
        <v>2</v>
      </c>
      <c r="C19" s="21" t="s">
        <v>59</v>
      </c>
      <c r="D19" s="64">
        <f>VLOOKUP(C19, PivotTable!$A$3:$K$39, 2, FALSE)</f>
        <v>5</v>
      </c>
      <c r="E19" s="63">
        <f t="shared" si="0"/>
        <v>7.2463768115942032E-2</v>
      </c>
    </row>
    <row r="20" spans="2:7" ht="15">
      <c r="B20" s="20" t="s">
        <v>2</v>
      </c>
      <c r="C20" s="21" t="s">
        <v>60</v>
      </c>
      <c r="D20" s="64">
        <f>VLOOKUP(C20, PivotTable!$A$3:$K$39, 2, FALSE)</f>
        <v>2</v>
      </c>
      <c r="E20" s="63">
        <f t="shared" si="0"/>
        <v>2.8985507246376812E-2</v>
      </c>
    </row>
    <row r="21" spans="2:7" ht="15">
      <c r="B21" s="20" t="s">
        <v>2</v>
      </c>
      <c r="C21" s="21" t="s">
        <v>68</v>
      </c>
      <c r="D21" s="64">
        <f>VLOOKUP(C21, PivotTable!$A$3:$K$39, 2, FALSE)</f>
        <v>1</v>
      </c>
      <c r="E21" s="63">
        <f t="shared" si="0"/>
        <v>1.4492753623188406E-2</v>
      </c>
    </row>
    <row r="22" spans="2:7" ht="15">
      <c r="B22" s="20" t="s">
        <v>2</v>
      </c>
      <c r="C22" s="21" t="s">
        <v>69</v>
      </c>
      <c r="D22" s="64">
        <f>VLOOKUP(C22, PivotTable!$A$3:$K$39, 2, FALSE)</f>
        <v>1</v>
      </c>
      <c r="E22" s="63">
        <f t="shared" si="0"/>
        <v>1.4492753623188406E-2</v>
      </c>
    </row>
    <row r="23" spans="2:7" ht="15">
      <c r="B23" s="20" t="s">
        <v>2</v>
      </c>
      <c r="C23" s="21" t="s">
        <v>70</v>
      </c>
      <c r="D23" s="64">
        <f>VLOOKUP(C23, PivotTable!$A$3:$K$39, 2, FALSE)</f>
        <v>2</v>
      </c>
      <c r="E23" s="63">
        <f t="shared" si="0"/>
        <v>2.8985507246376812E-2</v>
      </c>
    </row>
    <row r="24" spans="2:7" ht="15">
      <c r="B24" s="20" t="s">
        <v>2</v>
      </c>
      <c r="C24" s="21" t="s">
        <v>71</v>
      </c>
      <c r="D24" s="64">
        <f>VLOOKUP(C24, PivotTable!$A$3:$K$39, 2, FALSE)</f>
        <v>3</v>
      </c>
      <c r="E24" s="63">
        <f t="shared" si="0"/>
        <v>4.3478260869565216E-2</v>
      </c>
    </row>
    <row r="25" spans="2:7" ht="15">
      <c r="B25" s="28"/>
      <c r="C25" s="30"/>
      <c r="D25" s="31"/>
      <c r="E25" s="31"/>
    </row>
    <row r="26" spans="2:7" ht="15">
      <c r="B26" s="20" t="s">
        <v>6</v>
      </c>
      <c r="C26" s="21" t="s">
        <v>52</v>
      </c>
      <c r="D26" s="68">
        <v>8</v>
      </c>
      <c r="E26" s="63">
        <f>IFERROR(D26/SUM($D$26:$D$32), "")</f>
        <v>0.11594202898550725</v>
      </c>
      <c r="G26">
        <f>SUM($D$26:$D$32)</f>
        <v>69</v>
      </c>
    </row>
    <row r="27" spans="2:7" ht="15">
      <c r="B27" s="20" t="s">
        <v>6</v>
      </c>
      <c r="C27" s="21" t="s">
        <v>78</v>
      </c>
      <c r="D27" s="68">
        <v>1</v>
      </c>
      <c r="E27" s="63">
        <f t="shared" ref="E27:E32" si="1">IFERROR(D27/SUM($D$26:$D$32), "")</f>
        <v>1.4492753623188406E-2</v>
      </c>
    </row>
    <row r="28" spans="2:7" ht="15">
      <c r="B28" s="20" t="s">
        <v>6</v>
      </c>
      <c r="C28" s="21" t="s">
        <v>79</v>
      </c>
      <c r="D28" s="68">
        <v>5</v>
      </c>
      <c r="E28" s="63">
        <f t="shared" si="1"/>
        <v>7.2463768115942032E-2</v>
      </c>
    </row>
    <row r="29" spans="2:7" ht="15">
      <c r="B29" s="20" t="s">
        <v>6</v>
      </c>
      <c r="C29" s="21" t="s">
        <v>59</v>
      </c>
      <c r="D29" s="68">
        <v>2</v>
      </c>
      <c r="E29" s="63">
        <f t="shared" si="1"/>
        <v>2.8985507246376812E-2</v>
      </c>
    </row>
    <row r="30" spans="2:7" ht="15">
      <c r="B30" s="20" t="s">
        <v>6</v>
      </c>
      <c r="C30" s="21" t="s">
        <v>66</v>
      </c>
      <c r="D30" s="68">
        <v>10</v>
      </c>
      <c r="E30" s="63">
        <f t="shared" si="1"/>
        <v>0.14492753623188406</v>
      </c>
    </row>
    <row r="31" spans="2:7" ht="15">
      <c r="B31" s="20" t="s">
        <v>6</v>
      </c>
      <c r="C31" s="21" t="s">
        <v>49</v>
      </c>
      <c r="D31" s="68">
        <v>41</v>
      </c>
      <c r="E31" s="63">
        <f t="shared" si="1"/>
        <v>0.59420289855072461</v>
      </c>
    </row>
    <row r="32" spans="2:7" ht="15">
      <c r="B32" s="20" t="s">
        <v>6</v>
      </c>
      <c r="C32" s="21" t="s">
        <v>71</v>
      </c>
      <c r="D32" s="68">
        <v>2</v>
      </c>
      <c r="E32" s="63">
        <f t="shared" si="1"/>
        <v>2.8985507246376812E-2</v>
      </c>
    </row>
    <row r="33" spans="2:9" ht="15">
      <c r="B33" s="28"/>
      <c r="C33" s="30"/>
      <c r="D33" s="31"/>
      <c r="E33" s="31"/>
    </row>
    <row r="34" spans="2:9" ht="15">
      <c r="B34" s="20" t="s">
        <v>7</v>
      </c>
      <c r="C34" s="21" t="s">
        <v>52</v>
      </c>
      <c r="D34" s="7">
        <v>50</v>
      </c>
      <c r="E34" s="63">
        <f>IFERROR(D34/SUM($D$34:$D$40),"")</f>
        <v>0.7142857142857143</v>
      </c>
    </row>
    <row r="35" spans="2:9" ht="15">
      <c r="B35" s="20" t="s">
        <v>7</v>
      </c>
      <c r="C35" s="21" t="s">
        <v>56</v>
      </c>
      <c r="D35" s="7">
        <v>2</v>
      </c>
      <c r="E35" s="63">
        <f t="shared" ref="E35:E40" si="2">IFERROR(D35/SUM($D$34:$D$40),"")</f>
        <v>2.8571428571428571E-2</v>
      </c>
    </row>
    <row r="36" spans="2:9" ht="15">
      <c r="B36" s="20" t="s">
        <v>7</v>
      </c>
      <c r="C36" s="21" t="s">
        <v>79</v>
      </c>
      <c r="D36" s="7">
        <v>3</v>
      </c>
      <c r="E36" s="63">
        <f t="shared" si="2"/>
        <v>4.2857142857142858E-2</v>
      </c>
    </row>
    <row r="37" spans="2:9" ht="15">
      <c r="B37" s="20" t="s">
        <v>7</v>
      </c>
      <c r="C37" s="21" t="s">
        <v>59</v>
      </c>
      <c r="D37" s="7">
        <v>1</v>
      </c>
      <c r="E37" s="63">
        <f t="shared" si="2"/>
        <v>1.4285714285714285E-2</v>
      </c>
    </row>
    <row r="38" spans="2:9" ht="15">
      <c r="B38" s="20" t="s">
        <v>7</v>
      </c>
      <c r="C38" s="21" t="s">
        <v>49</v>
      </c>
      <c r="D38" s="7">
        <v>5</v>
      </c>
      <c r="E38" s="63">
        <f t="shared" si="2"/>
        <v>7.1428571428571425E-2</v>
      </c>
      <c r="H38" s="11"/>
      <c r="I38" s="11"/>
    </row>
    <row r="39" spans="2:9" ht="15">
      <c r="B39" s="20" t="s">
        <v>7</v>
      </c>
      <c r="C39" s="21" t="s">
        <v>68</v>
      </c>
      <c r="D39" s="7">
        <v>4</v>
      </c>
      <c r="E39" s="63">
        <f t="shared" si="2"/>
        <v>5.7142857142857141E-2</v>
      </c>
      <c r="H39" s="11"/>
      <c r="I39" s="11"/>
    </row>
    <row r="40" spans="2:9" ht="15">
      <c r="B40" s="20" t="s">
        <v>7</v>
      </c>
      <c r="C40" s="21" t="s">
        <v>71</v>
      </c>
      <c r="D40" s="7">
        <v>5</v>
      </c>
      <c r="E40" s="63">
        <f t="shared" si="2"/>
        <v>7.1428571428571425E-2</v>
      </c>
      <c r="H40" s="11"/>
      <c r="I40" s="11"/>
    </row>
    <row r="41" spans="2:9" ht="15">
      <c r="B41" s="28"/>
      <c r="C41" s="30"/>
      <c r="D41" s="31"/>
      <c r="E41" s="31"/>
      <c r="H41" s="11"/>
      <c r="I41" s="11"/>
    </row>
    <row r="42" spans="2:9" ht="15">
      <c r="B42" s="20" t="s">
        <v>8</v>
      </c>
      <c r="C42" s="21" t="s">
        <v>52</v>
      </c>
      <c r="D42" s="66">
        <v>46</v>
      </c>
      <c r="E42" s="63">
        <f>IFERROR(D42/SUM($D$42:$D$48),"")</f>
        <v>0.65714285714285714</v>
      </c>
      <c r="H42" s="11"/>
      <c r="I42" s="11"/>
    </row>
    <row r="43" spans="2:9" ht="15">
      <c r="B43" s="20" t="s">
        <v>8</v>
      </c>
      <c r="C43" s="21" t="s">
        <v>79</v>
      </c>
      <c r="D43" s="67">
        <v>4</v>
      </c>
      <c r="E43" s="63">
        <f t="shared" ref="E43:E48" si="3">IFERROR(D43/SUM($D$42:$D$48),"")</f>
        <v>5.7142857142857141E-2</v>
      </c>
      <c r="H43" s="11"/>
      <c r="I43" s="11"/>
    </row>
    <row r="44" spans="2:9" ht="15">
      <c r="B44" s="20" t="s">
        <v>8</v>
      </c>
      <c r="C44" s="21" t="s">
        <v>59</v>
      </c>
      <c r="D44" s="67">
        <v>2</v>
      </c>
      <c r="E44" s="63">
        <f t="shared" si="3"/>
        <v>2.8571428571428571E-2</v>
      </c>
      <c r="H44" s="11"/>
      <c r="I44" s="11"/>
    </row>
    <row r="45" spans="2:9" ht="15">
      <c r="B45" s="20" t="s">
        <v>8</v>
      </c>
      <c r="C45" s="21" t="s">
        <v>91</v>
      </c>
      <c r="D45" s="67">
        <v>10</v>
      </c>
      <c r="E45" s="63">
        <f t="shared" si="3"/>
        <v>0.14285714285714285</v>
      </c>
      <c r="H45" s="11"/>
      <c r="I45" s="11"/>
    </row>
    <row r="46" spans="2:9" ht="15">
      <c r="B46" s="20" t="s">
        <v>8</v>
      </c>
      <c r="C46" s="21" t="s">
        <v>49</v>
      </c>
      <c r="D46" s="67">
        <v>2</v>
      </c>
      <c r="E46" s="63">
        <f t="shared" si="3"/>
        <v>2.8571428571428571E-2</v>
      </c>
      <c r="H46" s="11"/>
      <c r="I46" s="11"/>
    </row>
    <row r="47" spans="2:9" ht="15">
      <c r="B47" s="20" t="s">
        <v>8</v>
      </c>
      <c r="C47" s="21" t="s">
        <v>68</v>
      </c>
      <c r="D47" s="67">
        <v>5</v>
      </c>
      <c r="E47" s="63">
        <f t="shared" si="3"/>
        <v>7.1428571428571425E-2</v>
      </c>
      <c r="H47" s="11"/>
      <c r="I47" s="11"/>
    </row>
    <row r="48" spans="2:9" ht="15">
      <c r="B48" s="20" t="s">
        <v>8</v>
      </c>
      <c r="C48" s="21" t="s">
        <v>70</v>
      </c>
      <c r="D48" s="67">
        <v>1</v>
      </c>
      <c r="E48" s="63">
        <f t="shared" si="3"/>
        <v>1.4285714285714285E-2</v>
      </c>
      <c r="H48" s="11"/>
      <c r="I48" s="11"/>
    </row>
    <row r="49" spans="8:9" ht="12">
      <c r="H49" s="11"/>
      <c r="I49" s="11"/>
    </row>
    <row r="50" spans="8:9" ht="12">
      <c r="H50" s="11"/>
      <c r="I50" s="11"/>
    </row>
    <row r="51" spans="8:9" ht="12">
      <c r="H51" s="11"/>
      <c r="I51" s="11"/>
    </row>
    <row r="52" spans="8:9" ht="12">
      <c r="H52" s="11"/>
      <c r="I52" s="11"/>
    </row>
    <row r="53" spans="8:9" ht="12">
      <c r="H53" s="11"/>
      <c r="I53" s="11"/>
    </row>
    <row r="54" spans="8:9" ht="12">
      <c r="H54" s="11"/>
      <c r="I54" s="11"/>
    </row>
    <row r="55" spans="8:9" ht="12">
      <c r="H55" s="11"/>
      <c r="I55" s="11"/>
    </row>
    <row r="56" spans="8:9" ht="12">
      <c r="H56" s="11"/>
      <c r="I56" s="11"/>
    </row>
    <row r="57" spans="8:9" ht="12">
      <c r="H57" s="11"/>
      <c r="I57" s="11"/>
    </row>
    <row r="58" spans="8:9" ht="12">
      <c r="H58" s="11"/>
      <c r="I58" s="11"/>
    </row>
    <row r="59" spans="8:9" ht="12">
      <c r="H59" s="11"/>
      <c r="I59" s="11"/>
    </row>
    <row r="60" spans="8:9" ht="12">
      <c r="H60" s="11"/>
      <c r="I60" s="11"/>
    </row>
    <row r="61" spans="8:9" ht="12">
      <c r="H61" s="11"/>
      <c r="I61" s="11"/>
    </row>
    <row r="62" spans="8:9" ht="12">
      <c r="H62" s="11"/>
      <c r="I62" s="11"/>
    </row>
    <row r="63" spans="8:9" ht="12">
      <c r="H63" s="11"/>
      <c r="I63" s="11"/>
    </row>
    <row r="64" spans="8:9" ht="12">
      <c r="H64" s="11"/>
      <c r="I64" s="11"/>
    </row>
    <row r="65" spans="8:9" ht="12">
      <c r="H65" s="11"/>
      <c r="I65" s="11"/>
    </row>
    <row r="66" spans="8:9" ht="12">
      <c r="H66" s="11"/>
      <c r="I66" s="11"/>
    </row>
    <row r="67" spans="8:9" ht="12">
      <c r="H67" s="11"/>
      <c r="I67" s="11"/>
    </row>
    <row r="68" spans="8:9" ht="12">
      <c r="H68" s="11"/>
      <c r="I68" s="11"/>
    </row>
    <row r="69" spans="8:9" ht="12">
      <c r="H69" s="11"/>
      <c r="I69" s="11"/>
    </row>
    <row r="70" spans="8:9" ht="12">
      <c r="H70" s="11"/>
      <c r="I70" s="11"/>
    </row>
    <row r="71" spans="8:9" ht="12">
      <c r="H71" s="11"/>
      <c r="I71" s="11"/>
    </row>
    <row r="72" spans="8:9" ht="12">
      <c r="H72" s="11"/>
      <c r="I72" s="11"/>
    </row>
    <row r="73" spans="8:9" ht="12">
      <c r="H73" s="11"/>
      <c r="I73" s="11"/>
    </row>
    <row r="74" spans="8:9" ht="12">
      <c r="H74" s="11"/>
      <c r="I74" s="11"/>
    </row>
    <row r="75" spans="8:9" ht="12">
      <c r="H75" s="11"/>
      <c r="I75" s="11"/>
    </row>
    <row r="76" spans="8:9" ht="12">
      <c r="H76" s="11"/>
      <c r="I76" s="11"/>
    </row>
    <row r="77" spans="8:9" ht="12">
      <c r="H77" s="11"/>
      <c r="I77" s="11"/>
    </row>
    <row r="78" spans="8:9" ht="12">
      <c r="H78" s="11"/>
      <c r="I78" s="11"/>
    </row>
    <row r="79" spans="8:9" ht="12">
      <c r="H79" s="11"/>
      <c r="I79" s="11"/>
    </row>
    <row r="80" spans="8:9" ht="12">
      <c r="H80" s="11"/>
      <c r="I80" s="11"/>
    </row>
    <row r="81" spans="8:9" ht="12">
      <c r="H81" s="11"/>
      <c r="I81" s="11"/>
    </row>
    <row r="82" spans="8:9" ht="12">
      <c r="H82" s="11"/>
      <c r="I82" s="11"/>
    </row>
    <row r="83" spans="8:9" ht="12">
      <c r="H83" s="11"/>
      <c r="I83" s="11"/>
    </row>
    <row r="84" spans="8:9" ht="12">
      <c r="H84" s="11"/>
      <c r="I84" s="11"/>
    </row>
    <row r="85" spans="8:9" ht="12">
      <c r="H85" s="11"/>
      <c r="I85" s="11"/>
    </row>
    <row r="86" spans="8:9" ht="12">
      <c r="H86" s="11"/>
      <c r="I86" s="11"/>
    </row>
    <row r="87" spans="8:9" ht="12">
      <c r="H87" s="11"/>
      <c r="I87" s="11"/>
    </row>
    <row r="88" spans="8:9" ht="12">
      <c r="H88" s="11"/>
      <c r="I88" s="11"/>
    </row>
    <row r="89" spans="8:9" ht="12">
      <c r="H89" s="11"/>
      <c r="I89" s="11"/>
    </row>
    <row r="90" spans="8:9" ht="12">
      <c r="H90" s="11"/>
      <c r="I90" s="11"/>
    </row>
    <row r="91" spans="8:9" ht="12">
      <c r="H91" s="11"/>
      <c r="I91" s="11"/>
    </row>
    <row r="92" spans="8:9" ht="12">
      <c r="H92" s="11"/>
      <c r="I92" s="11"/>
    </row>
    <row r="93" spans="8:9" ht="12">
      <c r="H93" s="11"/>
      <c r="I93" s="11"/>
    </row>
    <row r="94" spans="8:9" ht="12">
      <c r="H94" s="11"/>
      <c r="I94" s="11"/>
    </row>
    <row r="95" spans="8:9" ht="12">
      <c r="H95" s="11"/>
      <c r="I95" s="11"/>
    </row>
    <row r="96" spans="8:9" ht="12">
      <c r="H96" s="11"/>
      <c r="I96" s="11"/>
    </row>
    <row r="97" spans="8:9" ht="12">
      <c r="H97" s="11"/>
      <c r="I97" s="11"/>
    </row>
    <row r="98" spans="8:9" ht="12">
      <c r="H98" s="11"/>
      <c r="I98" s="11"/>
    </row>
    <row r="99" spans="8:9" ht="12">
      <c r="H99" s="11"/>
      <c r="I99" s="11"/>
    </row>
    <row r="100" spans="8:9" ht="12">
      <c r="H100" s="11"/>
      <c r="I100" s="11"/>
    </row>
    <row r="101" spans="8:9" ht="12">
      <c r="H101" s="11"/>
      <c r="I101" s="11"/>
    </row>
    <row r="102" spans="8:9" ht="12">
      <c r="H102" s="11"/>
      <c r="I102" s="11"/>
    </row>
    <row r="103" spans="8:9" ht="12">
      <c r="H103" s="11"/>
      <c r="I103" s="11"/>
    </row>
    <row r="104" spans="8:9" ht="12">
      <c r="H104" s="11"/>
      <c r="I104" s="11"/>
    </row>
    <row r="105" spans="8:9" ht="12">
      <c r="H105" s="11"/>
      <c r="I105" s="11"/>
    </row>
    <row r="106" spans="8:9" ht="12">
      <c r="H106" s="11"/>
      <c r="I106" s="11"/>
    </row>
    <row r="107" spans="8:9" ht="12">
      <c r="H107" s="11"/>
      <c r="I107" s="11"/>
    </row>
    <row r="108" spans="8:9" ht="12">
      <c r="H108" s="11"/>
      <c r="I108" s="11"/>
    </row>
    <row r="109" spans="8:9" ht="12">
      <c r="H109" s="11"/>
      <c r="I109" s="11"/>
    </row>
    <row r="110" spans="8:9" ht="12">
      <c r="H110" s="11"/>
      <c r="I110" s="11"/>
    </row>
    <row r="111" spans="8:9" ht="12">
      <c r="H111" s="11"/>
      <c r="I111" s="11"/>
    </row>
    <row r="112" spans="8:9" ht="12">
      <c r="H112" s="11"/>
      <c r="I112" s="11"/>
    </row>
    <row r="113" spans="8:9" ht="12">
      <c r="H113" s="11"/>
      <c r="I113" s="11"/>
    </row>
    <row r="114" spans="8:9" ht="12">
      <c r="H114" s="11"/>
      <c r="I114" s="11"/>
    </row>
    <row r="115" spans="8:9" ht="12">
      <c r="H115" s="11"/>
      <c r="I115" s="11"/>
    </row>
    <row r="116" spans="8:9" ht="12">
      <c r="H116" s="11"/>
      <c r="I116" s="11"/>
    </row>
    <row r="117" spans="8:9" ht="12">
      <c r="H117" s="11"/>
      <c r="I117" s="11"/>
    </row>
    <row r="118" spans="8:9" ht="12">
      <c r="H118" s="11"/>
      <c r="I118" s="11"/>
    </row>
    <row r="119" spans="8:9" ht="12">
      <c r="H119" s="11"/>
      <c r="I119" s="11"/>
    </row>
    <row r="120" spans="8:9" ht="12">
      <c r="H120" s="11"/>
      <c r="I120" s="11"/>
    </row>
    <row r="121" spans="8:9" ht="12">
      <c r="H121" s="11"/>
      <c r="I121" s="11"/>
    </row>
    <row r="122" spans="8:9" ht="12">
      <c r="H122" s="11"/>
      <c r="I122" s="11"/>
    </row>
    <row r="123" spans="8:9" ht="12">
      <c r="H123" s="11"/>
      <c r="I123" s="11"/>
    </row>
    <row r="124" spans="8:9" ht="12">
      <c r="H124" s="11"/>
      <c r="I124" s="11"/>
    </row>
    <row r="125" spans="8:9" ht="12">
      <c r="H125" s="11"/>
      <c r="I125" s="11"/>
    </row>
    <row r="126" spans="8:9" ht="12">
      <c r="H126" s="11"/>
      <c r="I126" s="11"/>
    </row>
    <row r="127" spans="8:9" ht="12">
      <c r="H127" s="11"/>
      <c r="I127" s="11"/>
    </row>
    <row r="128" spans="8:9" ht="12">
      <c r="H128" s="11"/>
      <c r="I128" s="11"/>
    </row>
    <row r="129" spans="8:9" ht="12">
      <c r="H129" s="11"/>
      <c r="I129" s="11"/>
    </row>
    <row r="130" spans="8:9" ht="12">
      <c r="H130" s="11"/>
      <c r="I130" s="11"/>
    </row>
    <row r="131" spans="8:9" ht="12">
      <c r="H131" s="11"/>
      <c r="I131" s="11"/>
    </row>
    <row r="132" spans="8:9" ht="12">
      <c r="H132" s="11"/>
      <c r="I132" s="11"/>
    </row>
    <row r="133" spans="8:9" ht="12">
      <c r="H133" s="11"/>
      <c r="I133" s="11"/>
    </row>
    <row r="134" spans="8:9" ht="12">
      <c r="H134" s="11"/>
      <c r="I134" s="11"/>
    </row>
    <row r="135" spans="8:9" ht="12">
      <c r="H135" s="11"/>
      <c r="I135" s="11"/>
    </row>
    <row r="136" spans="8:9" ht="12">
      <c r="H136" s="11"/>
      <c r="I136" s="11"/>
    </row>
    <row r="137" spans="8:9" ht="12">
      <c r="H137" s="11"/>
      <c r="I137" s="11"/>
    </row>
    <row r="138" spans="8:9" ht="12">
      <c r="H138" s="11"/>
      <c r="I138" s="11"/>
    </row>
    <row r="139" spans="8:9" ht="12">
      <c r="H139" s="11"/>
      <c r="I139" s="11"/>
    </row>
    <row r="140" spans="8:9" ht="12">
      <c r="H140" s="11"/>
      <c r="I140" s="11"/>
    </row>
    <row r="141" spans="8:9" ht="12">
      <c r="H141" s="11"/>
      <c r="I141" s="11"/>
    </row>
    <row r="142" spans="8:9" ht="12">
      <c r="H142" s="11"/>
      <c r="I142" s="11"/>
    </row>
    <row r="143" spans="8:9" ht="12">
      <c r="H143" s="11"/>
      <c r="I143" s="11"/>
    </row>
    <row r="144" spans="8:9" ht="12">
      <c r="H144" s="11"/>
      <c r="I144" s="11"/>
    </row>
    <row r="145" spans="8:9" ht="12">
      <c r="H145" s="11"/>
      <c r="I145" s="11"/>
    </row>
    <row r="146" spans="8:9" ht="12">
      <c r="H146" s="11"/>
      <c r="I146" s="11"/>
    </row>
    <row r="147" spans="8:9" ht="12">
      <c r="H147" s="11"/>
      <c r="I147" s="11"/>
    </row>
    <row r="148" spans="8:9" ht="12">
      <c r="H148" s="11"/>
      <c r="I148" s="11"/>
    </row>
    <row r="149" spans="8:9" ht="12">
      <c r="H149" s="11"/>
      <c r="I149" s="11"/>
    </row>
    <row r="150" spans="8:9" ht="12">
      <c r="H150" s="11"/>
      <c r="I150" s="11"/>
    </row>
    <row r="151" spans="8:9" ht="12">
      <c r="H151" s="11"/>
      <c r="I151" s="11"/>
    </row>
    <row r="152" spans="8:9" ht="12">
      <c r="H152" s="11"/>
      <c r="I152" s="11"/>
    </row>
    <row r="153" spans="8:9" ht="12">
      <c r="H153" s="11"/>
      <c r="I153" s="11"/>
    </row>
    <row r="154" spans="8:9" ht="12">
      <c r="H154" s="11"/>
      <c r="I154" s="11"/>
    </row>
    <row r="155" spans="8:9" ht="12">
      <c r="H155" s="11"/>
      <c r="I155" s="11"/>
    </row>
    <row r="156" spans="8:9" ht="12">
      <c r="H156" s="11"/>
      <c r="I156" s="11"/>
    </row>
    <row r="157" spans="8:9" ht="12">
      <c r="H157" s="11"/>
      <c r="I157" s="11"/>
    </row>
    <row r="158" spans="8:9" ht="12">
      <c r="H158" s="11"/>
      <c r="I158" s="11"/>
    </row>
    <row r="159" spans="8:9" ht="12">
      <c r="H159" s="11"/>
      <c r="I159" s="11"/>
    </row>
    <row r="160" spans="8:9" ht="12">
      <c r="H160" s="11"/>
      <c r="I160" s="11"/>
    </row>
    <row r="161" spans="3:9" ht="12">
      <c r="H161" s="11"/>
      <c r="I161" s="11"/>
    </row>
    <row r="162" spans="3:9" ht="12">
      <c r="H162" s="11"/>
      <c r="I162" s="11"/>
    </row>
    <row r="163" spans="3:9" ht="12">
      <c r="H163" s="11"/>
      <c r="I163" s="11"/>
    </row>
    <row r="164" spans="3:9" ht="12">
      <c r="H164" s="11"/>
      <c r="I164" s="11"/>
    </row>
    <row r="165" spans="3:9" ht="12">
      <c r="H165" s="11"/>
      <c r="I165" s="11"/>
    </row>
    <row r="166" spans="3:9" ht="15">
      <c r="C166" s="3"/>
      <c r="D166" s="3"/>
      <c r="E166" s="3"/>
      <c r="H166" s="11"/>
      <c r="I166" s="11"/>
    </row>
    <row r="167" spans="3:9" ht="15">
      <c r="C167" s="3"/>
      <c r="D167" s="3"/>
      <c r="E167" s="3"/>
      <c r="H167" s="11"/>
      <c r="I167" s="11"/>
    </row>
    <row r="168" spans="3:9" ht="15">
      <c r="C168" s="3"/>
      <c r="D168" s="3"/>
      <c r="E168" s="3"/>
      <c r="H168" s="11"/>
      <c r="I168" s="11"/>
    </row>
    <row r="169" spans="3:9" ht="15">
      <c r="C169" s="3"/>
      <c r="D169" s="3"/>
      <c r="E169" s="3"/>
      <c r="H169" s="11"/>
      <c r="I169" s="11"/>
    </row>
    <row r="170" spans="3:9" ht="15">
      <c r="C170" s="3"/>
      <c r="D170" s="3"/>
      <c r="E170" s="3"/>
      <c r="H170" s="11"/>
      <c r="I170" s="11"/>
    </row>
    <row r="171" spans="3:9" ht="15">
      <c r="C171" s="3"/>
      <c r="D171" s="3"/>
      <c r="E171" s="3"/>
      <c r="H171" s="11"/>
      <c r="I171" s="11"/>
    </row>
    <row r="172" spans="3:9" ht="15">
      <c r="C172" s="3"/>
      <c r="D172" s="3"/>
      <c r="E172" s="3"/>
      <c r="H172" s="11"/>
      <c r="I172" s="11"/>
    </row>
    <row r="173" spans="3:9" ht="15">
      <c r="C173" s="3"/>
      <c r="D173" s="3"/>
      <c r="E173" s="3"/>
      <c r="H173" s="11"/>
      <c r="I173" s="11"/>
    </row>
    <row r="174" spans="3:9" ht="15">
      <c r="C174" s="3"/>
      <c r="D174" s="3"/>
      <c r="E174" s="3"/>
      <c r="H174" s="11"/>
      <c r="I174" s="11"/>
    </row>
    <row r="175" spans="3:9" ht="15">
      <c r="C175" s="3"/>
      <c r="D175" s="3"/>
      <c r="E175" s="3"/>
      <c r="H175" s="11"/>
      <c r="I175" s="11"/>
    </row>
    <row r="176" spans="3:9" ht="15">
      <c r="C176" s="3"/>
      <c r="D176" s="3"/>
      <c r="E176" s="3"/>
      <c r="H176" s="11"/>
      <c r="I176" s="11"/>
    </row>
    <row r="177" spans="3:9" ht="15">
      <c r="C177" s="3"/>
      <c r="D177" s="3"/>
      <c r="E177" s="3"/>
      <c r="H177" s="11"/>
      <c r="I177" s="11"/>
    </row>
    <row r="178" spans="3:9" ht="15">
      <c r="C178" s="3"/>
      <c r="D178" s="3"/>
      <c r="E178" s="3"/>
      <c r="H178" s="11"/>
      <c r="I178" s="11"/>
    </row>
    <row r="179" spans="3:9" ht="15">
      <c r="C179" s="3"/>
      <c r="D179" s="3"/>
      <c r="E179" s="3"/>
      <c r="H179" s="11"/>
      <c r="I179" s="11"/>
    </row>
    <row r="180" spans="3:9" ht="15">
      <c r="C180" s="3"/>
      <c r="D180" s="3"/>
      <c r="E180" s="3"/>
      <c r="H180" s="11"/>
      <c r="I180" s="11"/>
    </row>
    <row r="181" spans="3:9" ht="15">
      <c r="C181" s="3"/>
      <c r="D181" s="3"/>
      <c r="E181" s="3"/>
      <c r="H181" s="11"/>
      <c r="I181" s="11"/>
    </row>
    <row r="182" spans="3:9" ht="15">
      <c r="C182" s="3"/>
      <c r="D182" s="3"/>
      <c r="E182" s="3"/>
      <c r="H182" s="11"/>
      <c r="I182" s="11"/>
    </row>
    <row r="183" spans="3:9" ht="15">
      <c r="C183" s="3"/>
      <c r="D183" s="3"/>
      <c r="E183" s="3"/>
      <c r="H183" s="11"/>
      <c r="I183" s="11"/>
    </row>
    <row r="184" spans="3:9" ht="15">
      <c r="C184" s="3"/>
      <c r="D184" s="3"/>
      <c r="E184" s="3"/>
      <c r="H184" s="11"/>
      <c r="I184" s="11"/>
    </row>
    <row r="185" spans="3:9" ht="15">
      <c r="C185" s="3"/>
      <c r="D185" s="3"/>
      <c r="E185" s="3"/>
      <c r="H185" s="11"/>
      <c r="I185" s="11"/>
    </row>
    <row r="186" spans="3:9" ht="15">
      <c r="C186" s="3"/>
      <c r="D186" s="3"/>
      <c r="E186" s="3"/>
      <c r="H186" s="11"/>
      <c r="I186" s="11"/>
    </row>
    <row r="187" spans="3:9" ht="15">
      <c r="C187" s="3"/>
      <c r="D187" s="3"/>
      <c r="E187" s="3"/>
      <c r="H187" s="11"/>
      <c r="I187" s="11"/>
    </row>
    <row r="188" spans="3:9" ht="15">
      <c r="C188" s="3"/>
      <c r="D188" s="3"/>
      <c r="E188" s="3"/>
      <c r="H188" s="11"/>
      <c r="I188" s="11"/>
    </row>
    <row r="189" spans="3:9" ht="15">
      <c r="C189" s="3"/>
      <c r="D189" s="3"/>
      <c r="E189" s="3"/>
      <c r="H189" s="11"/>
      <c r="I189" s="11"/>
    </row>
    <row r="190" spans="3:9" ht="15">
      <c r="C190" s="3"/>
      <c r="D190" s="3"/>
      <c r="E190" s="3"/>
      <c r="H190" s="11"/>
      <c r="I190" s="11"/>
    </row>
    <row r="191" spans="3:9" ht="15">
      <c r="C191" s="3"/>
      <c r="D191" s="3"/>
      <c r="E191" s="3"/>
      <c r="H191" s="11"/>
      <c r="I191" s="11"/>
    </row>
    <row r="192" spans="3:9" ht="15">
      <c r="C192" s="3"/>
      <c r="D192" s="3"/>
      <c r="E192" s="3"/>
      <c r="H192" s="11"/>
      <c r="I192" s="11"/>
    </row>
    <row r="193" spans="3:9" ht="15">
      <c r="C193" s="3"/>
      <c r="D193" s="3"/>
      <c r="E193" s="3"/>
      <c r="H193" s="11"/>
      <c r="I193" s="11"/>
    </row>
    <row r="194" spans="3:9" ht="15">
      <c r="C194" s="3"/>
      <c r="D194" s="3"/>
      <c r="E194" s="3"/>
      <c r="H194" s="11"/>
      <c r="I194" s="11"/>
    </row>
    <row r="195" spans="3:9" ht="15">
      <c r="C195" s="3"/>
      <c r="D195" s="3"/>
      <c r="E195" s="3"/>
      <c r="H195" s="11"/>
      <c r="I195" s="11"/>
    </row>
    <row r="196" spans="3:9" ht="15">
      <c r="C196" s="3"/>
      <c r="D196" s="3"/>
      <c r="E196" s="3"/>
      <c r="H196" s="11"/>
      <c r="I196" s="11"/>
    </row>
    <row r="197" spans="3:9" ht="15">
      <c r="C197" s="3"/>
      <c r="D197" s="3"/>
      <c r="E197" s="3"/>
      <c r="H197" s="11"/>
      <c r="I197" s="11"/>
    </row>
    <row r="198" spans="3:9" ht="15">
      <c r="C198" s="3"/>
      <c r="D198" s="3"/>
      <c r="E198" s="3"/>
      <c r="H198" s="11"/>
      <c r="I198" s="11"/>
    </row>
    <row r="199" spans="3:9" ht="15">
      <c r="C199" s="3"/>
      <c r="D199" s="3"/>
      <c r="E199" s="3"/>
      <c r="H199" s="11"/>
      <c r="I199" s="11"/>
    </row>
    <row r="200" spans="3:9" ht="15">
      <c r="C200" s="3"/>
      <c r="D200" s="3"/>
      <c r="E200" s="3"/>
      <c r="H200" s="11"/>
      <c r="I200" s="11"/>
    </row>
    <row r="201" spans="3:9" ht="15">
      <c r="C201" s="3"/>
      <c r="D201" s="3"/>
      <c r="E201" s="3"/>
      <c r="H201" s="11"/>
      <c r="I201" s="11"/>
    </row>
    <row r="202" spans="3:9" ht="15">
      <c r="C202" s="3"/>
      <c r="D202" s="3"/>
      <c r="E202" s="3"/>
      <c r="H202" s="11"/>
      <c r="I202" s="11"/>
    </row>
    <row r="203" spans="3:9" ht="15">
      <c r="C203" s="3"/>
      <c r="D203" s="3"/>
      <c r="E203" s="3"/>
      <c r="H203" s="11"/>
      <c r="I203" s="11"/>
    </row>
    <row r="204" spans="3:9" ht="15">
      <c r="C204" s="3"/>
      <c r="D204" s="3"/>
      <c r="E204" s="3"/>
      <c r="H204" s="11"/>
      <c r="I204" s="11"/>
    </row>
    <row r="205" spans="3:9" ht="15">
      <c r="C205" s="3"/>
      <c r="D205" s="3"/>
      <c r="E205" s="3"/>
      <c r="H205" s="11"/>
      <c r="I205" s="11"/>
    </row>
    <row r="206" spans="3:9" ht="15">
      <c r="C206" s="3"/>
      <c r="D206" s="3"/>
      <c r="E206" s="3"/>
      <c r="H206" s="11"/>
      <c r="I206" s="11"/>
    </row>
    <row r="207" spans="3:9" ht="15">
      <c r="C207" s="3"/>
      <c r="D207" s="3"/>
      <c r="E207" s="3"/>
      <c r="H207" s="11"/>
      <c r="I207" s="11"/>
    </row>
    <row r="208" spans="3:9" ht="15">
      <c r="C208" s="3"/>
      <c r="D208" s="3"/>
      <c r="E208" s="3"/>
      <c r="H208" s="11"/>
      <c r="I208" s="11"/>
    </row>
    <row r="209" spans="3:9" ht="15">
      <c r="C209" s="3"/>
      <c r="D209" s="3"/>
      <c r="E209" s="3"/>
      <c r="H209" s="11"/>
      <c r="I209" s="11"/>
    </row>
    <row r="210" spans="3:9" ht="15">
      <c r="C210" s="3"/>
      <c r="D210" s="3"/>
      <c r="E210" s="3"/>
      <c r="H210" s="11"/>
      <c r="I210" s="11"/>
    </row>
    <row r="211" spans="3:9" ht="15">
      <c r="C211" s="3"/>
      <c r="D211" s="3"/>
      <c r="E211" s="3"/>
      <c r="H211" s="11"/>
      <c r="I211" s="11"/>
    </row>
    <row r="212" spans="3:9" ht="15">
      <c r="C212" s="3"/>
      <c r="D212" s="3"/>
      <c r="E212" s="3"/>
      <c r="H212" s="11"/>
      <c r="I212" s="11"/>
    </row>
    <row r="213" spans="3:9" ht="15">
      <c r="C213" s="3"/>
      <c r="D213" s="3"/>
      <c r="E213" s="3"/>
      <c r="H213" s="11"/>
      <c r="I213" s="11"/>
    </row>
    <row r="214" spans="3:9" ht="15">
      <c r="C214" s="3"/>
      <c r="D214" s="3"/>
      <c r="E214" s="3"/>
      <c r="H214" s="11"/>
      <c r="I214" s="11"/>
    </row>
    <row r="215" spans="3:9" ht="15">
      <c r="C215" s="3"/>
      <c r="D215" s="3"/>
      <c r="E215" s="3"/>
      <c r="H215" s="11"/>
      <c r="I215" s="11"/>
    </row>
    <row r="216" spans="3:9" ht="15">
      <c r="C216" s="3"/>
      <c r="D216" s="3"/>
      <c r="E216" s="3"/>
      <c r="H216" s="11"/>
      <c r="I216" s="11"/>
    </row>
    <row r="217" spans="3:9" ht="15">
      <c r="C217" s="3"/>
      <c r="D217" s="3"/>
      <c r="E217" s="3"/>
      <c r="H217" s="11"/>
      <c r="I217" s="11"/>
    </row>
    <row r="218" spans="3:9" ht="15">
      <c r="C218" s="3"/>
      <c r="D218" s="3"/>
      <c r="E218" s="3"/>
      <c r="H218" s="11"/>
      <c r="I218" s="11"/>
    </row>
    <row r="219" spans="3:9" ht="15">
      <c r="C219" s="3"/>
      <c r="D219" s="3"/>
      <c r="E219" s="3"/>
      <c r="H219" s="11"/>
      <c r="I219" s="11"/>
    </row>
    <row r="220" spans="3:9" ht="15">
      <c r="C220" s="3"/>
      <c r="D220" s="3"/>
      <c r="E220" s="3"/>
      <c r="H220" s="11"/>
      <c r="I220" s="11"/>
    </row>
    <row r="221" spans="3:9" ht="15">
      <c r="C221" s="3"/>
      <c r="D221" s="3"/>
      <c r="E221" s="3"/>
      <c r="H221" s="11"/>
      <c r="I221" s="11"/>
    </row>
    <row r="222" spans="3:9" ht="15">
      <c r="C222" s="3"/>
      <c r="D222" s="3"/>
      <c r="E222" s="3"/>
      <c r="H222" s="11"/>
      <c r="I222" s="11"/>
    </row>
    <row r="223" spans="3:9" ht="15">
      <c r="C223" s="3"/>
      <c r="D223" s="3"/>
      <c r="E223" s="3"/>
      <c r="H223" s="11"/>
      <c r="I223" s="11"/>
    </row>
    <row r="224" spans="3:9" ht="15">
      <c r="C224" s="3"/>
      <c r="D224" s="3"/>
      <c r="E224" s="3"/>
      <c r="H224" s="11"/>
      <c r="I224" s="11"/>
    </row>
    <row r="225" spans="3:9" ht="15">
      <c r="C225" s="3"/>
      <c r="D225" s="3"/>
      <c r="E225" s="3"/>
      <c r="H225" s="11"/>
      <c r="I225" s="11"/>
    </row>
    <row r="226" spans="3:9" ht="15">
      <c r="C226" s="3"/>
      <c r="D226" s="3"/>
      <c r="E226" s="3"/>
      <c r="H226" s="11"/>
      <c r="I226" s="11"/>
    </row>
    <row r="227" spans="3:9" ht="15">
      <c r="C227" s="3"/>
      <c r="D227" s="3"/>
      <c r="E227" s="3"/>
      <c r="H227" s="11"/>
      <c r="I227" s="11"/>
    </row>
    <row r="228" spans="3:9" ht="15">
      <c r="C228" s="3"/>
      <c r="D228" s="3"/>
      <c r="E228" s="3"/>
      <c r="H228" s="11"/>
      <c r="I228" s="11"/>
    </row>
    <row r="229" spans="3:9" ht="15">
      <c r="C229" s="3"/>
      <c r="D229" s="3"/>
      <c r="E229" s="3"/>
      <c r="H229" s="11"/>
      <c r="I229" s="11"/>
    </row>
    <row r="230" spans="3:9" ht="15">
      <c r="C230" s="3"/>
      <c r="D230" s="3"/>
      <c r="E230" s="3"/>
      <c r="H230" s="11"/>
      <c r="I230" s="11"/>
    </row>
    <row r="231" spans="3:9" ht="15">
      <c r="C231" s="3"/>
      <c r="D231" s="3"/>
      <c r="E231" s="3"/>
      <c r="H231" s="11"/>
      <c r="I231" s="11"/>
    </row>
    <row r="232" spans="3:9" ht="15">
      <c r="C232" s="3"/>
      <c r="D232" s="3"/>
      <c r="E232" s="3"/>
      <c r="H232" s="11"/>
      <c r="I232" s="11"/>
    </row>
    <row r="233" spans="3:9" ht="15">
      <c r="C233" s="3"/>
      <c r="D233" s="3"/>
      <c r="E233" s="3"/>
      <c r="H233" s="11"/>
      <c r="I233" s="11"/>
    </row>
    <row r="234" spans="3:9" ht="15">
      <c r="C234" s="3"/>
      <c r="D234" s="3"/>
      <c r="E234" s="3"/>
      <c r="H234" s="11"/>
      <c r="I234" s="11"/>
    </row>
    <row r="235" spans="3:9" ht="15">
      <c r="C235" s="3"/>
      <c r="D235" s="3"/>
      <c r="E235" s="3"/>
      <c r="H235" s="11"/>
      <c r="I235" s="11"/>
    </row>
    <row r="236" spans="3:9" ht="15">
      <c r="C236" s="3"/>
      <c r="D236" s="3"/>
      <c r="E236" s="3"/>
      <c r="H236" s="11"/>
      <c r="I236" s="11"/>
    </row>
    <row r="237" spans="3:9" ht="15">
      <c r="C237" s="3"/>
      <c r="D237" s="3"/>
      <c r="E237" s="3"/>
      <c r="H237" s="11"/>
      <c r="I237" s="11"/>
    </row>
    <row r="238" spans="3:9" ht="15">
      <c r="C238" s="3"/>
      <c r="D238" s="3"/>
      <c r="E238" s="3"/>
      <c r="H238" s="11"/>
      <c r="I238" s="11"/>
    </row>
    <row r="239" spans="3:9" ht="15">
      <c r="C239" s="3"/>
      <c r="D239" s="3"/>
      <c r="E239" s="3"/>
      <c r="H239" s="11"/>
      <c r="I239" s="11"/>
    </row>
    <row r="240" spans="3:9" ht="15">
      <c r="C240" s="3"/>
      <c r="D240" s="3"/>
      <c r="E240" s="3"/>
      <c r="H240" s="11"/>
      <c r="I240" s="11"/>
    </row>
    <row r="241" spans="3:9" ht="15">
      <c r="C241" s="3"/>
      <c r="D241" s="3"/>
      <c r="E241" s="3"/>
      <c r="H241" s="11"/>
      <c r="I241" s="11"/>
    </row>
    <row r="242" spans="3:9" ht="15">
      <c r="C242" s="3"/>
      <c r="D242" s="3"/>
      <c r="E242" s="3"/>
      <c r="H242" s="11"/>
      <c r="I242" s="11"/>
    </row>
    <row r="243" spans="3:9" ht="15">
      <c r="C243" s="3"/>
      <c r="D243" s="3"/>
      <c r="E243" s="3"/>
      <c r="H243" s="11"/>
      <c r="I243" s="11"/>
    </row>
    <row r="244" spans="3:9" ht="15">
      <c r="C244" s="3"/>
      <c r="D244" s="3"/>
      <c r="E244" s="3"/>
      <c r="H244" s="11"/>
      <c r="I244" s="11"/>
    </row>
    <row r="245" spans="3:9" ht="15">
      <c r="C245" s="3"/>
      <c r="D245" s="3"/>
      <c r="E245" s="3"/>
      <c r="H245" s="11"/>
      <c r="I245" s="11"/>
    </row>
    <row r="246" spans="3:9" ht="15">
      <c r="C246" s="3"/>
      <c r="D246" s="3"/>
      <c r="E246" s="3"/>
      <c r="H246" s="11"/>
      <c r="I246" s="11"/>
    </row>
    <row r="247" spans="3:9" ht="15">
      <c r="C247" s="3"/>
      <c r="D247" s="3"/>
      <c r="E247" s="3"/>
      <c r="H247" s="11"/>
      <c r="I247" s="11"/>
    </row>
    <row r="248" spans="3:9" ht="15">
      <c r="C248" s="3"/>
      <c r="D248" s="3"/>
      <c r="E248" s="3"/>
      <c r="H248" s="11"/>
      <c r="I248" s="11"/>
    </row>
    <row r="249" spans="3:9" ht="15">
      <c r="C249" s="3"/>
      <c r="D249" s="3"/>
      <c r="E249" s="3"/>
      <c r="H249" s="11"/>
      <c r="I249" s="11"/>
    </row>
    <row r="250" spans="3:9" ht="15">
      <c r="C250" s="3"/>
      <c r="D250" s="3"/>
      <c r="E250" s="3"/>
      <c r="H250" s="11"/>
      <c r="I250" s="11"/>
    </row>
    <row r="251" spans="3:9" ht="15">
      <c r="C251" s="3"/>
      <c r="D251" s="3"/>
      <c r="E251" s="3"/>
      <c r="H251" s="11"/>
      <c r="I251" s="11"/>
    </row>
    <row r="252" spans="3:9" ht="15">
      <c r="C252" s="3"/>
      <c r="D252" s="3"/>
      <c r="E252" s="3"/>
      <c r="H252" s="11"/>
      <c r="I252" s="11"/>
    </row>
    <row r="253" spans="3:9" ht="15">
      <c r="C253" s="3"/>
      <c r="D253" s="3"/>
      <c r="E253" s="3"/>
      <c r="H253" s="11"/>
      <c r="I253" s="11"/>
    </row>
    <row r="254" spans="3:9" ht="15">
      <c r="C254" s="3"/>
      <c r="D254" s="3"/>
      <c r="E254" s="3"/>
      <c r="H254" s="11"/>
      <c r="I254" s="11"/>
    </row>
    <row r="255" spans="3:9" ht="15">
      <c r="C255" s="3"/>
      <c r="D255" s="3"/>
      <c r="E255" s="3"/>
      <c r="H255" s="11"/>
      <c r="I255" s="11"/>
    </row>
    <row r="256" spans="3:9" ht="15">
      <c r="C256" s="3"/>
      <c r="D256" s="3"/>
      <c r="E256" s="3"/>
      <c r="H256" s="11"/>
      <c r="I256" s="11"/>
    </row>
    <row r="257" spans="3:9" ht="15">
      <c r="C257" s="3"/>
      <c r="D257" s="3"/>
      <c r="E257" s="3"/>
      <c r="H257" s="11"/>
      <c r="I257" s="11"/>
    </row>
    <row r="258" spans="3:9" ht="15">
      <c r="C258" s="3"/>
      <c r="D258" s="3"/>
      <c r="E258" s="3"/>
      <c r="H258" s="11"/>
      <c r="I258" s="11"/>
    </row>
    <row r="259" spans="3:9" ht="15">
      <c r="C259" s="3"/>
      <c r="D259" s="3"/>
      <c r="E259" s="3"/>
      <c r="H259" s="11"/>
      <c r="I259" s="11"/>
    </row>
    <row r="260" spans="3:9" ht="15">
      <c r="C260" s="3"/>
      <c r="D260" s="3"/>
      <c r="E260" s="3"/>
      <c r="H260" s="11"/>
      <c r="I260" s="11"/>
    </row>
    <row r="261" spans="3:9" ht="15">
      <c r="C261" s="3"/>
      <c r="D261" s="3"/>
      <c r="E261" s="3"/>
      <c r="H261" s="11"/>
      <c r="I261" s="11"/>
    </row>
    <row r="262" spans="3:9" ht="15">
      <c r="C262" s="3"/>
      <c r="D262" s="3"/>
      <c r="E262" s="3"/>
      <c r="H262" s="11"/>
      <c r="I262" s="11"/>
    </row>
    <row r="263" spans="3:9" ht="15">
      <c r="C263" s="3"/>
      <c r="D263" s="3"/>
      <c r="E263" s="3"/>
      <c r="H263" s="11"/>
      <c r="I263" s="11"/>
    </row>
    <row r="264" spans="3:9" ht="15">
      <c r="C264" s="3"/>
      <c r="D264" s="3"/>
      <c r="E264" s="3"/>
      <c r="H264" s="11"/>
      <c r="I264" s="11"/>
    </row>
    <row r="265" spans="3:9" ht="15">
      <c r="C265" s="3"/>
      <c r="D265" s="3"/>
      <c r="E265" s="3"/>
      <c r="H265" s="11"/>
      <c r="I265" s="11"/>
    </row>
    <row r="266" spans="3:9" ht="15">
      <c r="C266" s="3"/>
      <c r="D266" s="3"/>
      <c r="E266" s="3"/>
      <c r="H266" s="11"/>
      <c r="I266" s="11"/>
    </row>
    <row r="267" spans="3:9" ht="15">
      <c r="C267" s="3"/>
      <c r="D267" s="3"/>
      <c r="E267" s="3"/>
      <c r="H267" s="11"/>
      <c r="I267" s="11"/>
    </row>
    <row r="268" spans="3:9" ht="15">
      <c r="C268" s="3"/>
      <c r="D268" s="3"/>
      <c r="E268" s="3"/>
      <c r="H268" s="11"/>
      <c r="I268" s="11"/>
    </row>
    <row r="269" spans="3:9" ht="15">
      <c r="C269" s="3"/>
      <c r="D269" s="3"/>
      <c r="E269" s="3"/>
      <c r="H269" s="11"/>
      <c r="I269" s="11"/>
    </row>
    <row r="270" spans="3:9" ht="15">
      <c r="C270" s="3"/>
      <c r="D270" s="3"/>
      <c r="E270" s="3"/>
      <c r="H270" s="11"/>
      <c r="I270" s="11"/>
    </row>
    <row r="271" spans="3:9" ht="15">
      <c r="C271" s="3"/>
      <c r="D271" s="3"/>
      <c r="E271" s="3"/>
      <c r="H271" s="11"/>
      <c r="I271" s="11"/>
    </row>
    <row r="272" spans="3:9" ht="15">
      <c r="C272" s="3"/>
      <c r="D272" s="3"/>
      <c r="E272" s="3"/>
      <c r="H272" s="11"/>
      <c r="I272" s="11"/>
    </row>
    <row r="273" spans="3:9" ht="15">
      <c r="C273" s="3"/>
      <c r="D273" s="3"/>
      <c r="E273" s="3"/>
      <c r="H273" s="11"/>
      <c r="I273" s="11"/>
    </row>
    <row r="274" spans="3:9" ht="15">
      <c r="C274" s="3"/>
      <c r="D274" s="3"/>
      <c r="E274" s="3"/>
      <c r="H274" s="11"/>
      <c r="I274" s="11"/>
    </row>
    <row r="275" spans="3:9" ht="15">
      <c r="C275" s="3"/>
      <c r="D275" s="3"/>
      <c r="E275" s="3"/>
      <c r="H275" s="11"/>
      <c r="I275" s="11"/>
    </row>
    <row r="276" spans="3:9" ht="15">
      <c r="C276" s="3"/>
      <c r="D276" s="3"/>
      <c r="E276" s="3"/>
      <c r="H276" s="11"/>
      <c r="I276" s="11"/>
    </row>
    <row r="277" spans="3:9" ht="15">
      <c r="C277" s="3"/>
      <c r="D277" s="3"/>
      <c r="E277" s="3"/>
      <c r="H277" s="11"/>
      <c r="I277" s="11"/>
    </row>
    <row r="278" spans="3:9" ht="15">
      <c r="C278" s="3"/>
      <c r="D278" s="3"/>
      <c r="E278" s="3"/>
      <c r="H278" s="11"/>
      <c r="I278" s="11"/>
    </row>
    <row r="279" spans="3:9" ht="15">
      <c r="C279" s="3"/>
      <c r="D279" s="3"/>
      <c r="E279" s="3"/>
      <c r="H279" s="11"/>
      <c r="I279" s="11"/>
    </row>
    <row r="280" spans="3:9" ht="15">
      <c r="C280" s="3"/>
      <c r="D280" s="3"/>
      <c r="E280" s="3"/>
      <c r="H280" s="11"/>
      <c r="I280" s="11"/>
    </row>
    <row r="281" spans="3:9" ht="15">
      <c r="C281" s="3"/>
      <c r="D281" s="3"/>
      <c r="E281" s="3"/>
      <c r="H281" s="11"/>
      <c r="I281" s="11"/>
    </row>
    <row r="282" spans="3:9" ht="15">
      <c r="C282" s="3"/>
      <c r="D282" s="3"/>
      <c r="E282" s="3"/>
      <c r="H282" s="11"/>
      <c r="I282" s="11"/>
    </row>
    <row r="283" spans="3:9" ht="15">
      <c r="C283" s="3"/>
      <c r="D283" s="3"/>
      <c r="E283" s="3"/>
      <c r="H283" s="11"/>
      <c r="I283" s="11"/>
    </row>
    <row r="284" spans="3:9" ht="15">
      <c r="C284" s="3"/>
      <c r="D284" s="3"/>
      <c r="E284" s="3"/>
      <c r="H284" s="11"/>
      <c r="I284" s="11"/>
    </row>
    <row r="285" spans="3:9" ht="15">
      <c r="C285" s="3"/>
      <c r="D285" s="3"/>
      <c r="E285" s="3"/>
      <c r="H285" s="11"/>
      <c r="I285" s="11"/>
    </row>
    <row r="286" spans="3:9" ht="15">
      <c r="C286" s="3"/>
      <c r="D286" s="3"/>
      <c r="E286" s="3"/>
      <c r="H286" s="11"/>
      <c r="I286" s="11"/>
    </row>
    <row r="287" spans="3:9" ht="15">
      <c r="C287" s="3"/>
      <c r="D287" s="3"/>
      <c r="E287" s="3"/>
      <c r="H287" s="11"/>
      <c r="I287" s="11"/>
    </row>
    <row r="288" spans="3:9" ht="15">
      <c r="C288" s="3"/>
      <c r="D288" s="3"/>
      <c r="E288" s="3"/>
      <c r="H288" s="11"/>
      <c r="I288" s="11"/>
    </row>
    <row r="289" spans="3:9" ht="15">
      <c r="C289" s="3"/>
      <c r="D289" s="3"/>
      <c r="E289" s="3"/>
      <c r="H289" s="11"/>
      <c r="I289" s="11"/>
    </row>
    <row r="290" spans="3:9" ht="15">
      <c r="C290" s="3"/>
      <c r="D290" s="3"/>
      <c r="E290" s="3"/>
      <c r="H290" s="11"/>
      <c r="I290" s="11"/>
    </row>
    <row r="291" spans="3:9" ht="15">
      <c r="C291" s="3"/>
      <c r="D291" s="3"/>
      <c r="E291" s="3"/>
      <c r="H291" s="11"/>
      <c r="I291" s="11"/>
    </row>
    <row r="292" spans="3:9" ht="15">
      <c r="C292" s="3"/>
      <c r="D292" s="3"/>
      <c r="E292" s="3"/>
      <c r="H292" s="11"/>
      <c r="I292" s="11"/>
    </row>
    <row r="293" spans="3:9" ht="15">
      <c r="C293" s="3"/>
      <c r="D293" s="3"/>
      <c r="E293" s="3"/>
      <c r="H293" s="11"/>
      <c r="I293" s="11"/>
    </row>
    <row r="294" spans="3:9" ht="15">
      <c r="C294" s="3"/>
      <c r="D294" s="3"/>
      <c r="E294" s="3"/>
      <c r="H294" s="11"/>
      <c r="I294" s="11"/>
    </row>
    <row r="295" spans="3:9" ht="15">
      <c r="C295" s="3"/>
      <c r="D295" s="3"/>
      <c r="E295" s="3"/>
      <c r="H295" s="11"/>
      <c r="I295" s="11"/>
    </row>
    <row r="296" spans="3:9" ht="15">
      <c r="C296" s="3"/>
      <c r="D296" s="3"/>
      <c r="E296" s="3"/>
      <c r="H296" s="11"/>
      <c r="I296" s="11"/>
    </row>
    <row r="297" spans="3:9" ht="15">
      <c r="C297" s="3"/>
      <c r="D297" s="3"/>
      <c r="E297" s="3"/>
      <c r="H297" s="11"/>
      <c r="I297" s="11"/>
    </row>
    <row r="298" spans="3:9" ht="15">
      <c r="C298" s="3"/>
      <c r="D298" s="3"/>
      <c r="E298" s="3"/>
      <c r="H298" s="11"/>
      <c r="I298" s="11"/>
    </row>
    <row r="299" spans="3:9" ht="15">
      <c r="C299" s="3"/>
      <c r="D299" s="3"/>
      <c r="E299" s="3"/>
      <c r="H299" s="11"/>
      <c r="I299" s="11"/>
    </row>
    <row r="300" spans="3:9" ht="15">
      <c r="C300" s="3"/>
      <c r="D300" s="3"/>
      <c r="E300" s="3"/>
      <c r="H300" s="11"/>
      <c r="I300" s="11"/>
    </row>
    <row r="301" spans="3:9" ht="15">
      <c r="C301" s="3"/>
      <c r="D301" s="3"/>
      <c r="E301" s="3"/>
      <c r="H301" s="11"/>
      <c r="I301" s="11"/>
    </row>
    <row r="302" spans="3:9" ht="15">
      <c r="C302" s="3"/>
      <c r="D302" s="3"/>
      <c r="E302" s="3"/>
      <c r="H302" s="11"/>
      <c r="I302" s="11"/>
    </row>
    <row r="303" spans="3:9" ht="15">
      <c r="C303" s="3"/>
      <c r="D303" s="3"/>
      <c r="E303" s="3"/>
      <c r="H303" s="11"/>
      <c r="I303" s="11"/>
    </row>
    <row r="304" spans="3:9" ht="15">
      <c r="C304" s="3"/>
      <c r="D304" s="3"/>
      <c r="E304" s="3"/>
      <c r="H304" s="11"/>
      <c r="I304" s="11"/>
    </row>
    <row r="305" spans="3:9" ht="15">
      <c r="C305" s="3"/>
      <c r="D305" s="3"/>
      <c r="E305" s="3"/>
      <c r="H305" s="11"/>
      <c r="I305" s="11"/>
    </row>
    <row r="306" spans="3:9" ht="15">
      <c r="C306" s="3"/>
      <c r="D306" s="3"/>
      <c r="E306" s="3"/>
      <c r="H306" s="11"/>
      <c r="I306" s="11"/>
    </row>
    <row r="307" spans="3:9" ht="15">
      <c r="C307" s="3"/>
      <c r="D307" s="3"/>
      <c r="E307" s="3"/>
      <c r="H307" s="11"/>
      <c r="I307" s="11"/>
    </row>
    <row r="308" spans="3:9" ht="15">
      <c r="C308" s="3"/>
      <c r="D308" s="3"/>
      <c r="E308" s="3"/>
      <c r="H308" s="11"/>
      <c r="I308" s="11"/>
    </row>
    <row r="309" spans="3:9" ht="15">
      <c r="C309" s="3"/>
      <c r="D309" s="3"/>
      <c r="E309" s="3"/>
      <c r="H309" s="11"/>
      <c r="I309" s="11"/>
    </row>
    <row r="310" spans="3:9" ht="15">
      <c r="C310" s="3"/>
      <c r="D310" s="3"/>
      <c r="E310" s="3"/>
      <c r="H310" s="11"/>
      <c r="I310" s="11"/>
    </row>
    <row r="311" spans="3:9" ht="15">
      <c r="C311" s="3"/>
      <c r="D311" s="3"/>
      <c r="E311" s="3"/>
      <c r="H311" s="11"/>
      <c r="I311" s="11"/>
    </row>
    <row r="312" spans="3:9" ht="15">
      <c r="C312" s="3"/>
      <c r="D312" s="3"/>
      <c r="E312" s="3"/>
      <c r="H312" s="11"/>
      <c r="I312" s="11"/>
    </row>
    <row r="313" spans="3:9" ht="15">
      <c r="C313" s="3"/>
      <c r="D313" s="3"/>
      <c r="E313" s="3"/>
      <c r="H313" s="11"/>
      <c r="I313" s="11"/>
    </row>
    <row r="314" spans="3:9" ht="15">
      <c r="C314" s="3"/>
      <c r="D314" s="3"/>
      <c r="E314" s="3"/>
      <c r="H314" s="11"/>
      <c r="I314" s="11"/>
    </row>
    <row r="315" spans="3:9" ht="15">
      <c r="C315" s="3"/>
      <c r="D315" s="3"/>
      <c r="E315" s="3"/>
      <c r="H315" s="11"/>
      <c r="I315" s="11"/>
    </row>
    <row r="316" spans="3:9" ht="15">
      <c r="C316" s="3"/>
      <c r="D316" s="3"/>
      <c r="E316" s="3"/>
      <c r="H316" s="11"/>
      <c r="I316" s="11"/>
    </row>
    <row r="317" spans="3:9" ht="15">
      <c r="C317" s="3"/>
      <c r="D317" s="3"/>
      <c r="E317" s="3"/>
      <c r="H317" s="11"/>
      <c r="I317" s="11"/>
    </row>
    <row r="318" spans="3:9" ht="15">
      <c r="C318" s="3"/>
      <c r="D318" s="3"/>
      <c r="E318" s="3"/>
      <c r="H318" s="11"/>
      <c r="I318" s="11"/>
    </row>
    <row r="319" spans="3:9" ht="15">
      <c r="C319" s="3"/>
      <c r="D319" s="3"/>
      <c r="E319" s="3"/>
      <c r="H319" s="11"/>
      <c r="I319" s="11"/>
    </row>
    <row r="320" spans="3:9" ht="15">
      <c r="C320" s="3"/>
      <c r="D320" s="3"/>
      <c r="E320" s="3"/>
      <c r="H320" s="11"/>
      <c r="I320" s="11"/>
    </row>
    <row r="321" spans="3:9" ht="15">
      <c r="C321" s="3"/>
      <c r="D321" s="3"/>
      <c r="E321" s="3"/>
      <c r="H321" s="11"/>
      <c r="I321" s="11"/>
    </row>
    <row r="322" spans="3:9" ht="15">
      <c r="C322" s="3"/>
      <c r="D322" s="3"/>
      <c r="E322" s="3"/>
      <c r="H322" s="11"/>
      <c r="I322" s="11"/>
    </row>
    <row r="323" spans="3:9" ht="15">
      <c r="C323" s="3"/>
      <c r="D323" s="3"/>
      <c r="E323" s="3"/>
      <c r="H323" s="11"/>
      <c r="I323" s="11"/>
    </row>
    <row r="324" spans="3:9" ht="15">
      <c r="C324" s="3"/>
      <c r="D324" s="3"/>
      <c r="E324" s="3"/>
      <c r="H324" s="11"/>
      <c r="I324" s="11"/>
    </row>
    <row r="325" spans="3:9" ht="15">
      <c r="C325" s="3"/>
      <c r="D325" s="3"/>
      <c r="E325" s="3"/>
      <c r="H325" s="11"/>
      <c r="I325" s="11"/>
    </row>
    <row r="326" spans="3:9" ht="15">
      <c r="C326" s="3"/>
      <c r="D326" s="3"/>
      <c r="E326" s="3"/>
      <c r="H326" s="11"/>
      <c r="I326" s="11"/>
    </row>
    <row r="327" spans="3:9" ht="15">
      <c r="C327" s="3"/>
      <c r="D327" s="3"/>
      <c r="E327" s="3"/>
      <c r="H327" s="11"/>
      <c r="I327" s="11"/>
    </row>
    <row r="328" spans="3:9" ht="15">
      <c r="C328" s="3"/>
      <c r="D328" s="3"/>
      <c r="E328" s="3"/>
      <c r="H328" s="11"/>
      <c r="I328" s="11"/>
    </row>
    <row r="329" spans="3:9" ht="15">
      <c r="C329" s="3"/>
      <c r="D329" s="3"/>
      <c r="E329" s="3"/>
      <c r="H329" s="11"/>
      <c r="I329" s="11"/>
    </row>
    <row r="330" spans="3:9" ht="15">
      <c r="C330" s="3"/>
      <c r="D330" s="3"/>
      <c r="E330" s="3"/>
      <c r="H330" s="11"/>
      <c r="I330" s="11"/>
    </row>
    <row r="331" spans="3:9" ht="15">
      <c r="C331" s="3"/>
      <c r="D331" s="3"/>
      <c r="E331" s="3"/>
      <c r="H331" s="11"/>
      <c r="I331" s="11"/>
    </row>
    <row r="332" spans="3:9" ht="15">
      <c r="C332" s="3"/>
      <c r="D332" s="3"/>
      <c r="E332" s="3"/>
      <c r="H332" s="11"/>
      <c r="I332" s="11"/>
    </row>
    <row r="333" spans="3:9" ht="15">
      <c r="C333" s="3"/>
      <c r="D333" s="3"/>
      <c r="E333" s="3"/>
      <c r="H333" s="11"/>
      <c r="I333" s="11"/>
    </row>
    <row r="334" spans="3:9" ht="15">
      <c r="C334" s="3"/>
      <c r="D334" s="3"/>
      <c r="E334" s="3"/>
      <c r="H334" s="11"/>
      <c r="I334" s="11"/>
    </row>
    <row r="335" spans="3:9" ht="15">
      <c r="C335" s="3"/>
      <c r="D335" s="3"/>
      <c r="E335" s="3"/>
      <c r="H335" s="11"/>
      <c r="I335" s="11"/>
    </row>
    <row r="336" spans="3:9" ht="15">
      <c r="C336" s="3"/>
      <c r="D336" s="3"/>
      <c r="E336" s="3"/>
      <c r="H336" s="11"/>
      <c r="I336" s="11"/>
    </row>
    <row r="337" spans="3:9" ht="15">
      <c r="C337" s="3"/>
      <c r="D337" s="3"/>
      <c r="E337" s="3"/>
      <c r="H337" s="11"/>
      <c r="I337" s="11"/>
    </row>
    <row r="338" spans="3:9" ht="15">
      <c r="C338" s="3"/>
      <c r="D338" s="3"/>
      <c r="E338" s="3"/>
      <c r="H338" s="11"/>
      <c r="I338" s="11"/>
    </row>
    <row r="339" spans="3:9" ht="15">
      <c r="C339" s="3"/>
      <c r="D339" s="3"/>
      <c r="E339" s="3"/>
      <c r="H339" s="11"/>
      <c r="I339" s="11"/>
    </row>
    <row r="340" spans="3:9" ht="15">
      <c r="C340" s="3"/>
      <c r="D340" s="3"/>
      <c r="E340" s="3"/>
      <c r="H340" s="11"/>
      <c r="I340" s="11"/>
    </row>
    <row r="341" spans="3:9" ht="15">
      <c r="C341" s="3"/>
      <c r="D341" s="3"/>
      <c r="E341" s="3"/>
      <c r="H341" s="11"/>
      <c r="I341" s="11"/>
    </row>
    <row r="342" spans="3:9" ht="15">
      <c r="C342" s="3"/>
      <c r="D342" s="3"/>
      <c r="E342" s="3"/>
      <c r="H342" s="11"/>
      <c r="I342" s="11"/>
    </row>
    <row r="343" spans="3:9" ht="15">
      <c r="C343" s="3"/>
      <c r="D343" s="3"/>
      <c r="E343" s="3"/>
      <c r="H343" s="11"/>
      <c r="I343" s="11"/>
    </row>
    <row r="344" spans="3:9" ht="15">
      <c r="C344" s="3"/>
      <c r="D344" s="3"/>
      <c r="E344" s="3"/>
      <c r="H344" s="11"/>
      <c r="I344" s="11"/>
    </row>
    <row r="345" spans="3:9" ht="15">
      <c r="C345" s="3"/>
      <c r="D345" s="3"/>
      <c r="E345" s="3"/>
      <c r="H345" s="11"/>
      <c r="I345" s="11"/>
    </row>
    <row r="346" spans="3:9" ht="15">
      <c r="C346" s="3"/>
      <c r="D346" s="3"/>
      <c r="E346" s="3"/>
      <c r="H346" s="11"/>
      <c r="I346" s="11"/>
    </row>
    <row r="347" spans="3:9" ht="15">
      <c r="C347" s="3"/>
      <c r="D347" s="3"/>
      <c r="E347" s="3"/>
      <c r="H347" s="11"/>
      <c r="I347" s="11"/>
    </row>
    <row r="348" spans="3:9" ht="15">
      <c r="C348" s="3"/>
      <c r="D348" s="3"/>
      <c r="E348" s="3"/>
      <c r="H348" s="11"/>
      <c r="I348" s="11"/>
    </row>
    <row r="349" spans="3:9" ht="15">
      <c r="C349" s="3"/>
      <c r="D349" s="3"/>
      <c r="E349" s="3"/>
      <c r="H349" s="11"/>
      <c r="I349" s="11"/>
    </row>
    <row r="350" spans="3:9" ht="15">
      <c r="C350" s="3"/>
      <c r="D350" s="3"/>
      <c r="E350" s="3"/>
      <c r="H350" s="11"/>
      <c r="I350" s="11"/>
    </row>
    <row r="351" spans="3:9" ht="15">
      <c r="C351" s="3"/>
      <c r="D351" s="3"/>
      <c r="E351" s="3"/>
      <c r="H351" s="11"/>
      <c r="I351" s="11"/>
    </row>
    <row r="352" spans="3:9" ht="15">
      <c r="C352" s="3"/>
      <c r="D352" s="3"/>
      <c r="E352" s="3"/>
      <c r="H352" s="11"/>
      <c r="I352" s="11"/>
    </row>
    <row r="353" spans="3:9" ht="15">
      <c r="C353" s="3"/>
      <c r="D353" s="3"/>
      <c r="E353" s="3"/>
      <c r="H353" s="11"/>
      <c r="I353" s="11"/>
    </row>
    <row r="354" spans="3:9" ht="15">
      <c r="C354" s="3"/>
      <c r="D354" s="3"/>
      <c r="E354" s="3"/>
      <c r="H354" s="11"/>
      <c r="I354" s="11"/>
    </row>
    <row r="355" spans="3:9" ht="15">
      <c r="C355" s="3"/>
      <c r="D355" s="3"/>
      <c r="E355" s="3"/>
      <c r="H355" s="11"/>
      <c r="I355" s="11"/>
    </row>
    <row r="356" spans="3:9" ht="15">
      <c r="C356" s="3"/>
      <c r="D356" s="3"/>
      <c r="E356" s="3"/>
      <c r="H356" s="11"/>
      <c r="I356" s="11"/>
    </row>
    <row r="357" spans="3:9" ht="15">
      <c r="C357" s="3"/>
      <c r="D357" s="3"/>
      <c r="E357" s="3"/>
      <c r="H357" s="11"/>
      <c r="I357" s="11"/>
    </row>
    <row r="358" spans="3:9" ht="15">
      <c r="C358" s="3"/>
      <c r="D358" s="3"/>
      <c r="E358" s="3"/>
      <c r="H358" s="11"/>
      <c r="I358" s="11"/>
    </row>
    <row r="359" spans="3:9" ht="15">
      <c r="C359" s="3"/>
      <c r="D359" s="3"/>
      <c r="E359" s="3"/>
      <c r="H359" s="11"/>
      <c r="I359" s="11"/>
    </row>
    <row r="360" spans="3:9" ht="15">
      <c r="C360" s="3"/>
      <c r="D360" s="3"/>
      <c r="E360" s="3"/>
      <c r="H360" s="11"/>
      <c r="I360" s="11"/>
    </row>
    <row r="361" spans="3:9" ht="15">
      <c r="C361" s="3"/>
      <c r="D361" s="3"/>
      <c r="E361" s="3"/>
      <c r="H361" s="11"/>
      <c r="I361" s="11"/>
    </row>
    <row r="362" spans="3:9" ht="15">
      <c r="C362" s="3"/>
      <c r="D362" s="3"/>
      <c r="E362" s="3"/>
      <c r="H362" s="11"/>
      <c r="I362" s="11"/>
    </row>
    <row r="363" spans="3:9" ht="15">
      <c r="C363" s="3"/>
      <c r="D363" s="3"/>
      <c r="E363" s="3"/>
      <c r="H363" s="11"/>
      <c r="I363" s="11"/>
    </row>
    <row r="364" spans="3:9" ht="15">
      <c r="C364" s="3"/>
      <c r="D364" s="3"/>
      <c r="E364" s="3"/>
      <c r="H364" s="11"/>
      <c r="I364" s="11"/>
    </row>
    <row r="365" spans="3:9" ht="15">
      <c r="C365" s="3"/>
      <c r="D365" s="3"/>
      <c r="E365" s="3"/>
      <c r="H365" s="11"/>
      <c r="I365" s="11"/>
    </row>
    <row r="366" spans="3:9" ht="15">
      <c r="C366" s="3"/>
      <c r="D366" s="3"/>
      <c r="E366" s="3"/>
      <c r="H366" s="11"/>
      <c r="I366" s="11"/>
    </row>
    <row r="367" spans="3:9" ht="15">
      <c r="C367" s="3"/>
      <c r="D367" s="3"/>
      <c r="E367" s="3"/>
      <c r="H367" s="11"/>
      <c r="I367" s="11"/>
    </row>
    <row r="368" spans="3:9" ht="15">
      <c r="C368" s="3"/>
      <c r="D368" s="3"/>
      <c r="E368" s="3"/>
      <c r="H368" s="11"/>
      <c r="I368" s="11"/>
    </row>
    <row r="369" spans="3:9" ht="15">
      <c r="C369" s="3"/>
      <c r="D369" s="3"/>
      <c r="E369" s="3"/>
      <c r="H369" s="11"/>
      <c r="I369" s="11"/>
    </row>
    <row r="370" spans="3:9" ht="15">
      <c r="C370" s="3"/>
      <c r="D370" s="3"/>
      <c r="E370" s="3"/>
      <c r="H370" s="11"/>
      <c r="I370" s="11"/>
    </row>
    <row r="371" spans="3:9" ht="15">
      <c r="C371" s="3"/>
      <c r="D371" s="3"/>
      <c r="E371" s="3"/>
      <c r="H371" s="11"/>
      <c r="I371" s="11"/>
    </row>
    <row r="372" spans="3:9" ht="15">
      <c r="C372" s="3"/>
      <c r="D372" s="3"/>
      <c r="E372" s="3"/>
      <c r="H372" s="11"/>
      <c r="I372" s="11"/>
    </row>
    <row r="373" spans="3:9" ht="15">
      <c r="C373" s="3"/>
      <c r="D373" s="3"/>
      <c r="E373" s="3"/>
      <c r="H373" s="11"/>
      <c r="I373" s="11"/>
    </row>
    <row r="374" spans="3:9" ht="15">
      <c r="C374" s="3"/>
      <c r="D374" s="3"/>
      <c r="E374" s="3"/>
      <c r="H374" s="11"/>
      <c r="I374" s="11"/>
    </row>
    <row r="375" spans="3:9" ht="15">
      <c r="C375" s="3"/>
      <c r="D375" s="3"/>
      <c r="E375" s="3"/>
      <c r="H375" s="11"/>
      <c r="I375" s="11"/>
    </row>
    <row r="376" spans="3:9" ht="15">
      <c r="C376" s="3"/>
      <c r="D376" s="3"/>
      <c r="E376" s="3"/>
      <c r="H376" s="11"/>
      <c r="I376" s="11"/>
    </row>
    <row r="377" spans="3:9" ht="15">
      <c r="C377" s="3"/>
      <c r="D377" s="3"/>
      <c r="E377" s="3"/>
      <c r="H377" s="11"/>
      <c r="I377" s="11"/>
    </row>
    <row r="378" spans="3:9" ht="15">
      <c r="C378" s="3"/>
      <c r="D378" s="3"/>
      <c r="E378" s="3"/>
      <c r="H378" s="11"/>
      <c r="I378" s="11"/>
    </row>
    <row r="379" spans="3:9" ht="15">
      <c r="C379" s="3"/>
      <c r="D379" s="3"/>
      <c r="E379" s="3"/>
      <c r="H379" s="11"/>
      <c r="I379" s="11"/>
    </row>
    <row r="380" spans="3:9" ht="15">
      <c r="C380" s="3"/>
      <c r="D380" s="3"/>
      <c r="E380" s="3"/>
      <c r="H380" s="11"/>
      <c r="I380" s="11"/>
    </row>
    <row r="381" spans="3:9" ht="15">
      <c r="C381" s="3"/>
      <c r="D381" s="3"/>
      <c r="E381" s="3"/>
      <c r="H381" s="11"/>
      <c r="I381" s="11"/>
    </row>
    <row r="382" spans="3:9" ht="15">
      <c r="C382" s="3"/>
      <c r="D382" s="3"/>
      <c r="E382" s="3"/>
      <c r="H382" s="11"/>
      <c r="I382" s="11"/>
    </row>
    <row r="383" spans="3:9" ht="15">
      <c r="C383" s="3"/>
      <c r="D383" s="3"/>
      <c r="E383" s="3"/>
      <c r="H383" s="11"/>
      <c r="I383" s="11"/>
    </row>
    <row r="384" spans="3:9" ht="15">
      <c r="C384" s="3"/>
      <c r="D384" s="3"/>
      <c r="E384" s="3"/>
      <c r="H384" s="11"/>
      <c r="I384" s="11"/>
    </row>
    <row r="385" spans="3:9" ht="15">
      <c r="C385" s="3"/>
      <c r="D385" s="3"/>
      <c r="E385" s="3"/>
      <c r="H385" s="11"/>
      <c r="I385" s="11"/>
    </row>
    <row r="386" spans="3:9" ht="15">
      <c r="C386" s="3"/>
      <c r="D386" s="3"/>
      <c r="E386" s="3"/>
      <c r="H386" s="11"/>
      <c r="I386" s="11"/>
    </row>
    <row r="387" spans="3:9" ht="15">
      <c r="C387" s="3"/>
      <c r="D387" s="3"/>
      <c r="E387" s="3"/>
      <c r="H387" s="11"/>
      <c r="I387" s="11"/>
    </row>
    <row r="388" spans="3:9" ht="15">
      <c r="C388" s="3"/>
      <c r="D388" s="3"/>
      <c r="E388" s="3"/>
      <c r="H388" s="11"/>
      <c r="I388" s="11"/>
    </row>
    <row r="389" spans="3:9" ht="15">
      <c r="C389" s="3"/>
      <c r="D389" s="3"/>
      <c r="E389" s="3"/>
      <c r="H389" s="11"/>
      <c r="I389" s="11"/>
    </row>
    <row r="390" spans="3:9" ht="15">
      <c r="C390" s="3"/>
      <c r="D390" s="3"/>
      <c r="E390" s="3"/>
      <c r="H390" s="11"/>
      <c r="I390" s="11"/>
    </row>
    <row r="391" spans="3:9" ht="15">
      <c r="C391" s="3"/>
      <c r="D391" s="3"/>
      <c r="E391" s="3"/>
      <c r="H391" s="11"/>
      <c r="I391" s="11"/>
    </row>
    <row r="392" spans="3:9" ht="15">
      <c r="C392" s="3"/>
      <c r="D392" s="3"/>
      <c r="E392" s="3"/>
      <c r="H392" s="11"/>
      <c r="I392" s="11"/>
    </row>
    <row r="393" spans="3:9" ht="15">
      <c r="C393" s="3"/>
      <c r="D393" s="3"/>
      <c r="E393" s="3"/>
      <c r="H393" s="11"/>
      <c r="I393" s="11"/>
    </row>
    <row r="394" spans="3:9" ht="15">
      <c r="C394" s="3"/>
      <c r="D394" s="3"/>
      <c r="E394" s="3"/>
      <c r="H394" s="11"/>
      <c r="I394" s="11"/>
    </row>
    <row r="395" spans="3:9" ht="15">
      <c r="C395" s="3"/>
      <c r="D395" s="3"/>
      <c r="E395" s="3"/>
      <c r="H395" s="11"/>
      <c r="I395" s="11"/>
    </row>
    <row r="396" spans="3:9" ht="15">
      <c r="C396" s="3"/>
      <c r="D396" s="3"/>
      <c r="E396" s="3"/>
      <c r="H396" s="11"/>
      <c r="I396" s="11"/>
    </row>
    <row r="397" spans="3:9" ht="15">
      <c r="C397" s="3"/>
      <c r="D397" s="3"/>
      <c r="E397" s="3"/>
      <c r="H397" s="11"/>
      <c r="I397" s="11"/>
    </row>
    <row r="398" spans="3:9" ht="15">
      <c r="C398" s="3"/>
      <c r="D398" s="3"/>
      <c r="E398" s="3"/>
      <c r="H398" s="11"/>
      <c r="I398" s="11"/>
    </row>
    <row r="399" spans="3:9" ht="15">
      <c r="C399" s="3"/>
      <c r="D399" s="3"/>
      <c r="E399" s="3"/>
      <c r="H399" s="11"/>
      <c r="I399" s="11"/>
    </row>
    <row r="400" spans="3:9" ht="15">
      <c r="C400" s="3"/>
      <c r="D400" s="3"/>
      <c r="E400" s="3"/>
      <c r="H400" s="11"/>
      <c r="I400" s="11"/>
    </row>
    <row r="401" spans="3:9" ht="15">
      <c r="C401" s="3"/>
      <c r="D401" s="3"/>
      <c r="E401" s="3"/>
      <c r="H401" s="11"/>
      <c r="I401" s="11"/>
    </row>
    <row r="402" spans="3:9" ht="15">
      <c r="C402" s="3"/>
      <c r="D402" s="3"/>
      <c r="E402" s="3"/>
      <c r="H402" s="11"/>
      <c r="I402" s="11"/>
    </row>
    <row r="403" spans="3:9" ht="15">
      <c r="C403" s="3"/>
      <c r="D403" s="3"/>
      <c r="E403" s="3"/>
      <c r="H403" s="11"/>
      <c r="I403" s="11"/>
    </row>
    <row r="404" spans="3:9" ht="15">
      <c r="C404" s="3"/>
      <c r="D404" s="3"/>
      <c r="E404" s="3"/>
      <c r="H404" s="11"/>
      <c r="I404" s="11"/>
    </row>
    <row r="405" spans="3:9" ht="15">
      <c r="C405" s="3"/>
      <c r="D405" s="3"/>
      <c r="E405" s="3"/>
      <c r="H405" s="11"/>
      <c r="I405" s="11"/>
    </row>
    <row r="406" spans="3:9" ht="15">
      <c r="C406" s="3"/>
      <c r="D406" s="3"/>
      <c r="E406" s="3"/>
      <c r="H406" s="11"/>
      <c r="I406" s="11"/>
    </row>
    <row r="407" spans="3:9" ht="15">
      <c r="C407" s="3"/>
      <c r="D407" s="3"/>
      <c r="E407" s="3"/>
      <c r="H407" s="11"/>
      <c r="I407" s="11"/>
    </row>
    <row r="408" spans="3:9" ht="15">
      <c r="C408" s="3"/>
      <c r="D408" s="3"/>
      <c r="E408" s="3"/>
      <c r="H408" s="11"/>
      <c r="I408" s="11"/>
    </row>
    <row r="409" spans="3:9" ht="15">
      <c r="C409" s="3"/>
      <c r="D409" s="3"/>
      <c r="E409" s="3"/>
      <c r="H409" s="11"/>
      <c r="I409" s="11"/>
    </row>
    <row r="410" spans="3:9" ht="15">
      <c r="C410" s="3"/>
      <c r="D410" s="3"/>
      <c r="E410" s="3"/>
      <c r="H410" s="11"/>
      <c r="I410" s="11"/>
    </row>
    <row r="411" spans="3:9" ht="15">
      <c r="C411" s="3"/>
      <c r="D411" s="3"/>
      <c r="E411" s="3"/>
      <c r="H411" s="11"/>
      <c r="I411" s="11"/>
    </row>
    <row r="412" spans="3:9" ht="15">
      <c r="C412" s="3"/>
      <c r="D412" s="3"/>
      <c r="E412" s="3"/>
      <c r="H412" s="11"/>
      <c r="I412" s="11"/>
    </row>
    <row r="413" spans="3:9" ht="15">
      <c r="C413" s="3"/>
      <c r="D413" s="3"/>
      <c r="E413" s="3"/>
      <c r="H413" s="11"/>
      <c r="I413" s="11"/>
    </row>
    <row r="414" spans="3:9" ht="15">
      <c r="C414" s="3"/>
      <c r="D414" s="3"/>
      <c r="E414" s="3"/>
      <c r="H414" s="11"/>
      <c r="I414" s="11"/>
    </row>
    <row r="415" spans="3:9" ht="15">
      <c r="C415" s="3"/>
      <c r="D415" s="3"/>
      <c r="E415" s="3"/>
      <c r="H415" s="11"/>
      <c r="I415" s="11"/>
    </row>
    <row r="416" spans="3:9" ht="15">
      <c r="C416" s="3"/>
      <c r="D416" s="3"/>
      <c r="E416" s="3"/>
      <c r="H416" s="11"/>
      <c r="I416" s="11"/>
    </row>
    <row r="417" spans="3:9" ht="15">
      <c r="C417" s="3"/>
      <c r="D417" s="3"/>
      <c r="E417" s="3"/>
      <c r="H417" s="11"/>
      <c r="I417" s="11"/>
    </row>
    <row r="418" spans="3:9" ht="15">
      <c r="C418" s="3"/>
      <c r="D418" s="3"/>
      <c r="E418" s="3"/>
      <c r="H418" s="11"/>
      <c r="I418" s="11"/>
    </row>
    <row r="419" spans="3:9" ht="15">
      <c r="C419" s="3"/>
      <c r="D419" s="3"/>
      <c r="E419" s="3"/>
      <c r="H419" s="11"/>
      <c r="I419" s="11"/>
    </row>
    <row r="420" spans="3:9" ht="15">
      <c r="C420" s="3"/>
      <c r="D420" s="3"/>
      <c r="E420" s="3"/>
      <c r="H420" s="11"/>
      <c r="I420" s="11"/>
    </row>
    <row r="421" spans="3:9" ht="15">
      <c r="C421" s="3"/>
      <c r="D421" s="3"/>
      <c r="E421" s="3"/>
      <c r="H421" s="11"/>
      <c r="I421" s="11"/>
    </row>
    <row r="422" spans="3:9" ht="15">
      <c r="C422" s="3"/>
      <c r="D422" s="3"/>
      <c r="E422" s="3"/>
      <c r="H422" s="11"/>
      <c r="I422" s="11"/>
    </row>
    <row r="423" spans="3:9" ht="15">
      <c r="C423" s="3"/>
      <c r="D423" s="3"/>
      <c r="E423" s="3"/>
      <c r="H423" s="11"/>
      <c r="I423" s="11"/>
    </row>
    <row r="424" spans="3:9" ht="15">
      <c r="C424" s="3"/>
      <c r="D424" s="3"/>
      <c r="E424" s="3"/>
      <c r="H424" s="11"/>
      <c r="I424" s="11"/>
    </row>
    <row r="425" spans="3:9" ht="15">
      <c r="C425" s="3"/>
      <c r="D425" s="3"/>
      <c r="E425" s="3"/>
      <c r="H425" s="11"/>
      <c r="I425" s="11"/>
    </row>
    <row r="426" spans="3:9" ht="15">
      <c r="C426" s="3"/>
      <c r="D426" s="3"/>
      <c r="E426" s="3"/>
      <c r="H426" s="11"/>
      <c r="I426" s="11"/>
    </row>
    <row r="427" spans="3:9" ht="15">
      <c r="C427" s="3"/>
      <c r="D427" s="3"/>
      <c r="E427" s="3"/>
      <c r="H427" s="11"/>
      <c r="I427" s="11"/>
    </row>
    <row r="428" spans="3:9" ht="15">
      <c r="C428" s="3"/>
      <c r="D428" s="3"/>
      <c r="E428" s="3"/>
      <c r="H428" s="11"/>
      <c r="I428" s="11"/>
    </row>
    <row r="429" spans="3:9" ht="15">
      <c r="C429" s="3"/>
      <c r="D429" s="3"/>
      <c r="E429" s="3"/>
      <c r="H429" s="11"/>
      <c r="I429" s="11"/>
    </row>
    <row r="430" spans="3:9" ht="15">
      <c r="C430" s="3"/>
      <c r="D430" s="3"/>
      <c r="E430" s="3"/>
      <c r="H430" s="11"/>
      <c r="I430" s="11"/>
    </row>
    <row r="431" spans="3:9" ht="15">
      <c r="C431" s="3"/>
      <c r="D431" s="3"/>
      <c r="E431" s="3"/>
      <c r="H431" s="11"/>
      <c r="I431" s="11"/>
    </row>
    <row r="432" spans="3:9" ht="15">
      <c r="C432" s="3"/>
      <c r="D432" s="3"/>
      <c r="E432" s="3"/>
      <c r="H432" s="11"/>
      <c r="I432" s="11"/>
    </row>
    <row r="433" spans="3:9" ht="15">
      <c r="C433" s="3"/>
      <c r="D433" s="3"/>
      <c r="E433" s="3"/>
      <c r="H433" s="11"/>
      <c r="I433" s="11"/>
    </row>
    <row r="434" spans="3:9" ht="15">
      <c r="C434" s="3"/>
      <c r="D434" s="3"/>
      <c r="E434" s="3"/>
      <c r="H434" s="11"/>
      <c r="I434" s="11"/>
    </row>
    <row r="435" spans="3:9" ht="15">
      <c r="C435" s="3"/>
      <c r="D435" s="3"/>
      <c r="E435" s="3"/>
      <c r="H435" s="11"/>
      <c r="I435" s="11"/>
    </row>
    <row r="436" spans="3:9" ht="15">
      <c r="C436" s="3"/>
      <c r="D436" s="3"/>
      <c r="E436" s="3"/>
      <c r="H436" s="11"/>
      <c r="I436" s="11"/>
    </row>
    <row r="437" spans="3:9" ht="15">
      <c r="C437" s="3"/>
      <c r="D437" s="3"/>
      <c r="E437" s="3"/>
      <c r="H437" s="11"/>
      <c r="I437" s="11"/>
    </row>
    <row r="438" spans="3:9" ht="15">
      <c r="C438" s="3"/>
      <c r="D438" s="3"/>
      <c r="E438" s="3"/>
      <c r="H438" s="11"/>
      <c r="I438" s="11"/>
    </row>
    <row r="439" spans="3:9" ht="15">
      <c r="C439" s="3"/>
      <c r="D439" s="3"/>
      <c r="E439" s="3"/>
      <c r="H439" s="11"/>
      <c r="I439" s="11"/>
    </row>
    <row r="440" spans="3:9" ht="15">
      <c r="C440" s="3"/>
      <c r="D440" s="3"/>
      <c r="E440" s="3"/>
      <c r="H440" s="11"/>
      <c r="I440" s="11"/>
    </row>
    <row r="441" spans="3:9" ht="15">
      <c r="C441" s="3"/>
      <c r="D441" s="3"/>
      <c r="E441" s="3"/>
      <c r="H441" s="11"/>
      <c r="I441" s="11"/>
    </row>
    <row r="442" spans="3:9" ht="15">
      <c r="C442" s="3"/>
      <c r="D442" s="3"/>
      <c r="E442" s="3"/>
      <c r="H442" s="11"/>
      <c r="I442" s="11"/>
    </row>
    <row r="443" spans="3:9" ht="15">
      <c r="C443" s="3"/>
      <c r="D443" s="3"/>
      <c r="E443" s="3"/>
      <c r="H443" s="11"/>
      <c r="I443" s="11"/>
    </row>
    <row r="444" spans="3:9" ht="15">
      <c r="C444" s="3"/>
      <c r="D444" s="3"/>
      <c r="E444" s="3"/>
      <c r="H444" s="11"/>
      <c r="I444" s="11"/>
    </row>
    <row r="445" spans="3:9" ht="15">
      <c r="C445" s="3"/>
      <c r="D445" s="3"/>
      <c r="E445" s="3"/>
      <c r="H445" s="11"/>
      <c r="I445" s="11"/>
    </row>
    <row r="446" spans="3:9" ht="15">
      <c r="C446" s="3"/>
      <c r="D446" s="3"/>
      <c r="E446" s="3"/>
      <c r="H446" s="11"/>
      <c r="I446" s="11"/>
    </row>
    <row r="447" spans="3:9" ht="15">
      <c r="C447" s="3"/>
      <c r="D447" s="3"/>
      <c r="E447" s="3"/>
      <c r="H447" s="11"/>
      <c r="I447" s="11"/>
    </row>
    <row r="448" spans="3:9" ht="15">
      <c r="C448" s="3"/>
      <c r="D448" s="3"/>
      <c r="E448" s="3"/>
      <c r="H448" s="11"/>
      <c r="I448" s="11"/>
    </row>
    <row r="449" spans="3:9" ht="15">
      <c r="C449" s="3"/>
      <c r="D449" s="3"/>
      <c r="E449" s="3"/>
      <c r="H449" s="11"/>
      <c r="I449" s="11"/>
    </row>
    <row r="450" spans="3:9" ht="15">
      <c r="C450" s="3"/>
      <c r="D450" s="3"/>
      <c r="E450" s="3"/>
      <c r="H450" s="11"/>
      <c r="I450" s="11"/>
    </row>
    <row r="451" spans="3:9" ht="15">
      <c r="C451" s="3"/>
      <c r="D451" s="3"/>
      <c r="E451" s="3"/>
      <c r="H451" s="11"/>
      <c r="I451" s="11"/>
    </row>
    <row r="452" spans="3:9" ht="15">
      <c r="C452" s="3"/>
      <c r="D452" s="3"/>
      <c r="E452" s="3"/>
      <c r="H452" s="11"/>
      <c r="I452" s="11"/>
    </row>
    <row r="453" spans="3:9" ht="15">
      <c r="C453" s="3"/>
      <c r="D453" s="3"/>
      <c r="E453" s="3"/>
      <c r="H453" s="11"/>
      <c r="I453" s="11"/>
    </row>
    <row r="454" spans="3:9" ht="15">
      <c r="C454" s="3"/>
      <c r="D454" s="3"/>
      <c r="E454" s="3"/>
      <c r="H454" s="11"/>
      <c r="I454" s="11"/>
    </row>
    <row r="455" spans="3:9" ht="15">
      <c r="C455" s="3"/>
      <c r="D455" s="3"/>
      <c r="E455" s="3"/>
      <c r="H455" s="11"/>
      <c r="I455" s="11"/>
    </row>
    <row r="456" spans="3:9" ht="15">
      <c r="C456" s="3"/>
      <c r="D456" s="3"/>
      <c r="E456" s="3"/>
      <c r="H456" s="11"/>
      <c r="I456" s="11"/>
    </row>
    <row r="457" spans="3:9" ht="15">
      <c r="C457" s="3"/>
      <c r="D457" s="3"/>
      <c r="E457" s="3"/>
      <c r="H457" s="11"/>
      <c r="I457" s="11"/>
    </row>
    <row r="458" spans="3:9" ht="15">
      <c r="C458" s="3"/>
      <c r="D458" s="3"/>
      <c r="E458" s="3"/>
      <c r="H458" s="11"/>
      <c r="I458" s="11"/>
    </row>
    <row r="459" spans="3:9" ht="15">
      <c r="C459" s="3"/>
      <c r="D459" s="3"/>
      <c r="E459" s="3"/>
      <c r="H459" s="11"/>
      <c r="I459" s="11"/>
    </row>
    <row r="460" spans="3:9" ht="15">
      <c r="C460" s="3"/>
      <c r="D460" s="3"/>
      <c r="E460" s="3"/>
      <c r="H460" s="11"/>
      <c r="I460" s="11"/>
    </row>
    <row r="461" spans="3:9" ht="15">
      <c r="C461" s="3"/>
      <c r="D461" s="3"/>
      <c r="E461" s="3"/>
      <c r="H461" s="11"/>
      <c r="I461" s="11"/>
    </row>
    <row r="462" spans="3:9" ht="15">
      <c r="C462" s="3"/>
      <c r="D462" s="3"/>
      <c r="E462" s="3"/>
      <c r="H462" s="11"/>
      <c r="I462" s="11"/>
    </row>
    <row r="463" spans="3:9" ht="15">
      <c r="C463" s="3"/>
      <c r="D463" s="3"/>
      <c r="E463" s="3"/>
      <c r="H463" s="11"/>
      <c r="I463" s="11"/>
    </row>
    <row r="464" spans="3:9" ht="15">
      <c r="C464" s="3"/>
      <c r="D464" s="3"/>
      <c r="E464" s="3"/>
      <c r="H464" s="11"/>
      <c r="I464" s="11"/>
    </row>
    <row r="465" spans="3:9" ht="15">
      <c r="C465" s="3"/>
      <c r="D465" s="3"/>
      <c r="E465" s="3"/>
      <c r="H465" s="11"/>
      <c r="I465" s="11"/>
    </row>
    <row r="466" spans="3:9" ht="15">
      <c r="C466" s="3"/>
      <c r="D466" s="3"/>
      <c r="E466" s="3"/>
      <c r="H466" s="11"/>
      <c r="I466" s="11"/>
    </row>
    <row r="467" spans="3:9" ht="15">
      <c r="C467" s="3"/>
      <c r="D467" s="3"/>
      <c r="E467" s="3"/>
      <c r="H467" s="11"/>
      <c r="I467" s="11"/>
    </row>
    <row r="468" spans="3:9" ht="15">
      <c r="C468" s="3"/>
      <c r="D468" s="3"/>
      <c r="E468" s="3"/>
      <c r="H468" s="11"/>
      <c r="I468" s="11"/>
    </row>
    <row r="469" spans="3:9" ht="15">
      <c r="C469" s="3"/>
      <c r="D469" s="3"/>
      <c r="E469" s="3"/>
      <c r="H469" s="11"/>
      <c r="I469" s="11"/>
    </row>
    <row r="470" spans="3:9" ht="15">
      <c r="C470" s="3"/>
      <c r="D470" s="3"/>
      <c r="E470" s="3"/>
      <c r="H470" s="11"/>
      <c r="I470" s="11"/>
    </row>
    <row r="471" spans="3:9" ht="15">
      <c r="C471" s="3"/>
      <c r="D471" s="3"/>
      <c r="E471" s="3"/>
      <c r="H471" s="11"/>
      <c r="I471" s="11"/>
    </row>
    <row r="472" spans="3:9" ht="15">
      <c r="C472" s="3"/>
      <c r="D472" s="3"/>
      <c r="E472" s="3"/>
      <c r="H472" s="11"/>
      <c r="I472" s="11"/>
    </row>
    <row r="473" spans="3:9" ht="15">
      <c r="C473" s="3"/>
      <c r="D473" s="3"/>
      <c r="E473" s="3"/>
      <c r="H473" s="11"/>
      <c r="I473" s="11"/>
    </row>
    <row r="474" spans="3:9" ht="15">
      <c r="C474" s="3"/>
      <c r="D474" s="3"/>
      <c r="E474" s="3"/>
      <c r="H474" s="11"/>
      <c r="I474" s="11"/>
    </row>
    <row r="475" spans="3:9" ht="15">
      <c r="C475" s="3"/>
      <c r="D475" s="3"/>
      <c r="E475" s="3"/>
      <c r="H475" s="11"/>
      <c r="I475" s="11"/>
    </row>
    <row r="476" spans="3:9" ht="15">
      <c r="C476" s="3"/>
      <c r="D476" s="3"/>
      <c r="E476" s="3"/>
      <c r="H476" s="11"/>
      <c r="I476" s="11"/>
    </row>
    <row r="477" spans="3:9" ht="15">
      <c r="C477" s="3"/>
      <c r="D477" s="3"/>
      <c r="E477" s="3"/>
      <c r="H477" s="11"/>
      <c r="I477" s="11"/>
    </row>
    <row r="478" spans="3:9" ht="15">
      <c r="C478" s="3"/>
      <c r="D478" s="3"/>
      <c r="E478" s="3"/>
      <c r="H478" s="11"/>
      <c r="I478" s="11"/>
    </row>
    <row r="479" spans="3:9" ht="15">
      <c r="C479" s="3"/>
      <c r="D479" s="3"/>
      <c r="E479" s="3"/>
      <c r="H479" s="11"/>
      <c r="I479" s="11"/>
    </row>
    <row r="480" spans="3:9" ht="15">
      <c r="C480" s="3"/>
      <c r="D480" s="3"/>
      <c r="E480" s="3"/>
      <c r="H480" s="11"/>
      <c r="I480" s="11"/>
    </row>
    <row r="481" spans="3:9" ht="15">
      <c r="C481" s="3"/>
      <c r="D481" s="3"/>
      <c r="E481" s="3"/>
      <c r="H481" s="11"/>
      <c r="I481" s="11"/>
    </row>
    <row r="482" spans="3:9" ht="15">
      <c r="C482" s="3"/>
      <c r="D482" s="3"/>
      <c r="E482" s="3"/>
      <c r="H482" s="11"/>
      <c r="I482" s="11"/>
    </row>
    <row r="483" spans="3:9" ht="15">
      <c r="C483" s="3"/>
      <c r="D483" s="3"/>
      <c r="E483" s="3"/>
      <c r="H483" s="11"/>
      <c r="I483" s="11"/>
    </row>
    <row r="484" spans="3:9" ht="15">
      <c r="C484" s="3"/>
      <c r="D484" s="3"/>
      <c r="E484" s="3"/>
      <c r="H484" s="11"/>
      <c r="I484" s="11"/>
    </row>
    <row r="485" spans="3:9" ht="15">
      <c r="C485" s="3"/>
      <c r="D485" s="3"/>
      <c r="E485" s="3"/>
      <c r="H485" s="11"/>
      <c r="I485" s="11"/>
    </row>
    <row r="486" spans="3:9" ht="15">
      <c r="C486" s="3"/>
      <c r="D486" s="3"/>
      <c r="E486" s="3"/>
      <c r="H486" s="11"/>
      <c r="I486" s="11"/>
    </row>
    <row r="487" spans="3:9" ht="15">
      <c r="C487" s="3"/>
      <c r="D487" s="3"/>
      <c r="E487" s="3"/>
      <c r="H487" s="11"/>
      <c r="I487" s="11"/>
    </row>
    <row r="488" spans="3:9" ht="15">
      <c r="C488" s="3"/>
      <c r="D488" s="3"/>
      <c r="E488" s="3"/>
      <c r="H488" s="11"/>
      <c r="I488" s="11"/>
    </row>
    <row r="489" spans="3:9" ht="15">
      <c r="C489" s="3"/>
      <c r="D489" s="3"/>
      <c r="E489" s="3"/>
      <c r="H489" s="11"/>
      <c r="I489" s="11"/>
    </row>
    <row r="490" spans="3:9" ht="15">
      <c r="C490" s="3"/>
      <c r="D490" s="3"/>
      <c r="E490" s="3"/>
      <c r="H490" s="11"/>
      <c r="I490" s="11"/>
    </row>
    <row r="491" spans="3:9" ht="15">
      <c r="C491" s="3"/>
      <c r="D491" s="3"/>
      <c r="E491" s="3"/>
      <c r="H491" s="11"/>
      <c r="I491" s="11"/>
    </row>
    <row r="492" spans="3:9" ht="15">
      <c r="C492" s="3"/>
      <c r="D492" s="3"/>
      <c r="E492" s="3"/>
      <c r="H492" s="11"/>
      <c r="I492" s="11"/>
    </row>
    <row r="493" spans="3:9" ht="15">
      <c r="C493" s="3"/>
      <c r="D493" s="3"/>
      <c r="E493" s="3"/>
      <c r="H493" s="11"/>
      <c r="I493" s="11"/>
    </row>
    <row r="494" spans="3:9" ht="15">
      <c r="C494" s="3"/>
      <c r="D494" s="3"/>
      <c r="E494" s="3"/>
      <c r="H494" s="11"/>
      <c r="I494" s="11"/>
    </row>
    <row r="495" spans="3:9" ht="15">
      <c r="C495" s="3"/>
      <c r="D495" s="3"/>
      <c r="E495" s="3"/>
      <c r="H495" s="11"/>
      <c r="I495" s="11"/>
    </row>
    <row r="496" spans="3:9" ht="15">
      <c r="C496" s="3"/>
      <c r="D496" s="3"/>
      <c r="E496" s="3"/>
      <c r="H496" s="11"/>
      <c r="I496" s="11"/>
    </row>
    <row r="497" spans="3:9" ht="15">
      <c r="C497" s="3"/>
      <c r="D497" s="3"/>
      <c r="E497" s="3"/>
      <c r="H497" s="11"/>
      <c r="I497" s="11"/>
    </row>
    <row r="498" spans="3:9" ht="15">
      <c r="C498" s="3"/>
      <c r="D498" s="3"/>
      <c r="E498" s="3"/>
      <c r="H498" s="11"/>
      <c r="I498" s="11"/>
    </row>
    <row r="499" spans="3:9" ht="15">
      <c r="C499" s="3"/>
      <c r="D499" s="3"/>
      <c r="E499" s="3"/>
      <c r="H499" s="11"/>
      <c r="I499" s="11"/>
    </row>
    <row r="500" spans="3:9" ht="15">
      <c r="C500" s="3"/>
      <c r="D500" s="3"/>
      <c r="E500" s="3"/>
      <c r="H500" s="11"/>
      <c r="I500" s="11"/>
    </row>
    <row r="501" spans="3:9" ht="15">
      <c r="C501" s="3"/>
      <c r="D501" s="3"/>
      <c r="E501" s="3"/>
      <c r="H501" s="11"/>
      <c r="I501" s="11"/>
    </row>
    <row r="502" spans="3:9" ht="15">
      <c r="C502" s="3"/>
      <c r="D502" s="3"/>
      <c r="E502" s="3"/>
      <c r="H502" s="11"/>
      <c r="I502" s="11"/>
    </row>
    <row r="503" spans="3:9" ht="15">
      <c r="C503" s="3"/>
      <c r="D503" s="3"/>
      <c r="E503" s="3"/>
      <c r="H503" s="11"/>
      <c r="I503" s="11"/>
    </row>
    <row r="504" spans="3:9" ht="15">
      <c r="C504" s="3"/>
      <c r="D504" s="3"/>
      <c r="E504" s="3"/>
      <c r="H504" s="11"/>
      <c r="I504" s="11"/>
    </row>
    <row r="505" spans="3:9" ht="15">
      <c r="C505" s="3"/>
      <c r="D505" s="3"/>
      <c r="E505" s="3"/>
      <c r="H505" s="11"/>
      <c r="I505" s="11"/>
    </row>
    <row r="506" spans="3:9" ht="15">
      <c r="C506" s="3"/>
      <c r="D506" s="3"/>
      <c r="E506" s="3"/>
      <c r="H506" s="11"/>
      <c r="I506" s="11"/>
    </row>
    <row r="507" spans="3:9" ht="15">
      <c r="C507" s="3"/>
      <c r="D507" s="3"/>
      <c r="E507" s="3"/>
      <c r="H507" s="11"/>
      <c r="I507" s="11"/>
    </row>
    <row r="508" spans="3:9" ht="15">
      <c r="C508" s="3"/>
      <c r="D508" s="3"/>
      <c r="E508" s="3"/>
      <c r="H508" s="11"/>
      <c r="I508" s="11"/>
    </row>
    <row r="509" spans="3:9" ht="15">
      <c r="C509" s="3"/>
      <c r="D509" s="3"/>
      <c r="E509" s="3"/>
      <c r="H509" s="11"/>
      <c r="I509" s="11"/>
    </row>
    <row r="510" spans="3:9" ht="15">
      <c r="C510" s="3"/>
      <c r="D510" s="3"/>
      <c r="E510" s="3"/>
      <c r="H510" s="11"/>
      <c r="I510" s="11"/>
    </row>
    <row r="511" spans="3:9" ht="15">
      <c r="C511" s="3"/>
      <c r="D511" s="3"/>
      <c r="E511" s="3"/>
      <c r="H511" s="11"/>
      <c r="I511" s="11"/>
    </row>
    <row r="512" spans="3:9" ht="15">
      <c r="C512" s="3"/>
      <c r="D512" s="3"/>
      <c r="E512" s="3"/>
      <c r="H512" s="11"/>
      <c r="I512" s="11"/>
    </row>
    <row r="513" spans="3:9" ht="15">
      <c r="C513" s="3"/>
      <c r="D513" s="3"/>
      <c r="E513" s="3"/>
      <c r="H513" s="11"/>
      <c r="I513" s="11"/>
    </row>
    <row r="514" spans="3:9" ht="15">
      <c r="C514" s="3"/>
      <c r="D514" s="3"/>
      <c r="E514" s="3"/>
      <c r="H514" s="11"/>
      <c r="I514" s="11"/>
    </row>
    <row r="515" spans="3:9" ht="15">
      <c r="C515" s="3"/>
      <c r="D515" s="3"/>
      <c r="E515" s="3"/>
      <c r="H515" s="11"/>
      <c r="I515" s="11"/>
    </row>
    <row r="516" spans="3:9" ht="15">
      <c r="C516" s="3"/>
      <c r="D516" s="3"/>
      <c r="E516" s="3"/>
      <c r="H516" s="11"/>
      <c r="I516" s="11"/>
    </row>
    <row r="517" spans="3:9" ht="15">
      <c r="C517" s="3"/>
      <c r="D517" s="3"/>
      <c r="E517" s="3"/>
      <c r="H517" s="11"/>
      <c r="I517" s="11"/>
    </row>
    <row r="518" spans="3:9" ht="15">
      <c r="C518" s="3"/>
      <c r="D518" s="3"/>
      <c r="E518" s="3"/>
      <c r="H518" s="11"/>
      <c r="I518" s="11"/>
    </row>
    <row r="519" spans="3:9" ht="15">
      <c r="C519" s="3"/>
      <c r="D519" s="3"/>
      <c r="E519" s="3"/>
      <c r="H519" s="11"/>
      <c r="I519" s="11"/>
    </row>
    <row r="520" spans="3:9" ht="15">
      <c r="C520" s="3"/>
      <c r="D520" s="3"/>
      <c r="E520" s="3"/>
      <c r="H520" s="11"/>
      <c r="I520" s="11"/>
    </row>
    <row r="521" spans="3:9" ht="15">
      <c r="C521" s="3"/>
      <c r="D521" s="3"/>
      <c r="E521" s="3"/>
      <c r="H521" s="11"/>
      <c r="I521" s="11"/>
    </row>
    <row r="522" spans="3:9" ht="15">
      <c r="C522" s="3"/>
      <c r="D522" s="3"/>
      <c r="E522" s="3"/>
      <c r="H522" s="11"/>
      <c r="I522" s="11"/>
    </row>
    <row r="523" spans="3:9" ht="15">
      <c r="C523" s="3"/>
      <c r="D523" s="3"/>
      <c r="E523" s="3"/>
      <c r="H523" s="11"/>
      <c r="I523" s="11"/>
    </row>
    <row r="524" spans="3:9" ht="15">
      <c r="C524" s="3"/>
      <c r="D524" s="3"/>
      <c r="E524" s="3"/>
      <c r="H524" s="11"/>
      <c r="I524" s="11"/>
    </row>
    <row r="525" spans="3:9" ht="15">
      <c r="C525" s="3"/>
      <c r="D525" s="3"/>
      <c r="E525" s="3"/>
      <c r="H525" s="11"/>
      <c r="I525" s="11"/>
    </row>
    <row r="526" spans="3:9" ht="15">
      <c r="C526" s="3"/>
      <c r="D526" s="3"/>
      <c r="E526" s="3"/>
      <c r="H526" s="11"/>
      <c r="I526" s="11"/>
    </row>
    <row r="527" spans="3:9" ht="15">
      <c r="C527" s="3"/>
      <c r="D527" s="3"/>
      <c r="E527" s="3"/>
      <c r="H527" s="11"/>
      <c r="I527" s="11"/>
    </row>
    <row r="528" spans="3:9" ht="15">
      <c r="C528" s="3"/>
      <c r="D528" s="3"/>
      <c r="E528" s="3"/>
      <c r="H528" s="11"/>
      <c r="I528" s="11"/>
    </row>
    <row r="529" spans="3:9" ht="15">
      <c r="C529" s="3"/>
      <c r="D529" s="3"/>
      <c r="E529" s="3"/>
      <c r="H529" s="11"/>
      <c r="I529" s="11"/>
    </row>
    <row r="530" spans="3:9" ht="15">
      <c r="C530" s="3"/>
      <c r="D530" s="3"/>
      <c r="E530" s="3"/>
      <c r="H530" s="11"/>
      <c r="I530" s="11"/>
    </row>
    <row r="531" spans="3:9" ht="15">
      <c r="C531" s="3"/>
      <c r="D531" s="3"/>
      <c r="E531" s="3"/>
      <c r="H531" s="11"/>
      <c r="I531" s="11"/>
    </row>
    <row r="532" spans="3:9" ht="15">
      <c r="C532" s="3"/>
      <c r="D532" s="3"/>
      <c r="E532" s="3"/>
      <c r="H532" s="11"/>
      <c r="I532" s="11"/>
    </row>
    <row r="533" spans="3:9" ht="15">
      <c r="C533" s="3"/>
      <c r="D533" s="3"/>
      <c r="E533" s="3"/>
      <c r="H533" s="11"/>
      <c r="I533" s="11"/>
    </row>
    <row r="534" spans="3:9" ht="15">
      <c r="C534" s="3"/>
      <c r="D534" s="3"/>
      <c r="E534" s="3"/>
      <c r="H534" s="11"/>
      <c r="I534" s="11"/>
    </row>
    <row r="535" spans="3:9" ht="15">
      <c r="C535" s="3"/>
      <c r="D535" s="3"/>
      <c r="E535" s="3"/>
      <c r="H535" s="11"/>
      <c r="I535" s="11"/>
    </row>
    <row r="536" spans="3:9" ht="15">
      <c r="C536" s="3"/>
      <c r="D536" s="3"/>
      <c r="E536" s="3"/>
      <c r="H536" s="11"/>
      <c r="I536" s="11"/>
    </row>
    <row r="537" spans="3:9" ht="15">
      <c r="C537" s="3"/>
      <c r="D537" s="3"/>
      <c r="E537" s="3"/>
      <c r="H537" s="11"/>
      <c r="I537" s="11"/>
    </row>
    <row r="538" spans="3:9" ht="15">
      <c r="C538" s="3"/>
      <c r="D538" s="3"/>
      <c r="E538" s="3"/>
      <c r="H538" s="11"/>
      <c r="I538" s="11"/>
    </row>
    <row r="539" spans="3:9" ht="15">
      <c r="C539" s="3"/>
      <c r="D539" s="3"/>
      <c r="E539" s="3"/>
      <c r="H539" s="11"/>
      <c r="I539" s="11"/>
    </row>
    <row r="540" spans="3:9" ht="15">
      <c r="C540" s="3"/>
      <c r="D540" s="3"/>
      <c r="E540" s="3"/>
      <c r="H540" s="11"/>
      <c r="I540" s="11"/>
    </row>
    <row r="541" spans="3:9" ht="15">
      <c r="C541" s="3"/>
      <c r="D541" s="3"/>
      <c r="E541" s="3"/>
      <c r="H541" s="11"/>
      <c r="I541" s="11"/>
    </row>
    <row r="542" spans="3:9" ht="15">
      <c r="C542" s="3"/>
      <c r="D542" s="3"/>
      <c r="E542" s="3"/>
      <c r="H542" s="11"/>
      <c r="I542" s="11"/>
    </row>
    <row r="543" spans="3:9" ht="15">
      <c r="C543" s="3"/>
      <c r="D543" s="3"/>
      <c r="E543" s="3"/>
      <c r="H543" s="11"/>
      <c r="I543" s="11"/>
    </row>
    <row r="544" spans="3:9" ht="15">
      <c r="C544" s="3"/>
      <c r="D544" s="3"/>
      <c r="E544" s="3"/>
      <c r="H544" s="11"/>
      <c r="I544" s="11"/>
    </row>
    <row r="545" spans="3:9" ht="15">
      <c r="C545" s="3"/>
      <c r="D545" s="3"/>
      <c r="E545" s="3"/>
      <c r="H545" s="11"/>
      <c r="I545" s="11"/>
    </row>
    <row r="546" spans="3:9" ht="15">
      <c r="C546" s="3"/>
      <c r="D546" s="3"/>
      <c r="E546" s="3"/>
      <c r="H546" s="11"/>
      <c r="I546" s="11"/>
    </row>
    <row r="547" spans="3:9" ht="15">
      <c r="C547" s="3"/>
      <c r="D547" s="3"/>
      <c r="E547" s="3"/>
      <c r="H547" s="11"/>
      <c r="I547" s="11"/>
    </row>
    <row r="548" spans="3:9" ht="15">
      <c r="C548" s="3"/>
      <c r="D548" s="3"/>
      <c r="E548" s="3"/>
      <c r="H548" s="11"/>
      <c r="I548" s="11"/>
    </row>
    <row r="549" spans="3:9" ht="15">
      <c r="C549" s="3"/>
      <c r="D549" s="3"/>
      <c r="E549" s="3"/>
      <c r="H549" s="11"/>
      <c r="I549" s="11"/>
    </row>
    <row r="550" spans="3:9" ht="15">
      <c r="C550" s="3"/>
      <c r="D550" s="3"/>
      <c r="E550" s="3"/>
      <c r="H550" s="11"/>
      <c r="I550" s="11"/>
    </row>
    <row r="551" spans="3:9" ht="15">
      <c r="C551" s="3"/>
      <c r="D551" s="3"/>
      <c r="E551" s="3"/>
      <c r="H551" s="11"/>
      <c r="I551" s="11"/>
    </row>
    <row r="552" spans="3:9" ht="15">
      <c r="C552" s="3"/>
      <c r="D552" s="3"/>
      <c r="E552" s="3"/>
      <c r="H552" s="11"/>
      <c r="I552" s="11"/>
    </row>
    <row r="553" spans="3:9" ht="15">
      <c r="C553" s="3"/>
      <c r="D553" s="3"/>
      <c r="E553" s="3"/>
      <c r="H553" s="11"/>
      <c r="I553" s="11"/>
    </row>
    <row r="554" spans="3:9" ht="15">
      <c r="C554" s="3"/>
      <c r="D554" s="3"/>
      <c r="E554" s="3"/>
      <c r="H554" s="11"/>
      <c r="I554" s="11"/>
    </row>
    <row r="555" spans="3:9" ht="15">
      <c r="C555" s="3"/>
      <c r="D555" s="3"/>
      <c r="E555" s="3"/>
      <c r="H555" s="11"/>
      <c r="I555" s="11"/>
    </row>
    <row r="556" spans="3:9" ht="15">
      <c r="C556" s="3"/>
      <c r="D556" s="3"/>
      <c r="E556" s="3"/>
      <c r="H556" s="11"/>
      <c r="I556" s="11"/>
    </row>
    <row r="557" spans="3:9" ht="15">
      <c r="C557" s="3"/>
      <c r="D557" s="3"/>
      <c r="E557" s="3"/>
      <c r="H557" s="11"/>
      <c r="I557" s="11"/>
    </row>
    <row r="558" spans="3:9" ht="15">
      <c r="C558" s="3"/>
      <c r="D558" s="3"/>
      <c r="E558" s="3"/>
      <c r="H558" s="11"/>
      <c r="I558" s="11"/>
    </row>
    <row r="559" spans="3:9" ht="15">
      <c r="C559" s="3"/>
      <c r="D559" s="3"/>
      <c r="E559" s="3"/>
      <c r="H559" s="11"/>
      <c r="I559" s="11"/>
    </row>
    <row r="560" spans="3:9" ht="15">
      <c r="C560" s="3"/>
      <c r="D560" s="3"/>
      <c r="E560" s="3"/>
      <c r="H560" s="11"/>
      <c r="I560" s="11"/>
    </row>
    <row r="561" spans="3:9" ht="15">
      <c r="C561" s="3"/>
      <c r="D561" s="3"/>
      <c r="E561" s="3"/>
      <c r="H561" s="11"/>
      <c r="I561" s="11"/>
    </row>
    <row r="562" spans="3:9" ht="15">
      <c r="C562" s="3"/>
      <c r="D562" s="3"/>
      <c r="E562" s="3"/>
      <c r="H562" s="11"/>
      <c r="I562" s="11"/>
    </row>
    <row r="563" spans="3:9" ht="15">
      <c r="C563" s="3"/>
      <c r="D563" s="3"/>
      <c r="E563" s="3"/>
      <c r="H563" s="11"/>
      <c r="I563" s="11"/>
    </row>
    <row r="564" spans="3:9" ht="15">
      <c r="C564" s="3"/>
      <c r="D564" s="3"/>
      <c r="E564" s="3"/>
      <c r="H564" s="11"/>
      <c r="I564" s="11"/>
    </row>
    <row r="565" spans="3:9" ht="15">
      <c r="C565" s="3"/>
      <c r="D565" s="3"/>
      <c r="E565" s="3"/>
      <c r="H565" s="11"/>
      <c r="I565" s="11"/>
    </row>
    <row r="566" spans="3:9" ht="15">
      <c r="C566" s="3"/>
      <c r="D566" s="3"/>
      <c r="E566" s="3"/>
      <c r="H566" s="11"/>
      <c r="I566" s="11"/>
    </row>
    <row r="567" spans="3:9" ht="15">
      <c r="C567" s="3"/>
      <c r="D567" s="3"/>
      <c r="E567" s="3"/>
      <c r="H567" s="11"/>
      <c r="I567" s="11"/>
    </row>
    <row r="568" spans="3:9" ht="15">
      <c r="C568" s="3"/>
      <c r="D568" s="3"/>
      <c r="E568" s="3"/>
      <c r="H568" s="11"/>
      <c r="I568" s="11"/>
    </row>
    <row r="569" spans="3:9" ht="15">
      <c r="C569" s="3"/>
      <c r="D569" s="3"/>
      <c r="E569" s="3"/>
      <c r="H569" s="11"/>
      <c r="I569" s="11"/>
    </row>
    <row r="570" spans="3:9" ht="15">
      <c r="C570" s="3"/>
      <c r="D570" s="3"/>
      <c r="E570" s="3"/>
      <c r="H570" s="11"/>
      <c r="I570" s="11"/>
    </row>
    <row r="571" spans="3:9" ht="15">
      <c r="C571" s="3"/>
      <c r="D571" s="3"/>
      <c r="E571" s="3"/>
      <c r="H571" s="11"/>
      <c r="I571" s="11"/>
    </row>
    <row r="572" spans="3:9" ht="15">
      <c r="C572" s="3"/>
      <c r="D572" s="3"/>
      <c r="E572" s="3"/>
      <c r="H572" s="11"/>
      <c r="I572" s="11"/>
    </row>
    <row r="573" spans="3:9" ht="15">
      <c r="C573" s="3"/>
      <c r="D573" s="3"/>
      <c r="E573" s="3"/>
      <c r="H573" s="11"/>
      <c r="I573" s="11"/>
    </row>
    <row r="574" spans="3:9" ht="15">
      <c r="C574" s="3"/>
      <c r="D574" s="3"/>
      <c r="E574" s="3"/>
      <c r="H574" s="11"/>
      <c r="I574" s="11"/>
    </row>
    <row r="575" spans="3:9" ht="15">
      <c r="C575" s="3"/>
      <c r="D575" s="3"/>
      <c r="E575" s="3"/>
      <c r="H575" s="11"/>
      <c r="I575" s="11"/>
    </row>
    <row r="576" spans="3:9" ht="15">
      <c r="C576" s="3"/>
      <c r="D576" s="3"/>
      <c r="E576" s="3"/>
      <c r="H576" s="11"/>
      <c r="I576" s="11"/>
    </row>
    <row r="577" spans="3:9" ht="15">
      <c r="C577" s="3"/>
      <c r="D577" s="3"/>
      <c r="E577" s="3"/>
      <c r="H577" s="11"/>
      <c r="I577" s="11"/>
    </row>
    <row r="578" spans="3:9" ht="15">
      <c r="C578" s="3"/>
      <c r="D578" s="3"/>
      <c r="E578" s="3"/>
      <c r="H578" s="11"/>
      <c r="I578" s="11"/>
    </row>
    <row r="579" spans="3:9" ht="15">
      <c r="C579" s="3"/>
      <c r="D579" s="3"/>
      <c r="E579" s="3"/>
      <c r="H579" s="11"/>
      <c r="I579" s="11"/>
    </row>
    <row r="580" spans="3:9" ht="15">
      <c r="C580" s="3"/>
      <c r="D580" s="3"/>
      <c r="E580" s="3"/>
      <c r="H580" s="11"/>
      <c r="I580" s="11"/>
    </row>
    <row r="581" spans="3:9" ht="15">
      <c r="C581" s="3"/>
      <c r="D581" s="3"/>
      <c r="E581" s="3"/>
      <c r="H581" s="11"/>
      <c r="I581" s="11"/>
    </row>
    <row r="582" spans="3:9" ht="15">
      <c r="C582" s="3"/>
      <c r="D582" s="3"/>
      <c r="E582" s="3"/>
      <c r="H582" s="11"/>
      <c r="I582" s="11"/>
    </row>
    <row r="583" spans="3:9" ht="15">
      <c r="C583" s="3"/>
      <c r="D583" s="3"/>
      <c r="E583" s="3"/>
      <c r="H583" s="11"/>
      <c r="I583" s="11"/>
    </row>
    <row r="584" spans="3:9" ht="15">
      <c r="C584" s="3"/>
      <c r="D584" s="3"/>
      <c r="E584" s="3"/>
      <c r="H584" s="11"/>
      <c r="I584" s="11"/>
    </row>
    <row r="585" spans="3:9" ht="15">
      <c r="C585" s="3"/>
      <c r="D585" s="3"/>
      <c r="E585" s="3"/>
      <c r="H585" s="11"/>
      <c r="I585" s="11"/>
    </row>
    <row r="586" spans="3:9" ht="15">
      <c r="C586" s="3"/>
      <c r="D586" s="3"/>
      <c r="E586" s="3"/>
      <c r="H586" s="11"/>
      <c r="I586" s="11"/>
    </row>
    <row r="587" spans="3:9" ht="15">
      <c r="C587" s="3"/>
      <c r="D587" s="3"/>
      <c r="E587" s="3"/>
      <c r="H587" s="11"/>
      <c r="I587" s="11"/>
    </row>
    <row r="588" spans="3:9" ht="15">
      <c r="C588" s="3"/>
      <c r="D588" s="3"/>
      <c r="E588" s="3"/>
      <c r="H588" s="11"/>
      <c r="I588" s="11"/>
    </row>
    <row r="589" spans="3:9" ht="15">
      <c r="C589" s="3"/>
      <c r="D589" s="3"/>
      <c r="E589" s="3"/>
      <c r="H589" s="11"/>
      <c r="I589" s="11"/>
    </row>
    <row r="590" spans="3:9" ht="15">
      <c r="C590" s="3"/>
      <c r="D590" s="3"/>
      <c r="E590" s="3"/>
      <c r="H590" s="11"/>
      <c r="I590" s="11"/>
    </row>
    <row r="591" spans="3:9" ht="15">
      <c r="C591" s="3"/>
      <c r="D591" s="3"/>
      <c r="E591" s="3"/>
      <c r="H591" s="11"/>
      <c r="I591" s="11"/>
    </row>
    <row r="592" spans="3:9" ht="15">
      <c r="C592" s="3"/>
      <c r="D592" s="3"/>
      <c r="E592" s="3"/>
      <c r="H592" s="11"/>
      <c r="I592" s="11"/>
    </row>
    <row r="593" spans="3:9" ht="15">
      <c r="C593" s="3"/>
      <c r="D593" s="3"/>
      <c r="E593" s="3"/>
      <c r="H593" s="11"/>
      <c r="I593" s="11"/>
    </row>
    <row r="594" spans="3:9" ht="15">
      <c r="C594" s="3"/>
      <c r="D594" s="3"/>
      <c r="E594" s="3"/>
      <c r="H594" s="11"/>
      <c r="I594" s="11"/>
    </row>
    <row r="595" spans="3:9" ht="15">
      <c r="C595" s="3"/>
      <c r="D595" s="3"/>
      <c r="E595" s="3"/>
      <c r="H595" s="11"/>
      <c r="I595" s="11"/>
    </row>
    <row r="596" spans="3:9" ht="15">
      <c r="C596" s="3"/>
      <c r="D596" s="3"/>
      <c r="E596" s="3"/>
      <c r="H596" s="11"/>
      <c r="I596" s="11"/>
    </row>
    <row r="597" spans="3:9" ht="15">
      <c r="C597" s="3"/>
      <c r="D597" s="3"/>
      <c r="E597" s="3"/>
      <c r="H597" s="11"/>
      <c r="I597" s="11"/>
    </row>
    <row r="598" spans="3:9" ht="15">
      <c r="C598" s="3"/>
      <c r="D598" s="3"/>
      <c r="E598" s="3"/>
      <c r="H598" s="11"/>
      <c r="I598" s="11"/>
    </row>
    <row r="599" spans="3:9" ht="15">
      <c r="C599" s="3"/>
      <c r="D599" s="3"/>
      <c r="E599" s="3"/>
      <c r="H599" s="11"/>
      <c r="I599" s="11"/>
    </row>
    <row r="600" spans="3:9" ht="15">
      <c r="C600" s="3"/>
      <c r="D600" s="3"/>
      <c r="E600" s="3"/>
      <c r="H600" s="11"/>
      <c r="I600" s="11"/>
    </row>
    <row r="601" spans="3:9" ht="15">
      <c r="C601" s="3"/>
      <c r="D601" s="3"/>
      <c r="E601" s="3"/>
      <c r="H601" s="11"/>
      <c r="I601" s="11"/>
    </row>
    <row r="602" spans="3:9" ht="15">
      <c r="C602" s="3"/>
      <c r="D602" s="3"/>
      <c r="E602" s="3"/>
      <c r="H602" s="11"/>
      <c r="I602" s="11"/>
    </row>
    <row r="603" spans="3:9" ht="15">
      <c r="C603" s="3"/>
      <c r="D603" s="3"/>
      <c r="E603" s="3"/>
      <c r="H603" s="11"/>
      <c r="I603" s="11"/>
    </row>
    <row r="604" spans="3:9" ht="15">
      <c r="C604" s="3"/>
      <c r="D604" s="3"/>
      <c r="E604" s="3"/>
      <c r="H604" s="11"/>
      <c r="I604" s="11"/>
    </row>
    <row r="605" spans="3:9" ht="15">
      <c r="C605" s="3"/>
      <c r="D605" s="3"/>
      <c r="E605" s="3"/>
      <c r="H605" s="11"/>
      <c r="I605" s="11"/>
    </row>
    <row r="606" spans="3:9" ht="15">
      <c r="C606" s="3"/>
      <c r="D606" s="3"/>
      <c r="E606" s="3"/>
      <c r="H606" s="11"/>
      <c r="I606" s="11"/>
    </row>
    <row r="607" spans="3:9" ht="15">
      <c r="C607" s="3"/>
      <c r="D607" s="3"/>
      <c r="E607" s="3"/>
      <c r="H607" s="11"/>
      <c r="I607" s="11"/>
    </row>
    <row r="608" spans="3:9" ht="15">
      <c r="C608" s="3"/>
      <c r="D608" s="3"/>
      <c r="E608" s="3"/>
      <c r="H608" s="11"/>
      <c r="I608" s="11"/>
    </row>
    <row r="609" spans="3:9" ht="15">
      <c r="C609" s="3"/>
      <c r="D609" s="3"/>
      <c r="E609" s="3"/>
      <c r="H609" s="11"/>
      <c r="I609" s="11"/>
    </row>
    <row r="610" spans="3:9" ht="15">
      <c r="C610" s="3"/>
      <c r="D610" s="3"/>
      <c r="E610" s="3"/>
      <c r="H610" s="11"/>
      <c r="I610" s="11"/>
    </row>
    <row r="611" spans="3:9" ht="15">
      <c r="C611" s="3"/>
      <c r="D611" s="3"/>
      <c r="E611" s="3"/>
      <c r="H611" s="11"/>
      <c r="I611" s="11"/>
    </row>
    <row r="612" spans="3:9" ht="15">
      <c r="C612" s="3"/>
      <c r="D612" s="3"/>
      <c r="E612" s="3"/>
      <c r="H612" s="11"/>
      <c r="I612" s="11"/>
    </row>
    <row r="613" spans="3:9" ht="15">
      <c r="C613" s="3"/>
      <c r="D613" s="3"/>
      <c r="E613" s="3"/>
      <c r="H613" s="11"/>
      <c r="I613" s="11"/>
    </row>
    <row r="614" spans="3:9" ht="15">
      <c r="C614" s="3"/>
      <c r="D614" s="3"/>
      <c r="E614" s="3"/>
      <c r="H614" s="11"/>
      <c r="I614" s="11"/>
    </row>
    <row r="615" spans="3:9" ht="15">
      <c r="C615" s="3"/>
      <c r="D615" s="3"/>
      <c r="E615" s="3"/>
      <c r="H615" s="11"/>
      <c r="I615" s="11"/>
    </row>
    <row r="616" spans="3:9" ht="15">
      <c r="C616" s="3"/>
      <c r="D616" s="3"/>
      <c r="E616" s="3"/>
      <c r="H616" s="11"/>
      <c r="I616" s="11"/>
    </row>
    <row r="617" spans="3:9" ht="15">
      <c r="C617" s="3"/>
      <c r="D617" s="3"/>
      <c r="E617" s="3"/>
      <c r="H617" s="11"/>
      <c r="I617" s="11"/>
    </row>
    <row r="618" spans="3:9" ht="15">
      <c r="C618" s="3"/>
      <c r="D618" s="3"/>
      <c r="E618" s="3"/>
      <c r="H618" s="11"/>
      <c r="I618" s="11"/>
    </row>
    <row r="619" spans="3:9" ht="15">
      <c r="C619" s="3"/>
      <c r="D619" s="3"/>
      <c r="E619" s="3"/>
      <c r="H619" s="11"/>
      <c r="I619" s="11"/>
    </row>
    <row r="620" spans="3:9" ht="15">
      <c r="C620" s="3"/>
      <c r="D620" s="3"/>
      <c r="E620" s="3"/>
      <c r="H620" s="11"/>
      <c r="I620" s="11"/>
    </row>
    <row r="621" spans="3:9" ht="15">
      <c r="C621" s="3"/>
      <c r="D621" s="3"/>
      <c r="E621" s="3"/>
      <c r="H621" s="11"/>
      <c r="I621" s="11"/>
    </row>
    <row r="622" spans="3:9" ht="15">
      <c r="C622" s="3"/>
      <c r="D622" s="3"/>
      <c r="E622" s="3"/>
      <c r="H622" s="11"/>
      <c r="I622" s="11"/>
    </row>
    <row r="623" spans="3:9" ht="15">
      <c r="C623" s="3"/>
      <c r="D623" s="3"/>
      <c r="E623" s="3"/>
      <c r="H623" s="11"/>
      <c r="I623" s="11"/>
    </row>
    <row r="624" spans="3:9" ht="15">
      <c r="C624" s="3"/>
      <c r="D624" s="3"/>
      <c r="E624" s="3"/>
      <c r="H624" s="11"/>
      <c r="I624" s="11"/>
    </row>
    <row r="625" spans="3:9" ht="15">
      <c r="C625" s="3"/>
      <c r="D625" s="3"/>
      <c r="E625" s="3"/>
      <c r="H625" s="11"/>
      <c r="I625" s="11"/>
    </row>
    <row r="626" spans="3:9" ht="15">
      <c r="C626" s="3"/>
      <c r="D626" s="3"/>
      <c r="E626" s="3"/>
      <c r="H626" s="11"/>
      <c r="I626" s="11"/>
    </row>
    <row r="627" spans="3:9" ht="15">
      <c r="C627" s="3"/>
      <c r="D627" s="3"/>
      <c r="E627" s="3"/>
      <c r="H627" s="11"/>
      <c r="I627" s="11"/>
    </row>
    <row r="628" spans="3:9" ht="15">
      <c r="C628" s="3"/>
      <c r="D628" s="3"/>
      <c r="E628" s="3"/>
      <c r="H628" s="11"/>
      <c r="I628" s="11"/>
    </row>
    <row r="629" spans="3:9" ht="15">
      <c r="C629" s="3"/>
      <c r="D629" s="3"/>
      <c r="E629" s="3"/>
      <c r="H629" s="11"/>
      <c r="I629" s="11"/>
    </row>
    <row r="630" spans="3:9" ht="15">
      <c r="C630" s="3"/>
      <c r="D630" s="3"/>
      <c r="E630" s="3"/>
      <c r="H630" s="11"/>
      <c r="I630" s="11"/>
    </row>
    <row r="631" spans="3:9" ht="15">
      <c r="C631" s="3"/>
      <c r="D631" s="3"/>
      <c r="E631" s="3"/>
      <c r="H631" s="11"/>
      <c r="I631" s="11"/>
    </row>
    <row r="632" spans="3:9" ht="15">
      <c r="C632" s="3"/>
      <c r="D632" s="3"/>
      <c r="E632" s="3"/>
      <c r="H632" s="11"/>
      <c r="I632" s="11"/>
    </row>
    <row r="633" spans="3:9" ht="15">
      <c r="C633" s="3"/>
      <c r="D633" s="3"/>
      <c r="E633" s="3"/>
      <c r="H633" s="11"/>
      <c r="I633" s="11"/>
    </row>
    <row r="634" spans="3:9" ht="15">
      <c r="C634" s="3"/>
      <c r="D634" s="3"/>
      <c r="E634" s="3"/>
      <c r="H634" s="11"/>
      <c r="I634" s="11"/>
    </row>
    <row r="635" spans="3:9" ht="15">
      <c r="C635" s="3"/>
      <c r="D635" s="3"/>
      <c r="E635" s="3"/>
      <c r="H635" s="11"/>
      <c r="I635" s="11"/>
    </row>
    <row r="636" spans="3:9" ht="15">
      <c r="C636" s="3"/>
      <c r="D636" s="3"/>
      <c r="E636" s="3"/>
      <c r="H636" s="11"/>
      <c r="I636" s="11"/>
    </row>
    <row r="637" spans="3:9" ht="15">
      <c r="C637" s="3"/>
      <c r="D637" s="3"/>
      <c r="E637" s="3"/>
      <c r="H637" s="11"/>
      <c r="I637" s="11"/>
    </row>
    <row r="638" spans="3:9" ht="15">
      <c r="C638" s="3"/>
      <c r="D638" s="3"/>
      <c r="E638" s="3"/>
      <c r="H638" s="11"/>
      <c r="I638" s="11"/>
    </row>
    <row r="639" spans="3:9" ht="15">
      <c r="C639" s="3"/>
      <c r="D639" s="3"/>
      <c r="E639" s="3"/>
      <c r="H639" s="11"/>
      <c r="I639" s="11"/>
    </row>
    <row r="640" spans="3:9" ht="15">
      <c r="C640" s="3"/>
      <c r="D640" s="3"/>
      <c r="E640" s="3"/>
      <c r="H640" s="11"/>
      <c r="I640" s="11"/>
    </row>
    <row r="641" spans="3:9" ht="15">
      <c r="C641" s="3"/>
      <c r="D641" s="3"/>
      <c r="E641" s="3"/>
      <c r="H641" s="11"/>
      <c r="I641" s="11"/>
    </row>
    <row r="642" spans="3:9" ht="15">
      <c r="C642" s="3"/>
      <c r="D642" s="3"/>
      <c r="E642" s="3"/>
      <c r="H642" s="11"/>
      <c r="I642" s="11"/>
    </row>
    <row r="643" spans="3:9" ht="15">
      <c r="C643" s="3"/>
      <c r="D643" s="3"/>
      <c r="E643" s="3"/>
      <c r="H643" s="11"/>
      <c r="I643" s="11"/>
    </row>
    <row r="644" spans="3:9" ht="15">
      <c r="C644" s="3"/>
      <c r="D644" s="3"/>
      <c r="E644" s="3"/>
      <c r="H644" s="11"/>
      <c r="I644" s="11"/>
    </row>
    <row r="645" spans="3:9" ht="15">
      <c r="C645" s="3"/>
      <c r="D645" s="3"/>
      <c r="E645" s="3"/>
      <c r="H645" s="11"/>
      <c r="I645" s="11"/>
    </row>
    <row r="646" spans="3:9" ht="15">
      <c r="C646" s="3"/>
      <c r="D646" s="3"/>
      <c r="E646" s="3"/>
      <c r="H646" s="11"/>
      <c r="I646" s="11"/>
    </row>
    <row r="647" spans="3:9" ht="15">
      <c r="C647" s="3"/>
      <c r="D647" s="3"/>
      <c r="E647" s="3"/>
      <c r="H647" s="11"/>
      <c r="I647" s="11"/>
    </row>
    <row r="648" spans="3:9" ht="15">
      <c r="C648" s="3"/>
      <c r="D648" s="3"/>
      <c r="E648" s="3"/>
      <c r="H648" s="11"/>
      <c r="I648" s="11"/>
    </row>
    <row r="649" spans="3:9" ht="15">
      <c r="C649" s="3"/>
      <c r="D649" s="3"/>
      <c r="E649" s="3"/>
      <c r="H649" s="11"/>
      <c r="I649" s="11"/>
    </row>
    <row r="650" spans="3:9" ht="15">
      <c r="C650" s="3"/>
      <c r="D650" s="3"/>
      <c r="E650" s="3"/>
      <c r="H650" s="11"/>
      <c r="I650" s="11"/>
    </row>
    <row r="651" spans="3:9" ht="15">
      <c r="C651" s="3"/>
      <c r="D651" s="3"/>
      <c r="E651" s="3"/>
      <c r="H651" s="11"/>
      <c r="I651" s="11"/>
    </row>
    <row r="652" spans="3:9" ht="15">
      <c r="C652" s="3"/>
      <c r="D652" s="3"/>
      <c r="E652" s="3"/>
      <c r="H652" s="11"/>
      <c r="I652" s="11"/>
    </row>
    <row r="653" spans="3:9" ht="15">
      <c r="C653" s="3"/>
      <c r="D653" s="3"/>
      <c r="E653" s="3"/>
      <c r="H653" s="11"/>
      <c r="I653" s="11"/>
    </row>
    <row r="654" spans="3:9" ht="15">
      <c r="C654" s="3"/>
      <c r="D654" s="3"/>
      <c r="E654" s="3"/>
      <c r="H654" s="11"/>
      <c r="I654" s="11"/>
    </row>
    <row r="655" spans="3:9" ht="15">
      <c r="C655" s="3"/>
      <c r="D655" s="3"/>
      <c r="E655" s="3"/>
      <c r="H655" s="11"/>
      <c r="I655" s="11"/>
    </row>
    <row r="656" spans="3:9" ht="15">
      <c r="C656" s="3"/>
      <c r="D656" s="3"/>
      <c r="E656" s="3"/>
      <c r="H656" s="11"/>
      <c r="I656" s="11"/>
    </row>
    <row r="657" spans="3:9" ht="15">
      <c r="C657" s="3"/>
      <c r="D657" s="3"/>
      <c r="E657" s="3"/>
      <c r="H657" s="11"/>
      <c r="I657" s="11"/>
    </row>
    <row r="658" spans="3:9" ht="15">
      <c r="C658" s="3"/>
      <c r="D658" s="3"/>
      <c r="E658" s="3"/>
      <c r="H658" s="11"/>
      <c r="I658" s="11"/>
    </row>
    <row r="659" spans="3:9" ht="15">
      <c r="C659" s="3"/>
      <c r="D659" s="3"/>
      <c r="E659" s="3"/>
      <c r="H659" s="11"/>
      <c r="I659" s="11"/>
    </row>
    <row r="660" spans="3:9" ht="15">
      <c r="C660" s="3"/>
      <c r="D660" s="3"/>
      <c r="E660" s="3"/>
      <c r="H660" s="11"/>
      <c r="I660" s="11"/>
    </row>
    <row r="661" spans="3:9" ht="15">
      <c r="C661" s="3"/>
      <c r="D661" s="3"/>
      <c r="E661" s="3"/>
      <c r="H661" s="11"/>
      <c r="I661" s="11"/>
    </row>
    <row r="662" spans="3:9" ht="15">
      <c r="C662" s="3"/>
      <c r="D662" s="3"/>
      <c r="E662" s="3"/>
      <c r="H662" s="11"/>
      <c r="I662" s="11"/>
    </row>
    <row r="663" spans="3:9" ht="15">
      <c r="C663" s="3"/>
      <c r="D663" s="3"/>
      <c r="E663" s="3"/>
      <c r="H663" s="11"/>
      <c r="I663" s="11"/>
    </row>
    <row r="664" spans="3:9" ht="15">
      <c r="C664" s="3"/>
      <c r="D664" s="3"/>
      <c r="E664" s="3"/>
      <c r="H664" s="11"/>
      <c r="I664" s="11"/>
    </row>
    <row r="665" spans="3:9" ht="15">
      <c r="C665" s="3"/>
      <c r="D665" s="3"/>
      <c r="E665" s="3"/>
      <c r="H665" s="11"/>
      <c r="I665" s="11"/>
    </row>
    <row r="666" spans="3:9" ht="15">
      <c r="C666" s="3"/>
      <c r="D666" s="3"/>
      <c r="E666" s="3"/>
      <c r="H666" s="11"/>
      <c r="I666" s="11"/>
    </row>
    <row r="667" spans="3:9" ht="15">
      <c r="C667" s="3"/>
      <c r="D667" s="3"/>
      <c r="E667" s="3"/>
      <c r="H667" s="11"/>
      <c r="I667" s="11"/>
    </row>
    <row r="668" spans="3:9" ht="15">
      <c r="C668" s="3"/>
      <c r="D668" s="3"/>
      <c r="E668" s="3"/>
      <c r="H668" s="11"/>
      <c r="I668" s="11"/>
    </row>
    <row r="669" spans="3:9" ht="15">
      <c r="C669" s="3"/>
      <c r="D669" s="3"/>
      <c r="E669" s="3"/>
      <c r="H669" s="11"/>
      <c r="I669" s="11"/>
    </row>
    <row r="670" spans="3:9" ht="15">
      <c r="C670" s="3"/>
      <c r="D670" s="3"/>
      <c r="E670" s="3"/>
      <c r="H670" s="11"/>
      <c r="I670" s="11"/>
    </row>
    <row r="671" spans="3:9" ht="15">
      <c r="C671" s="3"/>
      <c r="D671" s="3"/>
      <c r="E671" s="3"/>
      <c r="H671" s="11"/>
      <c r="I671" s="11"/>
    </row>
    <row r="672" spans="3:9" ht="15">
      <c r="C672" s="3"/>
      <c r="D672" s="3"/>
      <c r="E672" s="3"/>
      <c r="H672" s="11"/>
      <c r="I672" s="11"/>
    </row>
    <row r="673" spans="3:9" ht="15">
      <c r="C673" s="3"/>
      <c r="D673" s="3"/>
      <c r="E673" s="3"/>
      <c r="H673" s="11"/>
      <c r="I673" s="11"/>
    </row>
    <row r="674" spans="3:9" ht="15">
      <c r="C674" s="3"/>
      <c r="D674" s="3"/>
      <c r="E674" s="3"/>
      <c r="H674" s="11"/>
      <c r="I674" s="11"/>
    </row>
    <row r="675" spans="3:9" ht="15">
      <c r="C675" s="3"/>
      <c r="D675" s="3"/>
      <c r="E675" s="3"/>
      <c r="H675" s="11"/>
      <c r="I675" s="11"/>
    </row>
    <row r="676" spans="3:9" ht="15">
      <c r="C676" s="3"/>
      <c r="D676" s="3"/>
      <c r="E676" s="3"/>
      <c r="H676" s="11"/>
      <c r="I676" s="11"/>
    </row>
    <row r="677" spans="3:9" ht="15">
      <c r="C677" s="3"/>
      <c r="D677" s="3"/>
      <c r="E677" s="3"/>
      <c r="H677" s="11"/>
      <c r="I677" s="11"/>
    </row>
    <row r="678" spans="3:9" ht="15">
      <c r="C678" s="3"/>
      <c r="D678" s="3"/>
      <c r="E678" s="3"/>
      <c r="H678" s="11"/>
      <c r="I678" s="11"/>
    </row>
    <row r="679" spans="3:9" ht="15">
      <c r="C679" s="3"/>
      <c r="D679" s="3"/>
      <c r="E679" s="3"/>
      <c r="H679" s="11"/>
      <c r="I679" s="11"/>
    </row>
    <row r="680" spans="3:9" ht="15">
      <c r="C680" s="3"/>
      <c r="D680" s="3"/>
      <c r="E680" s="3"/>
      <c r="H680" s="11"/>
      <c r="I680" s="11"/>
    </row>
    <row r="681" spans="3:9" ht="15">
      <c r="C681" s="3"/>
      <c r="D681" s="3"/>
      <c r="E681" s="3"/>
      <c r="H681" s="11"/>
      <c r="I681" s="11"/>
    </row>
    <row r="682" spans="3:9" ht="15">
      <c r="C682" s="3"/>
      <c r="D682" s="3"/>
      <c r="E682" s="3"/>
      <c r="H682" s="11"/>
      <c r="I682" s="11"/>
    </row>
    <row r="683" spans="3:9" ht="15">
      <c r="C683" s="3"/>
      <c r="D683" s="3"/>
      <c r="E683" s="3"/>
      <c r="H683" s="11"/>
      <c r="I683" s="11"/>
    </row>
    <row r="684" spans="3:9" ht="15">
      <c r="C684" s="3"/>
      <c r="D684" s="3"/>
      <c r="E684" s="3"/>
      <c r="H684" s="11"/>
      <c r="I684" s="11"/>
    </row>
    <row r="685" spans="3:9" ht="15">
      <c r="C685" s="3"/>
      <c r="D685" s="3"/>
      <c r="E685" s="3"/>
      <c r="H685" s="11"/>
      <c r="I685" s="11"/>
    </row>
    <row r="686" spans="3:9" ht="15">
      <c r="C686" s="3"/>
      <c r="D686" s="3"/>
      <c r="E686" s="3"/>
      <c r="H686" s="11"/>
      <c r="I686" s="11"/>
    </row>
    <row r="687" spans="3:9" ht="15">
      <c r="C687" s="3"/>
      <c r="D687" s="3"/>
      <c r="E687" s="3"/>
      <c r="H687" s="11"/>
      <c r="I687" s="11"/>
    </row>
    <row r="688" spans="3:9" ht="15">
      <c r="C688" s="3"/>
      <c r="D688" s="3"/>
      <c r="E688" s="3"/>
      <c r="H688" s="11"/>
      <c r="I688" s="11"/>
    </row>
    <row r="689" spans="3:9" ht="15">
      <c r="C689" s="3"/>
      <c r="D689" s="3"/>
      <c r="E689" s="3"/>
      <c r="H689" s="11"/>
      <c r="I689" s="11"/>
    </row>
    <row r="690" spans="3:9" ht="15">
      <c r="C690" s="3"/>
      <c r="D690" s="3"/>
      <c r="E690" s="3"/>
      <c r="H690" s="11"/>
      <c r="I690" s="11"/>
    </row>
    <row r="691" spans="3:9" ht="15">
      <c r="C691" s="3"/>
      <c r="D691" s="3"/>
      <c r="E691" s="3"/>
      <c r="H691" s="11"/>
      <c r="I691" s="11"/>
    </row>
    <row r="692" spans="3:9" ht="15">
      <c r="C692" s="3"/>
      <c r="D692" s="3"/>
      <c r="E692" s="3"/>
      <c r="H692" s="11"/>
      <c r="I692" s="11"/>
    </row>
    <row r="693" spans="3:9" ht="15">
      <c r="C693" s="3"/>
      <c r="D693" s="3"/>
      <c r="E693" s="3"/>
      <c r="H693" s="11"/>
      <c r="I693" s="11"/>
    </row>
    <row r="694" spans="3:9" ht="15">
      <c r="C694" s="3"/>
      <c r="D694" s="3"/>
      <c r="E694" s="3"/>
      <c r="H694" s="11"/>
      <c r="I694" s="11"/>
    </row>
    <row r="695" spans="3:9" ht="15">
      <c r="C695" s="3"/>
      <c r="D695" s="3"/>
      <c r="E695" s="3"/>
      <c r="H695" s="11"/>
      <c r="I695" s="11"/>
    </row>
    <row r="696" spans="3:9" ht="15">
      <c r="C696" s="3"/>
      <c r="D696" s="3"/>
      <c r="E696" s="3"/>
      <c r="H696" s="11"/>
      <c r="I696" s="11"/>
    </row>
    <row r="697" spans="3:9" ht="15">
      <c r="C697" s="3"/>
      <c r="D697" s="3"/>
      <c r="E697" s="3"/>
      <c r="H697" s="11"/>
      <c r="I697" s="11"/>
    </row>
    <row r="698" spans="3:9" ht="15">
      <c r="C698" s="3"/>
      <c r="D698" s="3"/>
      <c r="E698" s="3"/>
      <c r="H698" s="11"/>
      <c r="I698" s="11"/>
    </row>
    <row r="699" spans="3:9" ht="15">
      <c r="C699" s="3"/>
      <c r="D699" s="3"/>
      <c r="E699" s="3"/>
      <c r="H699" s="11"/>
      <c r="I699" s="11"/>
    </row>
    <row r="700" spans="3:9" ht="15">
      <c r="C700" s="3"/>
      <c r="D700" s="3"/>
      <c r="E700" s="3"/>
      <c r="H700" s="11"/>
      <c r="I700" s="11"/>
    </row>
    <row r="701" spans="3:9" ht="15">
      <c r="C701" s="3"/>
      <c r="D701" s="3"/>
      <c r="E701" s="3"/>
      <c r="H701" s="11"/>
      <c r="I701" s="11"/>
    </row>
    <row r="702" spans="3:9" ht="15">
      <c r="C702" s="3"/>
      <c r="D702" s="3"/>
      <c r="E702" s="3"/>
      <c r="H702" s="11"/>
      <c r="I702" s="11"/>
    </row>
    <row r="703" spans="3:9" ht="15">
      <c r="C703" s="3"/>
      <c r="D703" s="3"/>
      <c r="E703" s="3"/>
      <c r="H703" s="11"/>
      <c r="I703" s="11"/>
    </row>
    <row r="704" spans="3:9" ht="15">
      <c r="C704" s="3"/>
      <c r="D704" s="3"/>
      <c r="E704" s="3"/>
      <c r="H704" s="11"/>
      <c r="I704" s="11"/>
    </row>
    <row r="705" spans="3:9" ht="15">
      <c r="C705" s="3"/>
      <c r="D705" s="3"/>
      <c r="E705" s="3"/>
      <c r="H705" s="11"/>
      <c r="I705" s="11"/>
    </row>
    <row r="706" spans="3:9" ht="15">
      <c r="C706" s="3"/>
      <c r="D706" s="3"/>
      <c r="E706" s="3"/>
      <c r="H706" s="11"/>
      <c r="I706" s="11"/>
    </row>
    <row r="707" spans="3:9" ht="15">
      <c r="C707" s="3"/>
      <c r="D707" s="3"/>
      <c r="E707" s="3"/>
      <c r="H707" s="11"/>
      <c r="I707" s="11"/>
    </row>
    <row r="708" spans="3:9" ht="15">
      <c r="C708" s="3"/>
      <c r="D708" s="3"/>
      <c r="E708" s="3"/>
      <c r="H708" s="11"/>
      <c r="I708" s="11"/>
    </row>
    <row r="709" spans="3:9" ht="15">
      <c r="C709" s="3"/>
      <c r="D709" s="3"/>
      <c r="E709" s="3"/>
      <c r="H709" s="11"/>
      <c r="I709" s="11"/>
    </row>
    <row r="710" spans="3:9" ht="15">
      <c r="C710" s="3"/>
      <c r="D710" s="3"/>
      <c r="E710" s="3"/>
      <c r="H710" s="11"/>
      <c r="I710" s="11"/>
    </row>
    <row r="711" spans="3:9" ht="15">
      <c r="C711" s="3"/>
      <c r="D711" s="3"/>
      <c r="E711" s="3"/>
      <c r="H711" s="11"/>
      <c r="I711" s="11"/>
    </row>
    <row r="712" spans="3:9" ht="15">
      <c r="C712" s="3"/>
      <c r="D712" s="3"/>
      <c r="E712" s="3"/>
      <c r="H712" s="11"/>
      <c r="I712" s="11"/>
    </row>
    <row r="713" spans="3:9" ht="15">
      <c r="C713" s="3"/>
      <c r="D713" s="3"/>
      <c r="E713" s="3"/>
      <c r="H713" s="11"/>
      <c r="I713" s="11"/>
    </row>
    <row r="714" spans="3:9" ht="15">
      <c r="C714" s="3"/>
      <c r="D714" s="3"/>
      <c r="E714" s="3"/>
      <c r="H714" s="11"/>
      <c r="I714" s="11"/>
    </row>
    <row r="715" spans="3:9" ht="15">
      <c r="C715" s="3"/>
      <c r="D715" s="3"/>
      <c r="E715" s="3"/>
      <c r="H715" s="11"/>
      <c r="I715" s="11"/>
    </row>
    <row r="716" spans="3:9" ht="15">
      <c r="C716" s="3"/>
      <c r="D716" s="3"/>
      <c r="E716" s="3"/>
      <c r="H716" s="11"/>
      <c r="I716" s="11"/>
    </row>
    <row r="717" spans="3:9" ht="15">
      <c r="C717" s="3"/>
      <c r="D717" s="3"/>
      <c r="E717" s="3"/>
      <c r="H717" s="11"/>
      <c r="I717" s="11"/>
    </row>
    <row r="718" spans="3:9" ht="15">
      <c r="C718" s="3"/>
      <c r="D718" s="3"/>
      <c r="E718" s="3"/>
      <c r="H718" s="11"/>
      <c r="I718" s="11"/>
    </row>
    <row r="719" spans="3:9" ht="15">
      <c r="C719" s="3"/>
      <c r="D719" s="3"/>
      <c r="E719" s="3"/>
      <c r="H719" s="11"/>
      <c r="I719" s="11"/>
    </row>
    <row r="720" spans="3:9" ht="15">
      <c r="C720" s="3"/>
      <c r="D720" s="3"/>
      <c r="E720" s="3"/>
      <c r="H720" s="11"/>
      <c r="I720" s="11"/>
    </row>
    <row r="721" spans="3:9" ht="15">
      <c r="C721" s="3"/>
      <c r="D721" s="3"/>
      <c r="E721" s="3"/>
      <c r="H721" s="11"/>
      <c r="I721" s="11"/>
    </row>
    <row r="722" spans="3:9" ht="15">
      <c r="C722" s="3"/>
      <c r="D722" s="3"/>
      <c r="E722" s="3"/>
      <c r="H722" s="11"/>
      <c r="I722" s="11"/>
    </row>
    <row r="723" spans="3:9" ht="15">
      <c r="C723" s="3"/>
      <c r="D723" s="3"/>
      <c r="E723" s="3"/>
      <c r="H723" s="11"/>
      <c r="I723" s="11"/>
    </row>
    <row r="724" spans="3:9" ht="15">
      <c r="C724" s="3"/>
      <c r="D724" s="3"/>
      <c r="E724" s="3"/>
      <c r="H724" s="11"/>
      <c r="I724" s="11"/>
    </row>
    <row r="725" spans="3:9" ht="15">
      <c r="C725" s="3"/>
      <c r="D725" s="3"/>
      <c r="E725" s="3"/>
      <c r="H725" s="11"/>
      <c r="I725" s="11"/>
    </row>
    <row r="726" spans="3:9" ht="15">
      <c r="C726" s="3"/>
      <c r="D726" s="3"/>
      <c r="E726" s="3"/>
      <c r="H726" s="11"/>
      <c r="I726" s="11"/>
    </row>
    <row r="727" spans="3:9" ht="15">
      <c r="C727" s="3"/>
      <c r="D727" s="3"/>
      <c r="E727" s="3"/>
      <c r="H727" s="11"/>
      <c r="I727" s="11"/>
    </row>
    <row r="728" spans="3:9" ht="15">
      <c r="C728" s="3"/>
      <c r="D728" s="3"/>
      <c r="E728" s="3"/>
      <c r="H728" s="11"/>
      <c r="I728" s="11"/>
    </row>
    <row r="729" spans="3:9" ht="15">
      <c r="C729" s="3"/>
      <c r="D729" s="3"/>
      <c r="E729" s="3"/>
      <c r="H729" s="11"/>
      <c r="I729" s="11"/>
    </row>
    <row r="730" spans="3:9" ht="15">
      <c r="C730" s="3"/>
      <c r="D730" s="3"/>
      <c r="E730" s="3"/>
      <c r="H730" s="11"/>
      <c r="I730" s="11"/>
    </row>
    <row r="731" spans="3:9" ht="15">
      <c r="C731" s="3"/>
      <c r="D731" s="3"/>
      <c r="E731" s="3"/>
      <c r="H731" s="11"/>
      <c r="I731" s="11"/>
    </row>
    <row r="732" spans="3:9" ht="15">
      <c r="C732" s="3"/>
      <c r="D732" s="3"/>
      <c r="E732" s="3"/>
      <c r="H732" s="11"/>
      <c r="I732" s="11"/>
    </row>
    <row r="733" spans="3:9" ht="15">
      <c r="C733" s="3"/>
      <c r="D733" s="3"/>
      <c r="E733" s="3"/>
      <c r="H733" s="11"/>
      <c r="I733" s="11"/>
    </row>
    <row r="734" spans="3:9" ht="15">
      <c r="C734" s="3"/>
      <c r="D734" s="3"/>
      <c r="E734" s="3"/>
      <c r="H734" s="11"/>
      <c r="I734" s="11"/>
    </row>
    <row r="735" spans="3:9" ht="15">
      <c r="C735" s="3"/>
      <c r="D735" s="3"/>
      <c r="E735" s="3"/>
      <c r="H735" s="11"/>
      <c r="I735" s="11"/>
    </row>
    <row r="736" spans="3:9" ht="15">
      <c r="C736" s="3"/>
      <c r="D736" s="3"/>
      <c r="E736" s="3"/>
      <c r="H736" s="11"/>
      <c r="I736" s="11"/>
    </row>
    <row r="737" spans="3:9" ht="15">
      <c r="C737" s="3"/>
      <c r="D737" s="3"/>
      <c r="E737" s="3"/>
      <c r="H737" s="11"/>
      <c r="I737" s="11"/>
    </row>
    <row r="738" spans="3:9" ht="15">
      <c r="C738" s="3"/>
      <c r="D738" s="3"/>
      <c r="E738" s="3"/>
      <c r="H738" s="11"/>
      <c r="I738" s="11"/>
    </row>
    <row r="739" spans="3:9" ht="15">
      <c r="C739" s="3"/>
      <c r="D739" s="3"/>
      <c r="E739" s="3"/>
      <c r="H739" s="11"/>
      <c r="I739" s="11"/>
    </row>
    <row r="740" spans="3:9" ht="15">
      <c r="C740" s="3"/>
      <c r="D740" s="3"/>
      <c r="E740" s="3"/>
      <c r="H740" s="11"/>
      <c r="I740" s="11"/>
    </row>
    <row r="741" spans="3:9" ht="15">
      <c r="C741" s="3"/>
      <c r="D741" s="3"/>
      <c r="E741" s="3"/>
      <c r="H741" s="11"/>
      <c r="I741" s="11"/>
    </row>
    <row r="742" spans="3:9" ht="15">
      <c r="C742" s="3"/>
      <c r="D742" s="3"/>
      <c r="E742" s="3"/>
      <c r="H742" s="11"/>
      <c r="I742" s="11"/>
    </row>
    <row r="743" spans="3:9" ht="15">
      <c r="C743" s="3"/>
      <c r="D743" s="3"/>
      <c r="E743" s="3"/>
      <c r="H743" s="11"/>
      <c r="I743" s="11"/>
    </row>
    <row r="744" spans="3:9" ht="15">
      <c r="C744" s="3"/>
      <c r="D744" s="3"/>
      <c r="E744" s="3"/>
      <c r="H744" s="11"/>
      <c r="I744" s="11"/>
    </row>
    <row r="745" spans="3:9" ht="15">
      <c r="C745" s="3"/>
      <c r="D745" s="3"/>
      <c r="E745" s="3"/>
      <c r="H745" s="11"/>
      <c r="I745" s="11"/>
    </row>
    <row r="746" spans="3:9" ht="15">
      <c r="C746" s="3"/>
      <c r="D746" s="3"/>
      <c r="E746" s="3"/>
      <c r="H746" s="11"/>
      <c r="I746" s="11"/>
    </row>
    <row r="747" spans="3:9" ht="15">
      <c r="C747" s="3"/>
      <c r="D747" s="3"/>
      <c r="E747" s="3"/>
      <c r="H747" s="11"/>
      <c r="I747" s="11"/>
    </row>
    <row r="748" spans="3:9" ht="15">
      <c r="C748" s="3"/>
      <c r="D748" s="3"/>
      <c r="E748" s="3"/>
      <c r="H748" s="11"/>
      <c r="I748" s="11"/>
    </row>
    <row r="749" spans="3:9" ht="15">
      <c r="C749" s="3"/>
      <c r="D749" s="3"/>
      <c r="E749" s="3"/>
      <c r="H749" s="11"/>
      <c r="I749" s="11"/>
    </row>
    <row r="750" spans="3:9" ht="15">
      <c r="C750" s="3"/>
      <c r="D750" s="3"/>
      <c r="E750" s="3"/>
      <c r="H750" s="11"/>
      <c r="I750" s="11"/>
    </row>
    <row r="751" spans="3:9" ht="15">
      <c r="C751" s="3"/>
      <c r="D751" s="3"/>
      <c r="E751" s="3"/>
      <c r="H751" s="11"/>
      <c r="I751" s="11"/>
    </row>
    <row r="752" spans="3:9" ht="15">
      <c r="C752" s="3"/>
      <c r="D752" s="3"/>
      <c r="E752" s="3"/>
      <c r="H752" s="11"/>
      <c r="I752" s="11"/>
    </row>
    <row r="753" spans="3:9" ht="15">
      <c r="C753" s="3"/>
      <c r="D753" s="3"/>
      <c r="E753" s="3"/>
      <c r="H753" s="11"/>
      <c r="I753" s="11"/>
    </row>
    <row r="754" spans="3:9" ht="15">
      <c r="C754" s="3"/>
      <c r="D754" s="3"/>
      <c r="E754" s="3"/>
      <c r="H754" s="11"/>
      <c r="I754" s="11"/>
    </row>
    <row r="755" spans="3:9" ht="15">
      <c r="C755" s="3"/>
      <c r="D755" s="3"/>
      <c r="E755" s="3"/>
      <c r="H755" s="11"/>
      <c r="I755" s="11"/>
    </row>
    <row r="756" spans="3:9" ht="15">
      <c r="C756" s="3"/>
      <c r="D756" s="3"/>
      <c r="E756" s="3"/>
      <c r="H756" s="11"/>
      <c r="I756" s="11"/>
    </row>
    <row r="757" spans="3:9" ht="15">
      <c r="C757" s="3"/>
      <c r="D757" s="3"/>
      <c r="E757" s="3"/>
      <c r="H757" s="11"/>
      <c r="I757" s="11"/>
    </row>
    <row r="758" spans="3:9" ht="15">
      <c r="C758" s="3"/>
      <c r="D758" s="3"/>
      <c r="E758" s="3"/>
      <c r="H758" s="11"/>
      <c r="I758" s="11"/>
    </row>
    <row r="759" spans="3:9" ht="15">
      <c r="C759" s="3"/>
      <c r="D759" s="3"/>
      <c r="E759" s="3"/>
      <c r="H759" s="11"/>
      <c r="I759" s="11"/>
    </row>
    <row r="760" spans="3:9" ht="15">
      <c r="C760" s="3"/>
      <c r="D760" s="3"/>
      <c r="E760" s="3"/>
      <c r="H760" s="11"/>
      <c r="I760" s="11"/>
    </row>
    <row r="761" spans="3:9" ht="15">
      <c r="C761" s="3"/>
      <c r="D761" s="3"/>
      <c r="E761" s="3"/>
      <c r="H761" s="11"/>
      <c r="I761" s="11"/>
    </row>
    <row r="762" spans="3:9" ht="15">
      <c r="C762" s="3"/>
      <c r="D762" s="3"/>
      <c r="E762" s="3"/>
      <c r="H762" s="11"/>
      <c r="I762" s="11"/>
    </row>
    <row r="763" spans="3:9" ht="15">
      <c r="C763" s="3"/>
      <c r="D763" s="3"/>
      <c r="E763" s="3"/>
      <c r="H763" s="11"/>
      <c r="I763" s="11"/>
    </row>
    <row r="764" spans="3:9" ht="15">
      <c r="C764" s="3"/>
      <c r="D764" s="3"/>
      <c r="E764" s="3"/>
      <c r="H764" s="11"/>
      <c r="I764" s="11"/>
    </row>
    <row r="765" spans="3:9" ht="15">
      <c r="C765" s="3"/>
      <c r="D765" s="3"/>
      <c r="E765" s="3"/>
      <c r="H765" s="11"/>
      <c r="I765" s="11"/>
    </row>
    <row r="766" spans="3:9" ht="15">
      <c r="C766" s="3"/>
      <c r="D766" s="3"/>
      <c r="E766" s="3"/>
      <c r="H766" s="11"/>
      <c r="I766" s="11"/>
    </row>
    <row r="767" spans="3:9" ht="15">
      <c r="C767" s="3"/>
      <c r="D767" s="3"/>
      <c r="E767" s="3"/>
      <c r="H767" s="11"/>
      <c r="I767" s="11"/>
    </row>
    <row r="768" spans="3:9" ht="15">
      <c r="C768" s="3"/>
      <c r="D768" s="3"/>
      <c r="E768" s="3"/>
      <c r="H768" s="11"/>
      <c r="I768" s="11"/>
    </row>
    <row r="769" spans="3:9" ht="15">
      <c r="C769" s="3"/>
      <c r="D769" s="3"/>
      <c r="E769" s="3"/>
      <c r="H769" s="11"/>
      <c r="I769" s="11"/>
    </row>
    <row r="770" spans="3:9" ht="15">
      <c r="C770" s="3"/>
      <c r="D770" s="3"/>
      <c r="E770" s="3"/>
      <c r="H770" s="11"/>
      <c r="I770" s="11"/>
    </row>
    <row r="771" spans="3:9" ht="15">
      <c r="C771" s="3"/>
      <c r="D771" s="3"/>
      <c r="E771" s="3"/>
      <c r="H771" s="11"/>
      <c r="I771" s="11"/>
    </row>
    <row r="772" spans="3:9" ht="15">
      <c r="C772" s="3"/>
      <c r="D772" s="3"/>
      <c r="E772" s="3"/>
      <c r="H772" s="11"/>
      <c r="I772" s="11"/>
    </row>
    <row r="773" spans="3:9" ht="15">
      <c r="C773" s="3"/>
      <c r="D773" s="3"/>
      <c r="E773" s="3"/>
      <c r="H773" s="11"/>
      <c r="I773" s="11"/>
    </row>
    <row r="774" spans="3:9" ht="15">
      <c r="C774" s="3"/>
      <c r="D774" s="3"/>
      <c r="E774" s="3"/>
      <c r="H774" s="11"/>
      <c r="I774" s="11"/>
    </row>
    <row r="775" spans="3:9" ht="15">
      <c r="C775" s="3"/>
      <c r="D775" s="3"/>
      <c r="E775" s="3"/>
      <c r="H775" s="11"/>
      <c r="I775" s="11"/>
    </row>
    <row r="776" spans="3:9" ht="15">
      <c r="C776" s="3"/>
      <c r="D776" s="3"/>
      <c r="E776" s="3"/>
      <c r="H776" s="11"/>
      <c r="I776" s="11"/>
    </row>
    <row r="777" spans="3:9" ht="15">
      <c r="C777" s="3"/>
      <c r="D777" s="3"/>
      <c r="E777" s="3"/>
      <c r="H777" s="11"/>
      <c r="I777" s="11"/>
    </row>
    <row r="778" spans="3:9" ht="15">
      <c r="C778" s="3"/>
      <c r="D778" s="3"/>
      <c r="E778" s="3"/>
      <c r="H778" s="11"/>
      <c r="I778" s="11"/>
    </row>
    <row r="779" spans="3:9" ht="15">
      <c r="C779" s="3"/>
      <c r="D779" s="3"/>
      <c r="E779" s="3"/>
      <c r="H779" s="11"/>
      <c r="I779" s="11"/>
    </row>
    <row r="780" spans="3:9" ht="15">
      <c r="C780" s="3"/>
      <c r="D780" s="3"/>
      <c r="E780" s="3"/>
      <c r="H780" s="11"/>
      <c r="I780" s="11"/>
    </row>
    <row r="781" spans="3:9" ht="15">
      <c r="C781" s="3"/>
      <c r="D781" s="3"/>
      <c r="E781" s="3"/>
      <c r="H781" s="11"/>
      <c r="I781" s="11"/>
    </row>
    <row r="782" spans="3:9" ht="15">
      <c r="C782" s="3"/>
      <c r="D782" s="3"/>
      <c r="E782" s="3"/>
      <c r="H782" s="11"/>
      <c r="I782" s="11"/>
    </row>
    <row r="783" spans="3:9" ht="15">
      <c r="C783" s="3"/>
      <c r="D783" s="3"/>
      <c r="E783" s="3"/>
      <c r="H783" s="11"/>
      <c r="I783" s="11"/>
    </row>
    <row r="784" spans="3:9" ht="15">
      <c r="C784" s="3"/>
      <c r="D784" s="3"/>
      <c r="E784" s="3"/>
      <c r="H784" s="11"/>
      <c r="I784" s="11"/>
    </row>
    <row r="785" spans="3:9" ht="15">
      <c r="C785" s="3"/>
      <c r="D785" s="3"/>
      <c r="E785" s="3"/>
      <c r="H785" s="11"/>
      <c r="I785" s="11"/>
    </row>
    <row r="786" spans="3:9" ht="15">
      <c r="C786" s="3"/>
      <c r="D786" s="3"/>
      <c r="E786" s="3"/>
      <c r="H786" s="11"/>
      <c r="I786" s="11"/>
    </row>
    <row r="787" spans="3:9" ht="15">
      <c r="C787" s="3"/>
      <c r="D787" s="3"/>
      <c r="E787" s="3"/>
      <c r="H787" s="11"/>
      <c r="I787" s="11"/>
    </row>
    <row r="788" spans="3:9" ht="15">
      <c r="C788" s="3"/>
      <c r="D788" s="3"/>
      <c r="E788" s="3"/>
      <c r="H788" s="11"/>
      <c r="I788" s="11"/>
    </row>
    <row r="789" spans="3:9" ht="15">
      <c r="C789" s="3"/>
      <c r="D789" s="3"/>
      <c r="E789" s="3"/>
      <c r="H789" s="11"/>
      <c r="I789" s="11"/>
    </row>
    <row r="790" spans="3:9" ht="15">
      <c r="C790" s="3"/>
      <c r="D790" s="3"/>
      <c r="E790" s="3"/>
      <c r="H790" s="11"/>
      <c r="I790" s="11"/>
    </row>
    <row r="791" spans="3:9" ht="15">
      <c r="C791" s="3"/>
      <c r="D791" s="3"/>
      <c r="E791" s="3"/>
      <c r="H791" s="11"/>
      <c r="I791" s="11"/>
    </row>
    <row r="792" spans="3:9" ht="15">
      <c r="C792" s="3"/>
      <c r="D792" s="3"/>
      <c r="E792" s="3"/>
      <c r="H792" s="11"/>
      <c r="I792" s="11"/>
    </row>
    <row r="793" spans="3:9" ht="15">
      <c r="C793" s="3"/>
      <c r="D793" s="3"/>
      <c r="E793" s="3"/>
      <c r="H793" s="11"/>
      <c r="I793" s="11"/>
    </row>
    <row r="794" spans="3:9" ht="15">
      <c r="C794" s="3"/>
      <c r="D794" s="3"/>
      <c r="E794" s="3"/>
      <c r="H794" s="11"/>
      <c r="I794" s="11"/>
    </row>
    <row r="795" spans="3:9" ht="15">
      <c r="C795" s="3"/>
      <c r="D795" s="3"/>
      <c r="E795" s="3"/>
      <c r="H795" s="11"/>
      <c r="I795" s="11"/>
    </row>
    <row r="796" spans="3:9" ht="15">
      <c r="C796" s="3"/>
      <c r="D796" s="3"/>
      <c r="E796" s="3"/>
      <c r="H796" s="11"/>
      <c r="I796" s="11"/>
    </row>
    <row r="797" spans="3:9" ht="15">
      <c r="C797" s="3"/>
      <c r="D797" s="3"/>
      <c r="E797" s="3"/>
      <c r="H797" s="11"/>
      <c r="I797" s="11"/>
    </row>
    <row r="798" spans="3:9" ht="15">
      <c r="C798" s="3"/>
      <c r="D798" s="3"/>
      <c r="E798" s="3"/>
      <c r="H798" s="11"/>
      <c r="I798" s="11"/>
    </row>
    <row r="799" spans="3:9" ht="15">
      <c r="C799" s="3"/>
      <c r="D799" s="3"/>
      <c r="E799" s="3"/>
      <c r="H799" s="11"/>
      <c r="I799" s="11"/>
    </row>
    <row r="800" spans="3:9" ht="15">
      <c r="C800" s="3"/>
      <c r="D800" s="3"/>
      <c r="E800" s="3"/>
      <c r="H800" s="11"/>
      <c r="I800" s="11"/>
    </row>
    <row r="801" spans="3:9" ht="15">
      <c r="C801" s="3"/>
      <c r="D801" s="3"/>
      <c r="E801" s="3"/>
      <c r="H801" s="11"/>
      <c r="I801" s="11"/>
    </row>
    <row r="802" spans="3:9" ht="15">
      <c r="C802" s="3"/>
      <c r="D802" s="3"/>
      <c r="E802" s="3"/>
      <c r="H802" s="11"/>
      <c r="I802" s="11"/>
    </row>
    <row r="803" spans="3:9" ht="15">
      <c r="C803" s="3"/>
      <c r="D803" s="3"/>
      <c r="E803" s="3"/>
      <c r="H803" s="11"/>
      <c r="I803" s="11"/>
    </row>
    <row r="804" spans="3:9" ht="15">
      <c r="C804" s="3"/>
      <c r="D804" s="3"/>
      <c r="E804" s="3"/>
      <c r="H804" s="11"/>
      <c r="I804" s="11"/>
    </row>
    <row r="805" spans="3:9" ht="15">
      <c r="C805" s="3"/>
      <c r="D805" s="3"/>
      <c r="E805" s="3"/>
      <c r="H805" s="11"/>
      <c r="I805" s="11"/>
    </row>
    <row r="806" spans="3:9" ht="15">
      <c r="C806" s="3"/>
      <c r="D806" s="3"/>
      <c r="E806" s="3"/>
      <c r="H806" s="11"/>
      <c r="I806" s="11"/>
    </row>
    <row r="807" spans="3:9" ht="15">
      <c r="C807" s="3"/>
      <c r="D807" s="3"/>
      <c r="E807" s="3"/>
      <c r="H807" s="11"/>
      <c r="I807" s="11"/>
    </row>
    <row r="808" spans="3:9" ht="15">
      <c r="C808" s="3"/>
      <c r="D808" s="3"/>
      <c r="E808" s="3"/>
      <c r="H808" s="11"/>
      <c r="I808" s="11"/>
    </row>
    <row r="809" spans="3:9" ht="15">
      <c r="C809" s="3"/>
      <c r="D809" s="3"/>
      <c r="E809" s="3"/>
      <c r="H809" s="11"/>
      <c r="I809" s="11"/>
    </row>
    <row r="810" spans="3:9" ht="15">
      <c r="C810" s="3"/>
      <c r="D810" s="3"/>
      <c r="E810" s="3"/>
      <c r="H810" s="11"/>
      <c r="I810" s="11"/>
    </row>
    <row r="811" spans="3:9" ht="15">
      <c r="C811" s="3"/>
      <c r="D811" s="3"/>
      <c r="E811" s="3"/>
      <c r="H811" s="11"/>
      <c r="I811" s="11"/>
    </row>
    <row r="812" spans="3:9" ht="15">
      <c r="C812" s="3"/>
      <c r="D812" s="3"/>
      <c r="E812" s="3"/>
      <c r="H812" s="11"/>
      <c r="I812" s="11"/>
    </row>
    <row r="813" spans="3:9" ht="15">
      <c r="C813" s="3"/>
      <c r="D813" s="3"/>
      <c r="E813" s="3"/>
      <c r="H813" s="11"/>
      <c r="I813" s="11"/>
    </row>
    <row r="814" spans="3:9" ht="15">
      <c r="C814" s="3"/>
      <c r="D814" s="3"/>
      <c r="E814" s="3"/>
      <c r="H814" s="11"/>
      <c r="I814" s="11"/>
    </row>
    <row r="815" spans="3:9" ht="15">
      <c r="C815" s="3"/>
      <c r="D815" s="3"/>
      <c r="E815" s="3"/>
      <c r="H815" s="11"/>
      <c r="I815" s="11"/>
    </row>
    <row r="816" spans="3:9" ht="15">
      <c r="C816" s="3"/>
      <c r="D816" s="3"/>
      <c r="E816" s="3"/>
      <c r="H816" s="11"/>
      <c r="I816" s="11"/>
    </row>
    <row r="817" spans="3:9" ht="15">
      <c r="C817" s="3"/>
      <c r="D817" s="3"/>
      <c r="E817" s="3"/>
      <c r="H817" s="11"/>
      <c r="I817" s="11"/>
    </row>
    <row r="818" spans="3:9" ht="15">
      <c r="C818" s="3"/>
      <c r="D818" s="3"/>
      <c r="E818" s="3"/>
      <c r="H818" s="11"/>
      <c r="I818" s="11"/>
    </row>
    <row r="819" spans="3:9" ht="15">
      <c r="C819" s="3"/>
      <c r="D819" s="3"/>
      <c r="E819" s="3"/>
      <c r="H819" s="11"/>
      <c r="I819" s="11"/>
    </row>
    <row r="820" spans="3:9" ht="15">
      <c r="C820" s="3"/>
      <c r="D820" s="3"/>
      <c r="E820" s="3"/>
      <c r="H820" s="11"/>
      <c r="I820" s="11"/>
    </row>
    <row r="821" spans="3:9" ht="15">
      <c r="C821" s="3"/>
      <c r="D821" s="3"/>
      <c r="E821" s="3"/>
      <c r="H821" s="11"/>
      <c r="I821" s="11"/>
    </row>
    <row r="822" spans="3:9" ht="15">
      <c r="C822" s="3"/>
      <c r="D822" s="3"/>
      <c r="E822" s="3"/>
      <c r="H822" s="11"/>
      <c r="I822" s="11"/>
    </row>
    <row r="823" spans="3:9" ht="15">
      <c r="C823" s="3"/>
      <c r="D823" s="3"/>
      <c r="E823" s="3"/>
      <c r="H823" s="11"/>
      <c r="I823" s="11"/>
    </row>
    <row r="824" spans="3:9" ht="15">
      <c r="C824" s="3"/>
      <c r="D824" s="3"/>
      <c r="E824" s="3"/>
      <c r="H824" s="11"/>
      <c r="I824" s="11"/>
    </row>
    <row r="825" spans="3:9" ht="15">
      <c r="C825" s="3"/>
      <c r="D825" s="3"/>
      <c r="E825" s="3"/>
      <c r="H825" s="11"/>
      <c r="I825" s="11"/>
    </row>
    <row r="826" spans="3:9" ht="15">
      <c r="C826" s="3"/>
      <c r="D826" s="3"/>
      <c r="E826" s="3"/>
      <c r="H826" s="11"/>
      <c r="I826" s="11"/>
    </row>
    <row r="827" spans="3:9" ht="15">
      <c r="C827" s="3"/>
      <c r="D827" s="3"/>
      <c r="E827" s="3"/>
      <c r="H827" s="11"/>
      <c r="I827" s="11"/>
    </row>
    <row r="828" spans="3:9" ht="15">
      <c r="C828" s="3"/>
      <c r="D828" s="3"/>
      <c r="E828" s="3"/>
      <c r="H828" s="11"/>
      <c r="I828" s="11"/>
    </row>
    <row r="829" spans="3:9" ht="15">
      <c r="C829" s="3"/>
      <c r="D829" s="3"/>
      <c r="E829" s="3"/>
      <c r="H829" s="11"/>
      <c r="I829" s="11"/>
    </row>
    <row r="830" spans="3:9" ht="15">
      <c r="C830" s="3"/>
      <c r="D830" s="3"/>
      <c r="E830" s="3"/>
      <c r="H830" s="11"/>
      <c r="I830" s="11"/>
    </row>
    <row r="831" spans="3:9" ht="15">
      <c r="C831" s="3"/>
      <c r="D831" s="3"/>
      <c r="E831" s="3"/>
      <c r="H831" s="11"/>
      <c r="I831" s="11"/>
    </row>
    <row r="832" spans="3:9" ht="15">
      <c r="C832" s="3"/>
      <c r="D832" s="3"/>
      <c r="E832" s="3"/>
      <c r="H832" s="11"/>
      <c r="I832" s="11"/>
    </row>
    <row r="833" spans="3:9" ht="15">
      <c r="C833" s="3"/>
      <c r="D833" s="3"/>
      <c r="E833" s="3"/>
      <c r="H833" s="11"/>
      <c r="I833" s="11"/>
    </row>
    <row r="834" spans="3:9" ht="15">
      <c r="C834" s="3"/>
      <c r="D834" s="3"/>
      <c r="E834" s="3"/>
      <c r="H834" s="11"/>
      <c r="I834" s="11"/>
    </row>
    <row r="835" spans="3:9" ht="15">
      <c r="C835" s="3"/>
      <c r="D835" s="3"/>
      <c r="E835" s="3"/>
      <c r="H835" s="11"/>
      <c r="I835" s="11"/>
    </row>
    <row r="836" spans="3:9" ht="15">
      <c r="C836" s="3"/>
      <c r="D836" s="3"/>
      <c r="E836" s="3"/>
      <c r="H836" s="11"/>
      <c r="I836" s="11"/>
    </row>
    <row r="837" spans="3:9" ht="15">
      <c r="C837" s="3"/>
      <c r="D837" s="3"/>
      <c r="E837" s="3"/>
      <c r="H837" s="11"/>
      <c r="I837" s="11"/>
    </row>
    <row r="838" spans="3:9" ht="15">
      <c r="C838" s="3"/>
      <c r="D838" s="3"/>
      <c r="E838" s="3"/>
      <c r="H838" s="11"/>
      <c r="I838" s="11"/>
    </row>
    <row r="839" spans="3:9" ht="15">
      <c r="C839" s="3"/>
      <c r="D839" s="3"/>
      <c r="E839" s="3"/>
      <c r="H839" s="11"/>
      <c r="I839" s="11"/>
    </row>
    <row r="840" spans="3:9" ht="15">
      <c r="C840" s="3"/>
      <c r="D840" s="3"/>
      <c r="E840" s="3"/>
      <c r="H840" s="11"/>
      <c r="I840" s="11"/>
    </row>
    <row r="841" spans="3:9" ht="15">
      <c r="C841" s="3"/>
      <c r="D841" s="3"/>
      <c r="E841" s="3"/>
      <c r="H841" s="11"/>
      <c r="I841" s="11"/>
    </row>
    <row r="842" spans="3:9" ht="15">
      <c r="C842" s="3"/>
      <c r="D842" s="3"/>
      <c r="E842" s="3"/>
      <c r="H842" s="11"/>
      <c r="I842" s="11"/>
    </row>
    <row r="843" spans="3:9" ht="15">
      <c r="C843" s="3"/>
      <c r="D843" s="3"/>
      <c r="E843" s="3"/>
      <c r="H843" s="11"/>
      <c r="I843" s="11"/>
    </row>
    <row r="844" spans="3:9" ht="15">
      <c r="C844" s="3"/>
      <c r="D844" s="3"/>
      <c r="E844" s="3"/>
      <c r="H844" s="11"/>
      <c r="I844" s="11"/>
    </row>
    <row r="845" spans="3:9" ht="15">
      <c r="C845" s="3"/>
      <c r="D845" s="3"/>
      <c r="E845" s="3"/>
      <c r="H845" s="11"/>
      <c r="I845" s="11"/>
    </row>
    <row r="846" spans="3:9" ht="15">
      <c r="C846" s="3"/>
      <c r="D846" s="3"/>
      <c r="E846" s="3"/>
      <c r="H846" s="11"/>
      <c r="I846" s="11"/>
    </row>
    <row r="847" spans="3:9" ht="15">
      <c r="C847" s="3"/>
      <c r="D847" s="3"/>
      <c r="E847" s="3"/>
      <c r="H847" s="11"/>
      <c r="I847" s="11"/>
    </row>
    <row r="848" spans="3:9" ht="15">
      <c r="C848" s="3"/>
      <c r="D848" s="3"/>
      <c r="E848" s="3"/>
      <c r="H848" s="11"/>
      <c r="I848" s="11"/>
    </row>
    <row r="849" spans="3:9" ht="15">
      <c r="C849" s="3"/>
      <c r="D849" s="3"/>
      <c r="E849" s="3"/>
      <c r="H849" s="11"/>
      <c r="I849" s="11"/>
    </row>
    <row r="850" spans="3:9" ht="15">
      <c r="C850" s="3"/>
      <c r="D850" s="3"/>
      <c r="E850" s="3"/>
      <c r="H850" s="11"/>
      <c r="I850" s="11"/>
    </row>
    <row r="851" spans="3:9" ht="15">
      <c r="C851" s="3"/>
      <c r="D851" s="3"/>
      <c r="E851" s="3"/>
      <c r="H851" s="11"/>
      <c r="I851" s="11"/>
    </row>
    <row r="852" spans="3:9" ht="15">
      <c r="C852" s="3"/>
      <c r="D852" s="3"/>
      <c r="E852" s="3"/>
      <c r="H852" s="11"/>
      <c r="I852" s="11"/>
    </row>
    <row r="853" spans="3:9" ht="15">
      <c r="C853" s="3"/>
      <c r="D853" s="3"/>
      <c r="E853" s="3"/>
      <c r="H853" s="11"/>
      <c r="I853" s="11"/>
    </row>
    <row r="854" spans="3:9" ht="15">
      <c r="C854" s="3"/>
      <c r="D854" s="3"/>
      <c r="E854" s="3"/>
      <c r="H854" s="11"/>
      <c r="I854" s="11"/>
    </row>
    <row r="855" spans="3:9" ht="15">
      <c r="C855" s="3"/>
      <c r="D855" s="3"/>
      <c r="E855" s="3"/>
      <c r="H855" s="11"/>
      <c r="I855" s="11"/>
    </row>
    <row r="856" spans="3:9" ht="15">
      <c r="C856" s="3"/>
      <c r="D856" s="3"/>
      <c r="E856" s="3"/>
      <c r="H856" s="11"/>
      <c r="I856" s="11"/>
    </row>
    <row r="857" spans="3:9" ht="15">
      <c r="C857" s="3"/>
      <c r="D857" s="3"/>
      <c r="E857" s="3"/>
      <c r="H857" s="11"/>
      <c r="I857" s="11"/>
    </row>
    <row r="858" spans="3:9" ht="15">
      <c r="C858" s="3"/>
      <c r="D858" s="3"/>
      <c r="E858" s="3"/>
      <c r="H858" s="11"/>
      <c r="I858" s="11"/>
    </row>
    <row r="859" spans="3:9" ht="15">
      <c r="C859" s="3"/>
      <c r="D859" s="3"/>
      <c r="E859" s="3"/>
      <c r="H859" s="11"/>
      <c r="I859" s="11"/>
    </row>
    <row r="860" spans="3:9" ht="15">
      <c r="C860" s="3"/>
      <c r="D860" s="3"/>
      <c r="E860" s="3"/>
      <c r="H860" s="11"/>
      <c r="I860" s="11"/>
    </row>
    <row r="861" spans="3:9" ht="15">
      <c r="C861" s="3"/>
      <c r="D861" s="3"/>
      <c r="E861" s="3"/>
      <c r="H861" s="11"/>
      <c r="I861" s="11"/>
    </row>
    <row r="862" spans="3:9" ht="15">
      <c r="C862" s="3"/>
      <c r="D862" s="3"/>
      <c r="E862" s="3"/>
      <c r="H862" s="11"/>
      <c r="I862" s="11"/>
    </row>
    <row r="863" spans="3:9" ht="15">
      <c r="C863" s="3"/>
      <c r="D863" s="3"/>
      <c r="E863" s="3"/>
      <c r="H863" s="11"/>
      <c r="I863" s="11"/>
    </row>
    <row r="864" spans="3:9" ht="15">
      <c r="C864" s="3"/>
      <c r="D864" s="3"/>
      <c r="E864" s="3"/>
      <c r="H864" s="11"/>
      <c r="I864" s="11"/>
    </row>
    <row r="865" spans="3:9" ht="15">
      <c r="C865" s="3"/>
      <c r="D865" s="3"/>
      <c r="E865" s="3"/>
      <c r="H865" s="11"/>
      <c r="I865" s="11"/>
    </row>
    <row r="866" spans="3:9" ht="15">
      <c r="C866" s="3"/>
      <c r="D866" s="3"/>
      <c r="E866" s="3"/>
      <c r="H866" s="11"/>
      <c r="I866" s="11"/>
    </row>
    <row r="867" spans="3:9" ht="15">
      <c r="C867" s="3"/>
      <c r="D867" s="3"/>
      <c r="E867" s="3"/>
      <c r="H867" s="11"/>
      <c r="I867" s="11"/>
    </row>
    <row r="868" spans="3:9" ht="15">
      <c r="C868" s="3"/>
      <c r="D868" s="3"/>
      <c r="E868" s="3"/>
      <c r="H868" s="11"/>
      <c r="I868" s="11"/>
    </row>
    <row r="869" spans="3:9" ht="15">
      <c r="C869" s="3"/>
      <c r="D869" s="3"/>
      <c r="E869" s="3"/>
      <c r="H869" s="11"/>
      <c r="I869" s="11"/>
    </row>
    <row r="870" spans="3:9" ht="15">
      <c r="C870" s="3"/>
      <c r="D870" s="3"/>
      <c r="E870" s="3"/>
      <c r="H870" s="11"/>
      <c r="I870" s="11"/>
    </row>
    <row r="871" spans="3:9" ht="15">
      <c r="C871" s="3"/>
      <c r="D871" s="3"/>
      <c r="E871" s="3"/>
      <c r="H871" s="11"/>
      <c r="I871" s="11"/>
    </row>
    <row r="872" spans="3:9" ht="15">
      <c r="C872" s="3"/>
      <c r="D872" s="3"/>
      <c r="E872" s="3"/>
      <c r="H872" s="11"/>
      <c r="I872" s="11"/>
    </row>
    <row r="873" spans="3:9" ht="15">
      <c r="C873" s="3"/>
      <c r="D873" s="3"/>
      <c r="E873" s="3"/>
      <c r="H873" s="11"/>
      <c r="I873" s="11"/>
    </row>
    <row r="874" spans="3:9" ht="15">
      <c r="C874" s="3"/>
      <c r="D874" s="3"/>
      <c r="E874" s="3"/>
      <c r="H874" s="11"/>
      <c r="I874" s="11"/>
    </row>
    <row r="875" spans="3:9" ht="15">
      <c r="C875" s="3"/>
      <c r="D875" s="3"/>
      <c r="E875" s="3"/>
      <c r="H875" s="11"/>
      <c r="I875" s="11"/>
    </row>
    <row r="876" spans="3:9" ht="15">
      <c r="C876" s="3"/>
      <c r="D876" s="3"/>
      <c r="E876" s="3"/>
      <c r="H876" s="11"/>
      <c r="I876" s="11"/>
    </row>
    <row r="877" spans="3:9" ht="15">
      <c r="C877" s="3"/>
      <c r="D877" s="3"/>
      <c r="E877" s="3"/>
      <c r="H877" s="11"/>
      <c r="I877" s="11"/>
    </row>
    <row r="878" spans="3:9" ht="15">
      <c r="C878" s="3"/>
      <c r="D878" s="3"/>
      <c r="E878" s="3"/>
      <c r="H878" s="11"/>
      <c r="I878" s="11"/>
    </row>
    <row r="879" spans="3:9" ht="15">
      <c r="C879" s="3"/>
      <c r="D879" s="3"/>
      <c r="E879" s="3"/>
      <c r="H879" s="11"/>
      <c r="I879" s="11"/>
    </row>
    <row r="880" spans="3:9" ht="15">
      <c r="C880" s="3"/>
      <c r="D880" s="3"/>
      <c r="E880" s="3"/>
      <c r="H880" s="11"/>
      <c r="I880" s="11"/>
    </row>
    <row r="881" spans="3:9" ht="15">
      <c r="C881" s="3"/>
      <c r="D881" s="3"/>
      <c r="E881" s="3"/>
      <c r="H881" s="11"/>
      <c r="I881" s="11"/>
    </row>
    <row r="882" spans="3:9" ht="15">
      <c r="C882" s="3"/>
      <c r="D882" s="3"/>
      <c r="E882" s="3"/>
      <c r="H882" s="11"/>
      <c r="I882" s="11"/>
    </row>
    <row r="883" spans="3:9" ht="15">
      <c r="C883" s="3"/>
      <c r="D883" s="3"/>
      <c r="E883" s="3"/>
      <c r="H883" s="11"/>
      <c r="I883" s="11"/>
    </row>
    <row r="884" spans="3:9" ht="15">
      <c r="C884" s="3"/>
      <c r="D884" s="3"/>
      <c r="E884" s="3"/>
      <c r="H884" s="11"/>
      <c r="I884" s="11"/>
    </row>
    <row r="885" spans="3:9" ht="15">
      <c r="C885" s="3"/>
      <c r="D885" s="3"/>
      <c r="E885" s="3"/>
      <c r="H885" s="11"/>
      <c r="I885" s="11"/>
    </row>
    <row r="886" spans="3:9" ht="15">
      <c r="C886" s="3"/>
      <c r="D886" s="3"/>
      <c r="E886" s="3"/>
      <c r="H886" s="11"/>
      <c r="I886" s="11"/>
    </row>
    <row r="887" spans="3:9" ht="15">
      <c r="C887" s="3"/>
      <c r="D887" s="3"/>
      <c r="E887" s="3"/>
      <c r="H887" s="11"/>
      <c r="I887" s="11"/>
    </row>
    <row r="888" spans="3:9" ht="15">
      <c r="C888" s="3"/>
      <c r="D888" s="3"/>
      <c r="E888" s="3"/>
      <c r="H888" s="11"/>
      <c r="I888" s="11"/>
    </row>
    <row r="889" spans="3:9" ht="15">
      <c r="C889" s="3"/>
      <c r="D889" s="3"/>
      <c r="E889" s="3"/>
      <c r="H889" s="11"/>
      <c r="I889" s="11"/>
    </row>
    <row r="890" spans="3:9" ht="15">
      <c r="C890" s="3"/>
      <c r="D890" s="3"/>
      <c r="E890" s="3"/>
      <c r="H890" s="11"/>
      <c r="I890" s="11"/>
    </row>
    <row r="891" spans="3:9" ht="15">
      <c r="C891" s="3"/>
      <c r="D891" s="3"/>
      <c r="E891" s="3"/>
      <c r="H891" s="11"/>
      <c r="I891" s="11"/>
    </row>
    <row r="892" spans="3:9" ht="15">
      <c r="C892" s="3"/>
      <c r="D892" s="3"/>
      <c r="E892" s="3"/>
      <c r="H892" s="11"/>
      <c r="I892" s="11"/>
    </row>
    <row r="893" spans="3:9" ht="15">
      <c r="C893" s="3"/>
      <c r="D893" s="3"/>
      <c r="E893" s="3"/>
      <c r="H893" s="11"/>
      <c r="I893" s="11"/>
    </row>
    <row r="894" spans="3:9" ht="15">
      <c r="C894" s="3"/>
      <c r="D894" s="3"/>
      <c r="E894" s="3"/>
      <c r="H894" s="11"/>
      <c r="I894" s="11"/>
    </row>
    <row r="895" spans="3:9" ht="15">
      <c r="C895" s="3"/>
      <c r="D895" s="3"/>
      <c r="E895" s="3"/>
      <c r="H895" s="11"/>
      <c r="I895" s="11"/>
    </row>
    <row r="896" spans="3:9" ht="15">
      <c r="C896" s="3"/>
      <c r="D896" s="3"/>
      <c r="E896" s="3"/>
      <c r="H896" s="11"/>
      <c r="I896" s="11"/>
    </row>
    <row r="897" spans="3:9" ht="15">
      <c r="C897" s="3"/>
      <c r="D897" s="3"/>
      <c r="E897" s="3"/>
      <c r="H897" s="11"/>
      <c r="I897" s="11"/>
    </row>
    <row r="898" spans="3:9" ht="15">
      <c r="C898" s="3"/>
      <c r="D898" s="3"/>
      <c r="E898" s="3"/>
      <c r="H898" s="11"/>
      <c r="I898" s="11"/>
    </row>
    <row r="899" spans="3:9" ht="15">
      <c r="C899" s="3"/>
      <c r="D899" s="3"/>
      <c r="E899" s="3"/>
      <c r="H899" s="11"/>
      <c r="I899" s="11"/>
    </row>
    <row r="900" spans="3:9" ht="15">
      <c r="C900" s="3"/>
      <c r="D900" s="3"/>
      <c r="E900" s="3"/>
      <c r="H900" s="11"/>
      <c r="I900" s="11"/>
    </row>
    <row r="901" spans="3:9" ht="15">
      <c r="C901" s="3"/>
      <c r="D901" s="3"/>
      <c r="E901" s="3"/>
      <c r="H901" s="11"/>
      <c r="I901" s="11"/>
    </row>
    <row r="902" spans="3:9" ht="15">
      <c r="C902" s="3"/>
      <c r="D902" s="3"/>
      <c r="E902" s="3"/>
      <c r="H902" s="11"/>
      <c r="I902" s="11"/>
    </row>
    <row r="903" spans="3:9" ht="15">
      <c r="C903" s="3"/>
      <c r="D903" s="3"/>
      <c r="E903" s="3"/>
      <c r="H903" s="11"/>
      <c r="I903" s="11"/>
    </row>
    <row r="904" spans="3:9" ht="15">
      <c r="C904" s="3"/>
      <c r="D904" s="3"/>
      <c r="E904" s="3"/>
      <c r="H904" s="11"/>
      <c r="I904" s="11"/>
    </row>
    <row r="905" spans="3:9" ht="15">
      <c r="C905" s="3"/>
      <c r="D905" s="3"/>
      <c r="E905" s="3"/>
      <c r="H905" s="11"/>
      <c r="I905" s="11"/>
    </row>
    <row r="906" spans="3:9" ht="15">
      <c r="C906" s="3"/>
      <c r="D906" s="3"/>
      <c r="E906" s="3"/>
      <c r="H906" s="11"/>
      <c r="I906" s="11"/>
    </row>
    <row r="907" spans="3:9" ht="15">
      <c r="C907" s="3"/>
      <c r="D907" s="3"/>
      <c r="E907" s="3"/>
      <c r="H907" s="11"/>
      <c r="I907" s="11"/>
    </row>
    <row r="908" spans="3:9" ht="15">
      <c r="C908" s="3"/>
      <c r="D908" s="3"/>
      <c r="E908" s="3"/>
      <c r="H908" s="11"/>
      <c r="I908" s="11"/>
    </row>
    <row r="909" spans="3:9" ht="15">
      <c r="C909" s="3"/>
      <c r="D909" s="3"/>
      <c r="E909" s="3"/>
      <c r="H909" s="11"/>
      <c r="I909" s="11"/>
    </row>
    <row r="910" spans="3:9" ht="15">
      <c r="C910" s="3"/>
      <c r="D910" s="3"/>
      <c r="E910" s="3"/>
      <c r="H910" s="11"/>
      <c r="I910" s="11"/>
    </row>
    <row r="911" spans="3:9" ht="15">
      <c r="C911" s="3"/>
      <c r="D911" s="3"/>
      <c r="E911" s="3"/>
      <c r="H911" s="11"/>
      <c r="I911" s="11"/>
    </row>
    <row r="912" spans="3:9" ht="15">
      <c r="C912" s="3"/>
      <c r="D912" s="3"/>
      <c r="E912" s="3"/>
      <c r="H912" s="11"/>
      <c r="I912" s="11"/>
    </row>
    <row r="913" spans="3:9" ht="15">
      <c r="C913" s="3"/>
      <c r="D913" s="3"/>
      <c r="E913" s="3"/>
      <c r="H913" s="11"/>
      <c r="I913" s="11"/>
    </row>
    <row r="914" spans="3:9" ht="15">
      <c r="C914" s="3"/>
      <c r="D914" s="3"/>
      <c r="E914" s="3"/>
      <c r="H914" s="11"/>
      <c r="I914" s="11"/>
    </row>
    <row r="915" spans="3:9" ht="15">
      <c r="C915" s="3"/>
      <c r="D915" s="3"/>
      <c r="E915" s="3"/>
      <c r="H915" s="11"/>
      <c r="I915" s="11"/>
    </row>
    <row r="916" spans="3:9" ht="15">
      <c r="C916" s="3"/>
      <c r="D916" s="3"/>
      <c r="E916" s="3"/>
      <c r="H916" s="11"/>
      <c r="I916" s="11"/>
    </row>
    <row r="917" spans="3:9" ht="15">
      <c r="C917" s="3"/>
      <c r="D917" s="3"/>
      <c r="E917" s="3"/>
      <c r="H917" s="11"/>
      <c r="I917" s="11"/>
    </row>
    <row r="918" spans="3:9" ht="15">
      <c r="C918" s="3"/>
      <c r="D918" s="3"/>
      <c r="E918" s="3"/>
      <c r="H918" s="11"/>
      <c r="I918" s="11"/>
    </row>
    <row r="919" spans="3:9" ht="15">
      <c r="C919" s="3"/>
      <c r="D919" s="3"/>
      <c r="E919" s="3"/>
      <c r="H919" s="11"/>
      <c r="I919" s="11"/>
    </row>
    <row r="920" spans="3:9" ht="15">
      <c r="C920" s="3"/>
      <c r="D920" s="3"/>
      <c r="E920" s="3"/>
      <c r="H920" s="11"/>
      <c r="I920" s="11"/>
    </row>
    <row r="921" spans="3:9" ht="15">
      <c r="C921" s="3"/>
      <c r="D921" s="3"/>
      <c r="E921" s="3"/>
      <c r="H921" s="11"/>
      <c r="I921" s="11"/>
    </row>
    <row r="922" spans="3:9" ht="15">
      <c r="C922" s="3"/>
      <c r="D922" s="3"/>
      <c r="E922" s="3"/>
      <c r="H922" s="11"/>
      <c r="I922" s="11"/>
    </row>
    <row r="923" spans="3:9" ht="15">
      <c r="C923" s="3"/>
      <c r="D923" s="3"/>
      <c r="E923" s="3"/>
      <c r="H923" s="11"/>
      <c r="I923" s="11"/>
    </row>
    <row r="924" spans="3:9" ht="15">
      <c r="C924" s="3"/>
      <c r="D924" s="3"/>
      <c r="E924" s="3"/>
      <c r="H924" s="11"/>
      <c r="I924" s="11"/>
    </row>
    <row r="925" spans="3:9" ht="15">
      <c r="C925" s="3"/>
      <c r="D925" s="3"/>
      <c r="E925" s="3"/>
      <c r="H925" s="11"/>
      <c r="I925" s="11"/>
    </row>
    <row r="926" spans="3:9" ht="15">
      <c r="C926" s="3"/>
      <c r="D926" s="3"/>
      <c r="E926" s="3"/>
      <c r="H926" s="11"/>
      <c r="I926" s="11"/>
    </row>
    <row r="927" spans="3:9" ht="15">
      <c r="C927" s="3"/>
      <c r="D927" s="3"/>
      <c r="E927" s="3"/>
      <c r="H927" s="11"/>
      <c r="I927" s="11"/>
    </row>
    <row r="928" spans="3:9" ht="15">
      <c r="C928" s="3"/>
      <c r="D928" s="3"/>
      <c r="E928" s="3"/>
      <c r="H928" s="11"/>
      <c r="I928" s="11"/>
    </row>
    <row r="929" spans="3:9" ht="15">
      <c r="C929" s="3"/>
      <c r="D929" s="3"/>
      <c r="E929" s="3"/>
      <c r="H929" s="11"/>
      <c r="I929" s="11"/>
    </row>
    <row r="930" spans="3:9" ht="15">
      <c r="C930" s="3"/>
      <c r="D930" s="3"/>
      <c r="E930" s="3"/>
      <c r="H930" s="11"/>
      <c r="I930" s="11"/>
    </row>
    <row r="931" spans="3:9" ht="15">
      <c r="C931" s="3"/>
      <c r="D931" s="3"/>
      <c r="E931" s="3"/>
      <c r="H931" s="11"/>
      <c r="I931" s="11"/>
    </row>
    <row r="932" spans="3:9" ht="15">
      <c r="C932" s="3"/>
      <c r="D932" s="3"/>
      <c r="E932" s="3"/>
      <c r="H932" s="11"/>
      <c r="I932" s="11"/>
    </row>
    <row r="933" spans="3:9" ht="15">
      <c r="C933" s="3"/>
      <c r="D933" s="3"/>
      <c r="E933" s="3"/>
      <c r="H933" s="11"/>
      <c r="I933" s="11"/>
    </row>
    <row r="934" spans="3:9" ht="15">
      <c r="C934" s="3"/>
      <c r="D934" s="3"/>
      <c r="E934" s="3"/>
      <c r="H934" s="11"/>
      <c r="I934" s="11"/>
    </row>
    <row r="935" spans="3:9" ht="15">
      <c r="C935" s="3"/>
      <c r="D935" s="3"/>
      <c r="E935" s="3"/>
      <c r="H935" s="11"/>
      <c r="I935" s="11"/>
    </row>
    <row r="936" spans="3:9" ht="15">
      <c r="C936" s="3"/>
      <c r="D936" s="3"/>
      <c r="E936" s="3"/>
      <c r="H936" s="11"/>
      <c r="I936" s="11"/>
    </row>
    <row r="937" spans="3:9" ht="15">
      <c r="C937" s="3"/>
      <c r="D937" s="3"/>
      <c r="E937" s="3"/>
      <c r="H937" s="11"/>
      <c r="I937" s="11"/>
    </row>
    <row r="938" spans="3:9" ht="15">
      <c r="C938" s="3"/>
      <c r="D938" s="3"/>
      <c r="E938" s="3"/>
      <c r="H938" s="11"/>
      <c r="I938" s="11"/>
    </row>
    <row r="939" spans="3:9" ht="15">
      <c r="C939" s="3"/>
      <c r="D939" s="3"/>
      <c r="E939" s="3"/>
      <c r="H939" s="11"/>
      <c r="I939" s="11"/>
    </row>
    <row r="940" spans="3:9" ht="15">
      <c r="C940" s="3"/>
      <c r="D940" s="3"/>
      <c r="E940" s="3"/>
      <c r="H940" s="11"/>
      <c r="I940" s="11"/>
    </row>
    <row r="941" spans="3:9" ht="15">
      <c r="C941" s="3"/>
      <c r="D941" s="3"/>
      <c r="E941" s="3"/>
      <c r="H941" s="11"/>
      <c r="I941" s="11"/>
    </row>
    <row r="942" spans="3:9" ht="15">
      <c r="C942" s="3"/>
      <c r="D942" s="3"/>
      <c r="E942" s="3"/>
      <c r="H942" s="11"/>
      <c r="I942" s="11"/>
    </row>
    <row r="943" spans="3:9" ht="15">
      <c r="C943" s="3"/>
      <c r="D943" s="3"/>
      <c r="E943" s="3"/>
      <c r="H943" s="11"/>
      <c r="I943" s="11"/>
    </row>
    <row r="944" spans="3:9" ht="15">
      <c r="C944" s="3"/>
      <c r="D944" s="3"/>
      <c r="E944" s="3"/>
      <c r="H944" s="11"/>
      <c r="I944" s="11"/>
    </row>
    <row r="945" spans="3:9" ht="15">
      <c r="C945" s="3"/>
      <c r="D945" s="3"/>
      <c r="E945" s="3"/>
      <c r="H945" s="11"/>
      <c r="I945" s="11"/>
    </row>
    <row r="946" spans="3:9" ht="15">
      <c r="C946" s="3"/>
      <c r="D946" s="3"/>
      <c r="E946" s="3"/>
      <c r="H946" s="11"/>
      <c r="I946" s="11"/>
    </row>
    <row r="947" spans="3:9" ht="15">
      <c r="C947" s="3"/>
      <c r="D947" s="3"/>
      <c r="E947" s="3"/>
      <c r="H947" s="11"/>
      <c r="I947" s="11"/>
    </row>
    <row r="948" spans="3:9" ht="15">
      <c r="C948" s="3"/>
      <c r="D948" s="3"/>
      <c r="E948" s="3"/>
      <c r="H948" s="11"/>
      <c r="I948" s="11"/>
    </row>
    <row r="949" spans="3:9" ht="15">
      <c r="C949" s="3"/>
      <c r="D949" s="3"/>
      <c r="E949" s="3"/>
      <c r="H949" s="11"/>
      <c r="I949" s="11"/>
    </row>
    <row r="950" spans="3:9" ht="15">
      <c r="C950" s="3"/>
      <c r="D950" s="3"/>
      <c r="E950" s="3"/>
      <c r="H950" s="11"/>
      <c r="I950" s="11"/>
    </row>
    <row r="951" spans="3:9" ht="15">
      <c r="C951" s="3"/>
      <c r="D951" s="3"/>
      <c r="E951" s="3"/>
      <c r="H951" s="11"/>
      <c r="I951" s="11"/>
    </row>
    <row r="952" spans="3:9" ht="15">
      <c r="C952" s="3"/>
      <c r="D952" s="3"/>
      <c r="E952" s="3"/>
      <c r="H952" s="11"/>
      <c r="I952" s="11"/>
    </row>
    <row r="953" spans="3:9" ht="15">
      <c r="C953" s="3"/>
      <c r="D953" s="3"/>
      <c r="E953" s="3"/>
      <c r="H953" s="11"/>
      <c r="I953" s="11"/>
    </row>
    <row r="954" spans="3:9" ht="15">
      <c r="C954" s="3"/>
      <c r="D954" s="3"/>
      <c r="E954" s="3"/>
      <c r="H954" s="11"/>
      <c r="I954" s="11"/>
    </row>
    <row r="955" spans="3:9" ht="15">
      <c r="C955" s="3"/>
      <c r="D955" s="3"/>
      <c r="E955" s="3"/>
      <c r="H955" s="11"/>
      <c r="I955" s="11"/>
    </row>
    <row r="956" spans="3:9" ht="15">
      <c r="C956" s="3"/>
      <c r="D956" s="3"/>
      <c r="E956" s="3"/>
      <c r="H956" s="11"/>
      <c r="I956" s="11"/>
    </row>
    <row r="957" spans="3:9" ht="15">
      <c r="C957" s="3"/>
      <c r="D957" s="3"/>
      <c r="E957" s="3"/>
      <c r="H957" s="11"/>
      <c r="I957" s="11"/>
    </row>
    <row r="958" spans="3:9" ht="15">
      <c r="C958" s="3"/>
      <c r="D958" s="3"/>
      <c r="E958" s="3"/>
      <c r="H958" s="11"/>
      <c r="I958" s="11"/>
    </row>
    <row r="959" spans="3:9" ht="15">
      <c r="C959" s="3"/>
      <c r="D959" s="3"/>
      <c r="E959" s="3"/>
      <c r="H959" s="11"/>
      <c r="I959" s="11"/>
    </row>
    <row r="960" spans="3:9" ht="15">
      <c r="C960" s="3"/>
      <c r="D960" s="3"/>
      <c r="E960" s="3"/>
      <c r="H960" s="11"/>
      <c r="I960" s="11"/>
    </row>
    <row r="961" spans="3:9" ht="15">
      <c r="C961" s="3"/>
      <c r="D961" s="3"/>
      <c r="E961" s="3"/>
      <c r="H961" s="11"/>
      <c r="I961" s="11"/>
    </row>
    <row r="962" spans="3:9" ht="15">
      <c r="C962" s="3"/>
      <c r="D962" s="3"/>
      <c r="E962" s="3"/>
      <c r="H962" s="11"/>
      <c r="I962" s="11"/>
    </row>
    <row r="963" spans="3:9" ht="15">
      <c r="C963" s="3"/>
      <c r="D963" s="3"/>
      <c r="E963" s="3"/>
      <c r="H963" s="11"/>
      <c r="I963" s="11"/>
    </row>
    <row r="964" spans="3:9" ht="15">
      <c r="C964" s="3"/>
      <c r="D964" s="3"/>
      <c r="E964" s="3"/>
      <c r="H964" s="11"/>
      <c r="I964" s="11"/>
    </row>
    <row r="965" spans="3:9" ht="15">
      <c r="C965" s="3"/>
      <c r="D965" s="3"/>
      <c r="E965" s="3"/>
      <c r="H965" s="11"/>
      <c r="I965" s="11"/>
    </row>
    <row r="966" spans="3:9" ht="15">
      <c r="C966" s="3"/>
      <c r="D966" s="3"/>
      <c r="E966" s="3"/>
      <c r="H966" s="11"/>
      <c r="I966" s="11"/>
    </row>
    <row r="967" spans="3:9" ht="15">
      <c r="C967" s="3"/>
      <c r="D967" s="3"/>
      <c r="E967" s="3"/>
      <c r="H967" s="11"/>
      <c r="I967" s="11"/>
    </row>
    <row r="968" spans="3:9" ht="15">
      <c r="C968" s="3"/>
      <c r="D968" s="3"/>
      <c r="E968" s="3"/>
      <c r="H968" s="11"/>
      <c r="I968" s="11"/>
    </row>
    <row r="969" spans="3:9" ht="15">
      <c r="C969" s="3"/>
      <c r="D969" s="3"/>
      <c r="E969" s="3"/>
      <c r="H969" s="11"/>
      <c r="I969" s="11"/>
    </row>
    <row r="970" spans="3:9" ht="15">
      <c r="C970" s="3"/>
      <c r="D970" s="3"/>
      <c r="E970" s="3"/>
      <c r="H970" s="11"/>
      <c r="I970" s="11"/>
    </row>
    <row r="971" spans="3:9" ht="15">
      <c r="C971" s="3"/>
      <c r="D971" s="3"/>
      <c r="E971" s="3"/>
      <c r="H971" s="11"/>
      <c r="I971" s="11"/>
    </row>
    <row r="972" spans="3:9" ht="15">
      <c r="C972" s="3"/>
      <c r="D972" s="3"/>
      <c r="E972" s="3"/>
      <c r="H972" s="11"/>
      <c r="I972" s="11"/>
    </row>
    <row r="973" spans="3:9" ht="15">
      <c r="C973" s="3"/>
      <c r="D973" s="3"/>
      <c r="E973" s="3"/>
      <c r="H973" s="11"/>
      <c r="I973" s="11"/>
    </row>
    <row r="974" spans="3:9" ht="15">
      <c r="C974" s="3"/>
      <c r="D974" s="3"/>
      <c r="E974" s="3"/>
      <c r="H974" s="11"/>
      <c r="I974" s="11"/>
    </row>
    <row r="975" spans="3:9" ht="15">
      <c r="C975" s="3"/>
      <c r="D975" s="3"/>
      <c r="E975" s="3"/>
      <c r="H975" s="11"/>
      <c r="I975" s="11"/>
    </row>
    <row r="976" spans="3:9" ht="15">
      <c r="C976" s="3"/>
      <c r="D976" s="3"/>
      <c r="E976" s="3"/>
      <c r="H976" s="11"/>
      <c r="I976" s="11"/>
    </row>
    <row r="977" spans="3:9" ht="15">
      <c r="C977" s="3"/>
      <c r="D977" s="3"/>
      <c r="E977" s="3"/>
      <c r="H977" s="11"/>
      <c r="I977" s="11"/>
    </row>
    <row r="978" spans="3:9" ht="15">
      <c r="C978" s="3"/>
      <c r="D978" s="3"/>
      <c r="E978" s="3"/>
      <c r="H978" s="11"/>
      <c r="I978" s="11"/>
    </row>
    <row r="979" spans="3:9" ht="15">
      <c r="C979" s="3"/>
      <c r="D979" s="3"/>
      <c r="E979" s="3"/>
      <c r="H979" s="11"/>
      <c r="I979" s="11"/>
    </row>
    <row r="980" spans="3:9" ht="15">
      <c r="C980" s="3"/>
      <c r="D980" s="3"/>
      <c r="E980" s="3"/>
      <c r="H980" s="11"/>
      <c r="I980" s="11"/>
    </row>
    <row r="981" spans="3:9" ht="15">
      <c r="C981" s="3"/>
      <c r="D981" s="3"/>
      <c r="E981" s="3"/>
      <c r="H981" s="11"/>
      <c r="I981" s="11"/>
    </row>
    <row r="982" spans="3:9" ht="15">
      <c r="C982" s="3"/>
      <c r="D982" s="3"/>
      <c r="E982" s="3"/>
      <c r="H982" s="11"/>
      <c r="I982" s="11"/>
    </row>
    <row r="983" spans="3:9" ht="15">
      <c r="C983" s="3"/>
      <c r="D983" s="3"/>
      <c r="E983" s="3"/>
      <c r="H983" s="11"/>
      <c r="I983" s="11"/>
    </row>
    <row r="984" spans="3:9" ht="15">
      <c r="C984" s="3"/>
      <c r="D984" s="3"/>
      <c r="E984" s="3"/>
      <c r="H984" s="11"/>
      <c r="I984" s="11"/>
    </row>
    <row r="985" spans="3:9" ht="15">
      <c r="C985" s="3"/>
      <c r="D985" s="3"/>
      <c r="E985" s="3"/>
      <c r="H985" s="11"/>
      <c r="I985" s="11"/>
    </row>
    <row r="986" spans="3:9" ht="15">
      <c r="C986" s="3"/>
      <c r="D986" s="3"/>
      <c r="E986" s="3"/>
      <c r="H986" s="11"/>
      <c r="I986" s="11"/>
    </row>
    <row r="987" spans="3:9" ht="15">
      <c r="C987" s="3"/>
      <c r="D987" s="3"/>
      <c r="E987" s="3"/>
      <c r="H987" s="11"/>
      <c r="I987" s="11"/>
    </row>
    <row r="988" spans="3:9" ht="15">
      <c r="C988" s="3"/>
      <c r="D988" s="3"/>
      <c r="E988" s="3"/>
      <c r="H988" s="11"/>
      <c r="I988" s="11"/>
    </row>
    <row r="989" spans="3:9" ht="15">
      <c r="C989" s="3"/>
      <c r="D989" s="3"/>
      <c r="E989" s="3"/>
      <c r="H989" s="11"/>
      <c r="I989" s="11"/>
    </row>
    <row r="990" spans="3:9" ht="15">
      <c r="C990" s="3"/>
      <c r="D990" s="3"/>
      <c r="E990" s="3"/>
      <c r="H990" s="11"/>
      <c r="I990" s="11"/>
    </row>
    <row r="991" spans="3:9" ht="15">
      <c r="C991" s="3"/>
      <c r="D991" s="3"/>
      <c r="E991" s="3"/>
      <c r="H991" s="11"/>
      <c r="I991" s="11"/>
    </row>
    <row r="992" spans="3:9" ht="15">
      <c r="C992" s="3"/>
      <c r="D992" s="3"/>
      <c r="E992" s="3"/>
      <c r="H992" s="11"/>
      <c r="I992" s="11"/>
    </row>
    <row r="993" spans="3:9" ht="15">
      <c r="C993" s="3"/>
      <c r="D993" s="3"/>
      <c r="E993" s="3"/>
      <c r="H993" s="11"/>
      <c r="I993" s="11"/>
    </row>
    <row r="994" spans="3:9" ht="15">
      <c r="C994" s="3"/>
      <c r="D994" s="3"/>
      <c r="E994" s="3"/>
      <c r="H994" s="11"/>
      <c r="I994" s="11"/>
    </row>
    <row r="995" spans="3:9" ht="15">
      <c r="C995" s="3"/>
      <c r="D995" s="3"/>
      <c r="E995" s="3"/>
      <c r="H995" s="11"/>
      <c r="I995" s="11"/>
    </row>
    <row r="996" spans="3:9" ht="15">
      <c r="C996" s="3"/>
      <c r="D996" s="3"/>
      <c r="E996" s="3"/>
      <c r="H996" s="11"/>
      <c r="I996" s="11"/>
    </row>
    <row r="997" spans="3:9" ht="15">
      <c r="C997" s="3"/>
      <c r="D997" s="3"/>
      <c r="E997" s="3"/>
      <c r="H997" s="11"/>
      <c r="I997" s="11"/>
    </row>
    <row r="998" spans="3:9" ht="15">
      <c r="C998" s="3"/>
      <c r="D998" s="3"/>
      <c r="E998" s="3"/>
      <c r="H998" s="11"/>
      <c r="I998" s="11"/>
    </row>
    <row r="999" spans="3:9" ht="15">
      <c r="C999" s="3"/>
      <c r="D999" s="3"/>
      <c r="E999" s="3"/>
      <c r="H999" s="11"/>
      <c r="I999" s="11"/>
    </row>
    <row r="1000" spans="3:9" ht="15">
      <c r="C1000" s="3"/>
      <c r="D1000" s="3"/>
      <c r="E1000" s="3"/>
      <c r="H1000" s="11"/>
      <c r="I1000" s="11"/>
    </row>
    <row r="1001" spans="3:9" ht="15">
      <c r="C1001" s="3"/>
      <c r="D1001" s="3"/>
      <c r="E1001" s="3"/>
      <c r="H1001" s="11"/>
      <c r="I1001" s="11"/>
    </row>
    <row r="1002" spans="3:9" ht="15">
      <c r="C1002" s="3"/>
      <c r="D1002" s="3"/>
      <c r="E1002" s="3"/>
      <c r="H1002" s="11"/>
      <c r="I1002" s="11"/>
    </row>
  </sheetData>
  <sortState ref="A16:C22">
    <sortCondition ref="B18"/>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E34"/>
  <sheetViews>
    <sheetView workbookViewId="0">
      <selection activeCell="B31" sqref="B31:C33"/>
    </sheetView>
  </sheetViews>
  <sheetFormatPr baseColWidth="10" defaultColWidth="14.5" defaultRowHeight="15.75" customHeight="1" x14ac:dyDescent="0"/>
  <cols>
    <col min="3" max="4" width="27.33203125" customWidth="1"/>
    <col min="5" max="6" width="14.5" customWidth="1"/>
  </cols>
  <sheetData>
    <row r="1" spans="1:5" ht="15.75" customHeight="1">
      <c r="A1" s="86">
        <v>3</v>
      </c>
    </row>
    <row r="2" spans="1:5" ht="15.75" customHeight="1">
      <c r="B2" s="2" t="s">
        <v>0</v>
      </c>
    </row>
    <row r="4" spans="1:5" ht="15.75" customHeight="1">
      <c r="B4" s="92" t="s">
        <v>1109</v>
      </c>
      <c r="C4" s="93" t="s">
        <v>1145</v>
      </c>
      <c r="D4" s="94" t="s">
        <v>1146</v>
      </c>
      <c r="E4" s="93" t="s">
        <v>1141</v>
      </c>
    </row>
    <row r="5" spans="1:5" ht="15.75" customHeight="1">
      <c r="B5" s="84" t="s">
        <v>2</v>
      </c>
      <c r="C5" s="95">
        <f>VLOOKUP(B5, PivotTable!$A$3:$K$39, 6, FALSE)</f>
        <v>266.33333333333331</v>
      </c>
      <c r="D5" s="95">
        <f>VLOOKUP(B5, PivotTable!$A$3:$K$39, 5, FALSE)</f>
        <v>2849</v>
      </c>
      <c r="E5" s="96" t="b">
        <f>OR(D5&lt;$C$15, D5&gt;$C$16)</f>
        <v>0</v>
      </c>
    </row>
    <row r="6" spans="1:5" ht="15.75" customHeight="1">
      <c r="B6" s="85" t="s">
        <v>6</v>
      </c>
      <c r="C6" s="97">
        <f>VLOOKUP(B6, PivotTable!$A$3:$K$39, 6, FALSE)</f>
        <v>125.85714285714286</v>
      </c>
      <c r="D6" s="97">
        <f>VLOOKUP(B6, PivotTable!$A$3:$K$39, 5, FALSE)</f>
        <v>7284</v>
      </c>
      <c r="E6" s="96" t="b">
        <f>OR(D6&lt;$C$15, D6&gt;$C$16)</f>
        <v>0</v>
      </c>
    </row>
    <row r="7" spans="1:5" ht="15.75" customHeight="1">
      <c r="B7" s="85" t="s">
        <v>7</v>
      </c>
      <c r="C7" s="97">
        <f>VLOOKUP(B7, PivotTable!$A$3:$K$39, 6, FALSE)</f>
        <v>331.97500000000002</v>
      </c>
      <c r="D7" s="97">
        <f>VLOOKUP(B7, PivotTable!$A$3:$K$39, 5, FALSE)</f>
        <v>6168</v>
      </c>
      <c r="E7" s="96" t="b">
        <f>OR(D7&lt;$C$15, D7&gt;$C$16)</f>
        <v>0</v>
      </c>
    </row>
    <row r="8" spans="1:5" ht="15.75" customHeight="1">
      <c r="B8" s="85" t="s">
        <v>8</v>
      </c>
      <c r="C8" s="97">
        <f>VLOOKUP(B8, PivotTable!$A$3:$K$39, 6, FALSE)</f>
        <v>201.94230769230768</v>
      </c>
      <c r="D8" s="97">
        <f>VLOOKUP(B8, PivotTable!$A$3:$K$39, 5, FALSE)</f>
        <v>4679</v>
      </c>
      <c r="E8" s="96" t="b">
        <f>OR(D8&lt;$C$15, D8&gt;$C$16)</f>
        <v>0</v>
      </c>
    </row>
    <row r="9" spans="1:5" ht="15.75" customHeight="1">
      <c r="B9" s="98"/>
      <c r="C9" s="98"/>
      <c r="D9" s="98"/>
      <c r="E9" s="98"/>
    </row>
    <row r="10" spans="1:5" ht="15.75" customHeight="1">
      <c r="B10" s="98"/>
      <c r="C10" s="98"/>
      <c r="D10" s="98"/>
      <c r="E10" s="98"/>
    </row>
    <row r="11" spans="1:5" ht="15.75" customHeight="1">
      <c r="B11" s="99" t="s">
        <v>1135</v>
      </c>
      <c r="C11" s="99" t="s">
        <v>1144</v>
      </c>
      <c r="D11" s="98"/>
      <c r="E11" s="98"/>
    </row>
    <row r="12" spans="1:5" ht="15.75" customHeight="1">
      <c r="B12" s="100" t="s">
        <v>1136</v>
      </c>
      <c r="C12" s="100">
        <f xml:space="preserve"> QUARTILE(Table18[Number of Reviews], 1)</f>
        <v>4221.5</v>
      </c>
      <c r="D12" s="98"/>
      <c r="E12" s="98"/>
    </row>
    <row r="13" spans="1:5" ht="15.75" customHeight="1">
      <c r="B13" s="98" t="s">
        <v>1137</v>
      </c>
      <c r="C13" s="98">
        <f>QUARTILE(Table18[Number of Reviews],3)</f>
        <v>6447</v>
      </c>
      <c r="D13" s="98"/>
      <c r="E13" s="98"/>
    </row>
    <row r="14" spans="1:5" ht="15.75" customHeight="1">
      <c r="B14" s="98" t="s">
        <v>1138</v>
      </c>
      <c r="C14" s="98">
        <f xml:space="preserve"> C13-C12</f>
        <v>2225.5</v>
      </c>
      <c r="D14" s="98"/>
      <c r="E14" s="98"/>
    </row>
    <row r="15" spans="1:5" ht="15.75" customHeight="1">
      <c r="B15" s="98" t="s">
        <v>1139</v>
      </c>
      <c r="C15" s="98">
        <f xml:space="preserve"> C12 - (1.5*C14)</f>
        <v>883.25</v>
      </c>
      <c r="D15" s="98"/>
      <c r="E15" s="98"/>
    </row>
    <row r="16" spans="1:5" ht="15.75" customHeight="1">
      <c r="B16" s="98" t="s">
        <v>1140</v>
      </c>
      <c r="C16" s="98">
        <f xml:space="preserve"> C13 + (1.5*C14)</f>
        <v>9785.25</v>
      </c>
      <c r="D16" s="98"/>
      <c r="E16" s="98"/>
    </row>
    <row r="17" spans="1:5" ht="15.75" customHeight="1">
      <c r="B17" s="98" t="s">
        <v>1142</v>
      </c>
      <c r="C17" s="98">
        <f xml:space="preserve"> CORREL(Table18[Average Response Time],Table18[Number of Reviews])</f>
        <v>-0.37257620535348951</v>
      </c>
      <c r="D17" s="98"/>
      <c r="E17" s="98"/>
    </row>
    <row r="18" spans="1:5" ht="15.75" customHeight="1">
      <c r="B18" s="100" t="s">
        <v>1143</v>
      </c>
      <c r="C18" s="100">
        <f xml:space="preserve"> C17^2</f>
        <v>0.13881302879560559</v>
      </c>
      <c r="D18" s="98"/>
      <c r="E18" s="98"/>
    </row>
    <row r="19" spans="1:5" ht="15.75" customHeight="1">
      <c r="B19" s="98"/>
      <c r="C19" s="98"/>
      <c r="D19" s="98"/>
      <c r="E19" s="98"/>
    </row>
    <row r="20" spans="1:5" ht="15.75" customHeight="1">
      <c r="B20" s="98"/>
      <c r="C20" s="98"/>
      <c r="D20" s="98"/>
      <c r="E20" s="98"/>
    </row>
    <row r="21" spans="1:5" ht="15.75" customHeight="1">
      <c r="B21" s="98"/>
      <c r="C21" s="98"/>
      <c r="D21" s="98"/>
      <c r="E21" s="98"/>
    </row>
    <row r="22" spans="1:5" ht="15.75" customHeight="1">
      <c r="A22" s="86">
        <v>4</v>
      </c>
      <c r="B22" s="98"/>
      <c r="C22" s="98"/>
      <c r="D22" s="98"/>
      <c r="E22" s="98"/>
    </row>
    <row r="23" spans="1:5" ht="15.75" customHeight="1">
      <c r="B23" s="2" t="s">
        <v>9</v>
      </c>
      <c r="C23" s="98"/>
      <c r="D23" s="98"/>
      <c r="E23" s="98"/>
    </row>
    <row r="24" spans="1:5" ht="15.75" customHeight="1">
      <c r="B24" s="98"/>
      <c r="C24" s="98"/>
      <c r="D24" s="98"/>
      <c r="E24" s="98"/>
    </row>
    <row r="25" spans="1:5" ht="15.75" customHeight="1">
      <c r="B25" s="101" t="s">
        <v>1109</v>
      </c>
      <c r="C25" s="102" t="s">
        <v>1122</v>
      </c>
      <c r="D25" s="101" t="s">
        <v>1128</v>
      </c>
      <c r="E25" s="98"/>
    </row>
    <row r="26" spans="1:5" ht="15.75" customHeight="1">
      <c r="B26" s="5" t="s">
        <v>2</v>
      </c>
      <c r="C26" s="103">
        <f>VLOOKUP(B5, PivotTable!A3:K39, 4, FALSE)</f>
        <v>37.203703703703702</v>
      </c>
      <c r="D26" s="104">
        <f>VLOOKUP(B26, PivotTable!A3:K39, 7, FALSE)</f>
        <v>9.5882352941176467</v>
      </c>
      <c r="E26" s="98"/>
    </row>
    <row r="27" spans="1:5" ht="15.75" customHeight="1">
      <c r="B27" s="5" t="s">
        <v>6</v>
      </c>
      <c r="C27" s="103">
        <f>VLOOKUP(B6, PivotTable!A4:K40, 4, FALSE)</f>
        <v>66.089285714285708</v>
      </c>
      <c r="D27" s="104">
        <f>VLOOKUP(B27, PivotTable!A4:K40, 7, FALSE)</f>
        <v>9.7301587301587293</v>
      </c>
      <c r="E27" s="98"/>
    </row>
    <row r="28" spans="1:5" ht="15.75" customHeight="1">
      <c r="B28" s="5" t="s">
        <v>7</v>
      </c>
      <c r="C28" s="103">
        <f>VLOOKUP(B7, PivotTable!A5:K41, 4, FALSE)</f>
        <v>63.083333333333336</v>
      </c>
      <c r="D28" s="104">
        <f>VLOOKUP(B28, PivotTable!A5:K41, 7, FALSE)</f>
        <v>9.4029850746268657</v>
      </c>
      <c r="E28" s="98"/>
    </row>
    <row r="29" spans="1:5" ht="15.75" customHeight="1">
      <c r="B29" s="5" t="s">
        <v>8</v>
      </c>
      <c r="C29" s="103">
        <f>VLOOKUP(B8, PivotTable!A6:K42, 4, FALSE)</f>
        <v>8.8411428571428576</v>
      </c>
      <c r="D29" s="104">
        <f>VLOOKUP(B29, PivotTable!A6:K42, 7, FALSE)</f>
        <v>8.984375</v>
      </c>
      <c r="E29" s="98"/>
    </row>
    <row r="30" spans="1:5" ht="15.75" customHeight="1">
      <c r="B30" s="98"/>
      <c r="C30" s="98"/>
      <c r="D30" s="98"/>
      <c r="E30" s="98"/>
    </row>
    <row r="31" spans="1:5" ht="15.75" customHeight="1">
      <c r="B31" s="105" t="s">
        <v>1151</v>
      </c>
      <c r="C31" s="105" t="s">
        <v>1105</v>
      </c>
      <c r="D31" s="98"/>
      <c r="E31" s="98"/>
    </row>
    <row r="32" spans="1:5" ht="15.75" customHeight="1">
      <c r="B32" s="98" t="s">
        <v>1142</v>
      </c>
      <c r="C32" s="98">
        <f xml:space="preserve"> CORREL(D26:D29, C26:C29)</f>
        <v>0.79927202571674583</v>
      </c>
      <c r="D32" s="98"/>
      <c r="E32" s="98"/>
    </row>
    <row r="33" spans="2:5" ht="15.75" customHeight="1">
      <c r="B33" s="100" t="s">
        <v>1150</v>
      </c>
      <c r="C33" s="100">
        <f xml:space="preserve"> C32^2</f>
        <v>0.63883577109335044</v>
      </c>
      <c r="D33" s="98"/>
      <c r="E33" s="98"/>
    </row>
    <row r="34" spans="2:5" ht="15.75" customHeight="1">
      <c r="B34" s="98"/>
      <c r="C34" s="98"/>
      <c r="D34" s="98"/>
      <c r="E34" s="98"/>
    </row>
  </sheetData>
  <pageMargins left="0.75" right="0.75" top="1" bottom="1" header="0.5" footer="0.5"/>
  <drawing r:id="rId1"/>
  <tableParts count="3">
    <tablePart r:id="rId2"/>
    <tablePart r:id="rId3"/>
    <tablePart r:id="rId4"/>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1001"/>
  <sheetViews>
    <sheetView topLeftCell="A4" workbookViewId="0">
      <selection activeCell="C22" sqref="C22:F27"/>
    </sheetView>
  </sheetViews>
  <sheetFormatPr baseColWidth="10" defaultColWidth="14.5" defaultRowHeight="15.75" customHeight="1" x14ac:dyDescent="0"/>
  <cols>
    <col min="2" max="2" width="12.83203125" customWidth="1"/>
    <col min="3" max="3" width="20.83203125" customWidth="1"/>
    <col min="4" max="4" width="22.1640625" customWidth="1"/>
    <col min="5" max="5" width="26.6640625" customWidth="1"/>
    <col min="6" max="6" width="25.33203125" customWidth="1"/>
  </cols>
  <sheetData>
    <row r="1" spans="1:7" ht="15.75" customHeight="1">
      <c r="A1" s="87">
        <v>5</v>
      </c>
    </row>
    <row r="2" spans="1:7" ht="15.75" customHeight="1">
      <c r="B2" s="2" t="s">
        <v>53</v>
      </c>
      <c r="E2" s="22"/>
      <c r="F2" s="23"/>
    </row>
    <row r="3" spans="1:7" ht="15.75" customHeight="1">
      <c r="C3" s="24"/>
      <c r="D3" s="24"/>
      <c r="E3" s="22"/>
      <c r="F3" s="23"/>
    </row>
    <row r="4" spans="1:7" ht="15.75" customHeight="1">
      <c r="C4" s="101" t="s">
        <v>1109</v>
      </c>
      <c r="D4" s="101" t="s">
        <v>1152</v>
      </c>
      <c r="E4" s="22"/>
      <c r="F4" s="23"/>
      <c r="G4" s="98"/>
    </row>
    <row r="5" spans="1:7" ht="15.75" customHeight="1">
      <c r="C5" s="5" t="s">
        <v>2</v>
      </c>
      <c r="D5" s="25">
        <v>0.65</v>
      </c>
      <c r="E5" s="22"/>
      <c r="F5" s="23"/>
      <c r="G5" s="98"/>
    </row>
    <row r="6" spans="1:7" ht="15.75" customHeight="1">
      <c r="C6" s="5" t="s">
        <v>6</v>
      </c>
      <c r="D6" s="25">
        <v>0.6</v>
      </c>
      <c r="E6" s="22"/>
      <c r="F6" s="23"/>
      <c r="G6" s="98"/>
    </row>
    <row r="7" spans="1:7" ht="15.75" customHeight="1">
      <c r="C7" s="5" t="s">
        <v>7</v>
      </c>
      <c r="D7" s="25">
        <v>0.85</v>
      </c>
      <c r="E7" s="22"/>
      <c r="F7" s="23"/>
      <c r="G7" s="98"/>
    </row>
    <row r="8" spans="1:7" ht="15.75" customHeight="1">
      <c r="C8" s="5" t="s">
        <v>8</v>
      </c>
      <c r="D8" s="25">
        <v>0.75</v>
      </c>
      <c r="E8" s="22"/>
      <c r="F8" s="23"/>
      <c r="G8" s="98"/>
    </row>
    <row r="9" spans="1:7" ht="15.75" customHeight="1">
      <c r="C9" s="98"/>
      <c r="D9" s="98"/>
      <c r="E9" s="22"/>
      <c r="F9" s="23"/>
      <c r="G9" s="98"/>
    </row>
    <row r="10" spans="1:7" ht="15.75" customHeight="1">
      <c r="C10" s="98"/>
      <c r="D10" s="98"/>
      <c r="E10" s="22"/>
      <c r="F10" s="23"/>
      <c r="G10" s="98"/>
    </row>
    <row r="11" spans="1:7" ht="15.75" customHeight="1">
      <c r="B11" s="2" t="s">
        <v>67</v>
      </c>
      <c r="C11" s="98"/>
      <c r="D11" s="98"/>
      <c r="E11" s="22"/>
      <c r="F11" s="23"/>
      <c r="G11" s="98"/>
    </row>
    <row r="12" spans="1:7" ht="15.75" customHeight="1">
      <c r="C12" s="98"/>
      <c r="D12" s="98"/>
      <c r="E12" s="22"/>
      <c r="F12" s="23"/>
      <c r="G12" s="98"/>
    </row>
    <row r="13" spans="1:7" ht="15.75" customHeight="1">
      <c r="C13" s="88" t="s">
        <v>1109</v>
      </c>
      <c r="D13" s="88" t="s">
        <v>1153</v>
      </c>
      <c r="E13" s="22"/>
      <c r="F13" s="23"/>
      <c r="G13" s="98"/>
    </row>
    <row r="14" spans="1:7" ht="15.75" customHeight="1">
      <c r="C14" s="21" t="s">
        <v>2</v>
      </c>
      <c r="D14" s="29">
        <v>69</v>
      </c>
      <c r="E14" s="22"/>
      <c r="F14" s="23"/>
      <c r="G14" s="98"/>
    </row>
    <row r="15" spans="1:7" ht="15.75" customHeight="1">
      <c r="C15" s="21" t="s">
        <v>6</v>
      </c>
      <c r="D15" s="29">
        <v>69</v>
      </c>
      <c r="E15" s="22"/>
      <c r="F15" s="23"/>
      <c r="G15" s="98"/>
    </row>
    <row r="16" spans="1:7" ht="15.75" customHeight="1">
      <c r="C16" s="21" t="s">
        <v>7</v>
      </c>
      <c r="D16" s="29">
        <v>70</v>
      </c>
      <c r="E16" s="22"/>
      <c r="F16" s="23"/>
      <c r="G16" s="98"/>
    </row>
    <row r="17" spans="2:7" ht="15.75" customHeight="1">
      <c r="C17" s="21" t="s">
        <v>8</v>
      </c>
      <c r="D17" s="29">
        <v>70</v>
      </c>
      <c r="E17" s="22"/>
      <c r="F17" s="23"/>
      <c r="G17" s="98"/>
    </row>
    <row r="18" spans="2:7" ht="15.75" customHeight="1">
      <c r="C18" s="98"/>
      <c r="D18" s="98"/>
      <c r="E18" s="22"/>
      <c r="F18" s="23"/>
      <c r="G18" s="98"/>
    </row>
    <row r="19" spans="2:7" ht="15.75" customHeight="1">
      <c r="C19" s="98"/>
      <c r="D19" s="98"/>
      <c r="E19" s="22"/>
      <c r="F19" s="23"/>
      <c r="G19" s="98"/>
    </row>
    <row r="20" spans="2:7" ht="15.75" customHeight="1">
      <c r="B20" s="2" t="s">
        <v>77</v>
      </c>
      <c r="C20" s="98"/>
      <c r="D20" s="98"/>
      <c r="E20" s="22"/>
      <c r="F20" s="23"/>
      <c r="G20" s="98"/>
    </row>
    <row r="21" spans="2:7" ht="15.75" customHeight="1">
      <c r="C21" s="98"/>
      <c r="D21" s="98"/>
      <c r="E21" s="22"/>
      <c r="F21" s="23"/>
      <c r="G21" s="98"/>
    </row>
    <row r="22" spans="2:7" ht="15.75" customHeight="1">
      <c r="C22" s="112" t="s">
        <v>1109</v>
      </c>
      <c r="D22" s="113" t="s">
        <v>1154</v>
      </c>
      <c r="E22" s="113" t="s">
        <v>1155</v>
      </c>
      <c r="F22" s="114" t="s">
        <v>1156</v>
      </c>
      <c r="G22" s="98"/>
    </row>
    <row r="23" spans="2:7" ht="15.75" customHeight="1">
      <c r="C23" s="115" t="s">
        <v>2</v>
      </c>
      <c r="D23" s="116">
        <v>11878.15</v>
      </c>
      <c r="E23" s="117">
        <f>SUMIFS(raw_data!AH:AH,raw_data!Q:Q,C23)</f>
        <v>26</v>
      </c>
      <c r="F23" s="118">
        <f>E23/D14</f>
        <v>0.37681159420289856</v>
      </c>
      <c r="G23" s="98"/>
    </row>
    <row r="24" spans="2:7" ht="15.75" customHeight="1">
      <c r="C24" s="115" t="s">
        <v>6</v>
      </c>
      <c r="D24" s="116">
        <v>24590.720000000001</v>
      </c>
      <c r="E24" s="117">
        <f>SUMIFS(raw_data!AH:AH,raw_data!Q:Q,C24)</f>
        <v>19</v>
      </c>
      <c r="F24" s="118">
        <f>E24/D15</f>
        <v>0.27536231884057971</v>
      </c>
      <c r="G24" s="106"/>
    </row>
    <row r="25" spans="2:7" ht="15.75" customHeight="1">
      <c r="C25" s="115" t="s">
        <v>7</v>
      </c>
      <c r="D25" s="116">
        <v>20684.560000000001</v>
      </c>
      <c r="E25" s="117">
        <f>SUMIFS(raw_data!AH:AH,raw_data!Q:Q,C25)</f>
        <v>31</v>
      </c>
      <c r="F25" s="118">
        <f>E25/D16</f>
        <v>0.44285714285714284</v>
      </c>
      <c r="G25" s="98"/>
    </row>
    <row r="26" spans="2:7" ht="15.75" customHeight="1">
      <c r="C26" s="115" t="s">
        <v>8</v>
      </c>
      <c r="D26" s="116">
        <v>7862.54</v>
      </c>
      <c r="E26" s="117">
        <f>SUMIFS(raw_data!AH:AH,raw_data!Q:Q,C26)</f>
        <v>33</v>
      </c>
      <c r="F26" s="118">
        <f>E26/D17</f>
        <v>0.47142857142857142</v>
      </c>
      <c r="G26" s="98"/>
    </row>
    <row r="27" spans="2:7" ht="15.75" customHeight="1">
      <c r="C27" s="119" t="s">
        <v>1159</v>
      </c>
      <c r="D27" s="120"/>
      <c r="E27" s="121"/>
      <c r="F27" s="122">
        <f xml:space="preserve"> AVERAGE(F23:F26)</f>
        <v>0.39161490683229816</v>
      </c>
      <c r="G27" s="98"/>
    </row>
    <row r="28" spans="2:7" ht="15.75" customHeight="1">
      <c r="G28" s="98"/>
    </row>
    <row r="30" spans="2:7" ht="15.75" customHeight="1">
      <c r="D30" s="22"/>
      <c r="E30" s="23"/>
    </row>
    <row r="31" spans="2:7" ht="15.75" customHeight="1">
      <c r="D31" s="22"/>
      <c r="E31" s="23"/>
    </row>
    <row r="32" spans="2:7" ht="15.75" customHeight="1">
      <c r="D32" s="22"/>
      <c r="E32" s="23"/>
    </row>
    <row r="33" spans="4:5" ht="15.75" customHeight="1">
      <c r="D33" s="22"/>
      <c r="E33" s="23"/>
    </row>
    <row r="34" spans="4:5" ht="15.75" customHeight="1">
      <c r="D34" s="22"/>
      <c r="E34" s="23"/>
    </row>
    <row r="35" spans="4:5" ht="15.75" customHeight="1">
      <c r="D35" s="22"/>
      <c r="E35" s="23"/>
    </row>
    <row r="36" spans="4:5" ht="15.75" customHeight="1">
      <c r="D36" s="22"/>
      <c r="E36" s="23"/>
    </row>
    <row r="37" spans="4:5" ht="15.75" customHeight="1">
      <c r="D37" s="22"/>
      <c r="E37" s="23"/>
    </row>
    <row r="38" spans="4:5" ht="15.75" customHeight="1">
      <c r="D38" s="22"/>
      <c r="E38" s="23"/>
    </row>
    <row r="39" spans="4:5" ht="15.75" customHeight="1">
      <c r="D39" s="22"/>
      <c r="E39" s="23"/>
    </row>
    <row r="40" spans="4:5" ht="15.75" customHeight="1">
      <c r="D40" s="22"/>
      <c r="E40" s="23"/>
    </row>
    <row r="41" spans="4:5" ht="15.75" customHeight="1">
      <c r="D41" s="22"/>
      <c r="E41" s="23"/>
    </row>
    <row r="42" spans="4:5" ht="15.75" customHeight="1">
      <c r="D42" s="22"/>
      <c r="E42" s="23"/>
    </row>
    <row r="43" spans="4:5" ht="15.75" customHeight="1">
      <c r="D43" s="22"/>
      <c r="E43" s="23"/>
    </row>
    <row r="44" spans="4:5" ht="15.75" customHeight="1">
      <c r="D44" s="22"/>
      <c r="E44" s="23"/>
    </row>
    <row r="45" spans="4:5" ht="15.75" customHeight="1">
      <c r="D45" s="22"/>
      <c r="E45" s="23"/>
    </row>
    <row r="46" spans="4:5" ht="15.75" customHeight="1">
      <c r="D46" s="22"/>
      <c r="E46" s="23"/>
    </row>
    <row r="47" spans="4:5" ht="15.75" customHeight="1">
      <c r="D47" s="22"/>
      <c r="E47" s="23"/>
    </row>
    <row r="48" spans="4:5" ht="15.75" customHeight="1">
      <c r="D48" s="22"/>
      <c r="E48" s="23"/>
    </row>
    <row r="49" spans="4:5" ht="15.75" customHeight="1">
      <c r="D49" s="22"/>
      <c r="E49" s="23"/>
    </row>
    <row r="50" spans="4:5" ht="15.75" customHeight="1">
      <c r="D50" s="22"/>
      <c r="E50" s="23"/>
    </row>
    <row r="51" spans="4:5" ht="15.75" customHeight="1">
      <c r="D51" s="22"/>
      <c r="E51" s="23"/>
    </row>
    <row r="52" spans="4:5" ht="15.75" customHeight="1">
      <c r="D52" s="22"/>
      <c r="E52" s="23"/>
    </row>
    <row r="53" spans="4:5" ht="15.75" customHeight="1">
      <c r="D53" s="22"/>
      <c r="E53" s="23"/>
    </row>
    <row r="54" spans="4:5" ht="15.75" customHeight="1">
      <c r="D54" s="22"/>
      <c r="E54" s="23"/>
    </row>
    <row r="55" spans="4:5" ht="15.75" customHeight="1">
      <c r="D55" s="22"/>
      <c r="E55" s="23"/>
    </row>
    <row r="56" spans="4:5" ht="15.75" customHeight="1">
      <c r="D56" s="22"/>
      <c r="E56" s="23"/>
    </row>
    <row r="57" spans="4:5" ht="15.75" customHeight="1">
      <c r="D57" s="22"/>
      <c r="E57" s="23"/>
    </row>
    <row r="58" spans="4:5" ht="15.75" customHeight="1">
      <c r="D58" s="22"/>
      <c r="E58" s="23"/>
    </row>
    <row r="59" spans="4:5" ht="15.75" customHeight="1">
      <c r="D59" s="22"/>
      <c r="E59" s="23"/>
    </row>
    <row r="60" spans="4:5" ht="15.75" customHeight="1">
      <c r="D60" s="22"/>
      <c r="E60" s="23"/>
    </row>
    <row r="61" spans="4:5" ht="15.75" customHeight="1">
      <c r="D61" s="22"/>
      <c r="E61" s="23"/>
    </row>
    <row r="62" spans="4:5" ht="15.75" customHeight="1">
      <c r="D62" s="22"/>
      <c r="E62" s="23"/>
    </row>
    <row r="63" spans="4:5" ht="15.75" customHeight="1">
      <c r="D63" s="22"/>
      <c r="E63" s="23"/>
    </row>
    <row r="64" spans="4:5" ht="15.75" customHeight="1">
      <c r="D64" s="22"/>
      <c r="E64" s="23"/>
    </row>
    <row r="65" spans="4:5" ht="15.75" customHeight="1">
      <c r="D65" s="22"/>
      <c r="E65" s="23"/>
    </row>
    <row r="66" spans="4:5" ht="15.75" customHeight="1">
      <c r="D66" s="22"/>
      <c r="E66" s="23"/>
    </row>
    <row r="67" spans="4:5" ht="15.75" customHeight="1">
      <c r="D67" s="22"/>
      <c r="E67" s="23"/>
    </row>
    <row r="68" spans="4:5" ht="15.75" customHeight="1">
      <c r="D68" s="22"/>
      <c r="E68" s="23"/>
    </row>
    <row r="69" spans="4:5" ht="15.75" customHeight="1">
      <c r="D69" s="22"/>
      <c r="E69" s="23"/>
    </row>
    <row r="70" spans="4:5" ht="15.75" customHeight="1">
      <c r="D70" s="22"/>
      <c r="E70" s="23"/>
    </row>
    <row r="71" spans="4:5" ht="15.75" customHeight="1">
      <c r="D71" s="22"/>
      <c r="E71" s="23"/>
    </row>
    <row r="72" spans="4:5" ht="15.75" customHeight="1">
      <c r="D72" s="22"/>
      <c r="E72" s="23"/>
    </row>
    <row r="73" spans="4:5" ht="15.75" customHeight="1">
      <c r="D73" s="22"/>
      <c r="E73" s="23"/>
    </row>
    <row r="74" spans="4:5" ht="15.75" customHeight="1">
      <c r="D74" s="22"/>
      <c r="E74" s="23"/>
    </row>
    <row r="75" spans="4:5" ht="15.75" customHeight="1">
      <c r="D75" s="22"/>
      <c r="E75" s="23"/>
    </row>
    <row r="76" spans="4:5" ht="15.75" customHeight="1">
      <c r="D76" s="22"/>
      <c r="E76" s="23"/>
    </row>
    <row r="77" spans="4:5" ht="15.75" customHeight="1">
      <c r="D77" s="22"/>
      <c r="E77" s="23"/>
    </row>
    <row r="78" spans="4:5" ht="15.75" customHeight="1">
      <c r="D78" s="22"/>
      <c r="E78" s="23"/>
    </row>
    <row r="79" spans="4:5" ht="15.75" customHeight="1">
      <c r="D79" s="22"/>
      <c r="E79" s="23"/>
    </row>
    <row r="80" spans="4:5" ht="15.75" customHeight="1">
      <c r="D80" s="22"/>
      <c r="E80" s="23"/>
    </row>
    <row r="81" spans="4:5" ht="15.75" customHeight="1">
      <c r="D81" s="22"/>
      <c r="E81" s="23"/>
    </row>
    <row r="82" spans="4:5" ht="15.75" customHeight="1">
      <c r="D82" s="22"/>
      <c r="E82" s="23"/>
    </row>
    <row r="83" spans="4:5" ht="15.75" customHeight="1">
      <c r="D83" s="22"/>
      <c r="E83" s="23"/>
    </row>
    <row r="84" spans="4:5" ht="15.75" customHeight="1">
      <c r="D84" s="22"/>
      <c r="E84" s="23"/>
    </row>
    <row r="85" spans="4:5" ht="15.75" customHeight="1">
      <c r="D85" s="22"/>
      <c r="E85" s="23"/>
    </row>
    <row r="86" spans="4:5" ht="15.75" customHeight="1">
      <c r="D86" s="22"/>
      <c r="E86" s="23"/>
    </row>
    <row r="87" spans="4:5" ht="15.75" customHeight="1">
      <c r="D87" s="22"/>
      <c r="E87" s="23"/>
    </row>
    <row r="88" spans="4:5" ht="15.75" customHeight="1">
      <c r="D88" s="22"/>
      <c r="E88" s="23"/>
    </row>
    <row r="89" spans="4:5" ht="15.75" customHeight="1">
      <c r="D89" s="22"/>
      <c r="E89" s="23"/>
    </row>
    <row r="90" spans="4:5" ht="15.75" customHeight="1">
      <c r="D90" s="22"/>
      <c r="E90" s="23"/>
    </row>
    <row r="91" spans="4:5" ht="15.75" customHeight="1">
      <c r="D91" s="22"/>
      <c r="E91" s="23"/>
    </row>
    <row r="92" spans="4:5" ht="15.75" customHeight="1">
      <c r="D92" s="22"/>
      <c r="E92" s="23"/>
    </row>
    <row r="93" spans="4:5" ht="15.75" customHeight="1">
      <c r="D93" s="22"/>
      <c r="E93" s="23"/>
    </row>
    <row r="94" spans="4:5" ht="15.75" customHeight="1">
      <c r="D94" s="22"/>
      <c r="E94" s="23"/>
    </row>
    <row r="95" spans="4:5" ht="15.75" customHeight="1">
      <c r="D95" s="22"/>
      <c r="E95" s="23"/>
    </row>
    <row r="96" spans="4:5" ht="15.75" customHeight="1">
      <c r="D96" s="22"/>
      <c r="E96" s="23"/>
    </row>
    <row r="97" spans="4:5" ht="15.75" customHeight="1">
      <c r="D97" s="22"/>
      <c r="E97" s="23"/>
    </row>
    <row r="98" spans="4:5" ht="15.75" customHeight="1">
      <c r="D98" s="22"/>
      <c r="E98" s="23"/>
    </row>
    <row r="99" spans="4:5" ht="15.75" customHeight="1">
      <c r="D99" s="22"/>
      <c r="E99" s="23"/>
    </row>
    <row r="100" spans="4:5" ht="15.75" customHeight="1">
      <c r="D100" s="22"/>
      <c r="E100" s="23"/>
    </row>
    <row r="101" spans="4:5" ht="15.75" customHeight="1">
      <c r="D101" s="22"/>
      <c r="E101" s="23"/>
    </row>
    <row r="102" spans="4:5" ht="15.75" customHeight="1">
      <c r="D102" s="22"/>
      <c r="E102" s="23"/>
    </row>
    <row r="103" spans="4:5" ht="15.75" customHeight="1">
      <c r="D103" s="22"/>
      <c r="E103" s="23"/>
    </row>
    <row r="104" spans="4:5" ht="15.75" customHeight="1">
      <c r="D104" s="22"/>
      <c r="E104" s="23"/>
    </row>
    <row r="105" spans="4:5" ht="15.75" customHeight="1">
      <c r="D105" s="22"/>
      <c r="E105" s="23"/>
    </row>
    <row r="106" spans="4:5" ht="15.75" customHeight="1">
      <c r="D106" s="22"/>
      <c r="E106" s="23"/>
    </row>
    <row r="107" spans="4:5" ht="15.75" customHeight="1">
      <c r="D107" s="22"/>
      <c r="E107" s="23"/>
    </row>
    <row r="108" spans="4:5" ht="15.75" customHeight="1">
      <c r="D108" s="22"/>
      <c r="E108" s="23"/>
    </row>
    <row r="109" spans="4:5" ht="15.75" customHeight="1">
      <c r="D109" s="22"/>
      <c r="E109" s="23"/>
    </row>
    <row r="110" spans="4:5" ht="15.75" customHeight="1">
      <c r="D110" s="22"/>
      <c r="E110" s="23"/>
    </row>
    <row r="111" spans="4:5" ht="15.75" customHeight="1">
      <c r="D111" s="22"/>
      <c r="E111" s="23"/>
    </row>
    <row r="112" spans="4:5" ht="15.75" customHeight="1">
      <c r="D112" s="22"/>
      <c r="E112" s="23"/>
    </row>
    <row r="113" spans="4:5" ht="15.75" customHeight="1">
      <c r="D113" s="22"/>
      <c r="E113" s="23"/>
    </row>
    <row r="114" spans="4:5" ht="15.75" customHeight="1">
      <c r="D114" s="22"/>
      <c r="E114" s="23"/>
    </row>
    <row r="115" spans="4:5" ht="15.75" customHeight="1">
      <c r="D115" s="22"/>
      <c r="E115" s="23"/>
    </row>
    <row r="116" spans="4:5" ht="15.75" customHeight="1">
      <c r="D116" s="22"/>
      <c r="E116" s="23"/>
    </row>
    <row r="117" spans="4:5" ht="15.75" customHeight="1">
      <c r="D117" s="22"/>
      <c r="E117" s="23"/>
    </row>
    <row r="118" spans="4:5" ht="15.75" customHeight="1">
      <c r="D118" s="22"/>
      <c r="E118" s="23"/>
    </row>
    <row r="119" spans="4:5" ht="15.75" customHeight="1">
      <c r="D119" s="22"/>
      <c r="E119" s="23"/>
    </row>
    <row r="120" spans="4:5" ht="15.75" customHeight="1">
      <c r="D120" s="22"/>
      <c r="E120" s="23"/>
    </row>
    <row r="121" spans="4:5" ht="15.75" customHeight="1">
      <c r="D121" s="22"/>
      <c r="E121" s="23"/>
    </row>
    <row r="122" spans="4:5" ht="15.75" customHeight="1">
      <c r="D122" s="22"/>
      <c r="E122" s="23"/>
    </row>
    <row r="123" spans="4:5" ht="15.75" customHeight="1">
      <c r="D123" s="22"/>
      <c r="E123" s="23"/>
    </row>
    <row r="124" spans="4:5" ht="15.75" customHeight="1">
      <c r="D124" s="22"/>
      <c r="E124" s="23"/>
    </row>
    <row r="125" spans="4:5" ht="15.75" customHeight="1">
      <c r="D125" s="22"/>
      <c r="E125" s="23"/>
    </row>
    <row r="126" spans="4:5" ht="15.75" customHeight="1">
      <c r="D126" s="22"/>
      <c r="E126" s="23"/>
    </row>
    <row r="127" spans="4:5" ht="15.75" customHeight="1">
      <c r="D127" s="22"/>
      <c r="E127" s="23"/>
    </row>
    <row r="128" spans="4:5" ht="15.75" customHeight="1">
      <c r="D128" s="22"/>
      <c r="E128" s="23"/>
    </row>
    <row r="129" spans="4:5" ht="15.75" customHeight="1">
      <c r="D129" s="22"/>
      <c r="E129" s="23"/>
    </row>
    <row r="130" spans="4:5" ht="15.75" customHeight="1">
      <c r="D130" s="22"/>
      <c r="E130" s="23"/>
    </row>
    <row r="131" spans="4:5" ht="15.75" customHeight="1">
      <c r="D131" s="22"/>
      <c r="E131" s="23"/>
    </row>
    <row r="132" spans="4:5" ht="15.75" customHeight="1">
      <c r="D132" s="22"/>
      <c r="E132" s="23"/>
    </row>
    <row r="133" spans="4:5" ht="15.75" customHeight="1">
      <c r="D133" s="22"/>
      <c r="E133" s="23"/>
    </row>
    <row r="134" spans="4:5" ht="15.75" customHeight="1">
      <c r="D134" s="22"/>
      <c r="E134" s="23"/>
    </row>
    <row r="135" spans="4:5" ht="15.75" customHeight="1">
      <c r="D135" s="22"/>
      <c r="E135" s="23"/>
    </row>
    <row r="136" spans="4:5" ht="15.75" customHeight="1">
      <c r="D136" s="22"/>
      <c r="E136" s="23"/>
    </row>
    <row r="137" spans="4:5" ht="15.75" customHeight="1">
      <c r="D137" s="22"/>
      <c r="E137" s="23"/>
    </row>
    <row r="138" spans="4:5" ht="15.75" customHeight="1">
      <c r="D138" s="22"/>
      <c r="E138" s="23"/>
    </row>
    <row r="139" spans="4:5" ht="15.75" customHeight="1">
      <c r="D139" s="22"/>
      <c r="E139" s="23"/>
    </row>
    <row r="140" spans="4:5" ht="15.75" customHeight="1">
      <c r="D140" s="22"/>
      <c r="E140" s="23"/>
    </row>
    <row r="141" spans="4:5" ht="15.75" customHeight="1">
      <c r="D141" s="22"/>
      <c r="E141" s="23"/>
    </row>
    <row r="142" spans="4:5" ht="15.75" customHeight="1">
      <c r="D142" s="22"/>
      <c r="E142" s="23"/>
    </row>
    <row r="143" spans="4:5" ht="15.75" customHeight="1">
      <c r="D143" s="22"/>
      <c r="E143" s="23"/>
    </row>
    <row r="144" spans="4:5" ht="15.75" customHeight="1">
      <c r="D144" s="22"/>
      <c r="E144" s="23"/>
    </row>
    <row r="145" spans="4:5" ht="15.75" customHeight="1">
      <c r="D145" s="22"/>
      <c r="E145" s="23"/>
    </row>
    <row r="146" spans="4:5" ht="15.75" customHeight="1">
      <c r="D146" s="22"/>
      <c r="E146" s="23"/>
    </row>
    <row r="147" spans="4:5" ht="15.75" customHeight="1">
      <c r="D147" s="22"/>
      <c r="E147" s="23"/>
    </row>
    <row r="148" spans="4:5" ht="15.75" customHeight="1">
      <c r="D148" s="22"/>
      <c r="E148" s="23"/>
    </row>
    <row r="149" spans="4:5" ht="15.75" customHeight="1">
      <c r="D149" s="22"/>
      <c r="E149" s="23"/>
    </row>
    <row r="150" spans="4:5" ht="15.75" customHeight="1">
      <c r="D150" s="22"/>
      <c r="E150" s="23"/>
    </row>
    <row r="151" spans="4:5" ht="15.75" customHeight="1">
      <c r="D151" s="22"/>
      <c r="E151" s="23"/>
    </row>
    <row r="152" spans="4:5" ht="15.75" customHeight="1">
      <c r="D152" s="22"/>
      <c r="E152" s="23"/>
    </row>
    <row r="153" spans="4:5" ht="15.75" customHeight="1">
      <c r="D153" s="22"/>
      <c r="E153" s="23"/>
    </row>
    <row r="154" spans="4:5" ht="15.75" customHeight="1">
      <c r="D154" s="22"/>
      <c r="E154" s="23"/>
    </row>
    <row r="155" spans="4:5" ht="15.75" customHeight="1">
      <c r="D155" s="22"/>
      <c r="E155" s="23"/>
    </row>
    <row r="156" spans="4:5" ht="15.75" customHeight="1">
      <c r="D156" s="22"/>
      <c r="E156" s="23"/>
    </row>
    <row r="157" spans="4:5" ht="15.75" customHeight="1">
      <c r="D157" s="22"/>
      <c r="E157" s="23"/>
    </row>
    <row r="158" spans="4:5" ht="15.75" customHeight="1">
      <c r="D158" s="22"/>
      <c r="E158" s="23"/>
    </row>
    <row r="159" spans="4:5" ht="15.75" customHeight="1">
      <c r="D159" s="22"/>
      <c r="E159" s="23"/>
    </row>
    <row r="160" spans="4:5" ht="15.75" customHeight="1">
      <c r="D160" s="22"/>
      <c r="E160" s="23"/>
    </row>
    <row r="161" spans="4:5" ht="15.75" customHeight="1">
      <c r="D161" s="22"/>
      <c r="E161" s="23"/>
    </row>
    <row r="162" spans="4:5" ht="15.75" customHeight="1">
      <c r="D162" s="22"/>
      <c r="E162" s="23"/>
    </row>
    <row r="163" spans="4:5" ht="15.75" customHeight="1">
      <c r="D163" s="22"/>
      <c r="E163" s="23"/>
    </row>
    <row r="164" spans="4:5" ht="15.75" customHeight="1">
      <c r="D164" s="22"/>
      <c r="E164" s="23"/>
    </row>
    <row r="165" spans="4:5" ht="15.75" customHeight="1">
      <c r="D165" s="22"/>
      <c r="E165" s="23"/>
    </row>
    <row r="166" spans="4:5" ht="15.75" customHeight="1">
      <c r="D166" s="22"/>
      <c r="E166" s="23"/>
    </row>
    <row r="167" spans="4:5" ht="15.75" customHeight="1">
      <c r="D167" s="22"/>
      <c r="E167" s="23"/>
    </row>
    <row r="168" spans="4:5" ht="15.75" customHeight="1">
      <c r="D168" s="22"/>
      <c r="E168" s="23"/>
    </row>
    <row r="169" spans="4:5" ht="15.75" customHeight="1">
      <c r="D169" s="22"/>
      <c r="E169" s="23"/>
    </row>
    <row r="170" spans="4:5" ht="15.75" customHeight="1">
      <c r="D170" s="22"/>
      <c r="E170" s="23"/>
    </row>
    <row r="171" spans="4:5" ht="15.75" customHeight="1">
      <c r="D171" s="22"/>
      <c r="E171" s="23"/>
    </row>
    <row r="172" spans="4:5" ht="15.75" customHeight="1">
      <c r="D172" s="22"/>
      <c r="E172" s="23"/>
    </row>
    <row r="173" spans="4:5" ht="15.75" customHeight="1">
      <c r="D173" s="22"/>
      <c r="E173" s="23"/>
    </row>
    <row r="174" spans="4:5" ht="15.75" customHeight="1">
      <c r="D174" s="22"/>
      <c r="E174" s="23"/>
    </row>
    <row r="175" spans="4:5" ht="15.75" customHeight="1">
      <c r="D175" s="22"/>
      <c r="E175" s="23"/>
    </row>
    <row r="176" spans="4:5" ht="15.75" customHeight="1">
      <c r="D176" s="22"/>
      <c r="E176" s="23"/>
    </row>
    <row r="177" spans="4:5" ht="15.75" customHeight="1">
      <c r="D177" s="22"/>
      <c r="E177" s="23"/>
    </row>
    <row r="178" spans="4:5" ht="15.75" customHeight="1">
      <c r="D178" s="22"/>
      <c r="E178" s="23"/>
    </row>
    <row r="179" spans="4:5" ht="15.75" customHeight="1">
      <c r="D179" s="22"/>
      <c r="E179" s="23"/>
    </row>
    <row r="180" spans="4:5" ht="15.75" customHeight="1">
      <c r="D180" s="22"/>
      <c r="E180" s="23"/>
    </row>
    <row r="181" spans="4:5" ht="15.75" customHeight="1">
      <c r="D181" s="22"/>
      <c r="E181" s="23"/>
    </row>
    <row r="182" spans="4:5" ht="15.75" customHeight="1">
      <c r="D182" s="22"/>
      <c r="E182" s="23"/>
    </row>
    <row r="183" spans="4:5" ht="15.75" customHeight="1">
      <c r="D183" s="22"/>
      <c r="E183" s="23"/>
    </row>
    <row r="184" spans="4:5" ht="15.75" customHeight="1">
      <c r="D184" s="22"/>
      <c r="E184" s="23"/>
    </row>
    <row r="185" spans="4:5" ht="15.75" customHeight="1">
      <c r="D185" s="22"/>
      <c r="E185" s="23"/>
    </row>
    <row r="186" spans="4:5" ht="15.75" customHeight="1">
      <c r="D186" s="22"/>
      <c r="E186" s="23"/>
    </row>
    <row r="187" spans="4:5" ht="15.75" customHeight="1">
      <c r="D187" s="22"/>
      <c r="E187" s="23"/>
    </row>
    <row r="188" spans="4:5" ht="15.75" customHeight="1">
      <c r="D188" s="22"/>
      <c r="E188" s="23"/>
    </row>
    <row r="189" spans="4:5" ht="15.75" customHeight="1">
      <c r="D189" s="22"/>
      <c r="E189" s="23"/>
    </row>
    <row r="190" spans="4:5" ht="15.75" customHeight="1">
      <c r="D190" s="22"/>
      <c r="E190" s="23"/>
    </row>
    <row r="191" spans="4:5" ht="15.75" customHeight="1">
      <c r="D191" s="22"/>
      <c r="E191" s="23"/>
    </row>
    <row r="192" spans="4:5" ht="15.75" customHeight="1">
      <c r="D192" s="22"/>
      <c r="E192" s="23"/>
    </row>
    <row r="193" spans="4:5" ht="15.75" customHeight="1">
      <c r="D193" s="22"/>
      <c r="E193" s="23"/>
    </row>
    <row r="194" spans="4:5" ht="15.75" customHeight="1">
      <c r="D194" s="22"/>
      <c r="E194" s="23"/>
    </row>
    <row r="195" spans="4:5" ht="15.75" customHeight="1">
      <c r="D195" s="22"/>
      <c r="E195" s="23"/>
    </row>
    <row r="196" spans="4:5" ht="15.75" customHeight="1">
      <c r="D196" s="22"/>
      <c r="E196" s="23"/>
    </row>
    <row r="197" spans="4:5" ht="15.75" customHeight="1">
      <c r="D197" s="22"/>
      <c r="E197" s="23"/>
    </row>
    <row r="198" spans="4:5" ht="15.75" customHeight="1">
      <c r="D198" s="22"/>
      <c r="E198" s="23"/>
    </row>
    <row r="199" spans="4:5" ht="15.75" customHeight="1">
      <c r="D199" s="22"/>
      <c r="E199" s="23"/>
    </row>
    <row r="200" spans="4:5" ht="15.75" customHeight="1">
      <c r="D200" s="22"/>
      <c r="E200" s="23"/>
    </row>
    <row r="201" spans="4:5" ht="15.75" customHeight="1">
      <c r="D201" s="22"/>
      <c r="E201" s="23"/>
    </row>
    <row r="202" spans="4:5" ht="15.75" customHeight="1">
      <c r="D202" s="22"/>
      <c r="E202" s="23"/>
    </row>
    <row r="203" spans="4:5" ht="15.75" customHeight="1">
      <c r="D203" s="22"/>
      <c r="E203" s="23"/>
    </row>
    <row r="204" spans="4:5" ht="15.75" customHeight="1">
      <c r="D204" s="22"/>
      <c r="E204" s="23"/>
    </row>
    <row r="205" spans="4:5" ht="15.75" customHeight="1">
      <c r="D205" s="22"/>
      <c r="E205" s="23"/>
    </row>
    <row r="206" spans="4:5" ht="15.75" customHeight="1">
      <c r="D206" s="22"/>
      <c r="E206" s="23"/>
    </row>
    <row r="207" spans="4:5" ht="15.75" customHeight="1">
      <c r="D207" s="22"/>
      <c r="E207" s="23"/>
    </row>
    <row r="208" spans="4:5" ht="15.75" customHeight="1">
      <c r="D208" s="22"/>
      <c r="E208" s="23"/>
    </row>
    <row r="209" spans="4:5" ht="15.75" customHeight="1">
      <c r="D209" s="22"/>
      <c r="E209" s="23"/>
    </row>
    <row r="210" spans="4:5" ht="15.75" customHeight="1">
      <c r="D210" s="22"/>
      <c r="E210" s="23"/>
    </row>
    <row r="211" spans="4:5" ht="15.75" customHeight="1">
      <c r="D211" s="22"/>
      <c r="E211" s="23"/>
    </row>
    <row r="212" spans="4:5" ht="15.75" customHeight="1">
      <c r="D212" s="22"/>
      <c r="E212" s="23"/>
    </row>
    <row r="213" spans="4:5" ht="15.75" customHeight="1">
      <c r="D213" s="22"/>
      <c r="E213" s="23"/>
    </row>
    <row r="214" spans="4:5" ht="15.75" customHeight="1">
      <c r="D214" s="22"/>
      <c r="E214" s="23"/>
    </row>
    <row r="215" spans="4:5" ht="15.75" customHeight="1">
      <c r="D215" s="22"/>
      <c r="E215" s="23"/>
    </row>
    <row r="216" spans="4:5" ht="15.75" customHeight="1">
      <c r="D216" s="22"/>
      <c r="E216" s="23"/>
    </row>
    <row r="217" spans="4:5" ht="15.75" customHeight="1">
      <c r="D217" s="22"/>
      <c r="E217" s="23"/>
    </row>
    <row r="218" spans="4:5" ht="15.75" customHeight="1">
      <c r="D218" s="22"/>
      <c r="E218" s="23"/>
    </row>
    <row r="219" spans="4:5" ht="15.75" customHeight="1">
      <c r="D219" s="22"/>
      <c r="E219" s="23"/>
    </row>
    <row r="220" spans="4:5" ht="15.75" customHeight="1">
      <c r="D220" s="22"/>
      <c r="E220" s="23"/>
    </row>
    <row r="221" spans="4:5" ht="15.75" customHeight="1">
      <c r="D221" s="22"/>
      <c r="E221" s="23"/>
    </row>
    <row r="222" spans="4:5" ht="15.75" customHeight="1">
      <c r="D222" s="22"/>
      <c r="E222" s="23"/>
    </row>
    <row r="223" spans="4:5" ht="15.75" customHeight="1">
      <c r="D223" s="22"/>
      <c r="E223" s="23"/>
    </row>
    <row r="224" spans="4:5" ht="15.75" customHeight="1">
      <c r="D224" s="22"/>
      <c r="E224" s="23"/>
    </row>
    <row r="225" spans="4:5" ht="15.75" customHeight="1">
      <c r="D225" s="22"/>
      <c r="E225" s="23"/>
    </row>
    <row r="226" spans="4:5" ht="15.75" customHeight="1">
      <c r="D226" s="22"/>
      <c r="E226" s="23"/>
    </row>
    <row r="227" spans="4:5" ht="15.75" customHeight="1">
      <c r="D227" s="22"/>
      <c r="E227" s="23"/>
    </row>
    <row r="228" spans="4:5" ht="15.75" customHeight="1">
      <c r="D228" s="22"/>
      <c r="E228" s="23"/>
    </row>
    <row r="229" spans="4:5" ht="15.75" customHeight="1">
      <c r="D229" s="22"/>
      <c r="E229" s="23"/>
    </row>
    <row r="230" spans="4:5" ht="15.75" customHeight="1">
      <c r="D230" s="22"/>
      <c r="E230" s="23"/>
    </row>
    <row r="231" spans="4:5" ht="15.75" customHeight="1">
      <c r="D231" s="22"/>
      <c r="E231" s="23"/>
    </row>
    <row r="232" spans="4:5" ht="15.75" customHeight="1">
      <c r="D232" s="22"/>
      <c r="E232" s="23"/>
    </row>
    <row r="233" spans="4:5" ht="15.75" customHeight="1">
      <c r="D233" s="22"/>
      <c r="E233" s="23"/>
    </row>
    <row r="234" spans="4:5" ht="15.75" customHeight="1">
      <c r="D234" s="22"/>
      <c r="E234" s="23"/>
    </row>
    <row r="235" spans="4:5" ht="15.75" customHeight="1">
      <c r="D235" s="22"/>
      <c r="E235" s="23"/>
    </row>
    <row r="236" spans="4:5" ht="15.75" customHeight="1">
      <c r="D236" s="22"/>
      <c r="E236" s="23"/>
    </row>
    <row r="237" spans="4:5" ht="15.75" customHeight="1">
      <c r="D237" s="22"/>
      <c r="E237" s="23"/>
    </row>
    <row r="238" spans="4:5" ht="15.75" customHeight="1">
      <c r="D238" s="22"/>
      <c r="E238" s="23"/>
    </row>
    <row r="239" spans="4:5" ht="15.75" customHeight="1">
      <c r="D239" s="22"/>
      <c r="E239" s="23"/>
    </row>
    <row r="240" spans="4:5" ht="15.75" customHeight="1">
      <c r="D240" s="22"/>
      <c r="E240" s="23"/>
    </row>
    <row r="241" spans="4:5" ht="15.75" customHeight="1">
      <c r="D241" s="22"/>
      <c r="E241" s="23"/>
    </row>
    <row r="242" spans="4:5" ht="15.75" customHeight="1">
      <c r="D242" s="22"/>
      <c r="E242" s="23"/>
    </row>
    <row r="243" spans="4:5" ht="15.75" customHeight="1">
      <c r="D243" s="22"/>
      <c r="E243" s="23"/>
    </row>
    <row r="244" spans="4:5" ht="15.75" customHeight="1">
      <c r="D244" s="22"/>
      <c r="E244" s="23"/>
    </row>
    <row r="245" spans="4:5" ht="15.75" customHeight="1">
      <c r="D245" s="22"/>
      <c r="E245" s="23"/>
    </row>
    <row r="246" spans="4:5" ht="15.75" customHeight="1">
      <c r="D246" s="22"/>
      <c r="E246" s="23"/>
    </row>
    <row r="247" spans="4:5" ht="15.75" customHeight="1">
      <c r="D247" s="22"/>
      <c r="E247" s="23"/>
    </row>
    <row r="248" spans="4:5" ht="15.75" customHeight="1">
      <c r="D248" s="22"/>
      <c r="E248" s="23"/>
    </row>
    <row r="249" spans="4:5" ht="15.75" customHeight="1">
      <c r="D249" s="22"/>
      <c r="E249" s="23"/>
    </row>
    <row r="250" spans="4:5" ht="15.75" customHeight="1">
      <c r="D250" s="22"/>
      <c r="E250" s="23"/>
    </row>
    <row r="251" spans="4:5" ht="15.75" customHeight="1">
      <c r="D251" s="22"/>
      <c r="E251" s="23"/>
    </row>
    <row r="252" spans="4:5" ht="15.75" customHeight="1">
      <c r="D252" s="22"/>
      <c r="E252" s="23"/>
    </row>
    <row r="253" spans="4:5" ht="15.75" customHeight="1">
      <c r="D253" s="22"/>
      <c r="E253" s="23"/>
    </row>
    <row r="254" spans="4:5" ht="15.75" customHeight="1">
      <c r="D254" s="22"/>
      <c r="E254" s="23"/>
    </row>
    <row r="255" spans="4:5" ht="15.75" customHeight="1">
      <c r="D255" s="22"/>
      <c r="E255" s="23"/>
    </row>
    <row r="256" spans="4:5" ht="15.75" customHeight="1">
      <c r="D256" s="22"/>
      <c r="E256" s="23"/>
    </row>
    <row r="257" spans="4:5" ht="15.75" customHeight="1">
      <c r="D257" s="22"/>
      <c r="E257" s="23"/>
    </row>
    <row r="258" spans="4:5" ht="15.75" customHeight="1">
      <c r="D258" s="22"/>
      <c r="E258" s="23"/>
    </row>
    <row r="259" spans="4:5" ht="15.75" customHeight="1">
      <c r="D259" s="22"/>
      <c r="E259" s="23"/>
    </row>
    <row r="260" spans="4:5" ht="15.75" customHeight="1">
      <c r="D260" s="22"/>
      <c r="E260" s="23"/>
    </row>
    <row r="261" spans="4:5" ht="15.75" customHeight="1">
      <c r="D261" s="22"/>
      <c r="E261" s="23"/>
    </row>
    <row r="262" spans="4:5" ht="15.75" customHeight="1">
      <c r="D262" s="22"/>
      <c r="E262" s="23"/>
    </row>
    <row r="263" spans="4:5" ht="15.75" customHeight="1">
      <c r="D263" s="22"/>
      <c r="E263" s="23"/>
    </row>
    <row r="264" spans="4:5" ht="15.75" customHeight="1">
      <c r="D264" s="22"/>
      <c r="E264" s="23"/>
    </row>
    <row r="265" spans="4:5" ht="15.75" customHeight="1">
      <c r="D265" s="22"/>
      <c r="E265" s="23"/>
    </row>
    <row r="266" spans="4:5" ht="15.75" customHeight="1">
      <c r="D266" s="22"/>
      <c r="E266" s="23"/>
    </row>
    <row r="267" spans="4:5" ht="15.75" customHeight="1">
      <c r="D267" s="22"/>
      <c r="E267" s="23"/>
    </row>
    <row r="268" spans="4:5" ht="15.75" customHeight="1">
      <c r="D268" s="22"/>
      <c r="E268" s="23"/>
    </row>
    <row r="269" spans="4:5" ht="15.75" customHeight="1">
      <c r="D269" s="22"/>
      <c r="E269" s="23"/>
    </row>
    <row r="270" spans="4:5" ht="15.75" customHeight="1">
      <c r="D270" s="22"/>
      <c r="E270" s="23"/>
    </row>
    <row r="271" spans="4:5" ht="15.75" customHeight="1">
      <c r="D271" s="22"/>
      <c r="E271" s="23"/>
    </row>
    <row r="272" spans="4:5" ht="15.75" customHeight="1">
      <c r="D272" s="22"/>
      <c r="E272" s="23"/>
    </row>
    <row r="273" spans="4:5" ht="15.75" customHeight="1">
      <c r="D273" s="22"/>
      <c r="E273" s="23"/>
    </row>
    <row r="274" spans="4:5" ht="15.75" customHeight="1">
      <c r="D274" s="22"/>
      <c r="E274" s="23"/>
    </row>
    <row r="275" spans="4:5" ht="15.75" customHeight="1">
      <c r="D275" s="22"/>
      <c r="E275" s="23"/>
    </row>
    <row r="276" spans="4:5" ht="15.75" customHeight="1">
      <c r="D276" s="22"/>
      <c r="E276" s="23"/>
    </row>
    <row r="277" spans="4:5" ht="15.75" customHeight="1">
      <c r="D277" s="22"/>
      <c r="E277" s="23"/>
    </row>
    <row r="278" spans="4:5" ht="15.75" customHeight="1">
      <c r="D278" s="22"/>
      <c r="E278" s="23"/>
    </row>
    <row r="279" spans="4:5" ht="15.75" customHeight="1">
      <c r="D279" s="22"/>
      <c r="E279" s="23"/>
    </row>
    <row r="280" spans="4:5" ht="15.75" customHeight="1">
      <c r="D280" s="22"/>
      <c r="E280" s="23"/>
    </row>
    <row r="281" spans="4:5" ht="15.75" customHeight="1">
      <c r="D281" s="22"/>
      <c r="E281" s="23"/>
    </row>
    <row r="282" spans="4:5" ht="15.75" customHeight="1">
      <c r="D282" s="22"/>
      <c r="E282" s="23"/>
    </row>
    <row r="283" spans="4:5" ht="15.75" customHeight="1">
      <c r="D283" s="22"/>
      <c r="E283" s="23"/>
    </row>
    <row r="284" spans="4:5" ht="15.75" customHeight="1">
      <c r="D284" s="22"/>
      <c r="E284" s="23"/>
    </row>
    <row r="285" spans="4:5" ht="15.75" customHeight="1">
      <c r="D285" s="22"/>
      <c r="E285" s="23"/>
    </row>
    <row r="286" spans="4:5" ht="15.75" customHeight="1">
      <c r="D286" s="22"/>
      <c r="E286" s="23"/>
    </row>
    <row r="287" spans="4:5" ht="15.75" customHeight="1">
      <c r="D287" s="22"/>
      <c r="E287" s="23"/>
    </row>
    <row r="288" spans="4:5" ht="15.75" customHeight="1">
      <c r="D288" s="22"/>
      <c r="E288" s="23"/>
    </row>
    <row r="289" spans="4:5" ht="15.75" customHeight="1">
      <c r="D289" s="22"/>
      <c r="E289" s="23"/>
    </row>
    <row r="290" spans="4:5" ht="15.75" customHeight="1">
      <c r="D290" s="22"/>
      <c r="E290" s="23"/>
    </row>
    <row r="291" spans="4:5" ht="15.75" customHeight="1">
      <c r="D291" s="22"/>
      <c r="E291" s="23"/>
    </row>
    <row r="292" spans="4:5" ht="15.75" customHeight="1">
      <c r="D292" s="22"/>
      <c r="E292" s="23"/>
    </row>
    <row r="293" spans="4:5" ht="15.75" customHeight="1">
      <c r="D293" s="22"/>
      <c r="E293" s="23"/>
    </row>
    <row r="294" spans="4:5" ht="15.75" customHeight="1">
      <c r="D294" s="22"/>
      <c r="E294" s="23"/>
    </row>
    <row r="295" spans="4:5" ht="15.75" customHeight="1">
      <c r="D295" s="22"/>
      <c r="E295" s="23"/>
    </row>
    <row r="296" spans="4:5" ht="15.75" customHeight="1">
      <c r="D296" s="22"/>
      <c r="E296" s="23"/>
    </row>
    <row r="297" spans="4:5" ht="15.75" customHeight="1">
      <c r="D297" s="22"/>
      <c r="E297" s="23"/>
    </row>
    <row r="298" spans="4:5" ht="15.75" customHeight="1">
      <c r="D298" s="22"/>
      <c r="E298" s="23"/>
    </row>
    <row r="299" spans="4:5" ht="15.75" customHeight="1">
      <c r="D299" s="22"/>
      <c r="E299" s="23"/>
    </row>
    <row r="300" spans="4:5" ht="15.75" customHeight="1">
      <c r="D300" s="22"/>
      <c r="E300" s="23"/>
    </row>
    <row r="301" spans="4:5" ht="15.75" customHeight="1">
      <c r="D301" s="22"/>
      <c r="E301" s="23"/>
    </row>
    <row r="302" spans="4:5" ht="15.75" customHeight="1">
      <c r="D302" s="22"/>
      <c r="E302" s="23"/>
    </row>
    <row r="303" spans="4:5" ht="15.75" customHeight="1">
      <c r="D303" s="22"/>
      <c r="E303" s="23"/>
    </row>
    <row r="304" spans="4:5" ht="15.75" customHeight="1">
      <c r="D304" s="22"/>
      <c r="E304" s="23"/>
    </row>
    <row r="305" spans="4:5" ht="15.75" customHeight="1">
      <c r="D305" s="22"/>
      <c r="E305" s="23"/>
    </row>
    <row r="306" spans="4:5" ht="15.75" customHeight="1">
      <c r="D306" s="22"/>
      <c r="E306" s="23"/>
    </row>
    <row r="307" spans="4:5" ht="15.75" customHeight="1">
      <c r="D307" s="22"/>
      <c r="E307" s="23"/>
    </row>
    <row r="308" spans="4:5" ht="15.75" customHeight="1">
      <c r="D308" s="22"/>
      <c r="E308" s="23"/>
    </row>
    <row r="309" spans="4:5" ht="15.75" customHeight="1">
      <c r="D309" s="22"/>
      <c r="E309" s="23"/>
    </row>
    <row r="310" spans="4:5" ht="15.75" customHeight="1">
      <c r="D310" s="22"/>
      <c r="E310" s="23"/>
    </row>
    <row r="311" spans="4:5" ht="15.75" customHeight="1">
      <c r="D311" s="22"/>
      <c r="E311" s="23"/>
    </row>
    <row r="312" spans="4:5" ht="15.75" customHeight="1">
      <c r="D312" s="22"/>
      <c r="E312" s="23"/>
    </row>
    <row r="313" spans="4:5" ht="15.75" customHeight="1">
      <c r="D313" s="22"/>
      <c r="E313" s="23"/>
    </row>
    <row r="314" spans="4:5" ht="15.75" customHeight="1">
      <c r="D314" s="22"/>
      <c r="E314" s="23"/>
    </row>
    <row r="315" spans="4:5" ht="15.75" customHeight="1">
      <c r="D315" s="22"/>
      <c r="E315" s="23"/>
    </row>
    <row r="316" spans="4:5" ht="15.75" customHeight="1">
      <c r="D316" s="22"/>
      <c r="E316" s="23"/>
    </row>
    <row r="317" spans="4:5" ht="15.75" customHeight="1">
      <c r="D317" s="22"/>
      <c r="E317" s="23"/>
    </row>
    <row r="318" spans="4:5" ht="15.75" customHeight="1">
      <c r="D318" s="22"/>
      <c r="E318" s="23"/>
    </row>
    <row r="319" spans="4:5" ht="15.75" customHeight="1">
      <c r="D319" s="22"/>
      <c r="E319" s="23"/>
    </row>
    <row r="320" spans="4:5" ht="15.75" customHeight="1">
      <c r="D320" s="22"/>
      <c r="E320" s="23"/>
    </row>
    <row r="321" spans="4:5" ht="15.75" customHeight="1">
      <c r="D321" s="22"/>
      <c r="E321" s="23"/>
    </row>
    <row r="322" spans="4:5" ht="15.75" customHeight="1">
      <c r="D322" s="22"/>
      <c r="E322" s="23"/>
    </row>
    <row r="323" spans="4:5" ht="15.75" customHeight="1">
      <c r="D323" s="22"/>
      <c r="E323" s="23"/>
    </row>
    <row r="324" spans="4:5" ht="15.75" customHeight="1">
      <c r="D324" s="22"/>
      <c r="E324" s="23"/>
    </row>
    <row r="325" spans="4:5" ht="15.75" customHeight="1">
      <c r="D325" s="22"/>
      <c r="E325" s="23"/>
    </row>
    <row r="326" spans="4:5" ht="15.75" customHeight="1">
      <c r="D326" s="22"/>
      <c r="E326" s="23"/>
    </row>
    <row r="327" spans="4:5" ht="15.75" customHeight="1">
      <c r="D327" s="22"/>
      <c r="E327" s="23"/>
    </row>
    <row r="328" spans="4:5" ht="15.75" customHeight="1">
      <c r="D328" s="22"/>
      <c r="E328" s="23"/>
    </row>
    <row r="329" spans="4:5" ht="15.75" customHeight="1">
      <c r="D329" s="22"/>
      <c r="E329" s="23"/>
    </row>
    <row r="330" spans="4:5" ht="15.75" customHeight="1">
      <c r="D330" s="22"/>
      <c r="E330" s="23"/>
    </row>
    <row r="331" spans="4:5" ht="15.75" customHeight="1">
      <c r="D331" s="22"/>
      <c r="E331" s="23"/>
    </row>
    <row r="332" spans="4:5" ht="15.75" customHeight="1">
      <c r="D332" s="22"/>
      <c r="E332" s="23"/>
    </row>
    <row r="333" spans="4:5" ht="15.75" customHeight="1">
      <c r="D333" s="22"/>
      <c r="E333" s="23"/>
    </row>
    <row r="334" spans="4:5" ht="15.75" customHeight="1">
      <c r="D334" s="22"/>
      <c r="E334" s="23"/>
    </row>
    <row r="335" spans="4:5" ht="15.75" customHeight="1">
      <c r="D335" s="22"/>
      <c r="E335" s="23"/>
    </row>
    <row r="336" spans="4:5" ht="15.75" customHeight="1">
      <c r="D336" s="22"/>
      <c r="E336" s="23"/>
    </row>
    <row r="337" spans="4:5" ht="15.75" customHeight="1">
      <c r="D337" s="22"/>
      <c r="E337" s="23"/>
    </row>
    <row r="338" spans="4:5" ht="15.75" customHeight="1">
      <c r="D338" s="22"/>
      <c r="E338" s="23"/>
    </row>
    <row r="339" spans="4:5" ht="15.75" customHeight="1">
      <c r="D339" s="22"/>
      <c r="E339" s="23"/>
    </row>
    <row r="340" spans="4:5" ht="15.75" customHeight="1">
      <c r="D340" s="22"/>
      <c r="E340" s="23"/>
    </row>
    <row r="341" spans="4:5" ht="15.75" customHeight="1">
      <c r="D341" s="22"/>
      <c r="E341" s="23"/>
    </row>
    <row r="342" spans="4:5" ht="15.75" customHeight="1">
      <c r="D342" s="22"/>
      <c r="E342" s="23"/>
    </row>
    <row r="343" spans="4:5" ht="15.75" customHeight="1">
      <c r="D343" s="22"/>
      <c r="E343" s="23"/>
    </row>
    <row r="344" spans="4:5" ht="15.75" customHeight="1">
      <c r="D344" s="22"/>
      <c r="E344" s="23"/>
    </row>
    <row r="345" spans="4:5" ht="15.75" customHeight="1">
      <c r="D345" s="22"/>
      <c r="E345" s="23"/>
    </row>
    <row r="346" spans="4:5" ht="15.75" customHeight="1">
      <c r="D346" s="22"/>
      <c r="E346" s="23"/>
    </row>
    <row r="347" spans="4:5" ht="15.75" customHeight="1">
      <c r="D347" s="22"/>
      <c r="E347" s="23"/>
    </row>
    <row r="348" spans="4:5" ht="15.75" customHeight="1">
      <c r="D348" s="22"/>
      <c r="E348" s="23"/>
    </row>
    <row r="349" spans="4:5" ht="15.75" customHeight="1">
      <c r="D349" s="22"/>
      <c r="E349" s="23"/>
    </row>
    <row r="350" spans="4:5" ht="15.75" customHeight="1">
      <c r="D350" s="22"/>
      <c r="E350" s="23"/>
    </row>
    <row r="351" spans="4:5" ht="15.75" customHeight="1">
      <c r="D351" s="22"/>
      <c r="E351" s="23"/>
    </row>
    <row r="352" spans="4:5" ht="15.75" customHeight="1">
      <c r="D352" s="22"/>
      <c r="E352" s="23"/>
    </row>
    <row r="353" spans="4:5" ht="15.75" customHeight="1">
      <c r="D353" s="22"/>
      <c r="E353" s="23"/>
    </row>
    <row r="354" spans="4:5" ht="15.75" customHeight="1">
      <c r="D354" s="22"/>
      <c r="E354" s="23"/>
    </row>
    <row r="355" spans="4:5" ht="15.75" customHeight="1">
      <c r="D355" s="22"/>
      <c r="E355" s="23"/>
    </row>
    <row r="356" spans="4:5" ht="15.75" customHeight="1">
      <c r="D356" s="22"/>
      <c r="E356" s="23"/>
    </row>
    <row r="357" spans="4:5" ht="15.75" customHeight="1">
      <c r="D357" s="22"/>
      <c r="E357" s="23"/>
    </row>
    <row r="358" spans="4:5" ht="15.75" customHeight="1">
      <c r="D358" s="22"/>
      <c r="E358" s="23"/>
    </row>
    <row r="359" spans="4:5" ht="15.75" customHeight="1">
      <c r="D359" s="22"/>
      <c r="E359" s="23"/>
    </row>
    <row r="360" spans="4:5" ht="15.75" customHeight="1">
      <c r="D360" s="22"/>
      <c r="E360" s="23"/>
    </row>
    <row r="361" spans="4:5" ht="15.75" customHeight="1">
      <c r="D361" s="22"/>
      <c r="E361" s="23"/>
    </row>
    <row r="362" spans="4:5" ht="15.75" customHeight="1">
      <c r="D362" s="22"/>
      <c r="E362" s="23"/>
    </row>
    <row r="363" spans="4:5" ht="15.75" customHeight="1">
      <c r="D363" s="22"/>
      <c r="E363" s="23"/>
    </row>
    <row r="364" spans="4:5" ht="15.75" customHeight="1">
      <c r="D364" s="22"/>
      <c r="E364" s="23"/>
    </row>
    <row r="365" spans="4:5" ht="15.75" customHeight="1">
      <c r="D365" s="22"/>
      <c r="E365" s="23"/>
    </row>
    <row r="366" spans="4:5" ht="15.75" customHeight="1">
      <c r="D366" s="22"/>
      <c r="E366" s="23"/>
    </row>
    <row r="367" spans="4:5" ht="15.75" customHeight="1">
      <c r="D367" s="22"/>
      <c r="E367" s="23"/>
    </row>
    <row r="368" spans="4:5" ht="15.75" customHeight="1">
      <c r="D368" s="22"/>
      <c r="E368" s="23"/>
    </row>
    <row r="369" spans="4:5" ht="15.75" customHeight="1">
      <c r="D369" s="22"/>
      <c r="E369" s="23"/>
    </row>
    <row r="370" spans="4:5" ht="15.75" customHeight="1">
      <c r="D370" s="22"/>
      <c r="E370" s="23"/>
    </row>
    <row r="371" spans="4:5" ht="15.75" customHeight="1">
      <c r="D371" s="22"/>
      <c r="E371" s="23"/>
    </row>
    <row r="372" spans="4:5" ht="15.75" customHeight="1">
      <c r="D372" s="22"/>
      <c r="E372" s="23"/>
    </row>
    <row r="373" spans="4:5" ht="15.75" customHeight="1">
      <c r="D373" s="22"/>
      <c r="E373" s="23"/>
    </row>
    <row r="374" spans="4:5" ht="15.75" customHeight="1">
      <c r="D374" s="22"/>
      <c r="E374" s="23"/>
    </row>
    <row r="375" spans="4:5" ht="15.75" customHeight="1">
      <c r="D375" s="22"/>
      <c r="E375" s="23"/>
    </row>
    <row r="376" spans="4:5" ht="15.75" customHeight="1">
      <c r="D376" s="22"/>
      <c r="E376" s="23"/>
    </row>
    <row r="377" spans="4:5" ht="15.75" customHeight="1">
      <c r="D377" s="22"/>
      <c r="E377" s="23"/>
    </row>
    <row r="378" spans="4:5" ht="15.75" customHeight="1">
      <c r="D378" s="22"/>
      <c r="E378" s="23"/>
    </row>
    <row r="379" spans="4:5" ht="15.75" customHeight="1">
      <c r="D379" s="22"/>
      <c r="E379" s="23"/>
    </row>
    <row r="380" spans="4:5" ht="15.75" customHeight="1">
      <c r="D380" s="22"/>
      <c r="E380" s="23"/>
    </row>
    <row r="381" spans="4:5" ht="15.75" customHeight="1">
      <c r="D381" s="22"/>
      <c r="E381" s="23"/>
    </row>
    <row r="382" spans="4:5" ht="15.75" customHeight="1">
      <c r="D382" s="22"/>
      <c r="E382" s="23"/>
    </row>
    <row r="383" spans="4:5" ht="15.75" customHeight="1">
      <c r="D383" s="22"/>
      <c r="E383" s="23"/>
    </row>
    <row r="384" spans="4:5" ht="15.75" customHeight="1">
      <c r="D384" s="22"/>
      <c r="E384" s="23"/>
    </row>
    <row r="385" spans="4:5" ht="15.75" customHeight="1">
      <c r="D385" s="22"/>
      <c r="E385" s="23"/>
    </row>
    <row r="386" spans="4:5" ht="15.75" customHeight="1">
      <c r="D386" s="22"/>
      <c r="E386" s="23"/>
    </row>
    <row r="387" spans="4:5" ht="15.75" customHeight="1">
      <c r="D387" s="22"/>
      <c r="E387" s="23"/>
    </row>
    <row r="388" spans="4:5" ht="15.75" customHeight="1">
      <c r="D388" s="22"/>
      <c r="E388" s="23"/>
    </row>
    <row r="389" spans="4:5" ht="15.75" customHeight="1">
      <c r="D389" s="22"/>
      <c r="E389" s="23"/>
    </row>
    <row r="390" spans="4:5" ht="15.75" customHeight="1">
      <c r="D390" s="22"/>
      <c r="E390" s="23"/>
    </row>
    <row r="391" spans="4:5" ht="15.75" customHeight="1">
      <c r="D391" s="22"/>
      <c r="E391" s="23"/>
    </row>
    <row r="392" spans="4:5" ht="15.75" customHeight="1">
      <c r="D392" s="22"/>
      <c r="E392" s="23"/>
    </row>
    <row r="393" spans="4:5" ht="15.75" customHeight="1">
      <c r="D393" s="22"/>
      <c r="E393" s="23"/>
    </row>
    <row r="394" spans="4:5" ht="15.75" customHeight="1">
      <c r="D394" s="22"/>
      <c r="E394" s="23"/>
    </row>
    <row r="395" spans="4:5" ht="15.75" customHeight="1">
      <c r="D395" s="22"/>
      <c r="E395" s="23"/>
    </row>
    <row r="396" spans="4:5" ht="15.75" customHeight="1">
      <c r="D396" s="22"/>
      <c r="E396" s="23"/>
    </row>
    <row r="397" spans="4:5" ht="15.75" customHeight="1">
      <c r="D397" s="22"/>
      <c r="E397" s="23"/>
    </row>
    <row r="398" spans="4:5" ht="15.75" customHeight="1">
      <c r="D398" s="22"/>
      <c r="E398" s="23"/>
    </row>
    <row r="399" spans="4:5" ht="15.75" customHeight="1">
      <c r="D399" s="22"/>
      <c r="E399" s="23"/>
    </row>
    <row r="400" spans="4:5" ht="15.75" customHeight="1">
      <c r="D400" s="22"/>
      <c r="E400" s="23"/>
    </row>
    <row r="401" spans="4:5" ht="15.75" customHeight="1">
      <c r="D401" s="22"/>
      <c r="E401" s="23"/>
    </row>
    <row r="402" spans="4:5" ht="15.75" customHeight="1">
      <c r="D402" s="22"/>
      <c r="E402" s="23"/>
    </row>
    <row r="403" spans="4:5" ht="15.75" customHeight="1">
      <c r="D403" s="22"/>
      <c r="E403" s="23"/>
    </row>
    <row r="404" spans="4:5" ht="15.75" customHeight="1">
      <c r="D404" s="22"/>
      <c r="E404" s="23"/>
    </row>
    <row r="405" spans="4:5" ht="15.75" customHeight="1">
      <c r="D405" s="22"/>
      <c r="E405" s="23"/>
    </row>
    <row r="406" spans="4:5" ht="15.75" customHeight="1">
      <c r="D406" s="22"/>
      <c r="E406" s="23"/>
    </row>
    <row r="407" spans="4:5" ht="15.75" customHeight="1">
      <c r="D407" s="22"/>
      <c r="E407" s="23"/>
    </row>
    <row r="408" spans="4:5" ht="15.75" customHeight="1">
      <c r="D408" s="22"/>
      <c r="E408" s="23"/>
    </row>
    <row r="409" spans="4:5" ht="15.75" customHeight="1">
      <c r="D409" s="22"/>
      <c r="E409" s="23"/>
    </row>
    <row r="410" spans="4:5" ht="15.75" customHeight="1">
      <c r="D410" s="22"/>
      <c r="E410" s="23"/>
    </row>
    <row r="411" spans="4:5" ht="15.75" customHeight="1">
      <c r="D411" s="22"/>
      <c r="E411" s="23"/>
    </row>
    <row r="412" spans="4:5" ht="15.75" customHeight="1">
      <c r="D412" s="22"/>
      <c r="E412" s="23"/>
    </row>
    <row r="413" spans="4:5" ht="15.75" customHeight="1">
      <c r="D413" s="22"/>
      <c r="E413" s="23"/>
    </row>
    <row r="414" spans="4:5" ht="15.75" customHeight="1">
      <c r="D414" s="22"/>
      <c r="E414" s="23"/>
    </row>
    <row r="415" spans="4:5" ht="15.75" customHeight="1">
      <c r="D415" s="22"/>
      <c r="E415" s="23"/>
    </row>
    <row r="416" spans="4:5" ht="15.75" customHeight="1">
      <c r="D416" s="22"/>
      <c r="E416" s="23"/>
    </row>
    <row r="417" spans="4:5" ht="15.75" customHeight="1">
      <c r="D417" s="22"/>
      <c r="E417" s="23"/>
    </row>
    <row r="418" spans="4:5" ht="15.75" customHeight="1">
      <c r="D418" s="22"/>
      <c r="E418" s="23"/>
    </row>
    <row r="419" spans="4:5" ht="15.75" customHeight="1">
      <c r="D419" s="22"/>
      <c r="E419" s="23"/>
    </row>
    <row r="420" spans="4:5" ht="15.75" customHeight="1">
      <c r="D420" s="22"/>
      <c r="E420" s="23"/>
    </row>
    <row r="421" spans="4:5" ht="15.75" customHeight="1">
      <c r="D421" s="22"/>
      <c r="E421" s="23"/>
    </row>
    <row r="422" spans="4:5" ht="15.75" customHeight="1">
      <c r="D422" s="22"/>
      <c r="E422" s="23"/>
    </row>
    <row r="423" spans="4:5" ht="15.75" customHeight="1">
      <c r="D423" s="22"/>
      <c r="E423" s="23"/>
    </row>
    <row r="424" spans="4:5" ht="15.75" customHeight="1">
      <c r="D424" s="22"/>
      <c r="E424" s="23"/>
    </row>
    <row r="425" spans="4:5" ht="15.75" customHeight="1">
      <c r="D425" s="22"/>
      <c r="E425" s="23"/>
    </row>
    <row r="426" spans="4:5" ht="15.75" customHeight="1">
      <c r="D426" s="22"/>
      <c r="E426" s="23"/>
    </row>
    <row r="427" spans="4:5" ht="15.75" customHeight="1">
      <c r="D427" s="22"/>
      <c r="E427" s="23"/>
    </row>
    <row r="428" spans="4:5" ht="15.75" customHeight="1">
      <c r="D428" s="22"/>
      <c r="E428" s="23"/>
    </row>
    <row r="429" spans="4:5" ht="15.75" customHeight="1">
      <c r="D429" s="22"/>
      <c r="E429" s="23"/>
    </row>
    <row r="430" spans="4:5" ht="15.75" customHeight="1">
      <c r="D430" s="22"/>
      <c r="E430" s="23"/>
    </row>
    <row r="431" spans="4:5" ht="15.75" customHeight="1">
      <c r="D431" s="22"/>
      <c r="E431" s="23"/>
    </row>
    <row r="432" spans="4:5" ht="15.75" customHeight="1">
      <c r="D432" s="22"/>
      <c r="E432" s="23"/>
    </row>
    <row r="433" spans="4:5" ht="15.75" customHeight="1">
      <c r="D433" s="22"/>
      <c r="E433" s="23"/>
    </row>
    <row r="434" spans="4:5" ht="15.75" customHeight="1">
      <c r="D434" s="22"/>
      <c r="E434" s="23"/>
    </row>
    <row r="435" spans="4:5" ht="15.75" customHeight="1">
      <c r="D435" s="22"/>
      <c r="E435" s="23"/>
    </row>
    <row r="436" spans="4:5" ht="15.75" customHeight="1">
      <c r="D436" s="22"/>
      <c r="E436" s="23"/>
    </row>
    <row r="437" spans="4:5" ht="15.75" customHeight="1">
      <c r="D437" s="22"/>
      <c r="E437" s="23"/>
    </row>
    <row r="438" spans="4:5" ht="15.75" customHeight="1">
      <c r="D438" s="22"/>
      <c r="E438" s="23"/>
    </row>
    <row r="439" spans="4:5" ht="15.75" customHeight="1">
      <c r="D439" s="22"/>
      <c r="E439" s="23"/>
    </row>
    <row r="440" spans="4:5" ht="15.75" customHeight="1">
      <c r="D440" s="22"/>
      <c r="E440" s="23"/>
    </row>
    <row r="441" spans="4:5" ht="15.75" customHeight="1">
      <c r="D441" s="22"/>
      <c r="E441" s="23"/>
    </row>
    <row r="442" spans="4:5" ht="15.75" customHeight="1">
      <c r="D442" s="22"/>
      <c r="E442" s="23"/>
    </row>
    <row r="443" spans="4:5" ht="15.75" customHeight="1">
      <c r="D443" s="22"/>
      <c r="E443" s="23"/>
    </row>
    <row r="444" spans="4:5" ht="15.75" customHeight="1">
      <c r="D444" s="22"/>
      <c r="E444" s="23"/>
    </row>
    <row r="445" spans="4:5" ht="15.75" customHeight="1">
      <c r="D445" s="22"/>
      <c r="E445" s="23"/>
    </row>
    <row r="446" spans="4:5" ht="15.75" customHeight="1">
      <c r="D446" s="22"/>
      <c r="E446" s="23"/>
    </row>
    <row r="447" spans="4:5" ht="15.75" customHeight="1">
      <c r="D447" s="22"/>
      <c r="E447" s="23"/>
    </row>
    <row r="448" spans="4:5" ht="15.75" customHeight="1">
      <c r="D448" s="22"/>
      <c r="E448" s="23"/>
    </row>
    <row r="449" spans="4:5" ht="15.75" customHeight="1">
      <c r="D449" s="22"/>
      <c r="E449" s="23"/>
    </row>
    <row r="450" spans="4:5" ht="15.75" customHeight="1">
      <c r="D450" s="22"/>
      <c r="E450" s="23"/>
    </row>
    <row r="451" spans="4:5" ht="15.75" customHeight="1">
      <c r="D451" s="22"/>
      <c r="E451" s="23"/>
    </row>
    <row r="452" spans="4:5" ht="15.75" customHeight="1">
      <c r="D452" s="22"/>
      <c r="E452" s="23"/>
    </row>
    <row r="453" spans="4:5" ht="15.75" customHeight="1">
      <c r="D453" s="22"/>
      <c r="E453" s="23"/>
    </row>
    <row r="454" spans="4:5" ht="15.75" customHeight="1">
      <c r="D454" s="22"/>
      <c r="E454" s="23"/>
    </row>
    <row r="455" spans="4:5" ht="15.75" customHeight="1">
      <c r="D455" s="22"/>
      <c r="E455" s="23"/>
    </row>
    <row r="456" spans="4:5" ht="15.75" customHeight="1">
      <c r="D456" s="22"/>
      <c r="E456" s="23"/>
    </row>
    <row r="457" spans="4:5" ht="15.75" customHeight="1">
      <c r="D457" s="22"/>
      <c r="E457" s="23"/>
    </row>
    <row r="458" spans="4:5" ht="15.75" customHeight="1">
      <c r="D458" s="22"/>
      <c r="E458" s="23"/>
    </row>
    <row r="459" spans="4:5" ht="15.75" customHeight="1">
      <c r="D459" s="22"/>
      <c r="E459" s="23"/>
    </row>
    <row r="460" spans="4:5" ht="15.75" customHeight="1">
      <c r="D460" s="22"/>
      <c r="E460" s="23"/>
    </row>
    <row r="461" spans="4:5" ht="15.75" customHeight="1">
      <c r="D461" s="22"/>
      <c r="E461" s="23"/>
    </row>
    <row r="462" spans="4:5" ht="15.75" customHeight="1">
      <c r="D462" s="22"/>
      <c r="E462" s="23"/>
    </row>
    <row r="463" spans="4:5" ht="15.75" customHeight="1">
      <c r="D463" s="22"/>
      <c r="E463" s="23"/>
    </row>
    <row r="464" spans="4:5" ht="15.75" customHeight="1">
      <c r="D464" s="22"/>
      <c r="E464" s="23"/>
    </row>
    <row r="465" spans="4:5" ht="15.75" customHeight="1">
      <c r="D465" s="22"/>
      <c r="E465" s="23"/>
    </row>
    <row r="466" spans="4:5" ht="15.75" customHeight="1">
      <c r="D466" s="22"/>
      <c r="E466" s="23"/>
    </row>
    <row r="467" spans="4:5" ht="15.75" customHeight="1">
      <c r="D467" s="22"/>
      <c r="E467" s="23"/>
    </row>
    <row r="468" spans="4:5" ht="15.75" customHeight="1">
      <c r="D468" s="22"/>
      <c r="E468" s="23"/>
    </row>
    <row r="469" spans="4:5" ht="15.75" customHeight="1">
      <c r="D469" s="22"/>
      <c r="E469" s="23"/>
    </row>
    <row r="470" spans="4:5" ht="15.75" customHeight="1">
      <c r="D470" s="22"/>
      <c r="E470" s="23"/>
    </row>
    <row r="471" spans="4:5" ht="15.75" customHeight="1">
      <c r="D471" s="22"/>
      <c r="E471" s="23"/>
    </row>
    <row r="472" spans="4:5" ht="15.75" customHeight="1">
      <c r="D472" s="22"/>
      <c r="E472" s="23"/>
    </row>
    <row r="473" spans="4:5" ht="15.75" customHeight="1">
      <c r="D473" s="22"/>
      <c r="E473" s="23"/>
    </row>
    <row r="474" spans="4:5" ht="15.75" customHeight="1">
      <c r="D474" s="22"/>
      <c r="E474" s="23"/>
    </row>
    <row r="475" spans="4:5" ht="15.75" customHeight="1">
      <c r="D475" s="22"/>
      <c r="E475" s="23"/>
    </row>
    <row r="476" spans="4:5" ht="15.75" customHeight="1">
      <c r="D476" s="22"/>
      <c r="E476" s="23"/>
    </row>
    <row r="477" spans="4:5" ht="15.75" customHeight="1">
      <c r="D477" s="22"/>
      <c r="E477" s="23"/>
    </row>
    <row r="478" spans="4:5" ht="15.75" customHeight="1">
      <c r="D478" s="22"/>
      <c r="E478" s="23"/>
    </row>
    <row r="479" spans="4:5" ht="15.75" customHeight="1">
      <c r="D479" s="22"/>
      <c r="E479" s="23"/>
    </row>
    <row r="480" spans="4:5" ht="15.75" customHeight="1">
      <c r="D480" s="22"/>
      <c r="E480" s="23"/>
    </row>
    <row r="481" spans="4:5" ht="15.75" customHeight="1">
      <c r="D481" s="22"/>
      <c r="E481" s="23"/>
    </row>
    <row r="482" spans="4:5" ht="15.75" customHeight="1">
      <c r="D482" s="22"/>
      <c r="E482" s="23"/>
    </row>
    <row r="483" spans="4:5" ht="15.75" customHeight="1">
      <c r="D483" s="22"/>
      <c r="E483" s="23"/>
    </row>
    <row r="484" spans="4:5" ht="15.75" customHeight="1">
      <c r="D484" s="22"/>
      <c r="E484" s="23"/>
    </row>
    <row r="485" spans="4:5" ht="15.75" customHeight="1">
      <c r="D485" s="22"/>
      <c r="E485" s="23"/>
    </row>
    <row r="486" spans="4:5" ht="15.75" customHeight="1">
      <c r="D486" s="22"/>
      <c r="E486" s="23"/>
    </row>
    <row r="487" spans="4:5" ht="15.75" customHeight="1">
      <c r="D487" s="22"/>
      <c r="E487" s="23"/>
    </row>
    <row r="488" spans="4:5" ht="15.75" customHeight="1">
      <c r="D488" s="22"/>
      <c r="E488" s="23"/>
    </row>
    <row r="489" spans="4:5" ht="15.75" customHeight="1">
      <c r="D489" s="22"/>
      <c r="E489" s="23"/>
    </row>
    <row r="490" spans="4:5" ht="15.75" customHeight="1">
      <c r="D490" s="22"/>
      <c r="E490" s="23"/>
    </row>
    <row r="491" spans="4:5" ht="15.75" customHeight="1">
      <c r="D491" s="22"/>
      <c r="E491" s="23"/>
    </row>
    <row r="492" spans="4:5" ht="15.75" customHeight="1">
      <c r="D492" s="22"/>
      <c r="E492" s="23"/>
    </row>
    <row r="493" spans="4:5" ht="15.75" customHeight="1">
      <c r="D493" s="22"/>
      <c r="E493" s="23"/>
    </row>
    <row r="494" spans="4:5" ht="15.75" customHeight="1">
      <c r="D494" s="22"/>
      <c r="E494" s="23"/>
    </row>
    <row r="495" spans="4:5" ht="15.75" customHeight="1">
      <c r="D495" s="22"/>
      <c r="E495" s="23"/>
    </row>
    <row r="496" spans="4:5" ht="15.75" customHeight="1">
      <c r="D496" s="22"/>
      <c r="E496" s="23"/>
    </row>
    <row r="497" spans="4:5" ht="15.75" customHeight="1">
      <c r="D497" s="22"/>
      <c r="E497" s="23"/>
    </row>
    <row r="498" spans="4:5" ht="15.75" customHeight="1">
      <c r="D498" s="22"/>
      <c r="E498" s="23"/>
    </row>
    <row r="499" spans="4:5" ht="15.75" customHeight="1">
      <c r="D499" s="22"/>
      <c r="E499" s="23"/>
    </row>
    <row r="500" spans="4:5" ht="15.75" customHeight="1">
      <c r="D500" s="22"/>
      <c r="E500" s="23"/>
    </row>
    <row r="501" spans="4:5" ht="15.75" customHeight="1">
      <c r="D501" s="22"/>
      <c r="E501" s="23"/>
    </row>
    <row r="502" spans="4:5" ht="15.75" customHeight="1">
      <c r="D502" s="22"/>
      <c r="E502" s="23"/>
    </row>
    <row r="503" spans="4:5" ht="15.75" customHeight="1">
      <c r="D503" s="22"/>
      <c r="E503" s="23"/>
    </row>
    <row r="504" spans="4:5" ht="15.75" customHeight="1">
      <c r="D504" s="22"/>
      <c r="E504" s="23"/>
    </row>
    <row r="505" spans="4:5" ht="15.75" customHeight="1">
      <c r="D505" s="22"/>
      <c r="E505" s="23"/>
    </row>
    <row r="506" spans="4:5" ht="15.75" customHeight="1">
      <c r="D506" s="22"/>
      <c r="E506" s="23"/>
    </row>
    <row r="507" spans="4:5" ht="15.75" customHeight="1">
      <c r="D507" s="22"/>
      <c r="E507" s="23"/>
    </row>
    <row r="508" spans="4:5" ht="15.75" customHeight="1">
      <c r="D508" s="22"/>
      <c r="E508" s="23"/>
    </row>
    <row r="509" spans="4:5" ht="15.75" customHeight="1">
      <c r="D509" s="22"/>
      <c r="E509" s="23"/>
    </row>
    <row r="510" spans="4:5" ht="15.75" customHeight="1">
      <c r="D510" s="22"/>
      <c r="E510" s="23"/>
    </row>
    <row r="511" spans="4:5" ht="15.75" customHeight="1">
      <c r="D511" s="22"/>
      <c r="E511" s="23"/>
    </row>
    <row r="512" spans="4:5" ht="15.75" customHeight="1">
      <c r="D512" s="22"/>
      <c r="E512" s="23"/>
    </row>
    <row r="513" spans="4:5" ht="15.75" customHeight="1">
      <c r="D513" s="22"/>
      <c r="E513" s="23"/>
    </row>
    <row r="514" spans="4:5" ht="15.75" customHeight="1">
      <c r="D514" s="22"/>
      <c r="E514" s="23"/>
    </row>
    <row r="515" spans="4:5" ht="15.75" customHeight="1">
      <c r="D515" s="22"/>
      <c r="E515" s="23"/>
    </row>
    <row r="516" spans="4:5" ht="15.75" customHeight="1">
      <c r="D516" s="22"/>
      <c r="E516" s="23"/>
    </row>
    <row r="517" spans="4:5" ht="15.75" customHeight="1">
      <c r="D517" s="22"/>
      <c r="E517" s="23"/>
    </row>
    <row r="518" spans="4:5" ht="15.75" customHeight="1">
      <c r="D518" s="22"/>
      <c r="E518" s="23"/>
    </row>
    <row r="519" spans="4:5" ht="15.75" customHeight="1">
      <c r="D519" s="22"/>
      <c r="E519" s="23"/>
    </row>
    <row r="520" spans="4:5" ht="15.75" customHeight="1">
      <c r="D520" s="22"/>
      <c r="E520" s="23"/>
    </row>
    <row r="521" spans="4:5" ht="15.75" customHeight="1">
      <c r="D521" s="22"/>
      <c r="E521" s="23"/>
    </row>
    <row r="522" spans="4:5" ht="15.75" customHeight="1">
      <c r="D522" s="22"/>
      <c r="E522" s="23"/>
    </row>
    <row r="523" spans="4:5" ht="15.75" customHeight="1">
      <c r="D523" s="22"/>
      <c r="E523" s="23"/>
    </row>
    <row r="524" spans="4:5" ht="15.75" customHeight="1">
      <c r="D524" s="22"/>
      <c r="E524" s="23"/>
    </row>
    <row r="525" spans="4:5" ht="15.75" customHeight="1">
      <c r="D525" s="22"/>
      <c r="E525" s="23"/>
    </row>
    <row r="526" spans="4:5" ht="15.75" customHeight="1">
      <c r="D526" s="22"/>
      <c r="E526" s="23"/>
    </row>
    <row r="527" spans="4:5" ht="15.75" customHeight="1">
      <c r="D527" s="22"/>
      <c r="E527" s="23"/>
    </row>
    <row r="528" spans="4:5" ht="15.75" customHeight="1">
      <c r="D528" s="22"/>
      <c r="E528" s="23"/>
    </row>
    <row r="529" spans="4:5" ht="15.75" customHeight="1">
      <c r="D529" s="22"/>
      <c r="E529" s="23"/>
    </row>
    <row r="530" spans="4:5" ht="15.75" customHeight="1">
      <c r="D530" s="22"/>
      <c r="E530" s="23"/>
    </row>
    <row r="531" spans="4:5" ht="15.75" customHeight="1">
      <c r="D531" s="22"/>
      <c r="E531" s="23"/>
    </row>
    <row r="532" spans="4:5" ht="15.75" customHeight="1">
      <c r="D532" s="22"/>
      <c r="E532" s="23"/>
    </row>
    <row r="533" spans="4:5" ht="15.75" customHeight="1">
      <c r="D533" s="22"/>
      <c r="E533" s="23"/>
    </row>
    <row r="534" spans="4:5" ht="15.75" customHeight="1">
      <c r="D534" s="22"/>
      <c r="E534" s="23"/>
    </row>
    <row r="535" spans="4:5" ht="15.75" customHeight="1">
      <c r="D535" s="22"/>
      <c r="E535" s="23"/>
    </row>
    <row r="536" spans="4:5" ht="15.75" customHeight="1">
      <c r="D536" s="22"/>
      <c r="E536" s="23"/>
    </row>
    <row r="537" spans="4:5" ht="15.75" customHeight="1">
      <c r="D537" s="22"/>
      <c r="E537" s="23"/>
    </row>
    <row r="538" spans="4:5" ht="15.75" customHeight="1">
      <c r="D538" s="22"/>
      <c r="E538" s="23"/>
    </row>
    <row r="539" spans="4:5" ht="15.75" customHeight="1">
      <c r="D539" s="22"/>
      <c r="E539" s="23"/>
    </row>
    <row r="540" spans="4:5" ht="15.75" customHeight="1">
      <c r="D540" s="22"/>
      <c r="E540" s="23"/>
    </row>
    <row r="541" spans="4:5" ht="15.75" customHeight="1">
      <c r="D541" s="22"/>
      <c r="E541" s="23"/>
    </row>
    <row r="542" spans="4:5" ht="15.75" customHeight="1">
      <c r="D542" s="22"/>
      <c r="E542" s="23"/>
    </row>
    <row r="543" spans="4:5" ht="15.75" customHeight="1">
      <c r="D543" s="22"/>
      <c r="E543" s="23"/>
    </row>
    <row r="544" spans="4:5" ht="15.75" customHeight="1">
      <c r="D544" s="22"/>
      <c r="E544" s="23"/>
    </row>
    <row r="545" spans="4:5" ht="15.75" customHeight="1">
      <c r="D545" s="22"/>
      <c r="E545" s="23"/>
    </row>
    <row r="546" spans="4:5" ht="15.75" customHeight="1">
      <c r="D546" s="22"/>
      <c r="E546" s="23"/>
    </row>
    <row r="547" spans="4:5" ht="15.75" customHeight="1">
      <c r="D547" s="22"/>
      <c r="E547" s="23"/>
    </row>
    <row r="548" spans="4:5" ht="15.75" customHeight="1">
      <c r="D548" s="22"/>
      <c r="E548" s="23"/>
    </row>
    <row r="549" spans="4:5" ht="15.75" customHeight="1">
      <c r="D549" s="22"/>
      <c r="E549" s="23"/>
    </row>
    <row r="550" spans="4:5" ht="15.75" customHeight="1">
      <c r="D550" s="22"/>
      <c r="E550" s="23"/>
    </row>
    <row r="551" spans="4:5" ht="15.75" customHeight="1">
      <c r="D551" s="22"/>
      <c r="E551" s="23"/>
    </row>
    <row r="552" spans="4:5" ht="15.75" customHeight="1">
      <c r="D552" s="22"/>
      <c r="E552" s="23"/>
    </row>
    <row r="553" spans="4:5" ht="15.75" customHeight="1">
      <c r="D553" s="22"/>
      <c r="E553" s="23"/>
    </row>
    <row r="554" spans="4:5" ht="15.75" customHeight="1">
      <c r="D554" s="22"/>
      <c r="E554" s="23"/>
    </row>
    <row r="555" spans="4:5" ht="15.75" customHeight="1">
      <c r="D555" s="22"/>
      <c r="E555" s="23"/>
    </row>
    <row r="556" spans="4:5" ht="15.75" customHeight="1">
      <c r="D556" s="22"/>
      <c r="E556" s="23"/>
    </row>
    <row r="557" spans="4:5" ht="15.75" customHeight="1">
      <c r="D557" s="22"/>
      <c r="E557" s="23"/>
    </row>
    <row r="558" spans="4:5" ht="15.75" customHeight="1">
      <c r="D558" s="22"/>
      <c r="E558" s="23"/>
    </row>
    <row r="559" spans="4:5" ht="15.75" customHeight="1">
      <c r="D559" s="22"/>
      <c r="E559" s="23"/>
    </row>
    <row r="560" spans="4:5" ht="15.75" customHeight="1">
      <c r="D560" s="22"/>
      <c r="E560" s="23"/>
    </row>
    <row r="561" spans="4:5" ht="15.75" customHeight="1">
      <c r="D561" s="22"/>
      <c r="E561" s="23"/>
    </row>
    <row r="562" spans="4:5" ht="15.75" customHeight="1">
      <c r="D562" s="22"/>
      <c r="E562" s="23"/>
    </row>
    <row r="563" spans="4:5" ht="15.75" customHeight="1">
      <c r="D563" s="22"/>
      <c r="E563" s="23"/>
    </row>
    <row r="564" spans="4:5" ht="15.75" customHeight="1">
      <c r="D564" s="22"/>
      <c r="E564" s="23"/>
    </row>
    <row r="565" spans="4:5" ht="15.75" customHeight="1">
      <c r="D565" s="22"/>
      <c r="E565" s="23"/>
    </row>
    <row r="566" spans="4:5" ht="15.75" customHeight="1">
      <c r="D566" s="22"/>
      <c r="E566" s="23"/>
    </row>
    <row r="567" spans="4:5" ht="15.75" customHeight="1">
      <c r="D567" s="22"/>
      <c r="E567" s="23"/>
    </row>
    <row r="568" spans="4:5" ht="15.75" customHeight="1">
      <c r="D568" s="22"/>
      <c r="E568" s="23"/>
    </row>
    <row r="569" spans="4:5" ht="15.75" customHeight="1">
      <c r="D569" s="22"/>
      <c r="E569" s="23"/>
    </row>
    <row r="570" spans="4:5" ht="15.75" customHeight="1">
      <c r="D570" s="22"/>
      <c r="E570" s="23"/>
    </row>
    <row r="571" spans="4:5" ht="15.75" customHeight="1">
      <c r="D571" s="22"/>
      <c r="E571" s="23"/>
    </row>
    <row r="572" spans="4:5" ht="15.75" customHeight="1">
      <c r="D572" s="22"/>
      <c r="E572" s="23"/>
    </row>
    <row r="573" spans="4:5" ht="15.75" customHeight="1">
      <c r="D573" s="22"/>
      <c r="E573" s="23"/>
    </row>
    <row r="574" spans="4:5" ht="15.75" customHeight="1">
      <c r="D574" s="22"/>
      <c r="E574" s="23"/>
    </row>
    <row r="575" spans="4:5" ht="15.75" customHeight="1">
      <c r="D575" s="22"/>
      <c r="E575" s="23"/>
    </row>
    <row r="576" spans="4:5" ht="15.75" customHeight="1">
      <c r="D576" s="22"/>
      <c r="E576" s="23"/>
    </row>
    <row r="577" spans="4:5" ht="15.75" customHeight="1">
      <c r="D577" s="22"/>
      <c r="E577" s="23"/>
    </row>
    <row r="578" spans="4:5" ht="15.75" customHeight="1">
      <c r="D578" s="22"/>
      <c r="E578" s="23"/>
    </row>
    <row r="579" spans="4:5" ht="15.75" customHeight="1">
      <c r="D579" s="22"/>
      <c r="E579" s="23"/>
    </row>
    <row r="580" spans="4:5" ht="15.75" customHeight="1">
      <c r="D580" s="22"/>
      <c r="E580" s="23"/>
    </row>
    <row r="581" spans="4:5" ht="15.75" customHeight="1">
      <c r="D581" s="22"/>
      <c r="E581" s="23"/>
    </row>
    <row r="582" spans="4:5" ht="15.75" customHeight="1">
      <c r="D582" s="22"/>
      <c r="E582" s="23"/>
    </row>
    <row r="583" spans="4:5" ht="15.75" customHeight="1">
      <c r="D583" s="22"/>
      <c r="E583" s="23"/>
    </row>
    <row r="584" spans="4:5" ht="15.75" customHeight="1">
      <c r="D584" s="22"/>
      <c r="E584" s="23"/>
    </row>
    <row r="585" spans="4:5" ht="15.75" customHeight="1">
      <c r="D585" s="22"/>
      <c r="E585" s="23"/>
    </row>
    <row r="586" spans="4:5" ht="15.75" customHeight="1">
      <c r="D586" s="22"/>
      <c r="E586" s="23"/>
    </row>
    <row r="587" spans="4:5" ht="15.75" customHeight="1">
      <c r="D587" s="22"/>
      <c r="E587" s="23"/>
    </row>
    <row r="588" spans="4:5" ht="15.75" customHeight="1">
      <c r="D588" s="22"/>
      <c r="E588" s="23"/>
    </row>
    <row r="589" spans="4:5" ht="15.75" customHeight="1">
      <c r="D589" s="22"/>
      <c r="E589" s="23"/>
    </row>
    <row r="590" spans="4:5" ht="15.75" customHeight="1">
      <c r="D590" s="22"/>
      <c r="E590" s="23"/>
    </row>
    <row r="591" spans="4:5" ht="15.75" customHeight="1">
      <c r="D591" s="22"/>
      <c r="E591" s="23"/>
    </row>
    <row r="592" spans="4:5" ht="15.75" customHeight="1">
      <c r="D592" s="22"/>
      <c r="E592" s="23"/>
    </row>
    <row r="593" spans="4:5" ht="15.75" customHeight="1">
      <c r="D593" s="22"/>
      <c r="E593" s="23"/>
    </row>
    <row r="594" spans="4:5" ht="15.75" customHeight="1">
      <c r="D594" s="22"/>
      <c r="E594" s="23"/>
    </row>
    <row r="595" spans="4:5" ht="15.75" customHeight="1">
      <c r="D595" s="22"/>
      <c r="E595" s="23"/>
    </row>
    <row r="596" spans="4:5" ht="15.75" customHeight="1">
      <c r="D596" s="22"/>
      <c r="E596" s="23"/>
    </row>
    <row r="597" spans="4:5" ht="15.75" customHeight="1">
      <c r="D597" s="22"/>
      <c r="E597" s="23"/>
    </row>
    <row r="598" spans="4:5" ht="15.75" customHeight="1">
      <c r="D598" s="22"/>
      <c r="E598" s="23"/>
    </row>
    <row r="599" spans="4:5" ht="15.75" customHeight="1">
      <c r="D599" s="22"/>
      <c r="E599" s="23"/>
    </row>
    <row r="600" spans="4:5" ht="15.75" customHeight="1">
      <c r="D600" s="22"/>
      <c r="E600" s="23"/>
    </row>
    <row r="601" spans="4:5" ht="15.75" customHeight="1">
      <c r="D601" s="22"/>
      <c r="E601" s="23"/>
    </row>
    <row r="602" spans="4:5" ht="15.75" customHeight="1">
      <c r="D602" s="22"/>
      <c r="E602" s="23"/>
    </row>
    <row r="603" spans="4:5" ht="15.75" customHeight="1">
      <c r="D603" s="22"/>
      <c r="E603" s="23"/>
    </row>
    <row r="604" spans="4:5" ht="15.75" customHeight="1">
      <c r="D604" s="22"/>
      <c r="E604" s="23"/>
    </row>
    <row r="605" spans="4:5" ht="15.75" customHeight="1">
      <c r="D605" s="22"/>
      <c r="E605" s="23"/>
    </row>
    <row r="606" spans="4:5" ht="15.75" customHeight="1">
      <c r="D606" s="22"/>
      <c r="E606" s="23"/>
    </row>
    <row r="607" spans="4:5" ht="15.75" customHeight="1">
      <c r="D607" s="22"/>
      <c r="E607" s="23"/>
    </row>
    <row r="608" spans="4:5" ht="15.75" customHeight="1">
      <c r="D608" s="22"/>
      <c r="E608" s="23"/>
    </row>
    <row r="609" spans="4:5" ht="15.75" customHeight="1">
      <c r="D609" s="22"/>
      <c r="E609" s="23"/>
    </row>
    <row r="610" spans="4:5" ht="15.75" customHeight="1">
      <c r="D610" s="22"/>
      <c r="E610" s="23"/>
    </row>
    <row r="611" spans="4:5" ht="15.75" customHeight="1">
      <c r="D611" s="22"/>
      <c r="E611" s="23"/>
    </row>
    <row r="612" spans="4:5" ht="15.75" customHeight="1">
      <c r="D612" s="22"/>
      <c r="E612" s="23"/>
    </row>
    <row r="613" spans="4:5" ht="15.75" customHeight="1">
      <c r="D613" s="22"/>
      <c r="E613" s="23"/>
    </row>
    <row r="614" spans="4:5" ht="15.75" customHeight="1">
      <c r="D614" s="22"/>
      <c r="E614" s="23"/>
    </row>
    <row r="615" spans="4:5" ht="15.75" customHeight="1">
      <c r="D615" s="22"/>
      <c r="E615" s="23"/>
    </row>
    <row r="616" spans="4:5" ht="15.75" customHeight="1">
      <c r="D616" s="22"/>
      <c r="E616" s="23"/>
    </row>
    <row r="617" spans="4:5" ht="15.75" customHeight="1">
      <c r="D617" s="22"/>
      <c r="E617" s="23"/>
    </row>
    <row r="618" spans="4:5" ht="15.75" customHeight="1">
      <c r="D618" s="22"/>
      <c r="E618" s="23"/>
    </row>
    <row r="619" spans="4:5" ht="15.75" customHeight="1">
      <c r="D619" s="22"/>
      <c r="E619" s="23"/>
    </row>
    <row r="620" spans="4:5" ht="15.75" customHeight="1">
      <c r="D620" s="22"/>
      <c r="E620" s="23"/>
    </row>
    <row r="621" spans="4:5" ht="15.75" customHeight="1">
      <c r="D621" s="22"/>
      <c r="E621" s="23"/>
    </row>
    <row r="622" spans="4:5" ht="15.75" customHeight="1">
      <c r="D622" s="22"/>
      <c r="E622" s="23"/>
    </row>
    <row r="623" spans="4:5" ht="15.75" customHeight="1">
      <c r="D623" s="22"/>
      <c r="E623" s="23"/>
    </row>
    <row r="624" spans="4:5" ht="15.75" customHeight="1">
      <c r="D624" s="22"/>
      <c r="E624" s="23"/>
    </row>
    <row r="625" spans="4:5" ht="15.75" customHeight="1">
      <c r="D625" s="22"/>
      <c r="E625" s="23"/>
    </row>
    <row r="626" spans="4:5" ht="15.75" customHeight="1">
      <c r="D626" s="22"/>
      <c r="E626" s="23"/>
    </row>
    <row r="627" spans="4:5" ht="15.75" customHeight="1">
      <c r="D627" s="22"/>
      <c r="E627" s="23"/>
    </row>
    <row r="628" spans="4:5" ht="15.75" customHeight="1">
      <c r="D628" s="22"/>
      <c r="E628" s="23"/>
    </row>
    <row r="629" spans="4:5" ht="15.75" customHeight="1">
      <c r="D629" s="22"/>
      <c r="E629" s="23"/>
    </row>
    <row r="630" spans="4:5" ht="15.75" customHeight="1">
      <c r="D630" s="22"/>
      <c r="E630" s="23"/>
    </row>
    <row r="631" spans="4:5" ht="15.75" customHeight="1">
      <c r="D631" s="22"/>
      <c r="E631" s="23"/>
    </row>
    <row r="632" spans="4:5" ht="15.75" customHeight="1">
      <c r="D632" s="22"/>
      <c r="E632" s="23"/>
    </row>
    <row r="633" spans="4:5" ht="15.75" customHeight="1">
      <c r="D633" s="22"/>
      <c r="E633" s="23"/>
    </row>
    <row r="634" spans="4:5" ht="15.75" customHeight="1">
      <c r="D634" s="22"/>
      <c r="E634" s="23"/>
    </row>
    <row r="635" spans="4:5" ht="15.75" customHeight="1">
      <c r="D635" s="22"/>
      <c r="E635" s="23"/>
    </row>
    <row r="636" spans="4:5" ht="15.75" customHeight="1">
      <c r="D636" s="22"/>
      <c r="E636" s="23"/>
    </row>
    <row r="637" spans="4:5" ht="15.75" customHeight="1">
      <c r="D637" s="22"/>
      <c r="E637" s="23"/>
    </row>
    <row r="638" spans="4:5" ht="15.75" customHeight="1">
      <c r="D638" s="22"/>
      <c r="E638" s="23"/>
    </row>
    <row r="639" spans="4:5" ht="15.75" customHeight="1">
      <c r="D639" s="22"/>
      <c r="E639" s="23"/>
    </row>
    <row r="640" spans="4:5" ht="15.75" customHeight="1">
      <c r="D640" s="22"/>
      <c r="E640" s="23"/>
    </row>
    <row r="641" spans="4:5" ht="15.75" customHeight="1">
      <c r="D641" s="22"/>
      <c r="E641" s="23"/>
    </row>
    <row r="642" spans="4:5" ht="15.75" customHeight="1">
      <c r="D642" s="22"/>
      <c r="E642" s="23"/>
    </row>
    <row r="643" spans="4:5" ht="15.75" customHeight="1">
      <c r="D643" s="22"/>
      <c r="E643" s="23"/>
    </row>
    <row r="644" spans="4:5" ht="15.75" customHeight="1">
      <c r="D644" s="22"/>
      <c r="E644" s="23"/>
    </row>
    <row r="645" spans="4:5" ht="15.75" customHeight="1">
      <c r="D645" s="22"/>
      <c r="E645" s="23"/>
    </row>
    <row r="646" spans="4:5" ht="15.75" customHeight="1">
      <c r="D646" s="22"/>
      <c r="E646" s="23"/>
    </row>
    <row r="647" spans="4:5" ht="15.75" customHeight="1">
      <c r="D647" s="22"/>
      <c r="E647" s="23"/>
    </row>
    <row r="648" spans="4:5" ht="15.75" customHeight="1">
      <c r="D648" s="22"/>
      <c r="E648" s="23"/>
    </row>
    <row r="649" spans="4:5" ht="15.75" customHeight="1">
      <c r="D649" s="22"/>
      <c r="E649" s="23"/>
    </row>
    <row r="650" spans="4:5" ht="15.75" customHeight="1">
      <c r="D650" s="22"/>
      <c r="E650" s="23"/>
    </row>
    <row r="651" spans="4:5" ht="15.75" customHeight="1">
      <c r="D651" s="22"/>
      <c r="E651" s="23"/>
    </row>
    <row r="652" spans="4:5" ht="15.75" customHeight="1">
      <c r="D652" s="22"/>
      <c r="E652" s="23"/>
    </row>
    <row r="653" spans="4:5" ht="15.75" customHeight="1">
      <c r="D653" s="22"/>
      <c r="E653" s="23"/>
    </row>
    <row r="654" spans="4:5" ht="15.75" customHeight="1">
      <c r="D654" s="22"/>
      <c r="E654" s="23"/>
    </row>
    <row r="655" spans="4:5" ht="15.75" customHeight="1">
      <c r="D655" s="22"/>
      <c r="E655" s="23"/>
    </row>
    <row r="656" spans="4:5" ht="15.75" customHeight="1">
      <c r="D656" s="22"/>
      <c r="E656" s="23"/>
    </row>
    <row r="657" spans="4:5" ht="15.75" customHeight="1">
      <c r="D657" s="22"/>
      <c r="E657" s="23"/>
    </row>
    <row r="658" spans="4:5" ht="15.75" customHeight="1">
      <c r="D658" s="22"/>
      <c r="E658" s="23"/>
    </row>
    <row r="659" spans="4:5" ht="15.75" customHeight="1">
      <c r="D659" s="22"/>
      <c r="E659" s="23"/>
    </row>
    <row r="660" spans="4:5" ht="15.75" customHeight="1">
      <c r="D660" s="22"/>
      <c r="E660" s="23"/>
    </row>
    <row r="661" spans="4:5" ht="15.75" customHeight="1">
      <c r="D661" s="22"/>
      <c r="E661" s="23"/>
    </row>
    <row r="662" spans="4:5" ht="15.75" customHeight="1">
      <c r="D662" s="22"/>
      <c r="E662" s="23"/>
    </row>
    <row r="663" spans="4:5" ht="15.75" customHeight="1">
      <c r="D663" s="22"/>
      <c r="E663" s="23"/>
    </row>
    <row r="664" spans="4:5" ht="15.75" customHeight="1">
      <c r="D664" s="22"/>
      <c r="E664" s="23"/>
    </row>
    <row r="665" spans="4:5" ht="15.75" customHeight="1">
      <c r="D665" s="22"/>
      <c r="E665" s="23"/>
    </row>
    <row r="666" spans="4:5" ht="15.75" customHeight="1">
      <c r="D666" s="22"/>
      <c r="E666" s="23"/>
    </row>
    <row r="667" spans="4:5" ht="15.75" customHeight="1">
      <c r="D667" s="22"/>
      <c r="E667" s="23"/>
    </row>
    <row r="668" spans="4:5" ht="15.75" customHeight="1">
      <c r="D668" s="22"/>
      <c r="E668" s="23"/>
    </row>
    <row r="669" spans="4:5" ht="15.75" customHeight="1">
      <c r="D669" s="22"/>
      <c r="E669" s="23"/>
    </row>
    <row r="670" spans="4:5" ht="15.75" customHeight="1">
      <c r="D670" s="22"/>
      <c r="E670" s="23"/>
    </row>
    <row r="671" spans="4:5" ht="15.75" customHeight="1">
      <c r="D671" s="22"/>
      <c r="E671" s="23"/>
    </row>
    <row r="672" spans="4:5" ht="15.75" customHeight="1">
      <c r="D672" s="22"/>
      <c r="E672" s="23"/>
    </row>
    <row r="673" spans="4:5" ht="15.75" customHeight="1">
      <c r="D673" s="22"/>
      <c r="E673" s="23"/>
    </row>
    <row r="674" spans="4:5" ht="15.75" customHeight="1">
      <c r="D674" s="22"/>
      <c r="E674" s="23"/>
    </row>
    <row r="675" spans="4:5" ht="15.75" customHeight="1">
      <c r="D675" s="22"/>
      <c r="E675" s="23"/>
    </row>
    <row r="676" spans="4:5" ht="15.75" customHeight="1">
      <c r="D676" s="22"/>
      <c r="E676" s="23"/>
    </row>
    <row r="677" spans="4:5" ht="15.75" customHeight="1">
      <c r="D677" s="22"/>
      <c r="E677" s="23"/>
    </row>
    <row r="678" spans="4:5" ht="15.75" customHeight="1">
      <c r="D678" s="22"/>
      <c r="E678" s="23"/>
    </row>
    <row r="679" spans="4:5" ht="15.75" customHeight="1">
      <c r="D679" s="22"/>
      <c r="E679" s="23"/>
    </row>
    <row r="680" spans="4:5" ht="15.75" customHeight="1">
      <c r="D680" s="22"/>
      <c r="E680" s="23"/>
    </row>
    <row r="681" spans="4:5" ht="15.75" customHeight="1">
      <c r="D681" s="22"/>
      <c r="E681" s="23"/>
    </row>
    <row r="682" spans="4:5" ht="15.75" customHeight="1">
      <c r="D682" s="22"/>
      <c r="E682" s="23"/>
    </row>
    <row r="683" spans="4:5" ht="15.75" customHeight="1">
      <c r="D683" s="22"/>
      <c r="E683" s="23"/>
    </row>
    <row r="684" spans="4:5" ht="15.75" customHeight="1">
      <c r="D684" s="22"/>
      <c r="E684" s="23"/>
    </row>
    <row r="685" spans="4:5" ht="15.75" customHeight="1">
      <c r="D685" s="22"/>
      <c r="E685" s="23"/>
    </row>
    <row r="686" spans="4:5" ht="15.75" customHeight="1">
      <c r="D686" s="22"/>
      <c r="E686" s="23"/>
    </row>
    <row r="687" spans="4:5" ht="15.75" customHeight="1">
      <c r="D687" s="22"/>
      <c r="E687" s="23"/>
    </row>
    <row r="688" spans="4:5" ht="15.75" customHeight="1">
      <c r="D688" s="22"/>
      <c r="E688" s="23"/>
    </row>
    <row r="689" spans="4:5" ht="15.75" customHeight="1">
      <c r="D689" s="22"/>
      <c r="E689" s="23"/>
    </row>
    <row r="690" spans="4:5" ht="15.75" customHeight="1">
      <c r="D690" s="22"/>
      <c r="E690" s="23"/>
    </row>
    <row r="691" spans="4:5" ht="15.75" customHeight="1">
      <c r="D691" s="22"/>
      <c r="E691" s="23"/>
    </row>
    <row r="692" spans="4:5" ht="15.75" customHeight="1">
      <c r="D692" s="22"/>
      <c r="E692" s="23"/>
    </row>
    <row r="693" spans="4:5" ht="15.75" customHeight="1">
      <c r="D693" s="22"/>
      <c r="E693" s="23"/>
    </row>
    <row r="694" spans="4:5" ht="15.75" customHeight="1">
      <c r="D694" s="22"/>
      <c r="E694" s="23"/>
    </row>
    <row r="695" spans="4:5" ht="15.75" customHeight="1">
      <c r="D695" s="22"/>
      <c r="E695" s="23"/>
    </row>
    <row r="696" spans="4:5" ht="15.75" customHeight="1">
      <c r="D696" s="22"/>
      <c r="E696" s="23"/>
    </row>
    <row r="697" spans="4:5" ht="15.75" customHeight="1">
      <c r="D697" s="22"/>
      <c r="E697" s="23"/>
    </row>
    <row r="698" spans="4:5" ht="15.75" customHeight="1">
      <c r="D698" s="22"/>
      <c r="E698" s="23"/>
    </row>
    <row r="699" spans="4:5" ht="15.75" customHeight="1">
      <c r="D699" s="22"/>
      <c r="E699" s="23"/>
    </row>
    <row r="700" spans="4:5" ht="15.75" customHeight="1">
      <c r="D700" s="22"/>
      <c r="E700" s="23"/>
    </row>
    <row r="701" spans="4:5" ht="15.75" customHeight="1">
      <c r="D701" s="22"/>
      <c r="E701" s="23"/>
    </row>
    <row r="702" spans="4:5" ht="15.75" customHeight="1">
      <c r="D702" s="22"/>
      <c r="E702" s="23"/>
    </row>
    <row r="703" spans="4:5" ht="15.75" customHeight="1">
      <c r="D703" s="22"/>
      <c r="E703" s="23"/>
    </row>
    <row r="704" spans="4:5" ht="15.75" customHeight="1">
      <c r="D704" s="22"/>
      <c r="E704" s="23"/>
    </row>
    <row r="705" spans="4:5" ht="15.75" customHeight="1">
      <c r="D705" s="22"/>
      <c r="E705" s="23"/>
    </row>
    <row r="706" spans="4:5" ht="15.75" customHeight="1">
      <c r="D706" s="22"/>
      <c r="E706" s="23"/>
    </row>
    <row r="707" spans="4:5" ht="15.75" customHeight="1">
      <c r="D707" s="22"/>
      <c r="E707" s="23"/>
    </row>
    <row r="708" spans="4:5" ht="15.75" customHeight="1">
      <c r="D708" s="22"/>
      <c r="E708" s="23"/>
    </row>
    <row r="709" spans="4:5" ht="15.75" customHeight="1">
      <c r="D709" s="22"/>
      <c r="E709" s="23"/>
    </row>
    <row r="710" spans="4:5" ht="15.75" customHeight="1">
      <c r="D710" s="22"/>
      <c r="E710" s="23"/>
    </row>
    <row r="711" spans="4:5" ht="15.75" customHeight="1">
      <c r="D711" s="22"/>
      <c r="E711" s="23"/>
    </row>
    <row r="712" spans="4:5" ht="15.75" customHeight="1">
      <c r="D712" s="22"/>
      <c r="E712" s="23"/>
    </row>
    <row r="713" spans="4:5" ht="15.75" customHeight="1">
      <c r="D713" s="22"/>
      <c r="E713" s="23"/>
    </row>
    <row r="714" spans="4:5" ht="15.75" customHeight="1">
      <c r="D714" s="22"/>
      <c r="E714" s="23"/>
    </row>
    <row r="715" spans="4:5" ht="15.75" customHeight="1">
      <c r="D715" s="22"/>
      <c r="E715" s="23"/>
    </row>
    <row r="716" spans="4:5" ht="15.75" customHeight="1">
      <c r="D716" s="22"/>
      <c r="E716" s="23"/>
    </row>
    <row r="717" spans="4:5" ht="15.75" customHeight="1">
      <c r="D717" s="22"/>
      <c r="E717" s="23"/>
    </row>
    <row r="718" spans="4:5" ht="15.75" customHeight="1">
      <c r="D718" s="22"/>
      <c r="E718" s="23"/>
    </row>
    <row r="719" spans="4:5" ht="15.75" customHeight="1">
      <c r="D719" s="22"/>
      <c r="E719" s="23"/>
    </row>
    <row r="720" spans="4:5" ht="15.75" customHeight="1">
      <c r="D720" s="22"/>
      <c r="E720" s="23"/>
    </row>
    <row r="721" spans="4:5" ht="15.75" customHeight="1">
      <c r="D721" s="22"/>
      <c r="E721" s="23"/>
    </row>
    <row r="722" spans="4:5" ht="15.75" customHeight="1">
      <c r="D722" s="22"/>
      <c r="E722" s="23"/>
    </row>
    <row r="723" spans="4:5" ht="15.75" customHeight="1">
      <c r="D723" s="22"/>
      <c r="E723" s="23"/>
    </row>
    <row r="724" spans="4:5" ht="15.75" customHeight="1">
      <c r="D724" s="22"/>
      <c r="E724" s="23"/>
    </row>
    <row r="725" spans="4:5" ht="15.75" customHeight="1">
      <c r="D725" s="22"/>
      <c r="E725" s="23"/>
    </row>
    <row r="726" spans="4:5" ht="15.75" customHeight="1">
      <c r="D726" s="22"/>
      <c r="E726" s="23"/>
    </row>
    <row r="727" spans="4:5" ht="15.75" customHeight="1">
      <c r="D727" s="22"/>
      <c r="E727" s="23"/>
    </row>
    <row r="728" spans="4:5" ht="15.75" customHeight="1">
      <c r="D728" s="22"/>
      <c r="E728" s="23"/>
    </row>
    <row r="729" spans="4:5" ht="15.75" customHeight="1">
      <c r="D729" s="22"/>
      <c r="E729" s="23"/>
    </row>
    <row r="730" spans="4:5" ht="15.75" customHeight="1">
      <c r="D730" s="22"/>
      <c r="E730" s="23"/>
    </row>
    <row r="731" spans="4:5" ht="15.75" customHeight="1">
      <c r="D731" s="22"/>
      <c r="E731" s="23"/>
    </row>
    <row r="732" spans="4:5" ht="15.75" customHeight="1">
      <c r="D732" s="22"/>
      <c r="E732" s="23"/>
    </row>
    <row r="733" spans="4:5" ht="15.75" customHeight="1">
      <c r="D733" s="22"/>
      <c r="E733" s="23"/>
    </row>
    <row r="734" spans="4:5" ht="15.75" customHeight="1">
      <c r="D734" s="22"/>
      <c r="E734" s="23"/>
    </row>
    <row r="735" spans="4:5" ht="15.75" customHeight="1">
      <c r="D735" s="22"/>
      <c r="E735" s="23"/>
    </row>
    <row r="736" spans="4:5" ht="15.75" customHeight="1">
      <c r="D736" s="22"/>
      <c r="E736" s="23"/>
    </row>
    <row r="737" spans="4:5" ht="15.75" customHeight="1">
      <c r="D737" s="22"/>
      <c r="E737" s="23"/>
    </row>
    <row r="738" spans="4:5" ht="15.75" customHeight="1">
      <c r="D738" s="22"/>
      <c r="E738" s="23"/>
    </row>
    <row r="739" spans="4:5" ht="15.75" customHeight="1">
      <c r="D739" s="22"/>
      <c r="E739" s="23"/>
    </row>
    <row r="740" spans="4:5" ht="15.75" customHeight="1">
      <c r="D740" s="22"/>
      <c r="E740" s="23"/>
    </row>
    <row r="741" spans="4:5" ht="15.75" customHeight="1">
      <c r="D741" s="22"/>
      <c r="E741" s="23"/>
    </row>
    <row r="742" spans="4:5" ht="15.75" customHeight="1">
      <c r="D742" s="22"/>
      <c r="E742" s="23"/>
    </row>
    <row r="743" spans="4:5" ht="15.75" customHeight="1">
      <c r="D743" s="22"/>
      <c r="E743" s="23"/>
    </row>
    <row r="744" spans="4:5" ht="15.75" customHeight="1">
      <c r="D744" s="22"/>
      <c r="E744" s="23"/>
    </row>
    <row r="745" spans="4:5" ht="15.75" customHeight="1">
      <c r="D745" s="22"/>
      <c r="E745" s="23"/>
    </row>
    <row r="746" spans="4:5" ht="15.75" customHeight="1">
      <c r="D746" s="22"/>
      <c r="E746" s="23"/>
    </row>
    <row r="747" spans="4:5" ht="15.75" customHeight="1">
      <c r="D747" s="22"/>
      <c r="E747" s="23"/>
    </row>
    <row r="748" spans="4:5" ht="15.75" customHeight="1">
      <c r="D748" s="22"/>
      <c r="E748" s="23"/>
    </row>
    <row r="749" spans="4:5" ht="15.75" customHeight="1">
      <c r="D749" s="22"/>
      <c r="E749" s="23"/>
    </row>
    <row r="750" spans="4:5" ht="15.75" customHeight="1">
      <c r="D750" s="22"/>
      <c r="E750" s="23"/>
    </row>
    <row r="751" spans="4:5" ht="15.75" customHeight="1">
      <c r="D751" s="22"/>
      <c r="E751" s="23"/>
    </row>
    <row r="752" spans="4:5" ht="15.75" customHeight="1">
      <c r="D752" s="22"/>
      <c r="E752" s="23"/>
    </row>
    <row r="753" spans="4:5" ht="15.75" customHeight="1">
      <c r="D753" s="22"/>
      <c r="E753" s="23"/>
    </row>
    <row r="754" spans="4:5" ht="15.75" customHeight="1">
      <c r="D754" s="22"/>
      <c r="E754" s="23"/>
    </row>
    <row r="755" spans="4:5" ht="15.75" customHeight="1">
      <c r="D755" s="22"/>
      <c r="E755" s="23"/>
    </row>
    <row r="756" spans="4:5" ht="15.75" customHeight="1">
      <c r="D756" s="22"/>
      <c r="E756" s="23"/>
    </row>
    <row r="757" spans="4:5" ht="15.75" customHeight="1">
      <c r="D757" s="22"/>
      <c r="E757" s="23"/>
    </row>
    <row r="758" spans="4:5" ht="15.75" customHeight="1">
      <c r="D758" s="22"/>
      <c r="E758" s="23"/>
    </row>
    <row r="759" spans="4:5" ht="15.75" customHeight="1">
      <c r="D759" s="22"/>
      <c r="E759" s="23"/>
    </row>
    <row r="760" spans="4:5" ht="15.75" customHeight="1">
      <c r="D760" s="22"/>
      <c r="E760" s="23"/>
    </row>
    <row r="761" spans="4:5" ht="15.75" customHeight="1">
      <c r="D761" s="22"/>
      <c r="E761" s="23"/>
    </row>
    <row r="762" spans="4:5" ht="15.75" customHeight="1">
      <c r="D762" s="22"/>
      <c r="E762" s="23"/>
    </row>
    <row r="763" spans="4:5" ht="15.75" customHeight="1">
      <c r="D763" s="22"/>
      <c r="E763" s="23"/>
    </row>
    <row r="764" spans="4:5" ht="15.75" customHeight="1">
      <c r="D764" s="22"/>
      <c r="E764" s="23"/>
    </row>
    <row r="765" spans="4:5" ht="15.75" customHeight="1">
      <c r="D765" s="22"/>
      <c r="E765" s="23"/>
    </row>
    <row r="766" spans="4:5" ht="15.75" customHeight="1">
      <c r="D766" s="22"/>
      <c r="E766" s="23"/>
    </row>
    <row r="767" spans="4:5" ht="15.75" customHeight="1">
      <c r="D767" s="22"/>
      <c r="E767" s="23"/>
    </row>
    <row r="768" spans="4:5" ht="15.75" customHeight="1">
      <c r="D768" s="22"/>
      <c r="E768" s="23"/>
    </row>
    <row r="769" spans="4:5" ht="15.75" customHeight="1">
      <c r="D769" s="22"/>
      <c r="E769" s="23"/>
    </row>
    <row r="770" spans="4:5" ht="15.75" customHeight="1">
      <c r="D770" s="22"/>
      <c r="E770" s="23"/>
    </row>
    <row r="771" spans="4:5" ht="15.75" customHeight="1">
      <c r="D771" s="22"/>
      <c r="E771" s="23"/>
    </row>
    <row r="772" spans="4:5" ht="15.75" customHeight="1">
      <c r="D772" s="22"/>
      <c r="E772" s="23"/>
    </row>
    <row r="773" spans="4:5" ht="15.75" customHeight="1">
      <c r="D773" s="22"/>
      <c r="E773" s="23"/>
    </row>
    <row r="774" spans="4:5" ht="15.75" customHeight="1">
      <c r="D774" s="22"/>
      <c r="E774" s="23"/>
    </row>
    <row r="775" spans="4:5" ht="15.75" customHeight="1">
      <c r="D775" s="22"/>
      <c r="E775" s="23"/>
    </row>
    <row r="776" spans="4:5" ht="15.75" customHeight="1">
      <c r="D776" s="22"/>
      <c r="E776" s="23"/>
    </row>
    <row r="777" spans="4:5" ht="15.75" customHeight="1">
      <c r="D777" s="22"/>
      <c r="E777" s="23"/>
    </row>
    <row r="778" spans="4:5" ht="15.75" customHeight="1">
      <c r="D778" s="22"/>
      <c r="E778" s="23"/>
    </row>
    <row r="779" spans="4:5" ht="15.75" customHeight="1">
      <c r="D779" s="22"/>
      <c r="E779" s="23"/>
    </row>
    <row r="780" spans="4:5" ht="15.75" customHeight="1">
      <c r="D780" s="22"/>
      <c r="E780" s="23"/>
    </row>
    <row r="781" spans="4:5" ht="15.75" customHeight="1">
      <c r="D781" s="22"/>
      <c r="E781" s="23"/>
    </row>
    <row r="782" spans="4:5" ht="15.75" customHeight="1">
      <c r="D782" s="22"/>
      <c r="E782" s="23"/>
    </row>
    <row r="783" spans="4:5" ht="15.75" customHeight="1">
      <c r="D783" s="22"/>
      <c r="E783" s="23"/>
    </row>
    <row r="784" spans="4:5" ht="15.75" customHeight="1">
      <c r="D784" s="22"/>
      <c r="E784" s="23"/>
    </row>
    <row r="785" spans="4:5" ht="15.75" customHeight="1">
      <c r="D785" s="22"/>
      <c r="E785" s="23"/>
    </row>
    <row r="786" spans="4:5" ht="15.75" customHeight="1">
      <c r="D786" s="22"/>
      <c r="E786" s="23"/>
    </row>
    <row r="787" spans="4:5" ht="15.75" customHeight="1">
      <c r="D787" s="22"/>
      <c r="E787" s="23"/>
    </row>
    <row r="788" spans="4:5" ht="15.75" customHeight="1">
      <c r="D788" s="22"/>
      <c r="E788" s="23"/>
    </row>
    <row r="789" spans="4:5" ht="15.75" customHeight="1">
      <c r="D789" s="22"/>
      <c r="E789" s="23"/>
    </row>
    <row r="790" spans="4:5" ht="15.75" customHeight="1">
      <c r="D790" s="22"/>
      <c r="E790" s="23"/>
    </row>
    <row r="791" spans="4:5" ht="15.75" customHeight="1">
      <c r="D791" s="22"/>
      <c r="E791" s="23"/>
    </row>
    <row r="792" spans="4:5" ht="15.75" customHeight="1">
      <c r="D792" s="22"/>
      <c r="E792" s="23"/>
    </row>
    <row r="793" spans="4:5" ht="15.75" customHeight="1">
      <c r="D793" s="22"/>
      <c r="E793" s="23"/>
    </row>
    <row r="794" spans="4:5" ht="15.75" customHeight="1">
      <c r="D794" s="22"/>
      <c r="E794" s="23"/>
    </row>
    <row r="795" spans="4:5" ht="15.75" customHeight="1">
      <c r="D795" s="22"/>
      <c r="E795" s="23"/>
    </row>
    <row r="796" spans="4:5" ht="15.75" customHeight="1">
      <c r="D796" s="22"/>
      <c r="E796" s="23"/>
    </row>
    <row r="797" spans="4:5" ht="15.75" customHeight="1">
      <c r="D797" s="22"/>
      <c r="E797" s="23"/>
    </row>
    <row r="798" spans="4:5" ht="15.75" customHeight="1">
      <c r="D798" s="22"/>
      <c r="E798" s="23"/>
    </row>
    <row r="799" spans="4:5" ht="15.75" customHeight="1">
      <c r="D799" s="22"/>
      <c r="E799" s="23"/>
    </row>
    <row r="800" spans="4:5" ht="15.75" customHeight="1">
      <c r="D800" s="22"/>
      <c r="E800" s="23"/>
    </row>
    <row r="801" spans="4:5" ht="15.75" customHeight="1">
      <c r="D801" s="22"/>
      <c r="E801" s="23"/>
    </row>
    <row r="802" spans="4:5" ht="15.75" customHeight="1">
      <c r="D802" s="22"/>
      <c r="E802" s="23"/>
    </row>
    <row r="803" spans="4:5" ht="15.75" customHeight="1">
      <c r="D803" s="22"/>
      <c r="E803" s="23"/>
    </row>
    <row r="804" spans="4:5" ht="15.75" customHeight="1">
      <c r="D804" s="22"/>
      <c r="E804" s="23"/>
    </row>
    <row r="805" spans="4:5" ht="15.75" customHeight="1">
      <c r="D805" s="22"/>
      <c r="E805" s="23"/>
    </row>
    <row r="806" spans="4:5" ht="15.75" customHeight="1">
      <c r="D806" s="22"/>
      <c r="E806" s="23"/>
    </row>
    <row r="807" spans="4:5" ht="15.75" customHeight="1">
      <c r="D807" s="22"/>
      <c r="E807" s="23"/>
    </row>
    <row r="808" spans="4:5" ht="15.75" customHeight="1">
      <c r="D808" s="22"/>
      <c r="E808" s="23"/>
    </row>
    <row r="809" spans="4:5" ht="15.75" customHeight="1">
      <c r="D809" s="22"/>
      <c r="E809" s="23"/>
    </row>
    <row r="810" spans="4:5" ht="15.75" customHeight="1">
      <c r="D810" s="22"/>
      <c r="E810" s="23"/>
    </row>
    <row r="811" spans="4:5" ht="15.75" customHeight="1">
      <c r="D811" s="22"/>
      <c r="E811" s="23"/>
    </row>
    <row r="812" spans="4:5" ht="15.75" customHeight="1">
      <c r="D812" s="22"/>
      <c r="E812" s="23"/>
    </row>
    <row r="813" spans="4:5" ht="15.75" customHeight="1">
      <c r="D813" s="22"/>
      <c r="E813" s="23"/>
    </row>
    <row r="814" spans="4:5" ht="15.75" customHeight="1">
      <c r="D814" s="22"/>
      <c r="E814" s="23"/>
    </row>
    <row r="815" spans="4:5" ht="15.75" customHeight="1">
      <c r="D815" s="22"/>
      <c r="E815" s="23"/>
    </row>
    <row r="816" spans="4:5" ht="15.75" customHeight="1">
      <c r="D816" s="22"/>
      <c r="E816" s="23"/>
    </row>
    <row r="817" spans="4:5" ht="15.75" customHeight="1">
      <c r="D817" s="22"/>
      <c r="E817" s="23"/>
    </row>
    <row r="818" spans="4:5" ht="15.75" customHeight="1">
      <c r="D818" s="22"/>
      <c r="E818" s="23"/>
    </row>
    <row r="819" spans="4:5" ht="15.75" customHeight="1">
      <c r="D819" s="22"/>
      <c r="E819" s="23"/>
    </row>
    <row r="820" spans="4:5" ht="15.75" customHeight="1">
      <c r="D820" s="22"/>
      <c r="E820" s="23"/>
    </row>
    <row r="821" spans="4:5" ht="15.75" customHeight="1">
      <c r="D821" s="22"/>
      <c r="E821" s="23"/>
    </row>
    <row r="822" spans="4:5" ht="15.75" customHeight="1">
      <c r="D822" s="22"/>
      <c r="E822" s="23"/>
    </row>
    <row r="823" spans="4:5" ht="15.75" customHeight="1">
      <c r="D823" s="22"/>
      <c r="E823" s="23"/>
    </row>
    <row r="824" spans="4:5" ht="15.75" customHeight="1">
      <c r="D824" s="22"/>
      <c r="E824" s="23"/>
    </row>
    <row r="825" spans="4:5" ht="15.75" customHeight="1">
      <c r="D825" s="22"/>
      <c r="E825" s="23"/>
    </row>
    <row r="826" spans="4:5" ht="15.75" customHeight="1">
      <c r="D826" s="22"/>
      <c r="E826" s="23"/>
    </row>
    <row r="827" spans="4:5" ht="15.75" customHeight="1">
      <c r="D827" s="22"/>
      <c r="E827" s="23"/>
    </row>
    <row r="828" spans="4:5" ht="15.75" customHeight="1">
      <c r="D828" s="22"/>
      <c r="E828" s="23"/>
    </row>
    <row r="829" spans="4:5" ht="15.75" customHeight="1">
      <c r="D829" s="22"/>
      <c r="E829" s="23"/>
    </row>
    <row r="830" spans="4:5" ht="15.75" customHeight="1">
      <c r="D830" s="22"/>
      <c r="E830" s="23"/>
    </row>
    <row r="831" spans="4:5" ht="15.75" customHeight="1">
      <c r="D831" s="22"/>
      <c r="E831" s="23"/>
    </row>
    <row r="832" spans="4:5" ht="15.75" customHeight="1">
      <c r="D832" s="22"/>
      <c r="E832" s="23"/>
    </row>
    <row r="833" spans="4:5" ht="15.75" customHeight="1">
      <c r="D833" s="22"/>
      <c r="E833" s="23"/>
    </row>
    <row r="834" spans="4:5" ht="15.75" customHeight="1">
      <c r="D834" s="22"/>
      <c r="E834" s="23"/>
    </row>
    <row r="835" spans="4:5" ht="15.75" customHeight="1">
      <c r="D835" s="22"/>
      <c r="E835" s="23"/>
    </row>
    <row r="836" spans="4:5" ht="15.75" customHeight="1">
      <c r="D836" s="22"/>
      <c r="E836" s="23"/>
    </row>
    <row r="837" spans="4:5" ht="15.75" customHeight="1">
      <c r="D837" s="22"/>
      <c r="E837" s="23"/>
    </row>
    <row r="838" spans="4:5" ht="15.75" customHeight="1">
      <c r="D838" s="22"/>
      <c r="E838" s="23"/>
    </row>
    <row r="839" spans="4:5" ht="15.75" customHeight="1">
      <c r="D839" s="22"/>
      <c r="E839" s="23"/>
    </row>
    <row r="840" spans="4:5" ht="15.75" customHeight="1">
      <c r="D840" s="22"/>
      <c r="E840" s="23"/>
    </row>
    <row r="841" spans="4:5" ht="15.75" customHeight="1">
      <c r="D841" s="22"/>
      <c r="E841" s="23"/>
    </row>
    <row r="842" spans="4:5" ht="15.75" customHeight="1">
      <c r="D842" s="22"/>
      <c r="E842" s="23"/>
    </row>
    <row r="843" spans="4:5" ht="15.75" customHeight="1">
      <c r="D843" s="22"/>
      <c r="E843" s="23"/>
    </row>
    <row r="844" spans="4:5" ht="15.75" customHeight="1">
      <c r="D844" s="22"/>
      <c r="E844" s="23"/>
    </row>
    <row r="845" spans="4:5" ht="15.75" customHeight="1">
      <c r="D845" s="22"/>
      <c r="E845" s="23"/>
    </row>
    <row r="846" spans="4:5" ht="15.75" customHeight="1">
      <c r="D846" s="22"/>
      <c r="E846" s="23"/>
    </row>
    <row r="847" spans="4:5" ht="15.75" customHeight="1">
      <c r="D847" s="22"/>
      <c r="E847" s="23"/>
    </row>
    <row r="848" spans="4:5" ht="15.75" customHeight="1">
      <c r="D848" s="22"/>
      <c r="E848" s="23"/>
    </row>
    <row r="849" spans="4:5" ht="15.75" customHeight="1">
      <c r="D849" s="22"/>
      <c r="E849" s="23"/>
    </row>
    <row r="850" spans="4:5" ht="15.75" customHeight="1">
      <c r="D850" s="22"/>
      <c r="E850" s="23"/>
    </row>
    <row r="851" spans="4:5" ht="15.75" customHeight="1">
      <c r="D851" s="22"/>
      <c r="E851" s="23"/>
    </row>
    <row r="852" spans="4:5" ht="15.75" customHeight="1">
      <c r="D852" s="22"/>
      <c r="E852" s="23"/>
    </row>
    <row r="853" spans="4:5" ht="15.75" customHeight="1">
      <c r="D853" s="22"/>
      <c r="E853" s="23"/>
    </row>
    <row r="854" spans="4:5" ht="15.75" customHeight="1">
      <c r="D854" s="22"/>
      <c r="E854" s="23"/>
    </row>
    <row r="855" spans="4:5" ht="15.75" customHeight="1">
      <c r="D855" s="22"/>
      <c r="E855" s="23"/>
    </row>
    <row r="856" spans="4:5" ht="15.75" customHeight="1">
      <c r="D856" s="22"/>
      <c r="E856" s="23"/>
    </row>
    <row r="857" spans="4:5" ht="15.75" customHeight="1">
      <c r="D857" s="22"/>
      <c r="E857" s="23"/>
    </row>
    <row r="858" spans="4:5" ht="15.75" customHeight="1">
      <c r="D858" s="22"/>
      <c r="E858" s="23"/>
    </row>
    <row r="859" spans="4:5" ht="15.75" customHeight="1">
      <c r="D859" s="22"/>
      <c r="E859" s="23"/>
    </row>
    <row r="860" spans="4:5" ht="15.75" customHeight="1">
      <c r="D860" s="22"/>
      <c r="E860" s="23"/>
    </row>
    <row r="861" spans="4:5" ht="15.75" customHeight="1">
      <c r="D861" s="22"/>
      <c r="E861" s="23"/>
    </row>
    <row r="862" spans="4:5" ht="15.75" customHeight="1">
      <c r="D862" s="22"/>
      <c r="E862" s="23"/>
    </row>
    <row r="863" spans="4:5" ht="15.75" customHeight="1">
      <c r="D863" s="22"/>
      <c r="E863" s="23"/>
    </row>
    <row r="864" spans="4:5" ht="15.75" customHeight="1">
      <c r="D864" s="22"/>
      <c r="E864" s="23"/>
    </row>
    <row r="865" spans="4:5" ht="15.75" customHeight="1">
      <c r="D865" s="22"/>
      <c r="E865" s="23"/>
    </row>
    <row r="866" spans="4:5" ht="15.75" customHeight="1">
      <c r="D866" s="22"/>
      <c r="E866" s="23"/>
    </row>
    <row r="867" spans="4:5" ht="15.75" customHeight="1">
      <c r="D867" s="22"/>
      <c r="E867" s="23"/>
    </row>
    <row r="868" spans="4:5" ht="15.75" customHeight="1">
      <c r="D868" s="22"/>
      <c r="E868" s="23"/>
    </row>
    <row r="869" spans="4:5" ht="15.75" customHeight="1">
      <c r="D869" s="22"/>
      <c r="E869" s="23"/>
    </row>
    <row r="870" spans="4:5" ht="15.75" customHeight="1">
      <c r="D870" s="22"/>
      <c r="E870" s="23"/>
    </row>
    <row r="871" spans="4:5" ht="15.75" customHeight="1">
      <c r="D871" s="22"/>
      <c r="E871" s="23"/>
    </row>
    <row r="872" spans="4:5" ht="15.75" customHeight="1">
      <c r="D872" s="22"/>
      <c r="E872" s="23"/>
    </row>
    <row r="873" spans="4:5" ht="15.75" customHeight="1">
      <c r="D873" s="22"/>
      <c r="E873" s="23"/>
    </row>
    <row r="874" spans="4:5" ht="15.75" customHeight="1">
      <c r="D874" s="22"/>
      <c r="E874" s="23"/>
    </row>
    <row r="875" spans="4:5" ht="15.75" customHeight="1">
      <c r="D875" s="22"/>
      <c r="E875" s="23"/>
    </row>
    <row r="876" spans="4:5" ht="15.75" customHeight="1">
      <c r="D876" s="22"/>
      <c r="E876" s="23"/>
    </row>
    <row r="877" spans="4:5" ht="15.75" customHeight="1">
      <c r="D877" s="22"/>
      <c r="E877" s="23"/>
    </row>
    <row r="878" spans="4:5" ht="15.75" customHeight="1">
      <c r="D878" s="22"/>
      <c r="E878" s="23"/>
    </row>
    <row r="879" spans="4:5" ht="15.75" customHeight="1">
      <c r="D879" s="22"/>
      <c r="E879" s="23"/>
    </row>
    <row r="880" spans="4:5" ht="15.75" customHeight="1">
      <c r="D880" s="22"/>
      <c r="E880" s="23"/>
    </row>
    <row r="881" spans="4:5" ht="15.75" customHeight="1">
      <c r="D881" s="22"/>
      <c r="E881" s="23"/>
    </row>
    <row r="882" spans="4:5" ht="15.75" customHeight="1">
      <c r="D882" s="22"/>
      <c r="E882" s="23"/>
    </row>
    <row r="883" spans="4:5" ht="15.75" customHeight="1">
      <c r="D883" s="22"/>
      <c r="E883" s="23"/>
    </row>
    <row r="884" spans="4:5" ht="15.75" customHeight="1">
      <c r="D884" s="22"/>
      <c r="E884" s="23"/>
    </row>
    <row r="885" spans="4:5" ht="15.75" customHeight="1">
      <c r="D885" s="22"/>
      <c r="E885" s="23"/>
    </row>
    <row r="886" spans="4:5" ht="15.75" customHeight="1">
      <c r="D886" s="22"/>
      <c r="E886" s="23"/>
    </row>
    <row r="887" spans="4:5" ht="15.75" customHeight="1">
      <c r="D887" s="22"/>
      <c r="E887" s="23"/>
    </row>
    <row r="888" spans="4:5" ht="15.75" customHeight="1">
      <c r="D888" s="22"/>
      <c r="E888" s="23"/>
    </row>
    <row r="889" spans="4:5" ht="15.75" customHeight="1">
      <c r="D889" s="22"/>
      <c r="E889" s="23"/>
    </row>
    <row r="890" spans="4:5" ht="15.75" customHeight="1">
      <c r="D890" s="22"/>
      <c r="E890" s="23"/>
    </row>
    <row r="891" spans="4:5" ht="15.75" customHeight="1">
      <c r="D891" s="22"/>
      <c r="E891" s="23"/>
    </row>
    <row r="892" spans="4:5" ht="15.75" customHeight="1">
      <c r="D892" s="22"/>
      <c r="E892" s="23"/>
    </row>
    <row r="893" spans="4:5" ht="15.75" customHeight="1">
      <c r="D893" s="22"/>
      <c r="E893" s="23"/>
    </row>
    <row r="894" spans="4:5" ht="15.75" customHeight="1">
      <c r="D894" s="22"/>
      <c r="E894" s="23"/>
    </row>
    <row r="895" spans="4:5" ht="15.75" customHeight="1">
      <c r="D895" s="22"/>
      <c r="E895" s="23"/>
    </row>
    <row r="896" spans="4:5" ht="15.75" customHeight="1">
      <c r="D896" s="22"/>
      <c r="E896" s="23"/>
    </row>
    <row r="897" spans="4:5" ht="15.75" customHeight="1">
      <c r="D897" s="22"/>
      <c r="E897" s="23"/>
    </row>
    <row r="898" spans="4:5" ht="15.75" customHeight="1">
      <c r="D898" s="22"/>
      <c r="E898" s="23"/>
    </row>
    <row r="899" spans="4:5" ht="15.75" customHeight="1">
      <c r="D899" s="22"/>
      <c r="E899" s="23"/>
    </row>
    <row r="900" spans="4:5" ht="15.75" customHeight="1">
      <c r="D900" s="22"/>
      <c r="E900" s="23"/>
    </row>
    <row r="901" spans="4:5" ht="15.75" customHeight="1">
      <c r="D901" s="22"/>
      <c r="E901" s="23"/>
    </row>
    <row r="902" spans="4:5" ht="15.75" customHeight="1">
      <c r="D902" s="22"/>
      <c r="E902" s="23"/>
    </row>
    <row r="903" spans="4:5" ht="15.75" customHeight="1">
      <c r="D903" s="22"/>
      <c r="E903" s="23"/>
    </row>
    <row r="904" spans="4:5" ht="15.75" customHeight="1">
      <c r="D904" s="22"/>
      <c r="E904" s="23"/>
    </row>
    <row r="905" spans="4:5" ht="15.75" customHeight="1">
      <c r="D905" s="22"/>
      <c r="E905" s="23"/>
    </row>
    <row r="906" spans="4:5" ht="15.75" customHeight="1">
      <c r="D906" s="22"/>
      <c r="E906" s="23"/>
    </row>
    <row r="907" spans="4:5" ht="15.75" customHeight="1">
      <c r="D907" s="22"/>
      <c r="E907" s="23"/>
    </row>
    <row r="908" spans="4:5" ht="15.75" customHeight="1">
      <c r="D908" s="22"/>
      <c r="E908" s="23"/>
    </row>
    <row r="909" spans="4:5" ht="15.75" customHeight="1">
      <c r="D909" s="22"/>
      <c r="E909" s="23"/>
    </row>
    <row r="910" spans="4:5" ht="15.75" customHeight="1">
      <c r="D910" s="22"/>
      <c r="E910" s="23"/>
    </row>
    <row r="911" spans="4:5" ht="15.75" customHeight="1">
      <c r="D911" s="22"/>
      <c r="E911" s="23"/>
    </row>
    <row r="912" spans="4:5" ht="15.75" customHeight="1">
      <c r="D912" s="22"/>
      <c r="E912" s="23"/>
    </row>
    <row r="913" spans="4:5" ht="15.75" customHeight="1">
      <c r="D913" s="22"/>
      <c r="E913" s="23"/>
    </row>
    <row r="914" spans="4:5" ht="15.75" customHeight="1">
      <c r="D914" s="22"/>
      <c r="E914" s="23"/>
    </row>
    <row r="915" spans="4:5" ht="15.75" customHeight="1">
      <c r="D915" s="22"/>
      <c r="E915" s="23"/>
    </row>
    <row r="916" spans="4:5" ht="15.75" customHeight="1">
      <c r="D916" s="22"/>
      <c r="E916" s="23"/>
    </row>
    <row r="917" spans="4:5" ht="15.75" customHeight="1">
      <c r="D917" s="22"/>
      <c r="E917" s="23"/>
    </row>
    <row r="918" spans="4:5" ht="15.75" customHeight="1">
      <c r="D918" s="22"/>
      <c r="E918" s="23"/>
    </row>
    <row r="919" spans="4:5" ht="15.75" customHeight="1">
      <c r="D919" s="22"/>
      <c r="E919" s="23"/>
    </row>
    <row r="920" spans="4:5" ht="15.75" customHeight="1">
      <c r="D920" s="22"/>
      <c r="E920" s="23"/>
    </row>
    <row r="921" spans="4:5" ht="15.75" customHeight="1">
      <c r="D921" s="22"/>
      <c r="E921" s="23"/>
    </row>
    <row r="922" spans="4:5" ht="15.75" customHeight="1">
      <c r="D922" s="22"/>
      <c r="E922" s="23"/>
    </row>
    <row r="923" spans="4:5" ht="15.75" customHeight="1">
      <c r="D923" s="22"/>
      <c r="E923" s="23"/>
    </row>
    <row r="924" spans="4:5" ht="15.75" customHeight="1">
      <c r="D924" s="22"/>
      <c r="E924" s="23"/>
    </row>
    <row r="925" spans="4:5" ht="15.75" customHeight="1">
      <c r="D925" s="22"/>
      <c r="E925" s="23"/>
    </row>
    <row r="926" spans="4:5" ht="15.75" customHeight="1">
      <c r="D926" s="22"/>
      <c r="E926" s="23"/>
    </row>
    <row r="927" spans="4:5" ht="15.75" customHeight="1">
      <c r="D927" s="22"/>
      <c r="E927" s="23"/>
    </row>
    <row r="928" spans="4:5" ht="15.75" customHeight="1">
      <c r="D928" s="22"/>
      <c r="E928" s="23"/>
    </row>
    <row r="929" spans="4:5" ht="15.75" customHeight="1">
      <c r="D929" s="22"/>
      <c r="E929" s="23"/>
    </row>
    <row r="930" spans="4:5" ht="15.75" customHeight="1">
      <c r="D930" s="22"/>
      <c r="E930" s="23"/>
    </row>
    <row r="931" spans="4:5" ht="15.75" customHeight="1">
      <c r="D931" s="22"/>
      <c r="E931" s="23"/>
    </row>
    <row r="932" spans="4:5" ht="15.75" customHeight="1">
      <c r="D932" s="22"/>
      <c r="E932" s="23"/>
    </row>
    <row r="933" spans="4:5" ht="15.75" customHeight="1">
      <c r="D933" s="22"/>
      <c r="E933" s="23"/>
    </row>
    <row r="934" spans="4:5" ht="15.75" customHeight="1">
      <c r="D934" s="22"/>
      <c r="E934" s="23"/>
    </row>
    <row r="935" spans="4:5" ht="15.75" customHeight="1">
      <c r="D935" s="22"/>
      <c r="E935" s="23"/>
    </row>
    <row r="936" spans="4:5" ht="15.75" customHeight="1">
      <c r="D936" s="22"/>
      <c r="E936" s="23"/>
    </row>
    <row r="937" spans="4:5" ht="15.75" customHeight="1">
      <c r="D937" s="22"/>
      <c r="E937" s="23"/>
    </row>
    <row r="938" spans="4:5" ht="15.75" customHeight="1">
      <c r="D938" s="22"/>
      <c r="E938" s="23"/>
    </row>
    <row r="939" spans="4:5" ht="15.75" customHeight="1">
      <c r="D939" s="22"/>
      <c r="E939" s="23"/>
    </row>
    <row r="940" spans="4:5" ht="15.75" customHeight="1">
      <c r="D940" s="22"/>
      <c r="E940" s="23"/>
    </row>
    <row r="941" spans="4:5" ht="15.75" customHeight="1">
      <c r="D941" s="22"/>
      <c r="E941" s="23"/>
    </row>
    <row r="942" spans="4:5" ht="15.75" customHeight="1">
      <c r="D942" s="22"/>
      <c r="E942" s="23"/>
    </row>
    <row r="943" spans="4:5" ht="15.75" customHeight="1">
      <c r="D943" s="22"/>
      <c r="E943" s="23"/>
    </row>
    <row r="944" spans="4:5" ht="15.75" customHeight="1">
      <c r="D944" s="22"/>
      <c r="E944" s="23"/>
    </row>
    <row r="945" spans="4:5" ht="15.75" customHeight="1">
      <c r="D945" s="22"/>
      <c r="E945" s="23"/>
    </row>
    <row r="946" spans="4:5" ht="15.75" customHeight="1">
      <c r="D946" s="22"/>
      <c r="E946" s="23"/>
    </row>
    <row r="947" spans="4:5" ht="15.75" customHeight="1">
      <c r="D947" s="22"/>
      <c r="E947" s="23"/>
    </row>
    <row r="948" spans="4:5" ht="15.75" customHeight="1">
      <c r="D948" s="22"/>
      <c r="E948" s="23"/>
    </row>
    <row r="949" spans="4:5" ht="15.75" customHeight="1">
      <c r="D949" s="22"/>
      <c r="E949" s="23"/>
    </row>
    <row r="950" spans="4:5" ht="15.75" customHeight="1">
      <c r="D950" s="22"/>
      <c r="E950" s="23"/>
    </row>
    <row r="951" spans="4:5" ht="15.75" customHeight="1">
      <c r="D951" s="22"/>
      <c r="E951" s="23"/>
    </row>
    <row r="952" spans="4:5" ht="15.75" customHeight="1">
      <c r="D952" s="22"/>
      <c r="E952" s="23"/>
    </row>
    <row r="953" spans="4:5" ht="15.75" customHeight="1">
      <c r="D953" s="22"/>
      <c r="E953" s="23"/>
    </row>
    <row r="954" spans="4:5" ht="15.75" customHeight="1">
      <c r="D954" s="22"/>
      <c r="E954" s="23"/>
    </row>
    <row r="955" spans="4:5" ht="15.75" customHeight="1">
      <c r="D955" s="22"/>
      <c r="E955" s="23"/>
    </row>
    <row r="956" spans="4:5" ht="15.75" customHeight="1">
      <c r="D956" s="22"/>
      <c r="E956" s="23"/>
    </row>
    <row r="957" spans="4:5" ht="15.75" customHeight="1">
      <c r="D957" s="22"/>
      <c r="E957" s="23"/>
    </row>
    <row r="958" spans="4:5" ht="15.75" customHeight="1">
      <c r="D958" s="22"/>
      <c r="E958" s="23"/>
    </row>
    <row r="959" spans="4:5" ht="15.75" customHeight="1">
      <c r="D959" s="22"/>
      <c r="E959" s="23"/>
    </row>
    <row r="960" spans="4:5" ht="15.75" customHeight="1">
      <c r="D960" s="22"/>
      <c r="E960" s="23"/>
    </row>
    <row r="961" spans="4:5" ht="15.75" customHeight="1">
      <c r="D961" s="22"/>
      <c r="E961" s="23"/>
    </row>
    <row r="962" spans="4:5" ht="15.75" customHeight="1">
      <c r="D962" s="22"/>
      <c r="E962" s="23"/>
    </row>
    <row r="963" spans="4:5" ht="15.75" customHeight="1">
      <c r="D963" s="22"/>
      <c r="E963" s="23"/>
    </row>
    <row r="964" spans="4:5" ht="15.75" customHeight="1">
      <c r="D964" s="22"/>
      <c r="E964" s="23"/>
    </row>
    <row r="965" spans="4:5" ht="15.75" customHeight="1">
      <c r="D965" s="22"/>
      <c r="E965" s="23"/>
    </row>
    <row r="966" spans="4:5" ht="15.75" customHeight="1">
      <c r="D966" s="22"/>
      <c r="E966" s="23"/>
    </row>
    <row r="967" spans="4:5" ht="15.75" customHeight="1">
      <c r="D967" s="22"/>
      <c r="E967" s="23"/>
    </row>
    <row r="968" spans="4:5" ht="15.75" customHeight="1">
      <c r="D968" s="22"/>
      <c r="E968" s="23"/>
    </row>
    <row r="969" spans="4:5" ht="15.75" customHeight="1">
      <c r="D969" s="22"/>
      <c r="E969" s="23"/>
    </row>
    <row r="970" spans="4:5" ht="15.75" customHeight="1">
      <c r="D970" s="22"/>
      <c r="E970" s="23"/>
    </row>
    <row r="971" spans="4:5" ht="15.75" customHeight="1">
      <c r="D971" s="22"/>
      <c r="E971" s="23"/>
    </row>
    <row r="972" spans="4:5" ht="15.75" customHeight="1">
      <c r="D972" s="22"/>
      <c r="E972" s="23"/>
    </row>
    <row r="973" spans="4:5" ht="15.75" customHeight="1">
      <c r="D973" s="22"/>
      <c r="E973" s="23"/>
    </row>
    <row r="974" spans="4:5" ht="15.75" customHeight="1">
      <c r="D974" s="22"/>
      <c r="E974" s="23"/>
    </row>
    <row r="975" spans="4:5" ht="15.75" customHeight="1">
      <c r="D975" s="22"/>
      <c r="E975" s="23"/>
    </row>
    <row r="976" spans="4:5" ht="15.75" customHeight="1">
      <c r="D976" s="22"/>
      <c r="E976" s="23"/>
    </row>
    <row r="977" spans="4:5" ht="15.75" customHeight="1">
      <c r="D977" s="22"/>
      <c r="E977" s="23"/>
    </row>
    <row r="978" spans="4:5" ht="15.75" customHeight="1">
      <c r="D978" s="22"/>
      <c r="E978" s="23"/>
    </row>
    <row r="979" spans="4:5" ht="15.75" customHeight="1">
      <c r="D979" s="22"/>
      <c r="E979" s="23"/>
    </row>
    <row r="980" spans="4:5" ht="15.75" customHeight="1">
      <c r="D980" s="22"/>
      <c r="E980" s="23"/>
    </row>
    <row r="981" spans="4:5" ht="15.75" customHeight="1">
      <c r="D981" s="22"/>
      <c r="E981" s="23"/>
    </row>
    <row r="982" spans="4:5" ht="15.75" customHeight="1">
      <c r="D982" s="22"/>
      <c r="E982" s="23"/>
    </row>
    <row r="983" spans="4:5" ht="15.75" customHeight="1">
      <c r="D983" s="22"/>
      <c r="E983" s="23"/>
    </row>
    <row r="984" spans="4:5" ht="15.75" customHeight="1">
      <c r="D984" s="22"/>
      <c r="E984" s="23"/>
    </row>
    <row r="985" spans="4:5" ht="15.75" customHeight="1">
      <c r="D985" s="22"/>
      <c r="E985" s="23"/>
    </row>
    <row r="986" spans="4:5" ht="15.75" customHeight="1">
      <c r="D986" s="22"/>
      <c r="E986" s="23"/>
    </row>
    <row r="987" spans="4:5" ht="15.75" customHeight="1">
      <c r="D987" s="22"/>
      <c r="E987" s="23"/>
    </row>
    <row r="988" spans="4:5" ht="15.75" customHeight="1">
      <c r="D988" s="22"/>
      <c r="E988" s="23"/>
    </row>
    <row r="989" spans="4:5" ht="15.75" customHeight="1">
      <c r="D989" s="22"/>
      <c r="E989" s="23"/>
    </row>
    <row r="990" spans="4:5" ht="15.75" customHeight="1">
      <c r="D990" s="22"/>
      <c r="E990" s="23"/>
    </row>
    <row r="991" spans="4:5" ht="15.75" customHeight="1">
      <c r="D991" s="22"/>
      <c r="E991" s="23"/>
    </row>
    <row r="992" spans="4:5" ht="15.75" customHeight="1">
      <c r="D992" s="22"/>
      <c r="E992" s="23"/>
    </row>
    <row r="993" spans="4:5" ht="15.75" customHeight="1">
      <c r="D993" s="22"/>
      <c r="E993" s="23"/>
    </row>
    <row r="994" spans="4:5" ht="15.75" customHeight="1">
      <c r="D994" s="22"/>
      <c r="E994" s="23"/>
    </row>
    <row r="995" spans="4:5" ht="15.75" customHeight="1">
      <c r="D995" s="22"/>
      <c r="E995" s="23"/>
    </row>
    <row r="996" spans="4:5" ht="15.75" customHeight="1">
      <c r="D996" s="22"/>
      <c r="E996" s="23"/>
    </row>
    <row r="997" spans="4:5" ht="15.75" customHeight="1">
      <c r="D997" s="22"/>
      <c r="E997" s="23"/>
    </row>
    <row r="998" spans="4:5" ht="15.75" customHeight="1">
      <c r="D998" s="22"/>
      <c r="E998" s="23"/>
    </row>
    <row r="999" spans="4:5" ht="15.75" customHeight="1">
      <c r="D999" s="22"/>
      <c r="E999" s="23"/>
    </row>
    <row r="1000" spans="4:5" ht="15.75" customHeight="1">
      <c r="D1000" s="22"/>
      <c r="E1000" s="23"/>
    </row>
    <row r="1001" spans="4:5" ht="15.75" customHeight="1">
      <c r="D1001" s="22"/>
      <c r="E1001" s="23"/>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topLeftCell="J1" workbookViewId="0">
      <selection activeCell="L4" sqref="L4:Q8"/>
    </sheetView>
  </sheetViews>
  <sheetFormatPr baseColWidth="10" defaultRowHeight="12" x14ac:dyDescent="0"/>
  <cols>
    <col min="1" max="1" width="15.83203125" bestFit="1" customWidth="1"/>
    <col min="2" max="2" width="18.33203125" bestFit="1" customWidth="1"/>
    <col min="3" max="3" width="42" bestFit="1" customWidth="1"/>
    <col min="4" max="4" width="21.6640625" bestFit="1" customWidth="1"/>
    <col min="5" max="5" width="25.5" bestFit="1" customWidth="1"/>
    <col min="6" max="6" width="20.5" bestFit="1" customWidth="1"/>
    <col min="7" max="7" width="19.1640625" bestFit="1" customWidth="1"/>
    <col min="8" max="8" width="25.33203125" bestFit="1" customWidth="1"/>
    <col min="9" max="9" width="23.5" bestFit="1" customWidth="1"/>
    <col min="10" max="10" width="16.1640625" bestFit="1" customWidth="1"/>
    <col min="13" max="13" width="22" customWidth="1"/>
    <col min="14" max="14" width="22.5" customWidth="1"/>
    <col min="15" max="15" width="18.33203125" customWidth="1"/>
    <col min="16" max="16" width="21.83203125" customWidth="1"/>
    <col min="17" max="17" width="25.1640625" customWidth="1"/>
  </cols>
  <sheetData>
    <row r="1" spans="1:17">
      <c r="A1" s="50"/>
      <c r="B1" s="50"/>
      <c r="C1" s="50"/>
      <c r="D1" s="50"/>
      <c r="E1" s="50"/>
      <c r="F1" s="50"/>
      <c r="G1" s="50"/>
      <c r="H1" s="50"/>
      <c r="I1" s="50"/>
      <c r="J1" s="50"/>
    </row>
    <row r="3" spans="1:17">
      <c r="A3" s="69"/>
      <c r="B3" s="107" t="s">
        <v>1105</v>
      </c>
      <c r="C3" s="69"/>
      <c r="D3" s="69"/>
      <c r="E3" s="69"/>
      <c r="F3" s="69"/>
      <c r="G3" s="69"/>
      <c r="H3" s="69"/>
      <c r="I3" s="69"/>
      <c r="J3" s="69"/>
    </row>
    <row r="4" spans="1:17">
      <c r="A4" s="107" t="s">
        <v>1106</v>
      </c>
      <c r="B4" s="69" t="s">
        <v>1110</v>
      </c>
      <c r="C4" s="69" t="s">
        <v>1111</v>
      </c>
      <c r="D4" s="69" t="s">
        <v>1113</v>
      </c>
      <c r="E4" s="108" t="s">
        <v>1112</v>
      </c>
      <c r="F4" s="109" t="s">
        <v>1129</v>
      </c>
      <c r="G4" s="109" t="s">
        <v>1108</v>
      </c>
      <c r="H4" s="109" t="s">
        <v>1131</v>
      </c>
      <c r="I4" s="109" t="s">
        <v>1130</v>
      </c>
      <c r="J4" s="109" t="s">
        <v>1116</v>
      </c>
      <c r="L4" s="42" t="s">
        <v>1109</v>
      </c>
      <c r="M4" s="42" t="s">
        <v>1132</v>
      </c>
      <c r="N4" s="42" t="s">
        <v>1133</v>
      </c>
      <c r="O4" s="42" t="s">
        <v>1134</v>
      </c>
      <c r="P4" s="42" t="s">
        <v>1127</v>
      </c>
      <c r="Q4" s="42" t="s">
        <v>1126</v>
      </c>
    </row>
    <row r="5" spans="1:17">
      <c r="A5" s="110" t="s">
        <v>52</v>
      </c>
      <c r="B5" s="111">
        <v>149</v>
      </c>
      <c r="C5" s="111">
        <v>248.87619047619049</v>
      </c>
      <c r="D5" s="111">
        <v>10982</v>
      </c>
      <c r="E5" s="108">
        <v>9.3076923076923084</v>
      </c>
      <c r="F5" s="109">
        <v>35.961030303030292</v>
      </c>
      <c r="G5" s="109">
        <v>113.39656375838931</v>
      </c>
      <c r="H5" s="109">
        <v>1326.276308724832</v>
      </c>
      <c r="I5" s="109">
        <v>197615.16999999998</v>
      </c>
      <c r="J5" s="109">
        <v>1998107.9300000004</v>
      </c>
      <c r="L5" s="42" t="s">
        <v>6</v>
      </c>
      <c r="M5">
        <v>1160.5899999999999</v>
      </c>
      <c r="N5">
        <v>3005.93</v>
      </c>
      <c r="O5" s="52">
        <v>8</v>
      </c>
      <c r="P5">
        <f xml:space="preserve"> CORREL(Table2[Population Density (mi^2)], Table2[Count of Apartments])</f>
        <v>0.86474873296244714</v>
      </c>
      <c r="Q5">
        <f xml:space="preserve"> Table2[[#This Row],[Correlation Coefficient]]^2</f>
        <v>0.74779037116015767</v>
      </c>
    </row>
    <row r="6" spans="1:17">
      <c r="A6" s="110" t="s">
        <v>56</v>
      </c>
      <c r="B6" s="111">
        <v>9</v>
      </c>
      <c r="C6" s="111">
        <v>46.333333333333336</v>
      </c>
      <c r="D6" s="111">
        <v>456</v>
      </c>
      <c r="E6" s="108">
        <v>9.5555555555555554</v>
      </c>
      <c r="F6" s="109">
        <v>28.333333333333332</v>
      </c>
      <c r="G6" s="109">
        <v>118.22222222222223</v>
      </c>
      <c r="H6" s="109">
        <v>979.40111111111116</v>
      </c>
      <c r="I6" s="109">
        <v>8814.61</v>
      </c>
      <c r="J6" s="109">
        <v>89125.49000000002</v>
      </c>
      <c r="L6" s="50" t="s">
        <v>2</v>
      </c>
      <c r="M6">
        <v>4908</v>
      </c>
      <c r="N6">
        <v>12710</v>
      </c>
      <c r="O6">
        <v>45</v>
      </c>
    </row>
    <row r="7" spans="1:17">
      <c r="A7" s="110" t="s">
        <v>58</v>
      </c>
      <c r="B7" s="111">
        <v>3</v>
      </c>
      <c r="C7" s="111">
        <v>110</v>
      </c>
      <c r="D7" s="111">
        <v>131</v>
      </c>
      <c r="E7" s="108">
        <v>10</v>
      </c>
      <c r="F7" s="109">
        <v>33.333333333333336</v>
      </c>
      <c r="G7" s="109">
        <v>186.33333333333334</v>
      </c>
      <c r="H7" s="109">
        <v>2260.1666666666665</v>
      </c>
      <c r="I7" s="109">
        <v>6780.5</v>
      </c>
      <c r="J7" s="109">
        <v>68558.399999999994</v>
      </c>
      <c r="L7" s="42" t="s">
        <v>7</v>
      </c>
      <c r="M7">
        <v>10796.22</v>
      </c>
      <c r="N7">
        <v>27972.21</v>
      </c>
      <c r="O7">
        <v>50</v>
      </c>
    </row>
    <row r="8" spans="1:17">
      <c r="A8" s="110" t="s">
        <v>78</v>
      </c>
      <c r="B8" s="111">
        <v>1</v>
      </c>
      <c r="C8" s="111">
        <v>423</v>
      </c>
      <c r="D8" s="111">
        <v>85</v>
      </c>
      <c r="E8" s="108">
        <v>10</v>
      </c>
      <c r="F8" s="109">
        <v>20</v>
      </c>
      <c r="G8" s="109">
        <v>75</v>
      </c>
      <c r="H8" s="109">
        <v>279.45</v>
      </c>
      <c r="I8" s="109">
        <v>279.45</v>
      </c>
      <c r="J8" s="109">
        <v>2825.55</v>
      </c>
      <c r="L8" s="50" t="s">
        <v>8</v>
      </c>
      <c r="M8">
        <v>9560</v>
      </c>
      <c r="N8">
        <v>24760</v>
      </c>
      <c r="O8">
        <v>46</v>
      </c>
    </row>
    <row r="9" spans="1:17">
      <c r="A9" s="110" t="s">
        <v>79</v>
      </c>
      <c r="B9" s="111">
        <v>12</v>
      </c>
      <c r="C9" s="111">
        <v>245.9</v>
      </c>
      <c r="D9" s="111">
        <v>767</v>
      </c>
      <c r="E9" s="108">
        <v>9.5833333333333339</v>
      </c>
      <c r="F9" s="109">
        <v>65.750545454545446</v>
      </c>
      <c r="G9" s="109">
        <v>112.88466666666666</v>
      </c>
      <c r="H9" s="109">
        <v>1026.9666666666665</v>
      </c>
      <c r="I9" s="109">
        <v>12323.599999999999</v>
      </c>
      <c r="J9" s="109">
        <v>124605.29999999999</v>
      </c>
    </row>
    <row r="10" spans="1:17">
      <c r="A10" s="110" t="s">
        <v>59</v>
      </c>
      <c r="B10" s="111">
        <v>10</v>
      </c>
      <c r="C10" s="111">
        <v>119.5</v>
      </c>
      <c r="D10" s="111">
        <v>649</v>
      </c>
      <c r="E10" s="108">
        <v>9.6999999999999993</v>
      </c>
      <c r="F10" s="109">
        <v>31.917714285714283</v>
      </c>
      <c r="G10" s="109">
        <v>86.066400000000002</v>
      </c>
      <c r="H10" s="109">
        <v>977.80300000000011</v>
      </c>
      <c r="I10" s="109">
        <v>9778.0300000000007</v>
      </c>
      <c r="J10" s="109">
        <v>98866.65</v>
      </c>
    </row>
    <row r="11" spans="1:17">
      <c r="A11" s="110" t="s">
        <v>66</v>
      </c>
      <c r="B11" s="111">
        <v>10</v>
      </c>
      <c r="C11" s="111">
        <v>76</v>
      </c>
      <c r="D11" s="111">
        <v>2018</v>
      </c>
      <c r="E11" s="108">
        <v>10</v>
      </c>
      <c r="F11" s="109">
        <v>41.5</v>
      </c>
      <c r="G11" s="109">
        <v>124</v>
      </c>
      <c r="H11" s="109">
        <v>1653.7330000000002</v>
      </c>
      <c r="I11" s="109">
        <v>16537.330000000002</v>
      </c>
      <c r="J11" s="109">
        <v>167210.87</v>
      </c>
    </row>
    <row r="12" spans="1:17">
      <c r="A12" s="110" t="s">
        <v>91</v>
      </c>
      <c r="B12" s="111">
        <v>10</v>
      </c>
      <c r="C12" s="111">
        <v>651.6</v>
      </c>
      <c r="D12" s="111">
        <v>188</v>
      </c>
      <c r="E12" s="108">
        <v>9.3333333333333339</v>
      </c>
      <c r="F12" s="109">
        <v>0</v>
      </c>
      <c r="G12" s="109">
        <v>27.494399999999995</v>
      </c>
      <c r="H12" s="109">
        <v>463.98599999999999</v>
      </c>
      <c r="I12" s="109">
        <v>4639.8599999999997</v>
      </c>
      <c r="J12" s="109">
        <v>46914.280000000013</v>
      </c>
    </row>
    <row r="13" spans="1:17">
      <c r="A13" s="110" t="s">
        <v>49</v>
      </c>
      <c r="B13" s="111">
        <v>48</v>
      </c>
      <c r="C13" s="111">
        <v>155.46428571428572</v>
      </c>
      <c r="D13" s="111">
        <v>4116</v>
      </c>
      <c r="E13" s="108">
        <v>9.5641025641025639</v>
      </c>
      <c r="F13" s="109">
        <v>67.487804878048777</v>
      </c>
      <c r="G13" s="109">
        <v>194.50816666666665</v>
      </c>
      <c r="H13" s="109">
        <v>2885.5152083333337</v>
      </c>
      <c r="I13" s="109">
        <v>138504.73000000001</v>
      </c>
      <c r="J13" s="109">
        <v>1400436.7700000005</v>
      </c>
    </row>
    <row r="14" spans="1:17">
      <c r="A14" s="110" t="s">
        <v>60</v>
      </c>
      <c r="B14" s="111">
        <v>2</v>
      </c>
      <c r="C14" s="111">
        <v>70</v>
      </c>
      <c r="D14" s="111">
        <v>171</v>
      </c>
      <c r="E14" s="108">
        <v>10</v>
      </c>
      <c r="F14" s="109">
        <v>12.5</v>
      </c>
      <c r="G14" s="109">
        <v>121.5</v>
      </c>
      <c r="H14" s="109">
        <v>366.8</v>
      </c>
      <c r="I14" s="109">
        <v>733.6</v>
      </c>
      <c r="J14" s="109">
        <v>7417.4</v>
      </c>
    </row>
    <row r="15" spans="1:17">
      <c r="A15" s="110" t="s">
        <v>68</v>
      </c>
      <c r="B15" s="111">
        <v>10</v>
      </c>
      <c r="C15" s="111">
        <v>126.55555555555556</v>
      </c>
      <c r="D15" s="111">
        <v>845</v>
      </c>
      <c r="E15" s="108">
        <v>9.1</v>
      </c>
      <c r="F15" s="109">
        <v>51.023199999999996</v>
      </c>
      <c r="G15" s="109">
        <v>135.65839999999997</v>
      </c>
      <c r="H15" s="109">
        <v>2290.85</v>
      </c>
      <c r="I15" s="109">
        <v>22908.5</v>
      </c>
      <c r="J15" s="109">
        <v>231630.33</v>
      </c>
    </row>
    <row r="16" spans="1:17">
      <c r="A16" s="110" t="s">
        <v>69</v>
      </c>
      <c r="B16" s="111">
        <v>1</v>
      </c>
      <c r="C16" s="111">
        <v>0</v>
      </c>
      <c r="D16" s="111">
        <v>38</v>
      </c>
      <c r="E16" s="108">
        <v>10</v>
      </c>
      <c r="F16" s="109"/>
      <c r="G16" s="109">
        <v>100</v>
      </c>
      <c r="H16" s="109">
        <v>1953.9</v>
      </c>
      <c r="I16" s="109">
        <v>1953.9</v>
      </c>
      <c r="J16" s="109">
        <v>19756.099999999999</v>
      </c>
    </row>
    <row r="17" spans="1:10">
      <c r="A17" s="110" t="s">
        <v>70</v>
      </c>
      <c r="B17" s="111">
        <v>3</v>
      </c>
      <c r="C17" s="111">
        <v>30.5</v>
      </c>
      <c r="D17" s="111">
        <v>93</v>
      </c>
      <c r="E17" s="108">
        <v>9.6666666666666661</v>
      </c>
      <c r="F17" s="109">
        <v>24.703999999999997</v>
      </c>
      <c r="G17" s="109">
        <v>103.85599999999999</v>
      </c>
      <c r="H17" s="109">
        <v>1081.8466666666666</v>
      </c>
      <c r="I17" s="109">
        <v>3245.54</v>
      </c>
      <c r="J17" s="109">
        <v>32816</v>
      </c>
    </row>
    <row r="18" spans="1:10">
      <c r="A18" s="110" t="s">
        <v>71</v>
      </c>
      <c r="B18" s="111">
        <v>10</v>
      </c>
      <c r="C18" s="111">
        <v>754</v>
      </c>
      <c r="D18" s="111">
        <v>441</v>
      </c>
      <c r="E18" s="108">
        <v>9.4</v>
      </c>
      <c r="F18" s="109">
        <v>63.125</v>
      </c>
      <c r="G18" s="109">
        <v>205.3</v>
      </c>
      <c r="H18" s="109">
        <v>2236.4739999999997</v>
      </c>
      <c r="I18" s="109">
        <v>22364.739999999998</v>
      </c>
      <c r="J18" s="109">
        <v>226132.36</v>
      </c>
    </row>
  </sheetData>
  <pageMargins left="0.75" right="0.75" top="1" bottom="1" header="0.5" footer="0.5"/>
  <pageSetup orientation="portrait" horizontalDpi="4294967292" verticalDpi="4294967292"/>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
  <sheetViews>
    <sheetView tabSelected="1" topLeftCell="A95" workbookViewId="0">
      <selection activeCell="A135" sqref="A135:B137"/>
    </sheetView>
  </sheetViews>
  <sheetFormatPr baseColWidth="10" defaultRowHeight="12" x14ac:dyDescent="0"/>
  <cols>
    <col min="1" max="1" width="15.1640625" customWidth="1"/>
    <col min="2" max="2" width="25" customWidth="1"/>
    <col min="3" max="3" width="27.33203125" customWidth="1"/>
    <col min="4" max="4" width="16.1640625" customWidth="1"/>
  </cols>
  <sheetData>
    <row r="1" spans="1:4">
      <c r="A1" s="53" t="s">
        <v>1109</v>
      </c>
      <c r="B1" s="56" t="s">
        <v>1120</v>
      </c>
      <c r="C1" s="56" t="s">
        <v>1123</v>
      </c>
      <c r="D1" s="42" t="s">
        <v>1141</v>
      </c>
    </row>
    <row r="2" spans="1:4">
      <c r="A2" s="54" t="s">
        <v>2</v>
      </c>
      <c r="B2" s="57">
        <v>266.33333329999999</v>
      </c>
      <c r="C2" s="61">
        <v>151.71</v>
      </c>
      <c r="D2" s="42" t="b">
        <f xml:space="preserve"> OR(Table421[[#This Row],[Average Price Per Night]] &lt;B14, Table421[[#This Row],[Average Price Per Night]] &gt;B15)</f>
        <v>0</v>
      </c>
    </row>
    <row r="3" spans="1:4">
      <c r="A3" s="55" t="s">
        <v>6</v>
      </c>
      <c r="B3" s="58">
        <v>125.86</v>
      </c>
      <c r="C3" s="61">
        <v>180.14</v>
      </c>
      <c r="D3" s="42" t="b">
        <f>OR(Table421[[#This Row],[Average Price Per Night]]&lt;B14, Table421[[#This Row],[Average Price Per Night]]&gt;B15)</f>
        <v>0</v>
      </c>
    </row>
    <row r="4" spans="1:4">
      <c r="A4" s="55" t="s">
        <v>7</v>
      </c>
      <c r="B4" s="58">
        <v>331.98</v>
      </c>
      <c r="C4" s="61">
        <v>130.36000000000001</v>
      </c>
      <c r="D4" s="42" t="b">
        <f xml:space="preserve"> OR(Table421[[#This Row],[Average Price Per Night]]&lt;B14, Table421[[#This Row],[Average Price Per Night]]&gt;B15)</f>
        <v>0</v>
      </c>
    </row>
    <row r="5" spans="1:4">
      <c r="A5" s="60" t="s">
        <v>8</v>
      </c>
      <c r="B5" s="59">
        <v>201.94</v>
      </c>
      <c r="C5" s="62">
        <v>52.88</v>
      </c>
      <c r="D5" s="42" t="b">
        <f>OR(Table421[[#This Row],[Average Price Per Night]]&lt;B14, Table421[[#This Row],[Average Price Per Night]]&gt;B15)</f>
        <v>0</v>
      </c>
    </row>
    <row r="6" spans="1:4">
      <c r="A6" s="42"/>
      <c r="B6" s="42"/>
      <c r="C6" s="42"/>
      <c r="D6" s="42"/>
    </row>
    <row r="7" spans="1:4">
      <c r="A7" s="42"/>
      <c r="B7" s="42"/>
      <c r="C7" s="42"/>
      <c r="D7" s="42"/>
    </row>
    <row r="8" spans="1:4">
      <c r="A8" s="42"/>
      <c r="B8" s="42"/>
      <c r="C8" s="42"/>
      <c r="D8" s="42"/>
    </row>
    <row r="9" spans="1:4">
      <c r="A9" s="42"/>
      <c r="B9" s="42"/>
      <c r="C9" s="42"/>
      <c r="D9" s="42"/>
    </row>
    <row r="10" spans="1:4">
      <c r="A10" s="42" t="s">
        <v>1135</v>
      </c>
      <c r="B10" s="42" t="s">
        <v>1105</v>
      </c>
      <c r="C10" s="51" t="s">
        <v>1135</v>
      </c>
      <c r="D10" s="51" t="s">
        <v>1105</v>
      </c>
    </row>
    <row r="11" spans="1:4">
      <c r="A11" s="69" t="s">
        <v>1136</v>
      </c>
      <c r="B11" s="69">
        <f>QUARTILE(Table421[Average Price Per Night], 1)</f>
        <v>110.99000000000001</v>
      </c>
      <c r="C11" s="42" t="s">
        <v>1142</v>
      </c>
      <c r="D11" s="42">
        <f t="shared" ref="D11" si="0" xml:space="preserve"> CORREL(B2:B4, C2:C4)</f>
        <v>-0.99223856413505873</v>
      </c>
    </row>
    <row r="12" spans="1:4">
      <c r="A12" s="69" t="s">
        <v>1137</v>
      </c>
      <c r="B12" s="69">
        <f>QUARTILE(Table421[Average Price Per Night],3)</f>
        <v>158.8175</v>
      </c>
      <c r="C12" s="42" t="s">
        <v>1143</v>
      </c>
      <c r="D12" s="42">
        <f xml:space="preserve"> D11^2</f>
        <v>0.98453736815680304</v>
      </c>
    </row>
    <row r="13" spans="1:4">
      <c r="A13" s="69" t="s">
        <v>1138</v>
      </c>
      <c r="B13" s="69">
        <f xml:space="preserve"> B12 - B11</f>
        <v>47.827499999999986</v>
      </c>
      <c r="C13" s="42"/>
      <c r="D13" s="42"/>
    </row>
    <row r="14" spans="1:4">
      <c r="A14" s="69" t="s">
        <v>1139</v>
      </c>
      <c r="B14" s="69">
        <f xml:space="preserve"> B11 - (1.5*B13)</f>
        <v>39.24875000000003</v>
      </c>
      <c r="C14" s="42"/>
      <c r="D14" s="42"/>
    </row>
    <row r="15" spans="1:4">
      <c r="A15" s="69" t="s">
        <v>1140</v>
      </c>
      <c r="B15" s="69">
        <f xml:space="preserve"> B12 + (1.5 * B13)</f>
        <v>230.55874999999997</v>
      </c>
      <c r="C15" s="42"/>
      <c r="D15" s="42"/>
    </row>
    <row r="16" spans="1:4">
      <c r="A16" s="69" t="s">
        <v>1142</v>
      </c>
      <c r="B16" s="69">
        <f xml:space="preserve"> CORREL(Table421[Average Host Response Time],Table421[Average Price Per Night])</f>
        <v>-0.15410486764271836</v>
      </c>
      <c r="C16" s="42"/>
      <c r="D16" s="42"/>
    </row>
    <row r="17" spans="1:4">
      <c r="A17" s="69" t="s">
        <v>1143</v>
      </c>
      <c r="B17" s="69">
        <f xml:space="preserve"> B16^2</f>
        <v>2.3748310231179744E-2</v>
      </c>
    </row>
    <row r="26" spans="1:4">
      <c r="A26" s="42" t="s">
        <v>1157</v>
      </c>
      <c r="B26" s="42" t="s">
        <v>1119</v>
      </c>
      <c r="C26" s="42" t="s">
        <v>1158</v>
      </c>
      <c r="D26" s="51" t="s">
        <v>1160</v>
      </c>
    </row>
    <row r="27" spans="1:4">
      <c r="A27" s="110" t="s">
        <v>52</v>
      </c>
      <c r="B27" s="69">
        <f>VLOOKUP(A27, 'PivotTable 2'!$A$3:$J$18, 2, FALSE)</f>
        <v>149</v>
      </c>
      <c r="C27" s="69">
        <f>VLOOKUP(A27, 'PivotTable 2'!$A$4:$J$18, 4, FALSE)</f>
        <v>10982</v>
      </c>
      <c r="D27" s="109">
        <v>113.39656375838931</v>
      </c>
    </row>
    <row r="28" spans="1:4">
      <c r="A28" s="110" t="s">
        <v>56</v>
      </c>
      <c r="B28" s="69">
        <f>VLOOKUP(A28, 'PivotTable 2'!$A$3:$J$18, 2, FALSE)</f>
        <v>9</v>
      </c>
      <c r="C28" s="69">
        <f>VLOOKUP(A28, 'PivotTable 2'!$A$4:$J$18, 4, FALSE)</f>
        <v>456</v>
      </c>
      <c r="D28" s="109">
        <v>118.22222222222223</v>
      </c>
    </row>
    <row r="29" spans="1:4">
      <c r="A29" s="110" t="s">
        <v>58</v>
      </c>
      <c r="B29" s="69">
        <f>VLOOKUP(A29, 'PivotTable 2'!$A$3:$J$18, 2, FALSE)</f>
        <v>3</v>
      </c>
      <c r="C29" s="69">
        <f>VLOOKUP(A29, 'PivotTable 2'!$A$4:$J$18, 4, FALSE)</f>
        <v>131</v>
      </c>
      <c r="D29" s="109">
        <v>186.33333333333334</v>
      </c>
    </row>
    <row r="30" spans="1:4">
      <c r="A30" s="110" t="s">
        <v>78</v>
      </c>
      <c r="B30" s="69">
        <f>VLOOKUP(A30, 'PivotTable 2'!$A$3:$J$18, 2, FALSE)</f>
        <v>1</v>
      </c>
      <c r="C30" s="69">
        <f>VLOOKUP(A30, 'PivotTable 2'!$A$4:$J$18, 4, FALSE)</f>
        <v>85</v>
      </c>
      <c r="D30" s="109">
        <v>75</v>
      </c>
    </row>
    <row r="31" spans="1:4">
      <c r="A31" s="110" t="s">
        <v>79</v>
      </c>
      <c r="B31" s="69">
        <f>VLOOKUP(A31, 'PivotTable 2'!$A$3:$J$18, 2, FALSE)</f>
        <v>12</v>
      </c>
      <c r="C31" s="69">
        <f>VLOOKUP(A31, 'PivotTable 2'!$A$4:$J$18, 4, FALSE)</f>
        <v>767</v>
      </c>
      <c r="D31" s="109">
        <v>112.88466666666666</v>
      </c>
    </row>
    <row r="32" spans="1:4">
      <c r="A32" s="110" t="s">
        <v>59</v>
      </c>
      <c r="B32" s="69">
        <f>VLOOKUP(A32, 'PivotTable 2'!$A$3:$J$18, 2, FALSE)</f>
        <v>10</v>
      </c>
      <c r="C32" s="69">
        <f>VLOOKUP(A32, 'PivotTable 2'!$A$4:$J$18, 4, FALSE)</f>
        <v>649</v>
      </c>
      <c r="D32" s="109">
        <v>86.066400000000002</v>
      </c>
    </row>
    <row r="33" spans="1:4">
      <c r="A33" s="110" t="s">
        <v>66</v>
      </c>
      <c r="B33" s="69">
        <f>VLOOKUP(A33, 'PivotTable 2'!$A$3:$J$18, 2, FALSE)</f>
        <v>10</v>
      </c>
      <c r="C33" s="69">
        <f>VLOOKUP(A33, 'PivotTable 2'!$A$4:$J$18, 4, FALSE)</f>
        <v>2018</v>
      </c>
      <c r="D33" s="109">
        <v>124</v>
      </c>
    </row>
    <row r="34" spans="1:4">
      <c r="A34" s="110" t="s">
        <v>91</v>
      </c>
      <c r="B34" s="69">
        <f>VLOOKUP(A34, 'PivotTable 2'!$A$3:$J$18, 2, FALSE)</f>
        <v>10</v>
      </c>
      <c r="C34" s="69">
        <f>VLOOKUP(A34, 'PivotTable 2'!$A$4:$J$18, 4, FALSE)</f>
        <v>188</v>
      </c>
      <c r="D34" s="109">
        <v>27.494399999999995</v>
      </c>
    </row>
    <row r="35" spans="1:4">
      <c r="A35" s="110" t="s">
        <v>49</v>
      </c>
      <c r="B35" s="69">
        <f>VLOOKUP(A35, 'PivotTable 2'!$A$3:$J$18, 2, FALSE)</f>
        <v>48</v>
      </c>
      <c r="C35" s="69">
        <f>VLOOKUP(A35, 'PivotTable 2'!$A$4:$J$18, 4, FALSE)</f>
        <v>4116</v>
      </c>
      <c r="D35" s="109">
        <v>194.50816666666665</v>
      </c>
    </row>
    <row r="36" spans="1:4">
      <c r="A36" s="110" t="s">
        <v>60</v>
      </c>
      <c r="B36" s="69">
        <f>VLOOKUP(A36, 'PivotTable 2'!$A$3:$J$18, 2, FALSE)</f>
        <v>2</v>
      </c>
      <c r="C36" s="69">
        <f>VLOOKUP(A36, 'PivotTable 2'!$A$4:$J$18, 4, FALSE)</f>
        <v>171</v>
      </c>
      <c r="D36" s="109">
        <v>121.5</v>
      </c>
    </row>
    <row r="37" spans="1:4">
      <c r="A37" s="110" t="s">
        <v>68</v>
      </c>
      <c r="B37" s="69">
        <f>VLOOKUP(A37, 'PivotTable 2'!$A$3:$J$18, 2, FALSE)</f>
        <v>10</v>
      </c>
      <c r="C37" s="69">
        <f>VLOOKUP(A37, 'PivotTable 2'!$A$4:$J$18, 4, FALSE)</f>
        <v>845</v>
      </c>
      <c r="D37" s="109">
        <v>135.65839999999997</v>
      </c>
    </row>
    <row r="38" spans="1:4">
      <c r="A38" s="110" t="s">
        <v>69</v>
      </c>
      <c r="B38" s="69">
        <f>VLOOKUP(A38, 'PivotTable 2'!$A$3:$J$18, 2, FALSE)</f>
        <v>1</v>
      </c>
      <c r="C38" s="69">
        <f>VLOOKUP(A38, 'PivotTable 2'!$A$4:$J$18, 4, FALSE)</f>
        <v>38</v>
      </c>
      <c r="D38" s="109">
        <v>100</v>
      </c>
    </row>
    <row r="39" spans="1:4">
      <c r="A39" s="110" t="s">
        <v>70</v>
      </c>
      <c r="B39" s="69">
        <f>VLOOKUP(A39, 'PivotTable 2'!$A$3:$J$18, 2, FALSE)</f>
        <v>3</v>
      </c>
      <c r="C39" s="69">
        <f>VLOOKUP(A39, 'PivotTable 2'!$A$4:$J$18, 4, FALSE)</f>
        <v>93</v>
      </c>
      <c r="D39" s="109">
        <v>103.85599999999999</v>
      </c>
    </row>
    <row r="40" spans="1:4">
      <c r="A40" s="110" t="s">
        <v>71</v>
      </c>
      <c r="B40" s="69">
        <f>VLOOKUP(A40, 'PivotTable 2'!$A$3:$J$18, 2, FALSE)</f>
        <v>10</v>
      </c>
      <c r="C40" s="69">
        <f>VLOOKUP(A40, 'PivotTable 2'!$A$4:$J$18, 4, FALSE)</f>
        <v>441</v>
      </c>
      <c r="D40" s="109">
        <v>205.3</v>
      </c>
    </row>
    <row r="42" spans="1:4">
      <c r="A42" s="42" t="s">
        <v>1151</v>
      </c>
      <c r="B42" s="42" t="s">
        <v>1105</v>
      </c>
    </row>
    <row r="43" spans="1:4">
      <c r="A43" s="50" t="s">
        <v>1142</v>
      </c>
      <c r="B43">
        <f xml:space="preserve"> CORREL(Table22[Count], Table22[Sum of Reviews])</f>
        <v>0.98912224079626399</v>
      </c>
    </row>
    <row r="44" spans="1:4">
      <c r="A44" s="50" t="s">
        <v>1150</v>
      </c>
      <c r="B44">
        <f xml:space="preserve"> B43^2</f>
        <v>0.97836280723782243</v>
      </c>
    </row>
    <row r="47" spans="1:4">
      <c r="A47" s="42" t="s">
        <v>1157</v>
      </c>
      <c r="B47" s="42" t="s">
        <v>1154</v>
      </c>
    </row>
    <row r="48" spans="1:4">
      <c r="A48" s="50" t="s">
        <v>7</v>
      </c>
      <c r="B48" s="36">
        <v>20684.560000000001</v>
      </c>
    </row>
    <row r="49" spans="1:2">
      <c r="A49" t="s">
        <v>52</v>
      </c>
      <c r="B49" s="36">
        <v>19692.57</v>
      </c>
    </row>
    <row r="50" spans="1:2">
      <c r="A50" t="s">
        <v>56</v>
      </c>
      <c r="B50" s="36">
        <v>33136.74</v>
      </c>
    </row>
    <row r="51" spans="1:2">
      <c r="A51" t="s">
        <v>79</v>
      </c>
      <c r="B51" s="36">
        <v>8099.32</v>
      </c>
    </row>
    <row r="52" spans="1:2">
      <c r="A52" t="s">
        <v>59</v>
      </c>
      <c r="B52" s="36">
        <v>10257.379999999999</v>
      </c>
    </row>
    <row r="53" spans="1:2">
      <c r="A53" t="s">
        <v>49</v>
      </c>
      <c r="B53" s="36">
        <v>29164.97</v>
      </c>
    </row>
    <row r="54" spans="1:2">
      <c r="A54" t="s">
        <v>68</v>
      </c>
      <c r="B54" s="36">
        <v>31657.040000000001</v>
      </c>
    </row>
    <row r="55" spans="1:2">
      <c r="A55" t="s">
        <v>71</v>
      </c>
      <c r="B55" s="36">
        <v>18001.82</v>
      </c>
    </row>
    <row r="60" spans="1:2">
      <c r="A60" s="50"/>
    </row>
    <row r="67" spans="1:2">
      <c r="A67" s="42" t="s">
        <v>1157</v>
      </c>
      <c r="B67" s="42" t="s">
        <v>1154</v>
      </c>
    </row>
    <row r="68" spans="1:2">
      <c r="A68" s="50" t="s">
        <v>8</v>
      </c>
      <c r="B68" s="36">
        <v>7862.541000000002</v>
      </c>
    </row>
    <row r="69" spans="1:2">
      <c r="A69" s="42" t="s">
        <v>52</v>
      </c>
      <c r="B69" s="36">
        <v>8462.8308695652177</v>
      </c>
    </row>
    <row r="70" spans="1:2">
      <c r="A70" s="42" t="s">
        <v>79</v>
      </c>
      <c r="B70" s="36">
        <v>3341.2574999999997</v>
      </c>
    </row>
    <row r="71" spans="1:2">
      <c r="A71" s="42" t="s">
        <v>59</v>
      </c>
      <c r="B71" s="36">
        <v>2076.61</v>
      </c>
    </row>
    <row r="72" spans="1:2">
      <c r="A72" s="42" t="s">
        <v>91</v>
      </c>
      <c r="B72" s="36">
        <v>4691.4280000000017</v>
      </c>
    </row>
    <row r="73" spans="1:2">
      <c r="A73" s="42" t="s">
        <v>49</v>
      </c>
      <c r="B73" s="36">
        <v>0</v>
      </c>
    </row>
    <row r="74" spans="1:2">
      <c r="A74" s="42" t="s">
        <v>68</v>
      </c>
      <c r="B74" s="36">
        <v>15282.290000000003</v>
      </c>
    </row>
    <row r="75" spans="1:2">
      <c r="A75" s="42" t="s">
        <v>70</v>
      </c>
      <c r="B75" s="36">
        <v>20243.670000000002</v>
      </c>
    </row>
    <row r="90" spans="1:6">
      <c r="A90" s="127" t="s">
        <v>1109</v>
      </c>
      <c r="B90" s="128" t="s">
        <v>1132</v>
      </c>
      <c r="C90" s="128" t="s">
        <v>1133</v>
      </c>
      <c r="D90" s="128" t="s">
        <v>1134</v>
      </c>
      <c r="E90" s="128" t="s">
        <v>1127</v>
      </c>
      <c r="F90" s="129" t="s">
        <v>1126</v>
      </c>
    </row>
    <row r="91" spans="1:6">
      <c r="A91" s="130" t="s">
        <v>6</v>
      </c>
      <c r="B91" s="69">
        <v>1160.5899999999999</v>
      </c>
      <c r="C91" s="69">
        <v>3005.93</v>
      </c>
      <c r="D91" s="125">
        <v>8</v>
      </c>
      <c r="E91" s="69">
        <f xml:space="preserve"> CORREL(Table27[Population Density (mi^2)], Table27[Count of Apartments])</f>
        <v>0.86474873296244714</v>
      </c>
      <c r="F91" s="131">
        <f xml:space="preserve"> Table27[[#This Row],[Correlation Coefficient]]^2</f>
        <v>0.74779037116015767</v>
      </c>
    </row>
    <row r="92" spans="1:6">
      <c r="A92" s="130" t="s">
        <v>2</v>
      </c>
      <c r="B92" s="69">
        <v>4908</v>
      </c>
      <c r="C92" s="69">
        <v>12710</v>
      </c>
      <c r="D92" s="69">
        <v>45</v>
      </c>
      <c r="E92" s="69"/>
      <c r="F92" s="131"/>
    </row>
    <row r="93" spans="1:6">
      <c r="A93" s="130" t="s">
        <v>7</v>
      </c>
      <c r="B93" s="69">
        <v>10796.22</v>
      </c>
      <c r="C93" s="69">
        <v>27972.21</v>
      </c>
      <c r="D93" s="69">
        <v>50</v>
      </c>
      <c r="E93" s="69"/>
      <c r="F93" s="131"/>
    </row>
    <row r="94" spans="1:6">
      <c r="A94" s="132" t="s">
        <v>8</v>
      </c>
      <c r="B94" s="133">
        <v>9560</v>
      </c>
      <c r="C94" s="133">
        <v>24760</v>
      </c>
      <c r="D94" s="133">
        <v>46</v>
      </c>
      <c r="E94" s="133"/>
      <c r="F94" s="134"/>
    </row>
    <row r="128" spans="1:3">
      <c r="A128" s="136" t="s">
        <v>1109</v>
      </c>
      <c r="B128" s="137" t="s">
        <v>1133</v>
      </c>
      <c r="C128" s="138" t="s">
        <v>1161</v>
      </c>
    </row>
    <row r="129" spans="1:3">
      <c r="A129" s="135" t="s">
        <v>6</v>
      </c>
      <c r="B129" s="126">
        <v>3005.93</v>
      </c>
      <c r="C129" s="61">
        <v>180.14</v>
      </c>
    </row>
    <row r="130" spans="1:3">
      <c r="A130" s="135" t="s">
        <v>2</v>
      </c>
      <c r="B130" s="126">
        <v>12710</v>
      </c>
      <c r="C130" s="61">
        <v>151.71</v>
      </c>
    </row>
    <row r="131" spans="1:3">
      <c r="A131" s="139" t="s">
        <v>7</v>
      </c>
      <c r="B131" s="140">
        <v>27972.21</v>
      </c>
      <c r="C131" s="61">
        <v>130.36000000000001</v>
      </c>
    </row>
    <row r="135" spans="1:3">
      <c r="A135" s="51" t="s">
        <v>1135</v>
      </c>
      <c r="B135" s="51" t="s">
        <v>1105</v>
      </c>
    </row>
    <row r="136" spans="1:3">
      <c r="A136" s="51" t="s">
        <v>1142</v>
      </c>
      <c r="B136" s="51">
        <f xml:space="preserve"> CORREL(B129:B131, C129:C131)</f>
        <v>-0.97808039448882467</v>
      </c>
    </row>
    <row r="137" spans="1:3">
      <c r="A137" s="51" t="s">
        <v>1143</v>
      </c>
      <c r="B137" s="51">
        <f xml:space="preserve"> B136^2</f>
        <v>0.95664125808341494</v>
      </c>
    </row>
  </sheetData>
  <pageMargins left="0.75" right="0.75" top="1" bottom="1" header="0.5" footer="0.5"/>
  <pageSetup orientation="portrait" horizontalDpi="4294967292" verticalDpi="4294967292"/>
  <drawing r:id="rId1"/>
  <tableParts count="10">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PivotTable</vt:lpstr>
      <vt:lpstr>1-2</vt:lpstr>
      <vt:lpstr>3-4</vt:lpstr>
      <vt:lpstr>5</vt:lpstr>
      <vt:lpstr>PivotTable 2</vt:lpstr>
      <vt:lpstr>Extra Questions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noneofyourbeeswax</cp:lastModifiedBy>
  <dcterms:created xsi:type="dcterms:W3CDTF">2019-07-10T12:17:31Z</dcterms:created>
  <dcterms:modified xsi:type="dcterms:W3CDTF">2019-07-18T11:09:47Z</dcterms:modified>
</cp:coreProperties>
</file>