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daffron\git\rtdsp\lab5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7" i="1" l="1"/>
  <c r="AG8" i="1"/>
  <c r="AG9" i="1"/>
  <c r="AF9" i="1" s="1"/>
  <c r="AG10" i="1"/>
  <c r="AG11" i="1"/>
  <c r="AG12" i="1"/>
  <c r="AG13" i="1"/>
  <c r="AF13" i="1" s="1"/>
  <c r="AG14" i="1"/>
  <c r="AG15" i="1"/>
  <c r="AG16" i="1"/>
  <c r="AF16" i="1" s="1"/>
  <c r="AG17" i="1"/>
  <c r="AG18" i="1"/>
  <c r="AG19" i="1"/>
  <c r="AG20" i="1"/>
  <c r="AF20" i="1" s="1"/>
  <c r="AG21" i="1"/>
  <c r="AF21" i="1" s="1"/>
  <c r="AG22" i="1"/>
  <c r="AG23" i="1"/>
  <c r="AG24" i="1"/>
  <c r="AG25" i="1"/>
  <c r="AG26" i="1"/>
  <c r="AG27" i="1"/>
  <c r="AG28" i="1"/>
  <c r="AG6" i="1"/>
  <c r="AF6" i="1" s="1"/>
  <c r="AG29" i="1"/>
  <c r="AF29" i="1" s="1"/>
  <c r="AF14" i="1"/>
  <c r="AF15" i="1"/>
  <c r="AF17" i="1"/>
  <c r="AF22" i="1"/>
  <c r="AF7" i="1"/>
  <c r="AF8" i="1"/>
  <c r="AF10" i="1"/>
  <c r="AF11" i="1"/>
  <c r="AF12" i="1"/>
  <c r="AF18" i="1"/>
  <c r="AF19" i="1"/>
  <c r="AF23" i="1"/>
  <c r="AF24" i="1"/>
  <c r="AF25" i="1"/>
  <c r="AF26" i="1"/>
  <c r="AF27" i="1"/>
  <c r="AF28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6" i="1"/>
  <c r="Z7" i="1" l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6" i="1"/>
  <c r="U6" i="1"/>
  <c r="U7" i="1"/>
  <c r="U8" i="1"/>
  <c r="U9" i="1"/>
  <c r="U10" i="1"/>
  <c r="U11" i="1"/>
  <c r="U12" i="1"/>
  <c r="U13" i="1"/>
  <c r="U14" i="1"/>
  <c r="U15" i="1"/>
  <c r="U17" i="1"/>
  <c r="U18" i="1"/>
  <c r="U19" i="1"/>
  <c r="U20" i="1"/>
  <c r="U21" i="1"/>
  <c r="U22" i="1"/>
  <c r="U23" i="1"/>
  <c r="U24" i="1"/>
  <c r="U25" i="1"/>
  <c r="U26" i="1"/>
  <c r="U27" i="1"/>
  <c r="U28" i="1"/>
  <c r="U16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N7" i="1"/>
  <c r="N8" i="1"/>
  <c r="N9" i="1"/>
  <c r="N10" i="1"/>
  <c r="N11" i="1"/>
  <c r="N14" i="1"/>
  <c r="N15" i="1"/>
  <c r="N17" i="1"/>
  <c r="N18" i="1"/>
  <c r="N19" i="1"/>
  <c r="N21" i="1"/>
  <c r="N22" i="1"/>
  <c r="N23" i="1"/>
  <c r="N24" i="1"/>
  <c r="N25" i="1"/>
  <c r="N26" i="1"/>
  <c r="N27" i="1"/>
  <c r="N28" i="1"/>
  <c r="N6" i="1"/>
  <c r="O7" i="1"/>
  <c r="O8" i="1"/>
  <c r="O9" i="1"/>
  <c r="O10" i="1"/>
  <c r="O11" i="1"/>
  <c r="O12" i="1"/>
  <c r="N12" i="1" s="1"/>
  <c r="O13" i="1"/>
  <c r="N13" i="1" s="1"/>
  <c r="O14" i="1"/>
  <c r="O15" i="1"/>
  <c r="O16" i="1"/>
  <c r="N16" i="1" s="1"/>
  <c r="O17" i="1"/>
  <c r="O18" i="1"/>
  <c r="O19" i="1"/>
  <c r="O20" i="1"/>
  <c r="N20" i="1" s="1"/>
  <c r="O21" i="1"/>
  <c r="O22" i="1"/>
  <c r="O23" i="1"/>
  <c r="O24" i="1"/>
  <c r="O25" i="1"/>
  <c r="O26" i="1"/>
  <c r="O27" i="1"/>
  <c r="O28" i="1"/>
  <c r="O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6" i="1"/>
  <c r="K28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6" i="1"/>
  <c r="H8" i="1"/>
  <c r="H12" i="1"/>
  <c r="H14" i="1"/>
  <c r="H16" i="1"/>
  <c r="H18" i="1"/>
  <c r="H20" i="1"/>
  <c r="H22" i="1"/>
  <c r="H24" i="1"/>
  <c r="H26" i="1"/>
  <c r="H28" i="1"/>
  <c r="I7" i="1"/>
  <c r="H7" i="1" s="1"/>
  <c r="I8" i="1"/>
  <c r="I9" i="1"/>
  <c r="H9" i="1" s="1"/>
  <c r="I10" i="1"/>
  <c r="H10" i="1" s="1"/>
  <c r="I11" i="1"/>
  <c r="H11" i="1" s="1"/>
  <c r="I12" i="1"/>
  <c r="I13" i="1"/>
  <c r="H13" i="1" s="1"/>
  <c r="I14" i="1"/>
  <c r="I15" i="1"/>
  <c r="H15" i="1" s="1"/>
  <c r="I16" i="1"/>
  <c r="I17" i="1"/>
  <c r="H17" i="1" s="1"/>
  <c r="I18" i="1"/>
  <c r="I19" i="1"/>
  <c r="H19" i="1" s="1"/>
  <c r="I20" i="1"/>
  <c r="I21" i="1"/>
  <c r="H21" i="1" s="1"/>
  <c r="I22" i="1"/>
  <c r="I23" i="1"/>
  <c r="H23" i="1" s="1"/>
  <c r="I24" i="1"/>
  <c r="I25" i="1"/>
  <c r="H25" i="1" s="1"/>
  <c r="I26" i="1"/>
  <c r="I27" i="1"/>
  <c r="H27" i="1" s="1"/>
  <c r="I28" i="1"/>
  <c r="I6" i="1"/>
  <c r="H6" i="1" s="1"/>
  <c r="D6" i="1"/>
  <c r="D7" i="1"/>
  <c r="D8" i="1"/>
  <c r="D9" i="1"/>
  <c r="D10" i="1"/>
  <c r="D11" i="1"/>
  <c r="D12" i="1"/>
  <c r="D13" i="1"/>
  <c r="D14" i="1"/>
  <c r="D15" i="1"/>
  <c r="D17" i="1"/>
  <c r="D18" i="1"/>
  <c r="D19" i="1"/>
  <c r="D20" i="1"/>
  <c r="D21" i="1"/>
  <c r="D22" i="1"/>
  <c r="D23" i="1"/>
  <c r="D24" i="1"/>
  <c r="D25" i="1"/>
  <c r="D26" i="1"/>
  <c r="D27" i="1"/>
  <c r="D28" i="1"/>
  <c r="D1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6" i="1"/>
</calcChain>
</file>

<file path=xl/sharedStrings.xml><?xml version="1.0" encoding="utf-8"?>
<sst xmlns="http://schemas.openxmlformats.org/spreadsheetml/2006/main" count="47" uniqueCount="12">
  <si>
    <t>Frequency</t>
  </si>
  <si>
    <t>Normalized</t>
  </si>
  <si>
    <t>Expected</t>
  </si>
  <si>
    <t>Actual</t>
  </si>
  <si>
    <t>DB</t>
  </si>
  <si>
    <t>Linear</t>
  </si>
  <si>
    <t>FIR DF-I Circular Symmetric</t>
  </si>
  <si>
    <t>mV(p-p)</t>
  </si>
  <si>
    <t>FIR SOS</t>
  </si>
  <si>
    <t>FIR LATC</t>
  </si>
  <si>
    <t>IIR SOS</t>
  </si>
  <si>
    <t>IIR DF-II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</si>
</sst>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 DF-I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Expected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Sheet1!$B$6:$B$28</c:f>
              <c:numCache>
                <c:formatCode>General</c:formatCode>
                <c:ptCount val="2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</c:numCache>
            </c:numRef>
          </c:xVal>
          <c:yVal>
            <c:numRef>
              <c:f>Sheet1!$E$6:$E$28</c:f>
              <c:numCache>
                <c:formatCode>General</c:formatCode>
                <c:ptCount val="23"/>
                <c:pt idx="0">
                  <c:v>-43.092946254425463</c:v>
                </c:pt>
                <c:pt idx="1">
                  <c:v>-54.936193891497311</c:v>
                </c:pt>
                <c:pt idx="2">
                  <c:v>-40.386811660595463</c:v>
                </c:pt>
                <c:pt idx="3">
                  <c:v>-40.85487906192661</c:v>
                </c:pt>
                <c:pt idx="4">
                  <c:v>-49.293476372638068</c:v>
                </c:pt>
                <c:pt idx="5">
                  <c:v>-39.407500038315717</c:v>
                </c:pt>
                <c:pt idx="6">
                  <c:v>-0.44897601650154501</c:v>
                </c:pt>
                <c:pt idx="7">
                  <c:v>0.63358650290890806</c:v>
                </c:pt>
                <c:pt idx="8">
                  <c:v>0.3086277793098815</c:v>
                </c:pt>
                <c:pt idx="9">
                  <c:v>-0.47776535516156438</c:v>
                </c:pt>
                <c:pt idx="10">
                  <c:v>0.37296427400583371</c:v>
                </c:pt>
                <c:pt idx="11">
                  <c:v>-0.1532066911595294</c:v>
                </c:pt>
                <c:pt idx="12">
                  <c:v>-0.15032757448643858</c:v>
                </c:pt>
                <c:pt idx="13">
                  <c:v>0.44303774971930882</c:v>
                </c:pt>
                <c:pt idx="14">
                  <c:v>-8.2146472133917907</c:v>
                </c:pt>
                <c:pt idx="15">
                  <c:v>-45.662583535996966</c:v>
                </c:pt>
                <c:pt idx="16">
                  <c:v>-39.988625465656035</c:v>
                </c:pt>
                <c:pt idx="17">
                  <c:v>-41.506668954977485</c:v>
                </c:pt>
                <c:pt idx="18">
                  <c:v>-60.800879035808805</c:v>
                </c:pt>
                <c:pt idx="19">
                  <c:v>-43.803692445498911</c:v>
                </c:pt>
                <c:pt idx="20">
                  <c:v>-39.690412003671696</c:v>
                </c:pt>
                <c:pt idx="21">
                  <c:v>-39.973236884151923</c:v>
                </c:pt>
                <c:pt idx="22">
                  <c:v>-44.388636618163304</c:v>
                </c:pt>
              </c:numCache>
            </c:numRef>
          </c:yVal>
          <c:smooth val="1"/>
        </c:ser>
        <c:ser>
          <c:idx val="1"/>
          <c:order val="1"/>
          <c:tx>
            <c:v>Actual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Sheet1!$B$6:$B$28</c:f>
              <c:numCache>
                <c:formatCode>General</c:formatCode>
                <c:ptCount val="2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</c:numCache>
            </c:numRef>
          </c:xVal>
          <c:yVal>
            <c:numRef>
              <c:f>Sheet1!$H$6:$H$28</c:f>
              <c:numCache>
                <c:formatCode>General</c:formatCode>
                <c:ptCount val="23"/>
                <c:pt idx="0">
                  <c:v>-21.809927776656657</c:v>
                </c:pt>
                <c:pt idx="1">
                  <c:v>-21.809927776656657</c:v>
                </c:pt>
                <c:pt idx="2">
                  <c:v>-21.809927776656657</c:v>
                </c:pt>
                <c:pt idx="3">
                  <c:v>-21.809927776656657</c:v>
                </c:pt>
                <c:pt idx="4">
                  <c:v>-21.809927776656657</c:v>
                </c:pt>
                <c:pt idx="5">
                  <c:v>-21.809927776656657</c:v>
                </c:pt>
                <c:pt idx="6">
                  <c:v>-0.12351006265594057</c:v>
                </c:pt>
                <c:pt idx="7">
                  <c:v>1.0235461083831008</c:v>
                </c:pt>
                <c:pt idx="8">
                  <c:v>0.65777039413690641</c:v>
                </c:pt>
                <c:pt idx="9">
                  <c:v>-0.12351006265594057</c:v>
                </c:pt>
                <c:pt idx="10">
                  <c:v>0.65777039413690641</c:v>
                </c:pt>
                <c:pt idx="11">
                  <c:v>0.17776486606157704</c:v>
                </c:pt>
                <c:pt idx="12">
                  <c:v>0.27591155595646011</c:v>
                </c:pt>
                <c:pt idx="13">
                  <c:v>0.84258352883515919</c:v>
                </c:pt>
                <c:pt idx="14">
                  <c:v>-7.3478540956018961</c:v>
                </c:pt>
                <c:pt idx="15">
                  <c:v>-21.809927776656657</c:v>
                </c:pt>
                <c:pt idx="16">
                  <c:v>-21.809927776656657</c:v>
                </c:pt>
                <c:pt idx="17">
                  <c:v>-21.809927776656657</c:v>
                </c:pt>
                <c:pt idx="18">
                  <c:v>-21.809927776656657</c:v>
                </c:pt>
                <c:pt idx="19">
                  <c:v>-21.809927776656657</c:v>
                </c:pt>
                <c:pt idx="20">
                  <c:v>-21.809927776656657</c:v>
                </c:pt>
                <c:pt idx="21">
                  <c:v>-21.809927776656657</c:v>
                </c:pt>
                <c:pt idx="22">
                  <c:v>-21.809927776656657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78216"/>
        <c:axId val="162592272"/>
      </c:scatterChart>
      <c:valAx>
        <c:axId val="162678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92272"/>
        <c:crosses val="autoZero"/>
        <c:crossBetween val="midCat"/>
      </c:valAx>
      <c:valAx>
        <c:axId val="16259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Attenuation</a:t>
                </a:r>
                <a:r>
                  <a:rPr lang="en-US" baseline="0"/>
                  <a:t>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78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 SOS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Expected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Sheet1!$B$6:$B$28</c:f>
              <c:numCache>
                <c:formatCode>General</c:formatCode>
                <c:ptCount val="2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</c:numCache>
            </c:numRef>
          </c:xVal>
          <c:yVal>
            <c:numRef>
              <c:f>Sheet1!$K$6:$K$28</c:f>
              <c:numCache>
                <c:formatCode>General</c:formatCode>
                <c:ptCount val="23"/>
                <c:pt idx="0">
                  <c:v>-42.976012394759906</c:v>
                </c:pt>
                <c:pt idx="1">
                  <c:v>-55.565776135596835</c:v>
                </c:pt>
                <c:pt idx="2">
                  <c:v>-40.440310464865455</c:v>
                </c:pt>
                <c:pt idx="3">
                  <c:v>-40.787143901103931</c:v>
                </c:pt>
                <c:pt idx="4">
                  <c:v>-50.048890931309245</c:v>
                </c:pt>
                <c:pt idx="5">
                  <c:v>-39.952246473685335</c:v>
                </c:pt>
                <c:pt idx="6">
                  <c:v>-0.47942883085237475</c:v>
                </c:pt>
                <c:pt idx="7">
                  <c:v>0.65719365223647475</c:v>
                </c:pt>
                <c:pt idx="8">
                  <c:v>0.30465383672444224</c:v>
                </c:pt>
                <c:pt idx="9">
                  <c:v>-0.47743894216042759</c:v>
                </c:pt>
                <c:pt idx="10">
                  <c:v>0.37851980170146288</c:v>
                </c:pt>
                <c:pt idx="11">
                  <c:v>-0.15815535312281853</c:v>
                </c:pt>
                <c:pt idx="12">
                  <c:v>-0.15032757448621784</c:v>
                </c:pt>
                <c:pt idx="13">
                  <c:v>0.44303774971939125</c:v>
                </c:pt>
                <c:pt idx="14">
                  <c:v>-8.214647213391725</c:v>
                </c:pt>
                <c:pt idx="15">
                  <c:v>-45.662583535995296</c:v>
                </c:pt>
                <c:pt idx="16">
                  <c:v>-39.988625465656035</c:v>
                </c:pt>
                <c:pt idx="17">
                  <c:v>-41.506668954978508</c:v>
                </c:pt>
                <c:pt idx="18">
                  <c:v>-60.800879035804591</c:v>
                </c:pt>
                <c:pt idx="19">
                  <c:v>-43.934435530984388</c:v>
                </c:pt>
                <c:pt idx="20">
                  <c:v>-39.690412003672535</c:v>
                </c:pt>
                <c:pt idx="21">
                  <c:v>-39.973236884151923</c:v>
                </c:pt>
                <c:pt idx="22">
                  <c:v>-44.250463458218789</c:v>
                </c:pt>
              </c:numCache>
            </c:numRef>
          </c:yVal>
          <c:smooth val="1"/>
        </c:ser>
        <c:ser>
          <c:idx val="1"/>
          <c:order val="1"/>
          <c:tx>
            <c:v>Actual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Sheet1!$B$6:$B$28</c:f>
              <c:numCache>
                <c:formatCode>General</c:formatCode>
                <c:ptCount val="2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</c:numCache>
            </c:numRef>
          </c:xVal>
          <c:yVal>
            <c:numRef>
              <c:f>Sheet1!$N$6:$N$28</c:f>
              <c:numCache>
                <c:formatCode>General</c:formatCode>
                <c:ptCount val="23"/>
                <c:pt idx="0">
                  <c:v>-23.148863569268926</c:v>
                </c:pt>
                <c:pt idx="1">
                  <c:v>-23.148863569268926</c:v>
                </c:pt>
                <c:pt idx="2">
                  <c:v>-23.148863569268926</c:v>
                </c:pt>
                <c:pt idx="3">
                  <c:v>-23.148863569268926</c:v>
                </c:pt>
                <c:pt idx="4">
                  <c:v>-23.148863569268926</c:v>
                </c:pt>
                <c:pt idx="5">
                  <c:v>-23.148863569268926</c:v>
                </c:pt>
                <c:pt idx="6">
                  <c:v>-2.1919552070440888E-2</c:v>
                </c:pt>
                <c:pt idx="7">
                  <c:v>1.0235461083831008</c:v>
                </c:pt>
                <c:pt idx="8">
                  <c:v>0.75066849505217714</c:v>
                </c:pt>
                <c:pt idx="9">
                  <c:v>-2.1919552070440888E-2</c:v>
                </c:pt>
                <c:pt idx="10">
                  <c:v>0.75066849505217714</c:v>
                </c:pt>
                <c:pt idx="11">
                  <c:v>0.27591155595646011</c:v>
                </c:pt>
                <c:pt idx="12">
                  <c:v>0.17776486606157704</c:v>
                </c:pt>
                <c:pt idx="13">
                  <c:v>0.84258352883515919</c:v>
                </c:pt>
                <c:pt idx="14">
                  <c:v>-7.3478540956018961</c:v>
                </c:pt>
                <c:pt idx="15">
                  <c:v>-23.148863569268926</c:v>
                </c:pt>
                <c:pt idx="16">
                  <c:v>-23.148863569268926</c:v>
                </c:pt>
                <c:pt idx="17">
                  <c:v>-23.148863569268926</c:v>
                </c:pt>
                <c:pt idx="18">
                  <c:v>-23.148863569268926</c:v>
                </c:pt>
                <c:pt idx="19">
                  <c:v>-23.148863569268926</c:v>
                </c:pt>
                <c:pt idx="20">
                  <c:v>-23.148863569268926</c:v>
                </c:pt>
                <c:pt idx="21">
                  <c:v>-23.148863569268926</c:v>
                </c:pt>
                <c:pt idx="22">
                  <c:v>-23.148863569268926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361840"/>
        <c:axId val="162695048"/>
      </c:scatterChart>
      <c:valAx>
        <c:axId val="21736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5048"/>
        <c:crosses val="autoZero"/>
        <c:crossBetween val="midCat"/>
      </c:valAx>
      <c:valAx>
        <c:axId val="16269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Attenuation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 Lattice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Expected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Sheet1!$B$6:$B$28</c:f>
              <c:numCache>
                <c:formatCode>General</c:formatCode>
                <c:ptCount val="2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</c:numCache>
            </c:numRef>
          </c:xVal>
          <c:yVal>
            <c:numRef>
              <c:f>Sheet1!$Q$6:$Q$28</c:f>
              <c:numCache>
                <c:formatCode>General</c:formatCode>
                <c:ptCount val="23"/>
                <c:pt idx="0">
                  <c:v>-42.976012394759906</c:v>
                </c:pt>
                <c:pt idx="1">
                  <c:v>-55.565776135596835</c:v>
                </c:pt>
                <c:pt idx="2">
                  <c:v>-40.440310464865455</c:v>
                </c:pt>
                <c:pt idx="3">
                  <c:v>-40.787143901103931</c:v>
                </c:pt>
                <c:pt idx="4">
                  <c:v>-50.048890931309245</c:v>
                </c:pt>
                <c:pt idx="5">
                  <c:v>-39.952246473685335</c:v>
                </c:pt>
                <c:pt idx="6">
                  <c:v>-0.47942883085237475</c:v>
                </c:pt>
                <c:pt idx="7">
                  <c:v>0.65719365223647475</c:v>
                </c:pt>
                <c:pt idx="8">
                  <c:v>0.30465383672444224</c:v>
                </c:pt>
                <c:pt idx="9">
                  <c:v>-0.47743894216042759</c:v>
                </c:pt>
                <c:pt idx="10">
                  <c:v>0.37851980170146288</c:v>
                </c:pt>
                <c:pt idx="11">
                  <c:v>-0.15815535312281853</c:v>
                </c:pt>
                <c:pt idx="12">
                  <c:v>-0.15032757448621784</c:v>
                </c:pt>
                <c:pt idx="13">
                  <c:v>0.44303774971939125</c:v>
                </c:pt>
                <c:pt idx="14">
                  <c:v>-8.214647213391725</c:v>
                </c:pt>
                <c:pt idx="15">
                  <c:v>-45.662583535995296</c:v>
                </c:pt>
                <c:pt idx="16">
                  <c:v>-39.988625465656035</c:v>
                </c:pt>
                <c:pt idx="17">
                  <c:v>-41.506668954978508</c:v>
                </c:pt>
                <c:pt idx="18">
                  <c:v>-60.800879035804591</c:v>
                </c:pt>
                <c:pt idx="19">
                  <c:v>-43.934435530984388</c:v>
                </c:pt>
                <c:pt idx="20">
                  <c:v>-39.690412003672535</c:v>
                </c:pt>
                <c:pt idx="21">
                  <c:v>-39.973236884151923</c:v>
                </c:pt>
                <c:pt idx="22">
                  <c:v>-44.250463458218789</c:v>
                </c:pt>
              </c:numCache>
            </c:numRef>
          </c:yVal>
          <c:smooth val="1"/>
        </c:ser>
        <c:ser>
          <c:idx val="1"/>
          <c:order val="1"/>
          <c:tx>
            <c:v>Actual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Sheet1!$B$6:$B$28</c:f>
              <c:numCache>
                <c:formatCode>General</c:formatCode>
                <c:ptCount val="2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</c:numCache>
            </c:numRef>
          </c:xVal>
          <c:yVal>
            <c:numRef>
              <c:f>Sheet1!$T$6:$T$28</c:f>
              <c:numCache>
                <c:formatCode>General</c:formatCode>
                <c:ptCount val="23"/>
                <c:pt idx="0">
                  <c:v>-24.482242828318171</c:v>
                </c:pt>
                <c:pt idx="1">
                  <c:v>-24.482242828318171</c:v>
                </c:pt>
                <c:pt idx="2">
                  <c:v>-24.482242828318171</c:v>
                </c:pt>
                <c:pt idx="3">
                  <c:v>-24.482242828318171</c:v>
                </c:pt>
                <c:pt idx="4">
                  <c:v>-24.482242828318171</c:v>
                </c:pt>
                <c:pt idx="5">
                  <c:v>-24.482242828318171</c:v>
                </c:pt>
                <c:pt idx="6">
                  <c:v>-6.0658677492706703</c:v>
                </c:pt>
                <c:pt idx="7">
                  <c:v>-3.6543891251536742</c:v>
                </c:pt>
                <c:pt idx="8">
                  <c:v>-2.544042568157046</c:v>
                </c:pt>
                <c:pt idx="9">
                  <c:v>-1.8755674584180522</c:v>
                </c:pt>
                <c:pt idx="10">
                  <c:v>0.37851814540771439</c:v>
                </c:pt>
                <c:pt idx="11">
                  <c:v>1.2438919485473217</c:v>
                </c:pt>
                <c:pt idx="12">
                  <c:v>2.7523138920336825</c:v>
                </c:pt>
                <c:pt idx="13">
                  <c:v>5.1083036613926431</c:v>
                </c:pt>
                <c:pt idx="14">
                  <c:v>-1.6637059884695693</c:v>
                </c:pt>
                <c:pt idx="15">
                  <c:v>-24.482242828318171</c:v>
                </c:pt>
                <c:pt idx="16">
                  <c:v>-24.482242828318171</c:v>
                </c:pt>
                <c:pt idx="17">
                  <c:v>-24.482242828318171</c:v>
                </c:pt>
                <c:pt idx="18">
                  <c:v>-24.482242828318171</c:v>
                </c:pt>
                <c:pt idx="19">
                  <c:v>-24.482242828318171</c:v>
                </c:pt>
                <c:pt idx="20">
                  <c:v>-24.482242828318171</c:v>
                </c:pt>
                <c:pt idx="21">
                  <c:v>-24.482242828318171</c:v>
                </c:pt>
                <c:pt idx="22">
                  <c:v>-24.482242828318171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96536"/>
        <c:axId val="162685280"/>
      </c:scatterChart>
      <c:valAx>
        <c:axId val="162696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5280"/>
        <c:crosses val="autoZero"/>
        <c:crossBetween val="midCat"/>
      </c:valAx>
      <c:valAx>
        <c:axId val="16268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Attenuation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6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IIR SOS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Expected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Sheet1!$B$6:$B$28</c:f>
              <c:numCache>
                <c:formatCode>General</c:formatCode>
                <c:ptCount val="2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</c:numCache>
            </c:numRef>
          </c:xVal>
          <c:yVal>
            <c:numRef>
              <c:f>Sheet1!$W$6:$W$28</c:f>
              <c:numCache>
                <c:formatCode>General</c:formatCode>
                <c:ptCount val="23"/>
                <c:pt idx="0">
                  <c:v>-50.425229304879039</c:v>
                </c:pt>
                <c:pt idx="1">
                  <c:v>-44.618781714240185</c:v>
                </c:pt>
                <c:pt idx="2">
                  <c:v>-41.579067252401799</c:v>
                </c:pt>
                <c:pt idx="3">
                  <c:v>-40.118451569322247</c:v>
                </c:pt>
                <c:pt idx="4">
                  <c:v>-40.609089623053684</c:v>
                </c:pt>
                <c:pt idx="5">
                  <c:v>-47.547096863214179</c:v>
                </c:pt>
                <c:pt idx="6">
                  <c:v>-41.82266602207104</c:v>
                </c:pt>
                <c:pt idx="7">
                  <c:v>-18.935749701207921</c:v>
                </c:pt>
                <c:pt idx="8">
                  <c:v>-0.20988097793179245</c:v>
                </c:pt>
                <c:pt idx="9">
                  <c:v>-0.41403955520099145</c:v>
                </c:pt>
                <c:pt idx="10">
                  <c:v>-8.8963186149595128E-2</c:v>
                </c:pt>
                <c:pt idx="11">
                  <c:v>-0.24724120779208386</c:v>
                </c:pt>
                <c:pt idx="12">
                  <c:v>-0.26306610253428403</c:v>
                </c:pt>
                <c:pt idx="13">
                  <c:v>-0.44022474204530837</c:v>
                </c:pt>
                <c:pt idx="14">
                  <c:v>-27.83822484594991</c:v>
                </c:pt>
                <c:pt idx="15">
                  <c:v>-42.815441825457121</c:v>
                </c:pt>
                <c:pt idx="16">
                  <c:v>-48.111672650643094</c:v>
                </c:pt>
                <c:pt idx="17">
                  <c:v>-40.958734921424515</c:v>
                </c:pt>
                <c:pt idx="18">
                  <c:v>-40.005531224359771</c:v>
                </c:pt>
                <c:pt idx="19">
                  <c:v>-40.8098127464675</c:v>
                </c:pt>
                <c:pt idx="20">
                  <c:v>-42.739217859720185</c:v>
                </c:pt>
                <c:pt idx="21">
                  <c:v>-45.955240840251868</c:v>
                </c:pt>
                <c:pt idx="22">
                  <c:v>-51.805530996255882</c:v>
                </c:pt>
              </c:numCache>
            </c:numRef>
          </c:yVal>
          <c:smooth val="1"/>
        </c:ser>
        <c:ser>
          <c:idx val="1"/>
          <c:order val="1"/>
          <c:tx>
            <c:v>Actual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Sheet1!$B$6:$B$28</c:f>
              <c:numCache>
                <c:formatCode>General</c:formatCode>
                <c:ptCount val="2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</c:numCache>
            </c:numRef>
          </c:xVal>
          <c:yVal>
            <c:numRef>
              <c:f>Sheet1!$Z$6:$Z$28</c:f>
              <c:numCache>
                <c:formatCode>General</c:formatCode>
                <c:ptCount val="23"/>
                <c:pt idx="0">
                  <c:v>-23.521825181113627</c:v>
                </c:pt>
                <c:pt idx="1">
                  <c:v>-23.521825181113627</c:v>
                </c:pt>
                <c:pt idx="2">
                  <c:v>-23.521825181113627</c:v>
                </c:pt>
                <c:pt idx="3">
                  <c:v>-23.521825181113627</c:v>
                </c:pt>
                <c:pt idx="4">
                  <c:v>-23.521825181113627</c:v>
                </c:pt>
                <c:pt idx="5">
                  <c:v>-23.521825181113627</c:v>
                </c:pt>
                <c:pt idx="6">
                  <c:v>-23.521825181113627</c:v>
                </c:pt>
                <c:pt idx="7">
                  <c:v>-15.563025007672874</c:v>
                </c:pt>
                <c:pt idx="8">
                  <c:v>-0.19519674578312524</c:v>
                </c:pt>
                <c:pt idx="9">
                  <c:v>-0.39488116391514261</c:v>
                </c:pt>
                <c:pt idx="10">
                  <c:v>0</c:v>
                </c:pt>
                <c:pt idx="11">
                  <c:v>-0.29446513641412697</c:v>
                </c:pt>
                <c:pt idx="12">
                  <c:v>-0.19519674578312524</c:v>
                </c:pt>
                <c:pt idx="13">
                  <c:v>-0.49647167450064306</c:v>
                </c:pt>
                <c:pt idx="14">
                  <c:v>-21.023050448947625</c:v>
                </c:pt>
                <c:pt idx="15">
                  <c:v>-23.521825181113627</c:v>
                </c:pt>
                <c:pt idx="16">
                  <c:v>-23.521825181113627</c:v>
                </c:pt>
                <c:pt idx="17">
                  <c:v>-23.521825181113627</c:v>
                </c:pt>
                <c:pt idx="18">
                  <c:v>-23.521825181113627</c:v>
                </c:pt>
                <c:pt idx="19">
                  <c:v>-23.521825181113627</c:v>
                </c:pt>
                <c:pt idx="20">
                  <c:v>-23.521825181113627</c:v>
                </c:pt>
                <c:pt idx="21">
                  <c:v>-23.521825181113627</c:v>
                </c:pt>
                <c:pt idx="22">
                  <c:v>-23.521825181113627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11248"/>
        <c:axId val="161411640"/>
      </c:scatterChart>
      <c:valAx>
        <c:axId val="16141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11640"/>
        <c:crosses val="autoZero"/>
        <c:crossBetween val="midCat"/>
      </c:valAx>
      <c:valAx>
        <c:axId val="16141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Attenuation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1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IIR DF-II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Sheet1!$B$6:$B$28</c:f>
              <c:numCache>
                <c:formatCode>General</c:formatCode>
                <c:ptCount val="2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</c:numCache>
            </c:numRef>
          </c:xVal>
          <c:yVal>
            <c:numRef>
              <c:f>Sheet1!$AC$6:$AC$28</c:f>
              <c:numCache>
                <c:formatCode>General</c:formatCode>
                <c:ptCount val="23"/>
                <c:pt idx="0">
                  <c:v>-50.425229304879039</c:v>
                </c:pt>
                <c:pt idx="1">
                  <c:v>-44.618781714240185</c:v>
                </c:pt>
                <c:pt idx="2">
                  <c:v>-41.579067252401799</c:v>
                </c:pt>
                <c:pt idx="3">
                  <c:v>-40.118451569322247</c:v>
                </c:pt>
                <c:pt idx="4">
                  <c:v>-40.609089623053684</c:v>
                </c:pt>
                <c:pt idx="5">
                  <c:v>-47.547096863214179</c:v>
                </c:pt>
                <c:pt idx="6">
                  <c:v>-41.82266602207104</c:v>
                </c:pt>
                <c:pt idx="7">
                  <c:v>-18.935749701207921</c:v>
                </c:pt>
                <c:pt idx="8">
                  <c:v>-0.20988097793179245</c:v>
                </c:pt>
                <c:pt idx="9">
                  <c:v>-0.41403955520099145</c:v>
                </c:pt>
                <c:pt idx="10">
                  <c:v>-8.8963186149595128E-2</c:v>
                </c:pt>
                <c:pt idx="11">
                  <c:v>-0.24724120779208386</c:v>
                </c:pt>
                <c:pt idx="12">
                  <c:v>-0.26306610253428403</c:v>
                </c:pt>
                <c:pt idx="13">
                  <c:v>-0.44022474204530837</c:v>
                </c:pt>
                <c:pt idx="14">
                  <c:v>-27.83822484594991</c:v>
                </c:pt>
                <c:pt idx="15">
                  <c:v>-42.815441825457121</c:v>
                </c:pt>
                <c:pt idx="16">
                  <c:v>-48.111672650643094</c:v>
                </c:pt>
                <c:pt idx="17">
                  <c:v>-40.958734921424515</c:v>
                </c:pt>
                <c:pt idx="18">
                  <c:v>-40.005531224359771</c:v>
                </c:pt>
                <c:pt idx="19">
                  <c:v>-40.8098127464675</c:v>
                </c:pt>
                <c:pt idx="20">
                  <c:v>-42.739217859720185</c:v>
                </c:pt>
                <c:pt idx="21">
                  <c:v>-45.955240840251868</c:v>
                </c:pt>
                <c:pt idx="22">
                  <c:v>-51.805530996255882</c:v>
                </c:pt>
              </c:numCache>
            </c:numRef>
          </c:yVal>
          <c:smooth val="1"/>
        </c:ser>
        <c:ser>
          <c:idx val="1"/>
          <c:order val="1"/>
          <c:tx>
            <c:v>Expected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Sheet1!$B$6:$B$28</c:f>
              <c:numCache>
                <c:formatCode>General</c:formatCode>
                <c:ptCount val="2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</c:numCache>
            </c:numRef>
          </c:xVal>
          <c:yVal>
            <c:numRef>
              <c:f>Sheet1!$AF$6:$AF$28</c:f>
              <c:numCache>
                <c:formatCode>General</c:formatCode>
                <c:ptCount val="23"/>
                <c:pt idx="0">
                  <c:v>-23.521825181113627</c:v>
                </c:pt>
                <c:pt idx="1">
                  <c:v>-23.521825181113627</c:v>
                </c:pt>
                <c:pt idx="2">
                  <c:v>-23.521825181113627</c:v>
                </c:pt>
                <c:pt idx="3">
                  <c:v>-23.521825181113627</c:v>
                </c:pt>
                <c:pt idx="4">
                  <c:v>-23.521825181113627</c:v>
                </c:pt>
                <c:pt idx="5">
                  <c:v>-23.521825181113627</c:v>
                </c:pt>
                <c:pt idx="6">
                  <c:v>-23.521825181113627</c:v>
                </c:pt>
                <c:pt idx="7">
                  <c:v>-16.162289475221737</c:v>
                </c:pt>
                <c:pt idx="8">
                  <c:v>-0.19519674578312524</c:v>
                </c:pt>
                <c:pt idx="9">
                  <c:v>-0.39488116391514261</c:v>
                </c:pt>
                <c:pt idx="10">
                  <c:v>0</c:v>
                </c:pt>
                <c:pt idx="11">
                  <c:v>-0.19519674578312524</c:v>
                </c:pt>
                <c:pt idx="12">
                  <c:v>-9.7050055888241449E-2</c:v>
                </c:pt>
                <c:pt idx="13">
                  <c:v>-0.49647167450064306</c:v>
                </c:pt>
                <c:pt idx="14">
                  <c:v>-21.023050448947625</c:v>
                </c:pt>
                <c:pt idx="15">
                  <c:v>-23.521825181113627</c:v>
                </c:pt>
                <c:pt idx="16">
                  <c:v>-23.521825181113627</c:v>
                </c:pt>
                <c:pt idx="17">
                  <c:v>-23.521825181113627</c:v>
                </c:pt>
                <c:pt idx="18">
                  <c:v>-23.521825181113627</c:v>
                </c:pt>
                <c:pt idx="19">
                  <c:v>-23.521825181113627</c:v>
                </c:pt>
                <c:pt idx="20">
                  <c:v>-23.521825181113627</c:v>
                </c:pt>
                <c:pt idx="21">
                  <c:v>-23.521825181113627</c:v>
                </c:pt>
                <c:pt idx="22">
                  <c:v>-23.521825181113627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398464"/>
        <c:axId val="221398072"/>
      </c:scatterChart>
      <c:valAx>
        <c:axId val="22139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98072"/>
        <c:crosses val="autoZero"/>
        <c:crossBetween val="midCat"/>
      </c:valAx>
      <c:valAx>
        <c:axId val="22139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Attenuation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9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28</xdr:row>
      <xdr:rowOff>80962</xdr:rowOff>
    </xdr:from>
    <xdr:to>
      <xdr:col>7</xdr:col>
      <xdr:colOff>180975</xdr:colOff>
      <xdr:row>42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219075</xdr:colOff>
      <xdr:row>28</xdr:row>
      <xdr:rowOff>90487</xdr:rowOff>
    </xdr:from>
    <xdr:to>
      <xdr:col>14</xdr:col>
      <xdr:colOff>523875</xdr:colOff>
      <xdr:row>42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590550</xdr:colOff>
      <xdr:row>28</xdr:row>
      <xdr:rowOff>90487</xdr:rowOff>
    </xdr:from>
    <xdr:to>
      <xdr:col>22</xdr:col>
      <xdr:colOff>285750</xdr:colOff>
      <xdr:row>42</xdr:row>
      <xdr:rowOff>166687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514350</xdr:colOff>
      <xdr:row>28</xdr:row>
      <xdr:rowOff>71437</xdr:rowOff>
    </xdr:from>
    <xdr:to>
      <xdr:col>30</xdr:col>
      <xdr:colOff>209550</xdr:colOff>
      <xdr:row>42</xdr:row>
      <xdr:rowOff>147637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9525</xdr:colOff>
      <xdr:row>28</xdr:row>
      <xdr:rowOff>52387</xdr:rowOff>
    </xdr:from>
    <xdr:to>
      <xdr:col>38</xdr:col>
      <xdr:colOff>314325</xdr:colOff>
      <xdr:row>42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29"/>
  <sheetViews>
    <sheetView tabSelected="1" workbookViewId="0">
      <selection activeCell="B3" sqref="B3:I28"/>
    </sheetView>
  </sheetViews>
  <sheetFormatPr defaultRowHeight="15" x14ac:dyDescent="0.25"/>
  <cols>
    <col min="2" max="2" width="10.28515625" bestFit="1" customWidth="1"/>
    <col min="3" max="3" width="11.28515625" bestFit="1" customWidth="1"/>
  </cols>
  <sheetData>
    <row r="3" spans="2:33" x14ac:dyDescent="0.25">
      <c r="D3" s="2" t="s">
        <v>6</v>
      </c>
      <c r="E3" s="2"/>
      <c r="F3" s="2"/>
      <c r="G3" s="2"/>
      <c r="H3" s="2"/>
      <c r="I3" s="2"/>
      <c r="J3" s="2" t="s">
        <v>8</v>
      </c>
      <c r="K3" s="2"/>
      <c r="L3" s="2"/>
      <c r="M3" s="2"/>
      <c r="N3" s="2"/>
      <c r="O3" s="2"/>
      <c r="P3" s="2" t="s">
        <v>9</v>
      </c>
      <c r="Q3" s="2"/>
      <c r="R3" s="2"/>
      <c r="S3" s="2"/>
      <c r="T3" s="2"/>
      <c r="U3" s="2"/>
      <c r="V3" s="2" t="s">
        <v>10</v>
      </c>
      <c r="W3" s="2"/>
      <c r="X3" s="2"/>
      <c r="Y3" s="2"/>
      <c r="Z3" s="2"/>
      <c r="AA3" s="2"/>
      <c r="AB3" s="2" t="s">
        <v>11</v>
      </c>
      <c r="AC3" s="2"/>
      <c r="AD3" s="2"/>
      <c r="AE3" s="2"/>
      <c r="AF3" s="2"/>
      <c r="AG3" s="2"/>
    </row>
    <row r="4" spans="2:33" x14ac:dyDescent="0.25">
      <c r="D4" s="2" t="s">
        <v>2</v>
      </c>
      <c r="E4" s="2"/>
      <c r="F4" s="2"/>
      <c r="G4" s="2" t="s">
        <v>3</v>
      </c>
      <c r="H4" s="2"/>
      <c r="I4" s="2"/>
      <c r="J4" s="2" t="s">
        <v>2</v>
      </c>
      <c r="K4" s="2"/>
      <c r="L4" s="2"/>
      <c r="M4" s="2" t="s">
        <v>3</v>
      </c>
      <c r="N4" s="2"/>
      <c r="O4" s="2"/>
      <c r="P4" s="2" t="s">
        <v>2</v>
      </c>
      <c r="Q4" s="2"/>
      <c r="R4" s="2"/>
      <c r="S4" s="2" t="s">
        <v>3</v>
      </c>
      <c r="T4" s="2"/>
      <c r="U4" s="2"/>
      <c r="V4" s="2" t="s">
        <v>2</v>
      </c>
      <c r="W4" s="2"/>
      <c r="X4" s="2"/>
      <c r="Y4" s="2" t="s">
        <v>3</v>
      </c>
      <c r="Z4" s="2"/>
      <c r="AA4" s="2"/>
      <c r="AB4" s="2" t="s">
        <v>2</v>
      </c>
      <c r="AC4" s="2"/>
      <c r="AD4" s="2"/>
      <c r="AE4" s="2" t="s">
        <v>3</v>
      </c>
      <c r="AF4" s="2"/>
      <c r="AG4" s="2"/>
    </row>
    <row r="5" spans="2:33" x14ac:dyDescent="0.25">
      <c r="B5" t="s">
        <v>0</v>
      </c>
      <c r="C5" t="s">
        <v>1</v>
      </c>
      <c r="D5" t="s">
        <v>7</v>
      </c>
      <c r="E5" t="s">
        <v>4</v>
      </c>
      <c r="F5" t="s">
        <v>5</v>
      </c>
      <c r="G5" t="s">
        <v>7</v>
      </c>
      <c r="H5" t="s">
        <v>4</v>
      </c>
      <c r="I5" t="s">
        <v>5</v>
      </c>
      <c r="J5" t="s">
        <v>7</v>
      </c>
      <c r="K5" t="s">
        <v>4</v>
      </c>
      <c r="L5" t="s">
        <v>5</v>
      </c>
      <c r="M5" t="s">
        <v>7</v>
      </c>
      <c r="N5" t="s">
        <v>4</v>
      </c>
      <c r="O5" t="s">
        <v>5</v>
      </c>
      <c r="P5" t="s">
        <v>7</v>
      </c>
      <c r="Q5" t="s">
        <v>4</v>
      </c>
      <c r="R5" t="s">
        <v>5</v>
      </c>
      <c r="S5" t="s">
        <v>7</v>
      </c>
      <c r="T5" t="s">
        <v>4</v>
      </c>
      <c r="U5" t="s">
        <v>5</v>
      </c>
      <c r="V5" t="s">
        <v>7</v>
      </c>
      <c r="W5" t="s">
        <v>4</v>
      </c>
      <c r="X5" t="s">
        <v>5</v>
      </c>
      <c r="Y5" t="s">
        <v>7</v>
      </c>
      <c r="Z5" t="s">
        <v>4</v>
      </c>
      <c r="AA5" t="s">
        <v>5</v>
      </c>
      <c r="AB5" t="s">
        <v>7</v>
      </c>
      <c r="AC5" t="s">
        <v>4</v>
      </c>
      <c r="AD5" t="s">
        <v>5</v>
      </c>
      <c r="AE5" t="s">
        <v>7</v>
      </c>
      <c r="AF5" t="s">
        <v>4</v>
      </c>
      <c r="AG5" t="s">
        <v>5</v>
      </c>
    </row>
    <row r="6" spans="2:33" x14ac:dyDescent="0.25">
      <c r="B6">
        <v>1000</v>
      </c>
      <c r="C6">
        <f>B6/24000</f>
        <v>4.1666666666666664E-2</v>
      </c>
      <c r="D6">
        <f t="shared" ref="D6:D15" si="0">172.4346042*F6</f>
        <v>1.2077501825170249</v>
      </c>
      <c r="E6">
        <f>20*LOG10(F6)</f>
        <v>-43.092946254425463</v>
      </c>
      <c r="F6">
        <v>7.0041056325110002E-3</v>
      </c>
      <c r="G6">
        <v>14</v>
      </c>
      <c r="H6">
        <f>20*LOG10(I6)</f>
        <v>-21.809927776656657</v>
      </c>
      <c r="I6">
        <f>G6/172.4346042</f>
        <v>8.1190199988872072E-2</v>
      </c>
      <c r="J6">
        <f>172.4346042*L6</f>
        <v>1.2241194677285179</v>
      </c>
      <c r="K6">
        <f>20*LOG10(L6)</f>
        <v>-42.976012394759906</v>
      </c>
      <c r="L6">
        <v>7.099036028225E-3</v>
      </c>
      <c r="M6">
        <v>12</v>
      </c>
      <c r="N6">
        <f>20*LOG10(O6)</f>
        <v>-23.148863569268926</v>
      </c>
      <c r="O6">
        <f>M6/172.4346042</f>
        <v>6.9591599990461772E-2</v>
      </c>
      <c r="P6">
        <f>172.4346042*R6</f>
        <v>1.2241194677285179</v>
      </c>
      <c r="Q6">
        <f>20*LOG10(R6)</f>
        <v>-42.976012394759906</v>
      </c>
      <c r="R6">
        <v>7.099036028225E-3</v>
      </c>
      <c r="S6">
        <v>12</v>
      </c>
      <c r="T6">
        <f>20*LOG10(U6)</f>
        <v>-24.482242828318171</v>
      </c>
      <c r="U6">
        <f t="shared" ref="U6:U15" si="1">S6/201.0450513</f>
        <v>5.96881142928187E-2</v>
      </c>
      <c r="V6">
        <f>X6*180</f>
        <v>0.54201466835621992</v>
      </c>
      <c r="W6">
        <f>20*LOG10(X6)</f>
        <v>-50.425229304879039</v>
      </c>
      <c r="X6">
        <v>3.0111926019789998E-3</v>
      </c>
      <c r="Y6">
        <v>12</v>
      </c>
      <c r="Z6">
        <f>20*LOG10(AA6)</f>
        <v>-23.521825181113627</v>
      </c>
      <c r="AA6">
        <f>Y6/180</f>
        <v>6.6666666666666666E-2</v>
      </c>
      <c r="AB6">
        <f>AD6*160</f>
        <v>0.48179081631664</v>
      </c>
      <c r="AC6">
        <f>20*LOG10(AD6)</f>
        <v>-50.425229304879039</v>
      </c>
      <c r="AD6">
        <v>3.0111926019789998E-3</v>
      </c>
      <c r="AE6">
        <v>12</v>
      </c>
      <c r="AF6">
        <f>20*LOG10(AG6)</f>
        <v>-23.521825181113627</v>
      </c>
      <c r="AG6">
        <f>AE6/180</f>
        <v>6.6666666666666666E-2</v>
      </c>
    </row>
    <row r="7" spans="2:33" x14ac:dyDescent="0.25">
      <c r="B7">
        <v>2000</v>
      </c>
      <c r="C7">
        <f t="shared" ref="C7:C28" si="2">B7/24000</f>
        <v>8.3333333333333329E-2</v>
      </c>
      <c r="D7">
        <f t="shared" si="0"/>
        <v>0.30889773933707998</v>
      </c>
      <c r="E7">
        <f t="shared" ref="E7:E28" si="3">20*LOG10(F7)</f>
        <v>-54.936193891497311</v>
      </c>
      <c r="F7">
        <v>1.791390659492E-3</v>
      </c>
      <c r="G7">
        <v>14</v>
      </c>
      <c r="H7">
        <f t="shared" ref="H7:H28" si="4">20*LOG10(I7)</f>
        <v>-21.809927776656657</v>
      </c>
      <c r="I7">
        <f t="shared" ref="I7:I28" si="5">G7/172.4346042</f>
        <v>8.1190199988872072E-2</v>
      </c>
      <c r="J7">
        <f t="shared" ref="J7:J28" si="6">172.4346042*L7</f>
        <v>0.28729999453526478</v>
      </c>
      <c r="K7">
        <f t="shared" ref="K7:K27" si="7">20*LOG10(L7)</f>
        <v>-55.565776135596835</v>
      </c>
      <c r="L7">
        <v>1.66613885808E-3</v>
      </c>
      <c r="M7">
        <v>12</v>
      </c>
      <c r="N7">
        <f t="shared" ref="N7:N28" si="8">20*LOG10(O7)</f>
        <v>-23.148863569268926</v>
      </c>
      <c r="O7">
        <f t="shared" ref="O7:O28" si="9">M7/172.4346042</f>
        <v>6.9591599990461772E-2</v>
      </c>
      <c r="P7">
        <f t="shared" ref="P7:P28" si="10">172.4346042*R7</f>
        <v>0.28729999453526478</v>
      </c>
      <c r="Q7">
        <f t="shared" ref="Q7:Q27" si="11">20*LOG10(R7)</f>
        <v>-55.565776135596835</v>
      </c>
      <c r="R7">
        <v>1.66613885808E-3</v>
      </c>
      <c r="S7">
        <v>12</v>
      </c>
      <c r="T7">
        <f t="shared" ref="T7:T28" si="12">20*LOG10(U7)</f>
        <v>-24.482242828318171</v>
      </c>
      <c r="U7">
        <f t="shared" si="1"/>
        <v>5.96881142928187E-2</v>
      </c>
      <c r="V7">
        <f t="shared" ref="V7:V28" si="13">X7*180</f>
        <v>1.05762916756836</v>
      </c>
      <c r="W7">
        <f t="shared" ref="W7:W28" si="14">20*LOG10(X7)</f>
        <v>-44.618781714240185</v>
      </c>
      <c r="X7">
        <v>5.8757175976019999E-3</v>
      </c>
      <c r="Y7">
        <v>12</v>
      </c>
      <c r="Z7">
        <f t="shared" ref="Z7:Z28" si="15">20*LOG10(AA7)</f>
        <v>-23.521825181113627</v>
      </c>
      <c r="AA7">
        <f t="shared" ref="AA7:AA28" si="16">Y7/180</f>
        <v>6.6666666666666666E-2</v>
      </c>
      <c r="AB7">
        <f t="shared" ref="AB7:AB28" si="17">AD7*160</f>
        <v>0.94011481561631993</v>
      </c>
      <c r="AC7">
        <f t="shared" ref="AC7:AC28" si="18">20*LOG10(AD7)</f>
        <v>-44.618781714240185</v>
      </c>
      <c r="AD7">
        <v>5.8757175976019999E-3</v>
      </c>
      <c r="AE7">
        <v>12</v>
      </c>
      <c r="AF7">
        <f t="shared" ref="AF7:AF29" si="19">20*LOG10(AG7)</f>
        <v>-23.521825181113627</v>
      </c>
      <c r="AG7">
        <f t="shared" ref="AG7:AG28" si="20">AE7/180</f>
        <v>6.6666666666666666E-2</v>
      </c>
    </row>
    <row r="8" spans="2:33" x14ac:dyDescent="0.25">
      <c r="B8">
        <v>3000</v>
      </c>
      <c r="C8">
        <f t="shared" si="2"/>
        <v>0.125</v>
      </c>
      <c r="D8">
        <f t="shared" si="0"/>
        <v>1.6492399317263982</v>
      </c>
      <c r="E8">
        <f t="shared" si="3"/>
        <v>-40.386811660595463</v>
      </c>
      <c r="F8">
        <v>9.5644371347499996E-3</v>
      </c>
      <c r="G8">
        <v>14</v>
      </c>
      <c r="H8">
        <f t="shared" si="4"/>
        <v>-21.809927776656657</v>
      </c>
      <c r="I8">
        <f t="shared" si="5"/>
        <v>8.1190199988872072E-2</v>
      </c>
      <c r="J8">
        <f t="shared" si="6"/>
        <v>1.6391130246188079</v>
      </c>
      <c r="K8">
        <f t="shared" si="7"/>
        <v>-40.440310464865455</v>
      </c>
      <c r="L8">
        <v>9.5057081623690001E-3</v>
      </c>
      <c r="M8">
        <v>12</v>
      </c>
      <c r="N8">
        <f t="shared" si="8"/>
        <v>-23.148863569268926</v>
      </c>
      <c r="O8">
        <f t="shared" si="9"/>
        <v>6.9591599990461772E-2</v>
      </c>
      <c r="P8">
        <f t="shared" si="10"/>
        <v>1.6391130246188079</v>
      </c>
      <c r="Q8">
        <f t="shared" si="11"/>
        <v>-40.440310464865455</v>
      </c>
      <c r="R8">
        <v>9.5057081623690001E-3</v>
      </c>
      <c r="S8">
        <v>12</v>
      </c>
      <c r="T8">
        <f t="shared" si="12"/>
        <v>-24.482242828318171</v>
      </c>
      <c r="U8">
        <f t="shared" si="1"/>
        <v>5.96881142928187E-2</v>
      </c>
      <c r="V8">
        <f t="shared" si="13"/>
        <v>1.50078728800998</v>
      </c>
      <c r="W8">
        <f t="shared" si="14"/>
        <v>-41.579067252401799</v>
      </c>
      <c r="X8">
        <v>8.3377071556109995E-3</v>
      </c>
      <c r="Y8">
        <v>12</v>
      </c>
      <c r="Z8">
        <f t="shared" si="15"/>
        <v>-23.521825181113627</v>
      </c>
      <c r="AA8">
        <f t="shared" si="16"/>
        <v>6.6666666666666666E-2</v>
      </c>
      <c r="AB8">
        <f t="shared" si="17"/>
        <v>1.3340331448977598</v>
      </c>
      <c r="AC8">
        <f t="shared" si="18"/>
        <v>-41.579067252401799</v>
      </c>
      <c r="AD8">
        <v>8.3377071556109995E-3</v>
      </c>
      <c r="AE8">
        <v>12</v>
      </c>
      <c r="AF8">
        <f t="shared" si="19"/>
        <v>-23.521825181113627</v>
      </c>
      <c r="AG8">
        <f t="shared" si="20"/>
        <v>6.6666666666666666E-2</v>
      </c>
    </row>
    <row r="9" spans="2:33" x14ac:dyDescent="0.25">
      <c r="B9">
        <v>4000</v>
      </c>
      <c r="C9">
        <f t="shared" si="2"/>
        <v>0.16666666666666666</v>
      </c>
      <c r="D9">
        <f t="shared" si="0"/>
        <v>1.5627174849373422</v>
      </c>
      <c r="E9">
        <f t="shared" si="3"/>
        <v>-40.85487906192661</v>
      </c>
      <c r="F9">
        <v>9.0626675091549994E-3</v>
      </c>
      <c r="G9">
        <v>14</v>
      </c>
      <c r="H9">
        <f t="shared" si="4"/>
        <v>-21.809927776656657</v>
      </c>
      <c r="I9">
        <f t="shared" si="5"/>
        <v>8.1190199988872072E-2</v>
      </c>
      <c r="J9">
        <f t="shared" si="6"/>
        <v>1.5749516633676226</v>
      </c>
      <c r="K9">
        <f t="shared" si="7"/>
        <v>-40.787143901103931</v>
      </c>
      <c r="L9">
        <v>9.1336171801160004E-3</v>
      </c>
      <c r="M9">
        <v>12</v>
      </c>
      <c r="N9">
        <f t="shared" si="8"/>
        <v>-23.148863569268926</v>
      </c>
      <c r="O9">
        <f t="shared" si="9"/>
        <v>6.9591599990461772E-2</v>
      </c>
      <c r="P9">
        <f t="shared" si="10"/>
        <v>1.5749516633676226</v>
      </c>
      <c r="Q9">
        <f t="shared" si="11"/>
        <v>-40.787143901103931</v>
      </c>
      <c r="R9">
        <v>9.1336171801160004E-3</v>
      </c>
      <c r="S9">
        <v>12</v>
      </c>
      <c r="T9">
        <f t="shared" si="12"/>
        <v>-24.482242828318171</v>
      </c>
      <c r="U9">
        <f t="shared" si="1"/>
        <v>5.96881142928187E-2</v>
      </c>
      <c r="V9">
        <f t="shared" si="13"/>
        <v>1.7756195850403198</v>
      </c>
      <c r="W9">
        <f t="shared" si="14"/>
        <v>-40.118451569322247</v>
      </c>
      <c r="X9">
        <v>9.8645532502239994E-3</v>
      </c>
      <c r="Y9">
        <v>12</v>
      </c>
      <c r="Z9">
        <f t="shared" si="15"/>
        <v>-23.521825181113627</v>
      </c>
      <c r="AA9">
        <f t="shared" si="16"/>
        <v>6.6666666666666666E-2</v>
      </c>
      <c r="AB9">
        <f t="shared" si="17"/>
        <v>1.5783285200358399</v>
      </c>
      <c r="AC9">
        <f t="shared" si="18"/>
        <v>-40.118451569322247</v>
      </c>
      <c r="AD9">
        <v>9.8645532502239994E-3</v>
      </c>
      <c r="AE9">
        <v>12</v>
      </c>
      <c r="AF9">
        <f t="shared" si="19"/>
        <v>-23.521825181113627</v>
      </c>
      <c r="AG9">
        <f t="shared" si="20"/>
        <v>6.6666666666666666E-2</v>
      </c>
    </row>
    <row r="10" spans="2:33" x14ac:dyDescent="0.25">
      <c r="B10">
        <v>5000</v>
      </c>
      <c r="C10">
        <f t="shared" si="2"/>
        <v>0.20833333333333334</v>
      </c>
      <c r="D10">
        <f t="shared" si="0"/>
        <v>0.59149435723210575</v>
      </c>
      <c r="E10">
        <f t="shared" si="3"/>
        <v>-49.293476372638068</v>
      </c>
      <c r="F10">
        <v>3.4302532254260002E-3</v>
      </c>
      <c r="G10">
        <v>14</v>
      </c>
      <c r="H10">
        <f t="shared" si="4"/>
        <v>-21.809927776656657</v>
      </c>
      <c r="I10">
        <f t="shared" si="5"/>
        <v>8.1190199988872072E-2</v>
      </c>
      <c r="J10">
        <f t="shared" si="6"/>
        <v>0.54222542514423966</v>
      </c>
      <c r="K10">
        <f t="shared" si="7"/>
        <v>-50.048890931309245</v>
      </c>
      <c r="L10">
        <v>3.1445279076079999E-3</v>
      </c>
      <c r="M10">
        <v>12</v>
      </c>
      <c r="N10">
        <f t="shared" si="8"/>
        <v>-23.148863569268926</v>
      </c>
      <c r="O10">
        <f t="shared" si="9"/>
        <v>6.9591599990461772E-2</v>
      </c>
      <c r="P10">
        <f t="shared" si="10"/>
        <v>0.54222542514423966</v>
      </c>
      <c r="Q10">
        <f t="shared" si="11"/>
        <v>-50.048890931309245</v>
      </c>
      <c r="R10">
        <v>3.1445279076079999E-3</v>
      </c>
      <c r="S10">
        <v>12</v>
      </c>
      <c r="T10">
        <f t="shared" si="12"/>
        <v>-24.482242828318171</v>
      </c>
      <c r="U10">
        <f t="shared" si="1"/>
        <v>5.96881142928187E-2</v>
      </c>
      <c r="V10">
        <f t="shared" si="13"/>
        <v>1.6781007208449601</v>
      </c>
      <c r="W10">
        <f t="shared" si="14"/>
        <v>-40.609089623053684</v>
      </c>
      <c r="X10">
        <v>9.3227817824720009E-3</v>
      </c>
      <c r="Y10">
        <v>12</v>
      </c>
      <c r="Z10">
        <f t="shared" si="15"/>
        <v>-23.521825181113627</v>
      </c>
      <c r="AA10">
        <f t="shared" si="16"/>
        <v>6.6666666666666666E-2</v>
      </c>
      <c r="AB10">
        <f t="shared" si="17"/>
        <v>1.4916450851955201</v>
      </c>
      <c r="AC10">
        <f t="shared" si="18"/>
        <v>-40.609089623053684</v>
      </c>
      <c r="AD10">
        <v>9.3227817824720009E-3</v>
      </c>
      <c r="AE10">
        <v>12</v>
      </c>
      <c r="AF10">
        <f t="shared" si="19"/>
        <v>-23.521825181113627</v>
      </c>
      <c r="AG10">
        <f t="shared" si="20"/>
        <v>6.6666666666666666E-2</v>
      </c>
    </row>
    <row r="11" spans="2:33" x14ac:dyDescent="0.25">
      <c r="B11">
        <v>6000</v>
      </c>
      <c r="C11">
        <f t="shared" si="2"/>
        <v>0.25</v>
      </c>
      <c r="D11">
        <f t="shared" si="0"/>
        <v>1.8460753467762241</v>
      </c>
      <c r="E11">
        <f t="shared" si="3"/>
        <v>-39.407500038315717</v>
      </c>
      <c r="F11">
        <v>1.0705944757092E-2</v>
      </c>
      <c r="G11">
        <v>14</v>
      </c>
      <c r="H11">
        <f t="shared" si="4"/>
        <v>-21.809927776656657</v>
      </c>
      <c r="I11">
        <f t="shared" si="5"/>
        <v>8.1190199988872072E-2</v>
      </c>
      <c r="J11">
        <f t="shared" si="6"/>
        <v>1.7338523077259593</v>
      </c>
      <c r="K11">
        <f t="shared" si="7"/>
        <v>-39.952246473685335</v>
      </c>
      <c r="L11">
        <v>1.0055129686817E-2</v>
      </c>
      <c r="M11">
        <v>12</v>
      </c>
      <c r="N11">
        <f t="shared" si="8"/>
        <v>-23.148863569268926</v>
      </c>
      <c r="O11">
        <f t="shared" si="9"/>
        <v>6.9591599990461772E-2</v>
      </c>
      <c r="P11">
        <f t="shared" si="10"/>
        <v>1.7338523077259593</v>
      </c>
      <c r="Q11">
        <f t="shared" si="11"/>
        <v>-39.952246473685335</v>
      </c>
      <c r="R11">
        <v>1.0055129686817E-2</v>
      </c>
      <c r="S11">
        <v>12</v>
      </c>
      <c r="T11">
        <f t="shared" si="12"/>
        <v>-24.482242828318171</v>
      </c>
      <c r="U11">
        <f t="shared" si="1"/>
        <v>5.96881142928187E-2</v>
      </c>
      <c r="V11">
        <f t="shared" si="13"/>
        <v>0.75494908301022001</v>
      </c>
      <c r="W11">
        <f t="shared" si="14"/>
        <v>-47.547096863214179</v>
      </c>
      <c r="X11">
        <v>4.1941615722790003E-3</v>
      </c>
      <c r="Y11">
        <v>12</v>
      </c>
      <c r="Z11">
        <f t="shared" si="15"/>
        <v>-23.521825181113627</v>
      </c>
      <c r="AA11">
        <f t="shared" si="16"/>
        <v>6.6666666666666666E-2</v>
      </c>
      <c r="AB11">
        <f t="shared" si="17"/>
        <v>0.67106585156464005</v>
      </c>
      <c r="AC11">
        <f t="shared" si="18"/>
        <v>-47.547096863214179</v>
      </c>
      <c r="AD11">
        <v>4.1941615722790003E-3</v>
      </c>
      <c r="AE11">
        <v>12</v>
      </c>
      <c r="AF11">
        <f t="shared" si="19"/>
        <v>-23.521825181113627</v>
      </c>
      <c r="AG11">
        <f t="shared" si="20"/>
        <v>6.6666666666666666E-2</v>
      </c>
    </row>
    <row r="12" spans="2:33" x14ac:dyDescent="0.25">
      <c r="B12">
        <v>7000</v>
      </c>
      <c r="C12">
        <f t="shared" si="2"/>
        <v>0.29166666666666669</v>
      </c>
      <c r="D12">
        <f t="shared" si="0"/>
        <v>163.74785650275314</v>
      </c>
      <c r="E12">
        <f t="shared" si="3"/>
        <v>-0.44897601650154501</v>
      </c>
      <c r="F12">
        <v>0.94962294408626102</v>
      </c>
      <c r="G12">
        <v>170</v>
      </c>
      <c r="H12">
        <f t="shared" si="4"/>
        <v>-0.12351006265594057</v>
      </c>
      <c r="I12">
        <f t="shared" si="5"/>
        <v>0.98588099986487521</v>
      </c>
      <c r="J12">
        <f t="shared" si="6"/>
        <v>163.17476013793333</v>
      </c>
      <c r="K12">
        <f t="shared" si="7"/>
        <v>-0.47942883085237475</v>
      </c>
      <c r="L12">
        <v>0.94629938633821697</v>
      </c>
      <c r="M12">
        <v>172</v>
      </c>
      <c r="N12">
        <f t="shared" si="8"/>
        <v>-2.1919552070440888E-2</v>
      </c>
      <c r="O12">
        <f t="shared" si="9"/>
        <v>0.99747959986328549</v>
      </c>
      <c r="P12">
        <f t="shared" si="10"/>
        <v>163.17476013793333</v>
      </c>
      <c r="Q12">
        <f t="shared" si="11"/>
        <v>-0.47942883085237475</v>
      </c>
      <c r="R12">
        <v>0.94629938633821697</v>
      </c>
      <c r="S12">
        <v>100</v>
      </c>
      <c r="T12">
        <f t="shared" si="12"/>
        <v>-6.0658677492706703</v>
      </c>
      <c r="U12">
        <f t="shared" si="1"/>
        <v>0.49740095244015586</v>
      </c>
      <c r="V12">
        <f t="shared" si="13"/>
        <v>1.45928192757768</v>
      </c>
      <c r="W12">
        <f t="shared" si="14"/>
        <v>-41.82266602207104</v>
      </c>
      <c r="X12">
        <v>8.1071218198760005E-3</v>
      </c>
      <c r="Y12">
        <v>12</v>
      </c>
      <c r="Z12">
        <f t="shared" si="15"/>
        <v>-23.521825181113627</v>
      </c>
      <c r="AA12">
        <f t="shared" si="16"/>
        <v>6.6666666666666666E-2</v>
      </c>
      <c r="AB12">
        <f t="shared" si="17"/>
        <v>1.2971394911801601</v>
      </c>
      <c r="AC12">
        <f t="shared" si="18"/>
        <v>-41.82266602207104</v>
      </c>
      <c r="AD12">
        <v>8.1071218198760005E-3</v>
      </c>
      <c r="AE12">
        <v>12</v>
      </c>
      <c r="AF12">
        <f t="shared" si="19"/>
        <v>-23.521825181113627</v>
      </c>
      <c r="AG12">
        <f t="shared" si="20"/>
        <v>6.6666666666666666E-2</v>
      </c>
    </row>
    <row r="13" spans="2:33" x14ac:dyDescent="0.25">
      <c r="B13">
        <v>8000</v>
      </c>
      <c r="C13">
        <f t="shared" si="2"/>
        <v>0.33333333333333331</v>
      </c>
      <c r="D13">
        <f t="shared" si="0"/>
        <v>185.48284543680987</v>
      </c>
      <c r="E13">
        <f t="shared" si="3"/>
        <v>0.63358650290890806</v>
      </c>
      <c r="F13">
        <v>1.07567066539426</v>
      </c>
      <c r="G13">
        <v>194</v>
      </c>
      <c r="H13">
        <f t="shared" si="4"/>
        <v>1.0235461083831008</v>
      </c>
      <c r="I13">
        <f t="shared" si="5"/>
        <v>1.1250641998457986</v>
      </c>
      <c r="J13">
        <f t="shared" si="6"/>
        <v>185.98765003510985</v>
      </c>
      <c r="K13">
        <f t="shared" si="7"/>
        <v>0.65719365223647475</v>
      </c>
      <c r="L13">
        <v>1.0785981787007799</v>
      </c>
      <c r="M13">
        <v>194</v>
      </c>
      <c r="N13">
        <f t="shared" si="8"/>
        <v>1.0235461083831008</v>
      </c>
      <c r="O13">
        <f t="shared" si="9"/>
        <v>1.1250641998457986</v>
      </c>
      <c r="P13">
        <f t="shared" si="10"/>
        <v>185.98765003510985</v>
      </c>
      <c r="Q13">
        <f t="shared" si="11"/>
        <v>0.65719365223647475</v>
      </c>
      <c r="R13">
        <v>1.0785981787007799</v>
      </c>
      <c r="S13">
        <v>132</v>
      </c>
      <c r="T13">
        <f t="shared" si="12"/>
        <v>-3.6543891251536742</v>
      </c>
      <c r="U13">
        <f t="shared" si="1"/>
        <v>0.65656925722100568</v>
      </c>
      <c r="V13">
        <f t="shared" si="13"/>
        <v>20.346280149772081</v>
      </c>
      <c r="W13">
        <f t="shared" si="14"/>
        <v>-18.935749701207921</v>
      </c>
      <c r="X13">
        <v>0.113034889720956</v>
      </c>
      <c r="Y13">
        <v>30</v>
      </c>
      <c r="Z13">
        <f t="shared" si="15"/>
        <v>-15.563025007672874</v>
      </c>
      <c r="AA13">
        <f t="shared" si="16"/>
        <v>0.16666666666666666</v>
      </c>
      <c r="AB13">
        <f t="shared" si="17"/>
        <v>18.085582355352962</v>
      </c>
      <c r="AC13">
        <f t="shared" si="18"/>
        <v>-18.935749701207921</v>
      </c>
      <c r="AD13">
        <v>0.113034889720956</v>
      </c>
      <c r="AE13">
        <v>28</v>
      </c>
      <c r="AF13">
        <f t="shared" si="19"/>
        <v>-16.162289475221737</v>
      </c>
      <c r="AG13">
        <f t="shared" si="20"/>
        <v>0.15555555555555556</v>
      </c>
    </row>
    <row r="14" spans="2:33" x14ac:dyDescent="0.25">
      <c r="B14">
        <v>9000</v>
      </c>
      <c r="C14">
        <f t="shared" si="2"/>
        <v>0.375</v>
      </c>
      <c r="D14">
        <f t="shared" si="0"/>
        <v>178.67171805549938</v>
      </c>
      <c r="E14">
        <f t="shared" si="3"/>
        <v>0.3086277793098815</v>
      </c>
      <c r="F14">
        <v>1.0361708943772401</v>
      </c>
      <c r="G14">
        <v>186</v>
      </c>
      <c r="H14">
        <f t="shared" si="4"/>
        <v>0.65777039413690641</v>
      </c>
      <c r="I14">
        <f t="shared" si="5"/>
        <v>1.0786697998521575</v>
      </c>
      <c r="J14">
        <f t="shared" si="6"/>
        <v>178.58999139561027</v>
      </c>
      <c r="K14">
        <f t="shared" si="7"/>
        <v>0.30465383672444224</v>
      </c>
      <c r="L14">
        <v>1.03569693695861</v>
      </c>
      <c r="M14">
        <v>188</v>
      </c>
      <c r="N14">
        <f t="shared" si="8"/>
        <v>0.75066849505217714</v>
      </c>
      <c r="O14">
        <f t="shared" si="9"/>
        <v>1.0902683998505678</v>
      </c>
      <c r="P14">
        <f t="shared" si="10"/>
        <v>178.58999139561027</v>
      </c>
      <c r="Q14">
        <f t="shared" si="11"/>
        <v>0.30465383672444224</v>
      </c>
      <c r="R14">
        <v>1.03569693695861</v>
      </c>
      <c r="S14">
        <v>150</v>
      </c>
      <c r="T14">
        <f t="shared" si="12"/>
        <v>-2.544042568157046</v>
      </c>
      <c r="U14">
        <f t="shared" si="1"/>
        <v>0.74610142866023377</v>
      </c>
      <c r="V14">
        <f t="shared" si="13"/>
        <v>175.70270846145169</v>
      </c>
      <c r="W14">
        <f t="shared" si="14"/>
        <v>-0.20988097793179245</v>
      </c>
      <c r="X14">
        <v>0.97612615811917602</v>
      </c>
      <c r="Y14">
        <v>176</v>
      </c>
      <c r="Z14">
        <f t="shared" si="15"/>
        <v>-0.19519674578312524</v>
      </c>
      <c r="AA14">
        <f t="shared" si="16"/>
        <v>0.97777777777777775</v>
      </c>
      <c r="AB14">
        <f t="shared" si="17"/>
        <v>156.18018529906817</v>
      </c>
      <c r="AC14">
        <f t="shared" si="18"/>
        <v>-0.20988097793179245</v>
      </c>
      <c r="AD14">
        <v>0.97612615811917602</v>
      </c>
      <c r="AE14">
        <v>176</v>
      </c>
      <c r="AF14">
        <f t="shared" si="19"/>
        <v>-0.19519674578312524</v>
      </c>
      <c r="AG14">
        <f t="shared" si="20"/>
        <v>0.97777777777777775</v>
      </c>
    </row>
    <row r="15" spans="2:33" x14ac:dyDescent="0.25">
      <c r="B15">
        <v>10000</v>
      </c>
      <c r="C15">
        <f t="shared" si="2"/>
        <v>0.41666666666666669</v>
      </c>
      <c r="D15">
        <f t="shared" si="0"/>
        <v>163.20601349849028</v>
      </c>
      <c r="E15">
        <f t="shared" si="3"/>
        <v>-0.47776535516156438</v>
      </c>
      <c r="F15">
        <v>0.94648063395207005</v>
      </c>
      <c r="G15">
        <v>170</v>
      </c>
      <c r="H15">
        <f t="shared" si="4"/>
        <v>-0.12351006265594057</v>
      </c>
      <c r="I15">
        <f t="shared" si="5"/>
        <v>0.98588099986487521</v>
      </c>
      <c r="J15">
        <f t="shared" si="6"/>
        <v>163.21214684439784</v>
      </c>
      <c r="K15">
        <f t="shared" si="7"/>
        <v>-0.47743894216042759</v>
      </c>
      <c r="L15">
        <v>0.94651620306498696</v>
      </c>
      <c r="M15">
        <v>172</v>
      </c>
      <c r="N15">
        <f t="shared" si="8"/>
        <v>-2.1919552070440888E-2</v>
      </c>
      <c r="O15">
        <f t="shared" si="9"/>
        <v>0.99747959986328549</v>
      </c>
      <c r="P15">
        <f t="shared" si="10"/>
        <v>163.21214684439784</v>
      </c>
      <c r="Q15">
        <f t="shared" si="11"/>
        <v>-0.47743894216042759</v>
      </c>
      <c r="R15">
        <v>0.94651620306498696</v>
      </c>
      <c r="S15">
        <v>162</v>
      </c>
      <c r="T15">
        <f t="shared" si="12"/>
        <v>-1.8755674584180522</v>
      </c>
      <c r="U15">
        <f t="shared" si="1"/>
        <v>0.8057895429530525</v>
      </c>
      <c r="V15">
        <f t="shared" si="13"/>
        <v>171.62103918377611</v>
      </c>
      <c r="W15">
        <f t="shared" si="14"/>
        <v>-0.41403955520099145</v>
      </c>
      <c r="X15">
        <v>0.95345021768764504</v>
      </c>
      <c r="Y15">
        <v>172</v>
      </c>
      <c r="Z15">
        <f t="shared" si="15"/>
        <v>-0.39488116391514261</v>
      </c>
      <c r="AA15">
        <f t="shared" si="16"/>
        <v>0.9555555555555556</v>
      </c>
      <c r="AB15">
        <f t="shared" si="17"/>
        <v>152.55203483002322</v>
      </c>
      <c r="AC15">
        <f t="shared" si="18"/>
        <v>-0.41403955520099145</v>
      </c>
      <c r="AD15">
        <v>0.95345021768764504</v>
      </c>
      <c r="AE15">
        <v>172</v>
      </c>
      <c r="AF15">
        <f t="shared" si="19"/>
        <v>-0.39488116391514261</v>
      </c>
      <c r="AG15">
        <f t="shared" si="20"/>
        <v>0.9555555555555556</v>
      </c>
    </row>
    <row r="16" spans="2:33" x14ac:dyDescent="0.25">
      <c r="B16">
        <v>11000</v>
      </c>
      <c r="C16">
        <f t="shared" si="2"/>
        <v>0.45833333333333331</v>
      </c>
      <c r="D16">
        <f>172.4346042*F16</f>
        <v>180.00005516868129</v>
      </c>
      <c r="E16">
        <f t="shared" si="3"/>
        <v>0.37296427400583371</v>
      </c>
      <c r="F16">
        <v>1.04387431979666</v>
      </c>
      <c r="G16">
        <v>186</v>
      </c>
      <c r="H16">
        <f t="shared" si="4"/>
        <v>0.65777039413690641</v>
      </c>
      <c r="I16">
        <f t="shared" si="5"/>
        <v>1.0786697998521575</v>
      </c>
      <c r="J16">
        <f t="shared" si="6"/>
        <v>180.11522070749828</v>
      </c>
      <c r="K16">
        <f t="shared" si="7"/>
        <v>0.37851980170146288</v>
      </c>
      <c r="L16">
        <v>1.0445421993058299</v>
      </c>
      <c r="M16">
        <v>188</v>
      </c>
      <c r="N16">
        <f t="shared" si="8"/>
        <v>0.75066849505217714</v>
      </c>
      <c r="O16">
        <f t="shared" si="9"/>
        <v>1.0902683998505678</v>
      </c>
      <c r="P16">
        <f t="shared" si="10"/>
        <v>180.11522070749828</v>
      </c>
      <c r="Q16">
        <f t="shared" si="11"/>
        <v>0.37851980170146288</v>
      </c>
      <c r="R16">
        <v>1.0445421993058299</v>
      </c>
      <c r="S16">
        <v>210</v>
      </c>
      <c r="T16">
        <f t="shared" si="12"/>
        <v>0.37851814540771439</v>
      </c>
      <c r="U16">
        <f>S16/201.0450513</f>
        <v>1.0445420001243273</v>
      </c>
      <c r="V16">
        <f t="shared" si="13"/>
        <v>178.1658014523363</v>
      </c>
      <c r="W16">
        <f t="shared" si="14"/>
        <v>-8.8963186149595128E-2</v>
      </c>
      <c r="X16">
        <v>0.98981000806853503</v>
      </c>
      <c r="Y16">
        <v>180</v>
      </c>
      <c r="Z16">
        <f t="shared" si="15"/>
        <v>0</v>
      </c>
      <c r="AA16">
        <f t="shared" si="16"/>
        <v>1</v>
      </c>
      <c r="AB16">
        <f t="shared" si="17"/>
        <v>158.36960129096559</v>
      </c>
      <c r="AC16">
        <f t="shared" si="18"/>
        <v>-8.8963186149595128E-2</v>
      </c>
      <c r="AD16">
        <v>0.98981000806853503</v>
      </c>
      <c r="AE16">
        <v>180</v>
      </c>
      <c r="AF16">
        <f t="shared" si="19"/>
        <v>0</v>
      </c>
      <c r="AG16">
        <f t="shared" si="20"/>
        <v>1</v>
      </c>
    </row>
    <row r="17" spans="2:33" x14ac:dyDescent="0.25">
      <c r="B17">
        <v>12000</v>
      </c>
      <c r="C17">
        <f t="shared" si="2"/>
        <v>0.5</v>
      </c>
      <c r="D17">
        <f t="shared" ref="D17:D28" si="21">172.4346042*F17</f>
        <v>169.41977083277388</v>
      </c>
      <c r="E17">
        <f t="shared" si="3"/>
        <v>-0.1532066911595294</v>
      </c>
      <c r="F17">
        <v>0.98251607685584197</v>
      </c>
      <c r="G17">
        <v>176</v>
      </c>
      <c r="H17">
        <f t="shared" si="4"/>
        <v>0.17776486606157704</v>
      </c>
      <c r="I17">
        <f t="shared" si="5"/>
        <v>1.0206767998601061</v>
      </c>
      <c r="J17">
        <f t="shared" si="6"/>
        <v>169.32327382182177</v>
      </c>
      <c r="K17">
        <f t="shared" si="7"/>
        <v>-0.15815535312281853</v>
      </c>
      <c r="L17">
        <v>0.98195646174030404</v>
      </c>
      <c r="M17">
        <v>178</v>
      </c>
      <c r="N17">
        <f t="shared" si="8"/>
        <v>0.27591155595646011</v>
      </c>
      <c r="O17">
        <f t="shared" si="9"/>
        <v>1.0322753998585164</v>
      </c>
      <c r="P17">
        <f t="shared" si="10"/>
        <v>169.32327382182177</v>
      </c>
      <c r="Q17">
        <f t="shared" si="11"/>
        <v>-0.15815535312281853</v>
      </c>
      <c r="R17">
        <v>0.98195646174030404</v>
      </c>
      <c r="S17">
        <v>232</v>
      </c>
      <c r="T17">
        <f t="shared" si="12"/>
        <v>1.2438919485473217</v>
      </c>
      <c r="U17">
        <f t="shared" ref="U17:U28" si="22">S17/201.0450513</f>
        <v>1.1539702096611615</v>
      </c>
      <c r="V17">
        <f t="shared" si="13"/>
        <v>174.94858922720869</v>
      </c>
      <c r="W17">
        <f t="shared" si="14"/>
        <v>-0.24724120779208386</v>
      </c>
      <c r="X17">
        <v>0.97193660681782601</v>
      </c>
      <c r="Y17">
        <v>174</v>
      </c>
      <c r="Z17">
        <f t="shared" si="15"/>
        <v>-0.29446513641412697</v>
      </c>
      <c r="AA17">
        <f t="shared" si="16"/>
        <v>0.96666666666666667</v>
      </c>
      <c r="AB17">
        <f t="shared" si="17"/>
        <v>155.50985709085217</v>
      </c>
      <c r="AC17">
        <f t="shared" si="18"/>
        <v>-0.24724120779208386</v>
      </c>
      <c r="AD17">
        <v>0.97193660681782601</v>
      </c>
      <c r="AE17">
        <v>176</v>
      </c>
      <c r="AF17">
        <f t="shared" si="19"/>
        <v>-0.19519674578312524</v>
      </c>
      <c r="AG17">
        <f t="shared" si="20"/>
        <v>0.97777777777777775</v>
      </c>
    </row>
    <row r="18" spans="2:33" x14ac:dyDescent="0.25">
      <c r="B18">
        <v>13000</v>
      </c>
      <c r="C18">
        <f t="shared" si="2"/>
        <v>0.54166666666666663</v>
      </c>
      <c r="D18">
        <f t="shared" si="21"/>
        <v>169.47593780684949</v>
      </c>
      <c r="E18">
        <f t="shared" si="3"/>
        <v>-0.15032757448643858</v>
      </c>
      <c r="F18">
        <v>0.98284180598855397</v>
      </c>
      <c r="G18">
        <v>178</v>
      </c>
      <c r="H18">
        <f t="shared" si="4"/>
        <v>0.27591155595646011</v>
      </c>
      <c r="I18">
        <f t="shared" si="5"/>
        <v>1.0322753998585164</v>
      </c>
      <c r="J18">
        <f t="shared" si="6"/>
        <v>169.47593780685381</v>
      </c>
      <c r="K18">
        <f t="shared" si="7"/>
        <v>-0.15032757448621784</v>
      </c>
      <c r="L18">
        <v>0.98284180598857895</v>
      </c>
      <c r="M18">
        <v>176</v>
      </c>
      <c r="N18">
        <f t="shared" si="8"/>
        <v>0.17776486606157704</v>
      </c>
      <c r="O18">
        <f t="shared" si="9"/>
        <v>1.0206767998601061</v>
      </c>
      <c r="P18">
        <f t="shared" si="10"/>
        <v>169.47593780685381</v>
      </c>
      <c r="Q18">
        <f t="shared" si="11"/>
        <v>-0.15032757448621784</v>
      </c>
      <c r="R18">
        <v>0.98284180598857895</v>
      </c>
      <c r="S18">
        <v>276</v>
      </c>
      <c r="T18">
        <f t="shared" si="12"/>
        <v>2.7523138920336825</v>
      </c>
      <c r="U18">
        <f t="shared" si="22"/>
        <v>1.3728266287348301</v>
      </c>
      <c r="V18">
        <f t="shared" si="13"/>
        <v>174.63013911556669</v>
      </c>
      <c r="W18">
        <f t="shared" si="14"/>
        <v>-0.26306610253428403</v>
      </c>
      <c r="X18">
        <v>0.97016743953092599</v>
      </c>
      <c r="Y18">
        <v>176</v>
      </c>
      <c r="Z18">
        <f t="shared" si="15"/>
        <v>-0.19519674578312524</v>
      </c>
      <c r="AA18">
        <f t="shared" si="16"/>
        <v>0.97777777777777775</v>
      </c>
      <c r="AB18">
        <f t="shared" si="17"/>
        <v>155.22679032494815</v>
      </c>
      <c r="AC18">
        <f t="shared" si="18"/>
        <v>-0.26306610253428403</v>
      </c>
      <c r="AD18">
        <v>0.97016743953092599</v>
      </c>
      <c r="AE18">
        <v>178</v>
      </c>
      <c r="AF18">
        <f t="shared" si="19"/>
        <v>-9.7050055888241449E-2</v>
      </c>
      <c r="AG18">
        <f t="shared" si="20"/>
        <v>0.98888888888888893</v>
      </c>
    </row>
    <row r="19" spans="2:33" x14ac:dyDescent="0.25">
      <c r="B19">
        <v>14000</v>
      </c>
      <c r="C19">
        <f t="shared" si="2"/>
        <v>0.58333333333333337</v>
      </c>
      <c r="D19">
        <f t="shared" si="21"/>
        <v>181.4580802851072</v>
      </c>
      <c r="E19">
        <f t="shared" si="3"/>
        <v>0.44303774971930882</v>
      </c>
      <c r="F19">
        <v>1.0523298448531899</v>
      </c>
      <c r="G19">
        <v>190</v>
      </c>
      <c r="H19">
        <f t="shared" si="4"/>
        <v>0.84258352883515919</v>
      </c>
      <c r="I19">
        <f t="shared" si="5"/>
        <v>1.1018669998489781</v>
      </c>
      <c r="J19">
        <f t="shared" si="6"/>
        <v>181.45808028510893</v>
      </c>
      <c r="K19">
        <f t="shared" si="7"/>
        <v>0.44303774971939125</v>
      </c>
      <c r="L19">
        <v>1.0523298448531999</v>
      </c>
      <c r="M19">
        <v>190</v>
      </c>
      <c r="N19">
        <f t="shared" si="8"/>
        <v>0.84258352883515919</v>
      </c>
      <c r="O19">
        <f t="shared" si="9"/>
        <v>1.1018669998489781</v>
      </c>
      <c r="P19">
        <f t="shared" si="10"/>
        <v>181.45808028510893</v>
      </c>
      <c r="Q19">
        <f t="shared" si="11"/>
        <v>0.44303774971939125</v>
      </c>
      <c r="R19">
        <v>1.0523298448531999</v>
      </c>
      <c r="S19">
        <v>362</v>
      </c>
      <c r="T19">
        <f t="shared" si="12"/>
        <v>5.1083036613926431</v>
      </c>
      <c r="U19">
        <f t="shared" si="22"/>
        <v>1.8005914478333642</v>
      </c>
      <c r="V19">
        <f t="shared" si="13"/>
        <v>171.10443557895587</v>
      </c>
      <c r="W19">
        <f t="shared" si="14"/>
        <v>-0.44022474204530837</v>
      </c>
      <c r="X19">
        <v>0.95058019766086599</v>
      </c>
      <c r="Y19">
        <v>170</v>
      </c>
      <c r="Z19">
        <f t="shared" si="15"/>
        <v>-0.49647167450064306</v>
      </c>
      <c r="AA19">
        <f t="shared" si="16"/>
        <v>0.94444444444444442</v>
      </c>
      <c r="AB19">
        <f t="shared" si="17"/>
        <v>152.09283162573857</v>
      </c>
      <c r="AC19">
        <f t="shared" si="18"/>
        <v>-0.44022474204530837</v>
      </c>
      <c r="AD19">
        <v>0.95058019766086599</v>
      </c>
      <c r="AE19">
        <v>170</v>
      </c>
      <c r="AF19">
        <f t="shared" si="19"/>
        <v>-0.49647167450064306</v>
      </c>
      <c r="AG19">
        <f t="shared" si="20"/>
        <v>0.94444444444444442</v>
      </c>
    </row>
    <row r="20" spans="2:33" x14ac:dyDescent="0.25">
      <c r="B20">
        <v>15000</v>
      </c>
      <c r="C20">
        <f t="shared" si="2"/>
        <v>0.625</v>
      </c>
      <c r="D20">
        <f t="shared" si="21"/>
        <v>66.971814221485474</v>
      </c>
      <c r="E20">
        <f t="shared" si="3"/>
        <v>-8.2146472133917907</v>
      </c>
      <c r="F20">
        <v>0.38838964216142802</v>
      </c>
      <c r="G20">
        <v>74</v>
      </c>
      <c r="H20">
        <f t="shared" si="4"/>
        <v>-7.3478540956018961</v>
      </c>
      <c r="I20">
        <f t="shared" si="5"/>
        <v>0.42914819994118097</v>
      </c>
      <c r="J20">
        <f t="shared" si="6"/>
        <v>66.971814221485985</v>
      </c>
      <c r="K20">
        <f t="shared" si="7"/>
        <v>-8.214647213391725</v>
      </c>
      <c r="L20">
        <v>0.38838964216143101</v>
      </c>
      <c r="M20">
        <v>74</v>
      </c>
      <c r="N20">
        <f t="shared" si="8"/>
        <v>-7.3478540956018961</v>
      </c>
      <c r="O20">
        <f t="shared" si="9"/>
        <v>0.42914819994118097</v>
      </c>
      <c r="P20">
        <f t="shared" si="10"/>
        <v>66.971814221485985</v>
      </c>
      <c r="Q20">
        <f t="shared" si="11"/>
        <v>-8.214647213391725</v>
      </c>
      <c r="R20">
        <v>0.38838964216143101</v>
      </c>
      <c r="S20">
        <v>166</v>
      </c>
      <c r="T20">
        <f t="shared" si="12"/>
        <v>-1.6637059884695693</v>
      </c>
      <c r="U20">
        <f t="shared" si="22"/>
        <v>0.8256855810506587</v>
      </c>
      <c r="V20">
        <f t="shared" si="13"/>
        <v>7.3006455343314602</v>
      </c>
      <c r="W20">
        <f t="shared" si="14"/>
        <v>-27.83822484594991</v>
      </c>
      <c r="X20">
        <v>4.0559141857397001E-2</v>
      </c>
      <c r="Y20">
        <v>16</v>
      </c>
      <c r="Z20">
        <f t="shared" si="15"/>
        <v>-21.023050448947625</v>
      </c>
      <c r="AA20">
        <f t="shared" si="16"/>
        <v>8.8888888888888892E-2</v>
      </c>
      <c r="AB20">
        <f t="shared" si="17"/>
        <v>6.4894626971835203</v>
      </c>
      <c r="AC20">
        <f t="shared" si="18"/>
        <v>-27.83822484594991</v>
      </c>
      <c r="AD20">
        <v>4.0559141857397001E-2</v>
      </c>
      <c r="AE20">
        <v>16</v>
      </c>
      <c r="AF20">
        <f t="shared" si="19"/>
        <v>-21.023050448947625</v>
      </c>
      <c r="AG20">
        <f t="shared" si="20"/>
        <v>8.8888888888888892E-2</v>
      </c>
    </row>
    <row r="21" spans="2:33" x14ac:dyDescent="0.25">
      <c r="B21">
        <v>16000</v>
      </c>
      <c r="C21">
        <f t="shared" si="2"/>
        <v>0.66666666666666663</v>
      </c>
      <c r="D21">
        <f t="shared" si="21"/>
        <v>0.89845276115326622</v>
      </c>
      <c r="E21">
        <f t="shared" si="3"/>
        <v>-45.662583535996966</v>
      </c>
      <c r="F21">
        <v>5.2103970970419997E-3</v>
      </c>
      <c r="G21">
        <v>14</v>
      </c>
      <c r="H21">
        <f t="shared" si="4"/>
        <v>-21.809927776656657</v>
      </c>
      <c r="I21">
        <f t="shared" si="5"/>
        <v>8.1190199988872072E-2</v>
      </c>
      <c r="J21">
        <f t="shared" si="6"/>
        <v>0.89845276115343864</v>
      </c>
      <c r="K21">
        <f t="shared" si="7"/>
        <v>-45.662583535995296</v>
      </c>
      <c r="L21">
        <v>5.2103970970429998E-3</v>
      </c>
      <c r="M21">
        <v>12</v>
      </c>
      <c r="N21">
        <f t="shared" si="8"/>
        <v>-23.148863569268926</v>
      </c>
      <c r="O21">
        <f t="shared" si="9"/>
        <v>6.9591599990461772E-2</v>
      </c>
      <c r="P21">
        <f t="shared" si="10"/>
        <v>0.89845276115343864</v>
      </c>
      <c r="Q21">
        <f t="shared" si="11"/>
        <v>-45.662583535995296</v>
      </c>
      <c r="R21">
        <v>5.2103970970429998E-3</v>
      </c>
      <c r="S21">
        <v>12</v>
      </c>
      <c r="T21">
        <f t="shared" si="12"/>
        <v>-24.482242828318171</v>
      </c>
      <c r="U21">
        <f t="shared" si="22"/>
        <v>5.96881142928187E-2</v>
      </c>
      <c r="V21">
        <f t="shared" si="13"/>
        <v>1.30166855591238</v>
      </c>
      <c r="W21">
        <f t="shared" si="14"/>
        <v>-42.815441825457121</v>
      </c>
      <c r="X21">
        <v>7.2314919772910003E-3</v>
      </c>
      <c r="Y21">
        <v>12</v>
      </c>
      <c r="Z21">
        <f t="shared" si="15"/>
        <v>-23.521825181113627</v>
      </c>
      <c r="AA21">
        <f t="shared" si="16"/>
        <v>6.6666666666666666E-2</v>
      </c>
      <c r="AB21">
        <f t="shared" si="17"/>
        <v>1.1570387163665601</v>
      </c>
      <c r="AC21">
        <f t="shared" si="18"/>
        <v>-42.815441825457121</v>
      </c>
      <c r="AD21">
        <v>7.2314919772910003E-3</v>
      </c>
      <c r="AE21">
        <v>12</v>
      </c>
      <c r="AF21">
        <f t="shared" si="19"/>
        <v>-23.521825181113627</v>
      </c>
      <c r="AG21">
        <f t="shared" si="20"/>
        <v>6.6666666666666666E-2</v>
      </c>
    </row>
    <row r="22" spans="2:33" x14ac:dyDescent="0.25">
      <c r="B22">
        <v>17000</v>
      </c>
      <c r="C22">
        <f t="shared" si="2"/>
        <v>0.70833333333333337</v>
      </c>
      <c r="D22">
        <f t="shared" si="21"/>
        <v>1.7266056241655712</v>
      </c>
      <c r="E22">
        <f t="shared" si="3"/>
        <v>-39.988625465656035</v>
      </c>
      <c r="F22">
        <v>1.0013103994851001E-2</v>
      </c>
      <c r="G22">
        <v>14</v>
      </c>
      <c r="H22">
        <f t="shared" si="4"/>
        <v>-21.809927776656657</v>
      </c>
      <c r="I22">
        <f t="shared" si="5"/>
        <v>8.1190199988872072E-2</v>
      </c>
      <c r="J22">
        <f t="shared" si="6"/>
        <v>1.7266056241655712</v>
      </c>
      <c r="K22">
        <f t="shared" si="7"/>
        <v>-39.988625465656035</v>
      </c>
      <c r="L22">
        <v>1.0013103994851001E-2</v>
      </c>
      <c r="M22">
        <v>12</v>
      </c>
      <c r="N22">
        <f t="shared" si="8"/>
        <v>-23.148863569268926</v>
      </c>
      <c r="O22">
        <f t="shared" si="9"/>
        <v>6.9591599990461772E-2</v>
      </c>
      <c r="P22">
        <f t="shared" si="10"/>
        <v>1.7266056241655712</v>
      </c>
      <c r="Q22">
        <f t="shared" si="11"/>
        <v>-39.988625465656035</v>
      </c>
      <c r="R22">
        <v>1.0013103994851001E-2</v>
      </c>
      <c r="S22">
        <v>12</v>
      </c>
      <c r="T22">
        <f t="shared" si="12"/>
        <v>-24.482242828318171</v>
      </c>
      <c r="U22">
        <f t="shared" si="22"/>
        <v>5.96881142928187E-2</v>
      </c>
      <c r="V22">
        <f t="shared" si="13"/>
        <v>0.70743879550367994</v>
      </c>
      <c r="W22">
        <f t="shared" si="14"/>
        <v>-48.111672650643094</v>
      </c>
      <c r="X22">
        <v>3.9302155305759997E-3</v>
      </c>
      <c r="Y22">
        <v>12</v>
      </c>
      <c r="Z22">
        <f t="shared" si="15"/>
        <v>-23.521825181113627</v>
      </c>
      <c r="AA22">
        <f t="shared" si="16"/>
        <v>6.6666666666666666E-2</v>
      </c>
      <c r="AB22">
        <f t="shared" si="17"/>
        <v>0.62883448489215998</v>
      </c>
      <c r="AC22">
        <f t="shared" si="18"/>
        <v>-48.111672650643094</v>
      </c>
      <c r="AD22">
        <v>3.9302155305759997E-3</v>
      </c>
      <c r="AE22">
        <v>12</v>
      </c>
      <c r="AF22">
        <f t="shared" si="19"/>
        <v>-23.521825181113627</v>
      </c>
      <c r="AG22">
        <f t="shared" si="20"/>
        <v>6.6666666666666666E-2</v>
      </c>
    </row>
    <row r="23" spans="2:33" x14ac:dyDescent="0.25">
      <c r="B23">
        <v>18000</v>
      </c>
      <c r="C23">
        <f t="shared" si="2"/>
        <v>0.75</v>
      </c>
      <c r="D23">
        <f t="shared" si="21"/>
        <v>1.4497428541312452</v>
      </c>
      <c r="E23">
        <f t="shared" si="3"/>
        <v>-41.506668954977485</v>
      </c>
      <c r="F23">
        <v>8.4074937328109996E-3</v>
      </c>
      <c r="G23">
        <v>14</v>
      </c>
      <c r="H23">
        <f t="shared" si="4"/>
        <v>-21.809927776656657</v>
      </c>
      <c r="I23">
        <f t="shared" si="5"/>
        <v>8.1190199988872072E-2</v>
      </c>
      <c r="J23">
        <f t="shared" si="6"/>
        <v>1.4497428541310728</v>
      </c>
      <c r="K23">
        <f t="shared" si="7"/>
        <v>-41.506668954978508</v>
      </c>
      <c r="L23">
        <v>8.4074937328100004E-3</v>
      </c>
      <c r="M23">
        <v>12</v>
      </c>
      <c r="N23">
        <f t="shared" si="8"/>
        <v>-23.148863569268926</v>
      </c>
      <c r="O23">
        <f t="shared" si="9"/>
        <v>6.9591599990461772E-2</v>
      </c>
      <c r="P23">
        <f t="shared" si="10"/>
        <v>1.4497428541310728</v>
      </c>
      <c r="Q23">
        <f t="shared" si="11"/>
        <v>-41.506668954978508</v>
      </c>
      <c r="R23">
        <v>8.4074937328100004E-3</v>
      </c>
      <c r="S23">
        <v>12</v>
      </c>
      <c r="T23">
        <f t="shared" si="12"/>
        <v>-24.482242828318171</v>
      </c>
      <c r="U23">
        <f t="shared" si="22"/>
        <v>5.96881142928187E-2</v>
      </c>
      <c r="V23">
        <f t="shared" si="13"/>
        <v>1.6118913289219199</v>
      </c>
      <c r="W23">
        <f t="shared" si="14"/>
        <v>-40.958734921424515</v>
      </c>
      <c r="X23">
        <v>8.9549518273439998E-3</v>
      </c>
      <c r="Y23">
        <v>12</v>
      </c>
      <c r="Z23">
        <f t="shared" si="15"/>
        <v>-23.521825181113627</v>
      </c>
      <c r="AA23">
        <f t="shared" si="16"/>
        <v>6.6666666666666666E-2</v>
      </c>
      <c r="AB23">
        <f t="shared" si="17"/>
        <v>1.43279229237504</v>
      </c>
      <c r="AC23">
        <f t="shared" si="18"/>
        <v>-40.958734921424515</v>
      </c>
      <c r="AD23">
        <v>8.9549518273439998E-3</v>
      </c>
      <c r="AE23">
        <v>12</v>
      </c>
      <c r="AF23">
        <f t="shared" si="19"/>
        <v>-23.521825181113627</v>
      </c>
      <c r="AG23">
        <f t="shared" si="20"/>
        <v>6.6666666666666666E-2</v>
      </c>
    </row>
    <row r="24" spans="2:33" x14ac:dyDescent="0.25">
      <c r="B24">
        <v>19000</v>
      </c>
      <c r="C24">
        <f t="shared" si="2"/>
        <v>0.79166666666666663</v>
      </c>
      <c r="D24">
        <f t="shared" si="21"/>
        <v>0.15724631354777172</v>
      </c>
      <c r="E24">
        <f t="shared" si="3"/>
        <v>-60.800879035808805</v>
      </c>
      <c r="F24" s="1">
        <v>9.1191854603260504E-4</v>
      </c>
      <c r="G24">
        <v>14</v>
      </c>
      <c r="H24">
        <f t="shared" si="4"/>
        <v>-21.809927776656657</v>
      </c>
      <c r="I24">
        <f t="shared" si="5"/>
        <v>8.1190199988872072E-2</v>
      </c>
      <c r="J24">
        <f t="shared" si="6"/>
        <v>0.15724631354784793</v>
      </c>
      <c r="K24">
        <f t="shared" si="7"/>
        <v>-60.800879035804591</v>
      </c>
      <c r="L24" s="1">
        <v>9.1191854603304696E-4</v>
      </c>
      <c r="M24">
        <v>12</v>
      </c>
      <c r="N24">
        <f t="shared" si="8"/>
        <v>-23.148863569268926</v>
      </c>
      <c r="O24">
        <f t="shared" si="9"/>
        <v>6.9591599990461772E-2</v>
      </c>
      <c r="P24">
        <f t="shared" si="10"/>
        <v>0.15724631354784793</v>
      </c>
      <c r="Q24">
        <f t="shared" si="11"/>
        <v>-60.800879035804591</v>
      </c>
      <c r="R24" s="1">
        <v>9.1191854603304696E-4</v>
      </c>
      <c r="S24">
        <v>12</v>
      </c>
      <c r="T24">
        <f t="shared" si="12"/>
        <v>-24.482242828318171</v>
      </c>
      <c r="U24">
        <f t="shared" si="22"/>
        <v>5.96881142928187E-2</v>
      </c>
      <c r="V24">
        <f t="shared" si="13"/>
        <v>1.7988541145638199</v>
      </c>
      <c r="W24">
        <f t="shared" si="14"/>
        <v>-40.005531224359771</v>
      </c>
      <c r="X24">
        <v>9.9936339697989998E-3</v>
      </c>
      <c r="Y24">
        <v>12</v>
      </c>
      <c r="Z24">
        <f t="shared" si="15"/>
        <v>-23.521825181113627</v>
      </c>
      <c r="AA24">
        <f t="shared" si="16"/>
        <v>6.6666666666666666E-2</v>
      </c>
      <c r="AB24">
        <f t="shared" si="17"/>
        <v>1.59898143516784</v>
      </c>
      <c r="AC24">
        <f t="shared" si="18"/>
        <v>-40.005531224359771</v>
      </c>
      <c r="AD24">
        <v>9.9936339697989998E-3</v>
      </c>
      <c r="AE24">
        <v>12</v>
      </c>
      <c r="AF24">
        <f t="shared" si="19"/>
        <v>-23.521825181113627</v>
      </c>
      <c r="AG24">
        <f t="shared" si="20"/>
        <v>6.6666666666666666E-2</v>
      </c>
    </row>
    <row r="25" spans="2:33" x14ac:dyDescent="0.25">
      <c r="B25">
        <v>20000</v>
      </c>
      <c r="C25">
        <f t="shared" si="2"/>
        <v>0.83333333333333337</v>
      </c>
      <c r="D25">
        <f t="shared" si="21"/>
        <v>1.1128581283183414</v>
      </c>
      <c r="E25">
        <f t="shared" si="3"/>
        <v>-43.803692445498911</v>
      </c>
      <c r="F25">
        <v>6.4537981426720003E-3</v>
      </c>
      <c r="G25">
        <v>14</v>
      </c>
      <c r="H25">
        <f t="shared" si="4"/>
        <v>-21.809927776656657</v>
      </c>
      <c r="I25">
        <f t="shared" si="5"/>
        <v>8.1190199988872072E-2</v>
      </c>
      <c r="J25">
        <f t="shared" si="6"/>
        <v>1.0962324356545345</v>
      </c>
      <c r="K25">
        <f t="shared" si="7"/>
        <v>-43.934435530984388</v>
      </c>
      <c r="L25">
        <v>6.3573807632200004E-3</v>
      </c>
      <c r="M25">
        <v>12</v>
      </c>
      <c r="N25">
        <f t="shared" si="8"/>
        <v>-23.148863569268926</v>
      </c>
      <c r="O25">
        <f t="shared" si="9"/>
        <v>6.9591599990461772E-2</v>
      </c>
      <c r="P25">
        <f t="shared" si="10"/>
        <v>1.0962324356545345</v>
      </c>
      <c r="Q25">
        <f t="shared" si="11"/>
        <v>-43.934435530984388</v>
      </c>
      <c r="R25">
        <v>6.3573807632200004E-3</v>
      </c>
      <c r="S25">
        <v>12</v>
      </c>
      <c r="T25">
        <f t="shared" si="12"/>
        <v>-24.482242828318171</v>
      </c>
      <c r="U25">
        <f t="shared" si="22"/>
        <v>5.96881142928187E-2</v>
      </c>
      <c r="V25">
        <f t="shared" si="13"/>
        <v>1.63976596436196</v>
      </c>
      <c r="W25">
        <f t="shared" si="14"/>
        <v>-40.8098127464675</v>
      </c>
      <c r="X25">
        <v>9.1098109131219993E-3</v>
      </c>
      <c r="Y25">
        <v>12</v>
      </c>
      <c r="Z25">
        <f t="shared" si="15"/>
        <v>-23.521825181113627</v>
      </c>
      <c r="AA25">
        <f t="shared" si="16"/>
        <v>6.6666666666666666E-2</v>
      </c>
      <c r="AB25">
        <f t="shared" si="17"/>
        <v>1.4575697460995198</v>
      </c>
      <c r="AC25">
        <f t="shared" si="18"/>
        <v>-40.8098127464675</v>
      </c>
      <c r="AD25">
        <v>9.1098109131219993E-3</v>
      </c>
      <c r="AE25">
        <v>12</v>
      </c>
      <c r="AF25">
        <f t="shared" si="19"/>
        <v>-23.521825181113627</v>
      </c>
      <c r="AG25">
        <f t="shared" si="20"/>
        <v>6.6666666666666666E-2</v>
      </c>
    </row>
    <row r="26" spans="2:33" x14ac:dyDescent="0.25">
      <c r="B26">
        <v>21000</v>
      </c>
      <c r="C26">
        <f t="shared" si="2"/>
        <v>0.875</v>
      </c>
      <c r="D26">
        <f t="shared" si="21"/>
        <v>1.7869147113952257</v>
      </c>
      <c r="E26">
        <f t="shared" si="3"/>
        <v>-39.690412003671696</v>
      </c>
      <c r="F26">
        <v>1.0362854484374E-2</v>
      </c>
      <c r="G26">
        <v>14</v>
      </c>
      <c r="H26">
        <f t="shared" si="4"/>
        <v>-21.809927776656657</v>
      </c>
      <c r="I26">
        <f t="shared" si="5"/>
        <v>8.1190199988872072E-2</v>
      </c>
      <c r="J26">
        <f t="shared" si="6"/>
        <v>1.7869147113950532</v>
      </c>
      <c r="K26">
        <f t="shared" si="7"/>
        <v>-39.690412003672535</v>
      </c>
      <c r="L26">
        <v>1.0362854484373E-2</v>
      </c>
      <c r="M26">
        <v>12</v>
      </c>
      <c r="N26">
        <f t="shared" si="8"/>
        <v>-23.148863569268926</v>
      </c>
      <c r="O26">
        <f t="shared" si="9"/>
        <v>6.9591599990461772E-2</v>
      </c>
      <c r="P26">
        <f t="shared" si="10"/>
        <v>1.7869147113950532</v>
      </c>
      <c r="Q26">
        <f t="shared" si="11"/>
        <v>-39.690412003672535</v>
      </c>
      <c r="R26">
        <v>1.0362854484373E-2</v>
      </c>
      <c r="S26">
        <v>12</v>
      </c>
      <c r="T26">
        <f t="shared" si="12"/>
        <v>-24.482242828318171</v>
      </c>
      <c r="U26">
        <f t="shared" si="22"/>
        <v>5.96881142928187E-2</v>
      </c>
      <c r="V26">
        <f t="shared" si="13"/>
        <v>1.31314175790912</v>
      </c>
      <c r="W26">
        <f t="shared" si="14"/>
        <v>-42.739217859720185</v>
      </c>
      <c r="X26">
        <v>7.2952319883839998E-3</v>
      </c>
      <c r="Y26">
        <v>12</v>
      </c>
      <c r="Z26">
        <f t="shared" si="15"/>
        <v>-23.521825181113627</v>
      </c>
      <c r="AA26">
        <f t="shared" si="16"/>
        <v>6.6666666666666666E-2</v>
      </c>
      <c r="AB26">
        <f t="shared" si="17"/>
        <v>1.16723711814144</v>
      </c>
      <c r="AC26">
        <f t="shared" si="18"/>
        <v>-42.739217859720185</v>
      </c>
      <c r="AD26">
        <v>7.2952319883839998E-3</v>
      </c>
      <c r="AE26">
        <v>12</v>
      </c>
      <c r="AF26">
        <f t="shared" si="19"/>
        <v>-23.521825181113627</v>
      </c>
      <c r="AG26">
        <f t="shared" si="20"/>
        <v>6.6666666666666666E-2</v>
      </c>
    </row>
    <row r="27" spans="2:33" x14ac:dyDescent="0.25">
      <c r="B27">
        <v>22000</v>
      </c>
      <c r="C27">
        <f t="shared" si="2"/>
        <v>0.91666666666666663</v>
      </c>
      <c r="D27">
        <f t="shared" si="21"/>
        <v>1.7296673211375215</v>
      </c>
      <c r="E27">
        <f t="shared" si="3"/>
        <v>-39.973236884151923</v>
      </c>
      <c r="F27">
        <v>1.0030859694097999E-2</v>
      </c>
      <c r="G27">
        <v>14</v>
      </c>
      <c r="H27">
        <f t="shared" si="4"/>
        <v>-21.809927776656657</v>
      </c>
      <c r="I27">
        <f t="shared" si="5"/>
        <v>8.1190199988872072E-2</v>
      </c>
      <c r="J27">
        <f t="shared" si="6"/>
        <v>1.7296673211375215</v>
      </c>
      <c r="K27">
        <f t="shared" si="7"/>
        <v>-39.973236884151923</v>
      </c>
      <c r="L27">
        <v>1.0030859694097999E-2</v>
      </c>
      <c r="M27">
        <v>12</v>
      </c>
      <c r="N27">
        <f t="shared" si="8"/>
        <v>-23.148863569268926</v>
      </c>
      <c r="O27">
        <f t="shared" si="9"/>
        <v>6.9591599990461772E-2</v>
      </c>
      <c r="P27">
        <f t="shared" si="10"/>
        <v>1.7296673211375215</v>
      </c>
      <c r="Q27">
        <f t="shared" si="11"/>
        <v>-39.973236884151923</v>
      </c>
      <c r="R27">
        <v>1.0030859694097999E-2</v>
      </c>
      <c r="S27">
        <v>12</v>
      </c>
      <c r="T27">
        <f t="shared" si="12"/>
        <v>-24.482242828318171</v>
      </c>
      <c r="U27">
        <f t="shared" si="22"/>
        <v>5.96881142928187E-2</v>
      </c>
      <c r="V27">
        <f t="shared" si="13"/>
        <v>0.9067978110356999</v>
      </c>
      <c r="W27">
        <f t="shared" si="14"/>
        <v>-45.955240840251868</v>
      </c>
      <c r="X27">
        <v>5.0377656168649997E-3</v>
      </c>
      <c r="Y27">
        <v>12</v>
      </c>
      <c r="Z27">
        <f t="shared" si="15"/>
        <v>-23.521825181113627</v>
      </c>
      <c r="AA27">
        <f t="shared" si="16"/>
        <v>6.6666666666666666E-2</v>
      </c>
      <c r="AB27">
        <f t="shared" si="17"/>
        <v>0.80604249869839995</v>
      </c>
      <c r="AC27">
        <f t="shared" si="18"/>
        <v>-45.955240840251868</v>
      </c>
      <c r="AD27">
        <v>5.0377656168649997E-3</v>
      </c>
      <c r="AE27">
        <v>12</v>
      </c>
      <c r="AF27">
        <f t="shared" si="19"/>
        <v>-23.521825181113627</v>
      </c>
      <c r="AG27">
        <f t="shared" si="20"/>
        <v>6.6666666666666666E-2</v>
      </c>
    </row>
    <row r="28" spans="2:33" x14ac:dyDescent="0.25">
      <c r="B28">
        <v>23000</v>
      </c>
      <c r="C28">
        <f t="shared" si="2"/>
        <v>0.95833333333333337</v>
      </c>
      <c r="D28">
        <f t="shared" si="21"/>
        <v>1.0403814343812097</v>
      </c>
      <c r="E28">
        <f t="shared" si="3"/>
        <v>-44.388636618163304</v>
      </c>
      <c r="F28">
        <v>6.0334840515800002E-3</v>
      </c>
      <c r="G28">
        <v>14</v>
      </c>
      <c r="H28">
        <f t="shared" si="4"/>
        <v>-21.809927776656657</v>
      </c>
      <c r="I28">
        <f t="shared" si="5"/>
        <v>8.1190199988872072E-2</v>
      </c>
      <c r="J28">
        <f t="shared" si="6"/>
        <v>1.057063924820618</v>
      </c>
      <c r="K28">
        <f>20*LOG10(L28)</f>
        <v>-44.250463458218789</v>
      </c>
      <c r="L28">
        <v>6.1302308183719999E-3</v>
      </c>
      <c r="M28">
        <v>12</v>
      </c>
      <c r="N28">
        <f t="shared" si="8"/>
        <v>-23.148863569268926</v>
      </c>
      <c r="O28">
        <f t="shared" si="9"/>
        <v>6.9591599990461772E-2</v>
      </c>
      <c r="P28">
        <f t="shared" si="10"/>
        <v>1.057063924820618</v>
      </c>
      <c r="Q28">
        <f>20*LOG10(R28)</f>
        <v>-44.250463458218789</v>
      </c>
      <c r="R28">
        <v>6.1302308183719999E-3</v>
      </c>
      <c r="S28">
        <v>12</v>
      </c>
      <c r="T28">
        <f t="shared" si="12"/>
        <v>-24.482242828318171</v>
      </c>
      <c r="U28">
        <f t="shared" si="22"/>
        <v>5.96881142928187E-2</v>
      </c>
      <c r="V28">
        <f t="shared" si="13"/>
        <v>0.46237671513180001</v>
      </c>
      <c r="W28">
        <f t="shared" si="14"/>
        <v>-51.805530996255882</v>
      </c>
      <c r="X28">
        <v>2.56875952851E-3</v>
      </c>
      <c r="Y28">
        <v>12</v>
      </c>
      <c r="Z28">
        <f t="shared" si="15"/>
        <v>-23.521825181113627</v>
      </c>
      <c r="AA28">
        <f t="shared" si="16"/>
        <v>6.6666666666666666E-2</v>
      </c>
      <c r="AB28">
        <f t="shared" si="17"/>
        <v>0.4110015245616</v>
      </c>
      <c r="AC28">
        <f t="shared" si="18"/>
        <v>-51.805530996255882</v>
      </c>
      <c r="AD28">
        <v>2.56875952851E-3</v>
      </c>
      <c r="AE28">
        <v>12</v>
      </c>
      <c r="AF28">
        <f t="shared" si="19"/>
        <v>-23.521825181113627</v>
      </c>
      <c r="AG28">
        <f t="shared" si="20"/>
        <v>6.6666666666666666E-2</v>
      </c>
    </row>
    <row r="29" spans="2:33" x14ac:dyDescent="0.25">
      <c r="AF29" t="e">
        <f t="shared" si="19"/>
        <v>#NUM!</v>
      </c>
      <c r="AG29">
        <f t="shared" ref="AG7:AG29" si="23">AE29/160</f>
        <v>0</v>
      </c>
    </row>
  </sheetData>
  <mergeCells count="15">
    <mergeCell ref="D4:F4"/>
    <mergeCell ref="G4:I4"/>
    <mergeCell ref="D3:I3"/>
    <mergeCell ref="J4:L4"/>
    <mergeCell ref="AB3:AG3"/>
    <mergeCell ref="AB4:AD4"/>
    <mergeCell ref="AE4:AG4"/>
    <mergeCell ref="Y4:AA4"/>
    <mergeCell ref="V3:AA3"/>
    <mergeCell ref="M4:O4"/>
    <mergeCell ref="J3:O3"/>
    <mergeCell ref="P4:R4"/>
    <mergeCell ref="S4:U4"/>
    <mergeCell ref="P3:U3"/>
    <mergeCell ref="V4:X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Tennessee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Daffron, Christopher Paul</dc:creator>
  <cp:lastModifiedBy>Daffron, Christopher Paul</cp:lastModifiedBy>
  <dcterms:created xsi:type="dcterms:W3CDTF">2015-04-06T19:13:47Z</dcterms:created>
  <dcterms:modified xsi:type="dcterms:W3CDTF">2015-04-27T19:26:56Z</dcterms:modified>
</cp:coreProperties>
</file>