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  <sheet name="Sheet3" sheetId="3" r:id="rId3"/>
  </sheets>
  <definedNames>
    <definedName name="q_gen">Sheet1!$D$4</definedName>
    <definedName name="q_linear">Sheet1!$D$3</definedName>
    <definedName name="R_rod">Sheet1!$D$6</definedName>
    <definedName name="t_btu_kw">Sheet3!$C$4</definedName>
    <definedName name="t_ft_cm">Sheet3!$C$3</definedName>
    <definedName name="tco">Sheet1!$D$5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D6" i="1"/>
  <c r="F6" i="1"/>
  <c r="E15" i="1"/>
  <c r="E16" i="1"/>
  <c r="E20" i="1"/>
  <c r="F15" i="1"/>
  <c r="F16" i="1"/>
  <c r="F20" i="1"/>
  <c r="G15" i="1"/>
  <c r="G16" i="1"/>
  <c r="G20" i="1"/>
  <c r="H15" i="1"/>
  <c r="H16" i="1"/>
  <c r="H20" i="1"/>
  <c r="I15" i="1"/>
  <c r="I16" i="1"/>
  <c r="I20" i="1"/>
  <c r="J15" i="1"/>
  <c r="J16" i="1"/>
  <c r="J20" i="1"/>
  <c r="K15" i="1"/>
  <c r="K16" i="1"/>
  <c r="K20" i="1"/>
  <c r="L15" i="1"/>
  <c r="L16" i="1"/>
  <c r="L20" i="1"/>
  <c r="M16" i="1"/>
  <c r="M20" i="1"/>
  <c r="E17" i="1"/>
  <c r="E21" i="1"/>
  <c r="F17" i="1"/>
  <c r="F21" i="1"/>
  <c r="G17" i="1"/>
  <c r="G21" i="1"/>
  <c r="H17" i="1"/>
  <c r="H21" i="1"/>
  <c r="I17" i="1"/>
  <c r="I21" i="1"/>
  <c r="J17" i="1"/>
  <c r="J21" i="1"/>
  <c r="K17" i="1"/>
  <c r="K21" i="1"/>
  <c r="L17" i="1"/>
  <c r="L21" i="1"/>
  <c r="M17" i="1"/>
  <c r="M21" i="1"/>
  <c r="E18" i="1"/>
  <c r="E22" i="1"/>
  <c r="F18" i="1"/>
  <c r="F22" i="1"/>
  <c r="G18" i="1"/>
  <c r="G22" i="1"/>
  <c r="H18" i="1"/>
  <c r="H22" i="1"/>
  <c r="I18" i="1"/>
  <c r="I22" i="1"/>
  <c r="J18" i="1"/>
  <c r="J22" i="1"/>
  <c r="K18" i="1"/>
  <c r="K22" i="1"/>
  <c r="L18" i="1"/>
  <c r="L22" i="1"/>
  <c r="M18" i="1"/>
  <c r="M22" i="1"/>
  <c r="E19" i="1"/>
  <c r="E23" i="1"/>
  <c r="F19" i="1"/>
  <c r="F23" i="1"/>
  <c r="G19" i="1"/>
  <c r="G23" i="1"/>
  <c r="H19" i="1"/>
  <c r="H23" i="1"/>
  <c r="I19" i="1"/>
  <c r="I23" i="1"/>
  <c r="J19" i="1"/>
  <c r="J23" i="1"/>
  <c r="K19" i="1"/>
  <c r="K23" i="1"/>
  <c r="L19" i="1"/>
  <c r="L23" i="1"/>
  <c r="M19" i="1"/>
  <c r="M23" i="1"/>
  <c r="D15" i="1"/>
  <c r="D16" i="1"/>
  <c r="D17" i="1"/>
  <c r="D21" i="1"/>
  <c r="D18" i="1"/>
  <c r="D22" i="1"/>
  <c r="D19" i="1"/>
  <c r="D23" i="1"/>
  <c r="C21" i="1"/>
  <c r="C22" i="1"/>
  <c r="C23" i="1"/>
  <c r="C20" i="1"/>
  <c r="D20" i="1"/>
  <c r="F14" i="1"/>
  <c r="G14" i="1"/>
  <c r="H14" i="1"/>
  <c r="I14" i="1"/>
  <c r="J14" i="1"/>
  <c r="K14" i="1"/>
  <c r="L14" i="1"/>
  <c r="M14" i="1"/>
  <c r="E14" i="1"/>
  <c r="D14" i="1"/>
  <c r="D4" i="1"/>
</calcChain>
</file>

<file path=xl/sharedStrings.xml><?xml version="1.0" encoding="utf-8"?>
<sst xmlns="http://schemas.openxmlformats.org/spreadsheetml/2006/main" count="27" uniqueCount="24">
  <si>
    <t>cm/ft</t>
  </si>
  <si>
    <t>r [ft]</t>
  </si>
  <si>
    <t>T [F]</t>
  </si>
  <si>
    <t>implicit trans</t>
  </si>
  <si>
    <t>semi-implictit trans</t>
  </si>
  <si>
    <t>steady state</t>
  </si>
  <si>
    <t>r [cm]</t>
  </si>
  <si>
    <t>k</t>
  </si>
  <si>
    <t>R_rod</t>
  </si>
  <si>
    <t>kW/m^3</t>
  </si>
  <si>
    <t>cm</t>
  </si>
  <si>
    <t>BTU/kw</t>
  </si>
  <si>
    <t>t_ft_cm</t>
  </si>
  <si>
    <t>t_btu_kw</t>
  </si>
  <si>
    <t>implicit</t>
  </si>
  <si>
    <t>kW/m-k</t>
  </si>
  <si>
    <t>T(r)-T(s) [K]</t>
  </si>
  <si>
    <t>q_linear</t>
  </si>
  <si>
    <t>q_gen</t>
  </si>
  <si>
    <t>kW/m</t>
  </si>
  <si>
    <t>dr [cm]</t>
  </si>
  <si>
    <t>analytical</t>
  </si>
  <si>
    <t>Error [K]</t>
  </si>
  <si>
    <t>semi-implicit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</si>
</sst>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Relative</a:t>
            </a:r>
            <a:r>
              <a:rPr lang="en-US" sz="1200" baseline="0"/>
              <a:t> Rod Temperature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analytical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Sheet1!$D$16:$M$16</c:f>
              <c:numCache>
                <c:formatCode>0.0000</c:formatCode>
                <c:ptCount val="10"/>
                <c:pt idx="0">
                  <c:v>2.134500313618626</c:v>
                </c:pt>
                <c:pt idx="1">
                  <c:v>2.086934847019882</c:v>
                </c:pt>
                <c:pt idx="2">
                  <c:v>1.991803913822394</c:v>
                </c:pt>
                <c:pt idx="3">
                  <c:v>1.849107514026161</c:v>
                </c:pt>
                <c:pt idx="4">
                  <c:v>1.658845647631185</c:v>
                </c:pt>
                <c:pt idx="5">
                  <c:v>1.421018314637464</c:v>
                </c:pt>
                <c:pt idx="6">
                  <c:v>1.135625515045005</c:v>
                </c:pt>
                <c:pt idx="7">
                  <c:v>0.802667248853797</c:v>
                </c:pt>
                <c:pt idx="8">
                  <c:v>0.422143516063839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semi-implicit</c:v>
                </c:pt>
              </c:strCache>
            </c:strRef>
          </c:tx>
          <c:spPr>
            <a:ln>
              <a:noFill/>
            </a:ln>
          </c:spP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Sheet1!$D$17:$M$17</c:f>
              <c:numCache>
                <c:formatCode>0.0000</c:formatCode>
                <c:ptCount val="10"/>
                <c:pt idx="0">
                  <c:v>2.133376111111084</c:v>
                </c:pt>
                <c:pt idx="1">
                  <c:v>2.091087777777779</c:v>
                </c:pt>
                <c:pt idx="2">
                  <c:v>2.002913333333317</c:v>
                </c:pt>
                <c:pt idx="3">
                  <c:v>1.864537777777792</c:v>
                </c:pt>
                <c:pt idx="4">
                  <c:v>1.676437222222186</c:v>
                </c:pt>
                <c:pt idx="5">
                  <c:v>1.439026111111098</c:v>
                </c:pt>
                <c:pt idx="6">
                  <c:v>1.152565555555548</c:v>
                </c:pt>
                <c:pt idx="7">
                  <c:v>0.817224444444441</c:v>
                </c:pt>
                <c:pt idx="8">
                  <c:v>0.433114999999968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implicit</c:v>
                </c:pt>
              </c:strCache>
            </c:strRef>
          </c:tx>
          <c:spPr>
            <a:ln>
              <a:noFill/>
            </a:ln>
          </c:spP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Sheet1!$D$18:$M$18</c:f>
              <c:numCache>
                <c:formatCode>0.0000</c:formatCode>
                <c:ptCount val="10"/>
                <c:pt idx="0">
                  <c:v>2.13337555555553</c:v>
                </c:pt>
                <c:pt idx="1">
                  <c:v>2.091087222222225</c:v>
                </c:pt>
                <c:pt idx="2">
                  <c:v>2.002912777777763</c:v>
                </c:pt>
                <c:pt idx="3">
                  <c:v>1.864537222222174</c:v>
                </c:pt>
                <c:pt idx="4">
                  <c:v>1.676437222222186</c:v>
                </c:pt>
                <c:pt idx="5">
                  <c:v>1.439026111111098</c:v>
                </c:pt>
                <c:pt idx="6">
                  <c:v>1.152565555555548</c:v>
                </c:pt>
                <c:pt idx="7">
                  <c:v>0.817223888888887</c:v>
                </c:pt>
                <c:pt idx="8">
                  <c:v>0.433114444444413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Sheet1!$C$19</c:f>
              <c:strCache>
                <c:ptCount val="1"/>
                <c:pt idx="0">
                  <c:v>steady state</c:v>
                </c:pt>
              </c:strCache>
            </c:strRef>
          </c:tx>
          <c:spPr>
            <a:ln>
              <a:noFill/>
            </a:ln>
          </c:spP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Sheet1!$D$19:$M$19</c:f>
              <c:numCache>
                <c:formatCode>0.0000</c:formatCode>
                <c:ptCount val="10"/>
                <c:pt idx="0">
                  <c:v>2.133376111111084</c:v>
                </c:pt>
                <c:pt idx="1">
                  <c:v>2.091087777777779</c:v>
                </c:pt>
                <c:pt idx="2">
                  <c:v>2.002913333333317</c:v>
                </c:pt>
                <c:pt idx="3">
                  <c:v>1.864537777777792</c:v>
                </c:pt>
                <c:pt idx="4">
                  <c:v>1.67643777777774</c:v>
                </c:pt>
                <c:pt idx="5">
                  <c:v>1.439026111111098</c:v>
                </c:pt>
                <c:pt idx="6">
                  <c:v>1.152565555555548</c:v>
                </c:pt>
                <c:pt idx="7">
                  <c:v>0.817224444444441</c:v>
                </c:pt>
                <c:pt idx="8">
                  <c:v>0.433114999999968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76952"/>
        <c:axId val="2045031880"/>
      </c:scatterChart>
      <c:valAx>
        <c:axId val="1974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Radias [cm]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45031880"/>
        <c:crosses val="autoZero"/>
        <c:crossBetween val="midCat"/>
      </c:valAx>
      <c:valAx>
        <c:axId val="204503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Difference [K]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741769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Rod Temperature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analytical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Sheet1!$D$20:$M$20</c:f>
              <c:numCache>
                <c:formatCode>0.0000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semi-implicit</c:v>
                </c:pt>
              </c:strCache>
            </c:strRef>
          </c:tx>
          <c:spPr>
            <a:ln>
              <a:noFill/>
            </a:ln>
          </c:spP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Sheet1!$D$21:$M$21</c:f>
              <c:numCache>
                <c:formatCode>0.0000</c:formatCode>
                <c:ptCount val="10"/>
                <c:pt idx="0">
                  <c:v>0.00112420250754219</c:v>
                </c:pt>
                <c:pt idx="1">
                  <c:v>-0.00415293075789647</c:v>
                </c:pt>
                <c:pt idx="2">
                  <c:v>-0.0111094195109229</c:v>
                </c:pt>
                <c:pt idx="3">
                  <c:v>-0.0154302637516304</c:v>
                </c:pt>
                <c:pt idx="4">
                  <c:v>-0.0175915745910014</c:v>
                </c:pt>
                <c:pt idx="5">
                  <c:v>-0.0180077964736343</c:v>
                </c:pt>
                <c:pt idx="6">
                  <c:v>-0.0169400405105433</c:v>
                </c:pt>
                <c:pt idx="7">
                  <c:v>-0.0145571955906435</c:v>
                </c:pt>
                <c:pt idx="8">
                  <c:v>-0.0109714839361282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implicit</c:v>
                </c:pt>
              </c:strCache>
            </c:strRef>
          </c:tx>
          <c:spPr>
            <a:ln>
              <a:noFill/>
            </a:ln>
          </c:spPr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Sheet1!$D$22:$M$22</c:f>
              <c:numCache>
                <c:formatCode>0.0000</c:formatCode>
                <c:ptCount val="10"/>
                <c:pt idx="0">
                  <c:v>0.00112475806309664</c:v>
                </c:pt>
                <c:pt idx="1">
                  <c:v>-0.00415237520234246</c:v>
                </c:pt>
                <c:pt idx="2">
                  <c:v>-0.0111088639553689</c:v>
                </c:pt>
                <c:pt idx="3">
                  <c:v>-0.0154297081960129</c:v>
                </c:pt>
                <c:pt idx="4">
                  <c:v>-0.0175915745910014</c:v>
                </c:pt>
                <c:pt idx="5">
                  <c:v>-0.0180077964736343</c:v>
                </c:pt>
                <c:pt idx="6">
                  <c:v>-0.0169400405105433</c:v>
                </c:pt>
                <c:pt idx="7">
                  <c:v>-0.0145566400350894</c:v>
                </c:pt>
                <c:pt idx="8">
                  <c:v>-0.010970928380574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Sheet1!$C$23</c:f>
              <c:strCache>
                <c:ptCount val="1"/>
                <c:pt idx="0">
                  <c:v>steady state</c:v>
                </c:pt>
              </c:strCache>
            </c:strRef>
          </c:tx>
          <c:xVal>
            <c:numRef>
              <c:f>Sheet1!$D$15:$M$15</c:f>
              <c:numCache>
                <c:formatCode>0.0000</c:formatCode>
                <c:ptCount val="10"/>
                <c:pt idx="0">
                  <c:v>0.0353181229129489</c:v>
                </c:pt>
                <c:pt idx="1">
                  <c:v>0.0789737236710469</c:v>
                </c:pt>
                <c:pt idx="2">
                  <c:v>0.127341303115778</c:v>
                </c:pt>
                <c:pt idx="3">
                  <c:v>0.176590614564746</c:v>
                </c:pt>
                <c:pt idx="4">
                  <c:v>0.226146328844537</c:v>
                </c:pt>
                <c:pt idx="5">
                  <c:v>0.275843358034492</c:v>
                </c:pt>
                <c:pt idx="6">
                  <c:v>0.325617004344068</c:v>
                </c:pt>
                <c:pt idx="7">
                  <c:v>0.375436796396733</c:v>
                </c:pt>
                <c:pt idx="8">
                  <c:v>0.425286517401688</c:v>
                </c:pt>
                <c:pt idx="9">
                  <c:v>0.474499999999998</c:v>
                </c:pt>
              </c:numCache>
            </c:numRef>
          </c:xVal>
          <c:yVal>
            <c:numRef>
              <c:f>Sheet1!$D$23:$M$23</c:f>
              <c:numCache>
                <c:formatCode>0.0000</c:formatCode>
                <c:ptCount val="10"/>
                <c:pt idx="0">
                  <c:v>0.00112420250754219</c:v>
                </c:pt>
                <c:pt idx="1">
                  <c:v>-0.00415293075789647</c:v>
                </c:pt>
                <c:pt idx="2">
                  <c:v>-0.0111094195109229</c:v>
                </c:pt>
                <c:pt idx="3">
                  <c:v>-0.0154302637516304</c:v>
                </c:pt>
                <c:pt idx="4">
                  <c:v>-0.0175921301465554</c:v>
                </c:pt>
                <c:pt idx="5">
                  <c:v>-0.0180077964736343</c:v>
                </c:pt>
                <c:pt idx="6">
                  <c:v>-0.0169400405105433</c:v>
                </c:pt>
                <c:pt idx="7">
                  <c:v>-0.0145571955906435</c:v>
                </c:pt>
                <c:pt idx="8">
                  <c:v>-0.0109714839361282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71912"/>
        <c:axId val="2077210952"/>
      </c:scatterChart>
      <c:valAx>
        <c:axId val="20450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Radias [cm]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2077210952"/>
        <c:crosses val="autoZero"/>
        <c:crossBetween val="midCat"/>
      </c:valAx>
      <c:valAx>
        <c:axId val="207721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Difference [K]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4507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25</xdr:row>
      <xdr:rowOff>31750</xdr:rowOff>
    </xdr:from>
    <xdr:to>
      <xdr:col>6</xdr:col>
      <xdr:colOff>444500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317500</xdr:colOff>
      <xdr:row>44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"/>
  <sheetViews>
    <sheetView tabSelected="1" topLeftCell="B1" workbookViewId="0">
      <selection activeCell="E3" sqref="E3"/>
    </sheetView>
  </sheetViews>
  <sheetFormatPr baseColWidth="10" defaultRowHeight="15" x14ac:dyDescent="0"/>
  <cols>
    <col min="2" max="2" width="17" bestFit="1" customWidth="1"/>
    <col min="3" max="3" width="20.1640625" bestFit="1" customWidth="1"/>
    <col min="5" max="5" width="10.83203125" style="3"/>
  </cols>
  <sheetData>
    <row r="3" spans="2:15">
      <c r="C3" s="3" t="s">
        <v>17</v>
      </c>
      <c r="D3" s="3">
        <v>0.4</v>
      </c>
      <c r="E3" s="3" t="s">
        <v>19</v>
      </c>
    </row>
    <row r="4" spans="2:15">
      <c r="C4" s="3" t="s">
        <v>18</v>
      </c>
      <c r="D4" s="3">
        <f>D3/(PI()*(D6/100)^2)</f>
        <v>5655.0660935760652</v>
      </c>
      <c r="E4" s="3" t="s">
        <v>9</v>
      </c>
    </row>
    <row r="5" spans="2:15">
      <c r="C5" s="3" t="s">
        <v>7</v>
      </c>
      <c r="D5" s="3">
        <v>14.83</v>
      </c>
      <c r="E5" s="3" t="s">
        <v>15</v>
      </c>
    </row>
    <row r="6" spans="2:15">
      <c r="C6" s="3" t="s">
        <v>8</v>
      </c>
      <c r="D6" s="2">
        <f>M15</f>
        <v>0.47449999999999787</v>
      </c>
      <c r="E6" s="3" t="s">
        <v>10</v>
      </c>
      <c r="F6" s="4">
        <f>R_rod*2</f>
        <v>0.94899999999999574</v>
      </c>
    </row>
    <row r="9" spans="2:15">
      <c r="B9" s="3"/>
      <c r="C9" s="3" t="s">
        <v>1</v>
      </c>
      <c r="D9" s="1">
        <v>1.1587310666977999E-3</v>
      </c>
      <c r="E9" s="6">
        <v>2.59100143277713E-3</v>
      </c>
      <c r="F9" s="1">
        <v>4.1778642754520196E-3</v>
      </c>
      <c r="G9" s="1">
        <v>5.7936553334890298E-3</v>
      </c>
      <c r="H9" s="1">
        <v>7.4194989778391396E-3</v>
      </c>
      <c r="I9" s="1">
        <v>9.0499789381395107E-3</v>
      </c>
      <c r="J9" s="1">
        <v>1.06829725834668E-2</v>
      </c>
      <c r="K9" s="1">
        <v>1.23174801967432E-2</v>
      </c>
      <c r="L9" s="1">
        <v>1.3952969731026501E-2</v>
      </c>
      <c r="M9" s="1">
        <v>1.5567585301837199E-2</v>
      </c>
      <c r="N9" s="1">
        <v>1.55807086614173E-2</v>
      </c>
      <c r="O9" s="1">
        <v>1.55839895013123E-2</v>
      </c>
    </row>
    <row r="10" spans="2:15">
      <c r="B10" s="3" t="s">
        <v>4</v>
      </c>
      <c r="C10" s="3" t="s">
        <v>2</v>
      </c>
      <c r="D10">
        <v>564.72069399999998</v>
      </c>
      <c r="E10" s="3">
        <v>564.64457500000003</v>
      </c>
      <c r="F10">
        <v>564.485861</v>
      </c>
      <c r="G10">
        <v>564.23678500000005</v>
      </c>
      <c r="H10">
        <v>563.89820399999996</v>
      </c>
      <c r="I10">
        <v>563.47086400000001</v>
      </c>
      <c r="J10">
        <v>562.95523500000002</v>
      </c>
      <c r="K10">
        <v>562.35162100000002</v>
      </c>
      <c r="L10">
        <v>561.66022399999997</v>
      </c>
      <c r="M10">
        <v>560.88061700000003</v>
      </c>
      <c r="N10">
        <v>560.141752</v>
      </c>
      <c r="O10">
        <v>559.40327500000001</v>
      </c>
    </row>
    <row r="11" spans="2:15">
      <c r="B11" s="3" t="s">
        <v>3</v>
      </c>
      <c r="C11" s="3" t="s">
        <v>2</v>
      </c>
      <c r="D11">
        <v>564.72069199999999</v>
      </c>
      <c r="E11" s="3">
        <v>564.64457300000004</v>
      </c>
      <c r="F11">
        <v>564.485859</v>
      </c>
      <c r="G11">
        <v>564.23678299999995</v>
      </c>
      <c r="H11">
        <v>563.89820299999997</v>
      </c>
      <c r="I11">
        <v>563.47086300000001</v>
      </c>
      <c r="J11">
        <v>562.95523400000002</v>
      </c>
      <c r="K11">
        <v>562.35161900000003</v>
      </c>
      <c r="L11">
        <v>561.66022199999998</v>
      </c>
      <c r="M11">
        <v>560.88061600000003</v>
      </c>
      <c r="N11">
        <v>560.141751</v>
      </c>
      <c r="O11">
        <v>559.40327400000001</v>
      </c>
    </row>
    <row r="12" spans="2:15">
      <c r="B12" s="3" t="s">
        <v>5</v>
      </c>
      <c r="C12" s="3" t="s">
        <v>2</v>
      </c>
      <c r="D12">
        <v>564.72069399999998</v>
      </c>
      <c r="E12" s="3">
        <v>564.64457500000003</v>
      </c>
      <c r="F12">
        <v>564.485861</v>
      </c>
      <c r="G12">
        <v>564.23678500000005</v>
      </c>
      <c r="H12">
        <v>563.89820499999996</v>
      </c>
      <c r="I12">
        <v>563.47086400000001</v>
      </c>
      <c r="J12">
        <v>562.95523500000002</v>
      </c>
      <c r="K12">
        <v>562.35162100000002</v>
      </c>
      <c r="L12">
        <v>561.66022399999997</v>
      </c>
      <c r="M12">
        <v>560.88061700000003</v>
      </c>
      <c r="N12">
        <v>560.141752</v>
      </c>
      <c r="O12">
        <v>559.40327500000001</v>
      </c>
    </row>
    <row r="14" spans="2:15">
      <c r="C14" s="3" t="s">
        <v>20</v>
      </c>
      <c r="D14" s="2">
        <f>D15</f>
        <v>3.5318122912948939E-2</v>
      </c>
      <c r="E14" s="2">
        <f>E15-D15</f>
        <v>4.3655600758097983E-2</v>
      </c>
      <c r="F14" s="2">
        <f t="shared" ref="F14" si="0">F15</f>
        <v>0.12734130311577757</v>
      </c>
      <c r="G14" s="2">
        <f t="shared" ref="G14" si="1">G15-F15</f>
        <v>4.9249311448968047E-2</v>
      </c>
      <c r="H14" s="2">
        <f t="shared" ref="H14" si="2">H15</f>
        <v>0.22614632884453698</v>
      </c>
      <c r="I14" s="2">
        <f t="shared" ref="I14" si="3">I15-H15</f>
        <v>4.9697029189955305E-2</v>
      </c>
      <c r="J14" s="2">
        <f t="shared" ref="J14" si="4">J15</f>
        <v>0.32561700434406804</v>
      </c>
      <c r="K14" s="2">
        <f t="shared" ref="K14" si="5">K15-J15</f>
        <v>4.9819792052664735E-2</v>
      </c>
      <c r="L14" s="2">
        <f t="shared" ref="L14" si="6">L15</f>
        <v>0.42528651740168777</v>
      </c>
      <c r="M14" s="2">
        <f t="shared" ref="M14" si="7">M15-L15</f>
        <v>4.9213482598310099E-2</v>
      </c>
    </row>
    <row r="15" spans="2:15">
      <c r="C15" s="3" t="s">
        <v>6</v>
      </c>
      <c r="D15" s="2">
        <f t="shared" ref="D15:M15" si="8">D9*t_ft_cm</f>
        <v>3.5318122912948939E-2</v>
      </c>
      <c r="E15" s="2">
        <f t="shared" si="8"/>
        <v>7.8973723671046922E-2</v>
      </c>
      <c r="F15" s="2">
        <f t="shared" si="8"/>
        <v>0.12734130311577757</v>
      </c>
      <c r="G15" s="2">
        <f t="shared" si="8"/>
        <v>0.17659061456474562</v>
      </c>
      <c r="H15" s="2">
        <f t="shared" si="8"/>
        <v>0.22614632884453698</v>
      </c>
      <c r="I15" s="2">
        <f t="shared" si="8"/>
        <v>0.27584335803449228</v>
      </c>
      <c r="J15" s="2">
        <f t="shared" si="8"/>
        <v>0.32561700434406804</v>
      </c>
      <c r="K15" s="2">
        <f t="shared" si="8"/>
        <v>0.37543679639673277</v>
      </c>
      <c r="L15" s="2">
        <f t="shared" si="8"/>
        <v>0.42528651740168777</v>
      </c>
      <c r="M15" s="2">
        <f t="shared" si="8"/>
        <v>0.47449999999999787</v>
      </c>
      <c r="N15" s="2"/>
      <c r="O15" s="2"/>
    </row>
    <row r="16" spans="2:15">
      <c r="B16" s="5" t="s">
        <v>16</v>
      </c>
      <c r="C16" s="3" t="s">
        <v>21</v>
      </c>
      <c r="D16" s="2">
        <f t="shared" ref="D16:M16" si="9">q_linear/(4*PI()*tco/1000)*(1-(D15/R_rod)^2)</f>
        <v>2.1345003136186262</v>
      </c>
      <c r="E16" s="2">
        <f t="shared" si="9"/>
        <v>2.0869348470198825</v>
      </c>
      <c r="F16" s="2">
        <f t="shared" si="9"/>
        <v>1.991803913822394</v>
      </c>
      <c r="G16" s="2">
        <f t="shared" si="9"/>
        <v>1.8491075140261615</v>
      </c>
      <c r="H16" s="2">
        <f t="shared" si="9"/>
        <v>1.6588456476311848</v>
      </c>
      <c r="I16" s="2">
        <f t="shared" si="9"/>
        <v>1.421018314637464</v>
      </c>
      <c r="J16" s="2">
        <f t="shared" si="9"/>
        <v>1.135625515045005</v>
      </c>
      <c r="K16" s="2">
        <f t="shared" si="9"/>
        <v>0.80266724885379737</v>
      </c>
      <c r="L16" s="2">
        <f t="shared" si="9"/>
        <v>0.42214351606383949</v>
      </c>
      <c r="M16" s="2">
        <f t="shared" si="9"/>
        <v>0</v>
      </c>
      <c r="N16" s="2"/>
      <c r="O16" s="2"/>
    </row>
    <row r="17" spans="2:13">
      <c r="B17" s="5"/>
      <c r="C17" s="3" t="s">
        <v>23</v>
      </c>
      <c r="D17" s="2">
        <f>(D10-$M10)*5/9</f>
        <v>2.1333761111110841</v>
      </c>
      <c r="E17" s="2">
        <f t="shared" ref="E17:L17" si="10">(E10-$M10)*5/9</f>
        <v>2.091087777777779</v>
      </c>
      <c r="F17" s="2">
        <f t="shared" si="10"/>
        <v>2.0029133333333169</v>
      </c>
      <c r="G17" s="2">
        <f t="shared" si="10"/>
        <v>1.8645377777777918</v>
      </c>
      <c r="H17" s="2">
        <f t="shared" si="10"/>
        <v>1.6764372222221862</v>
      </c>
      <c r="I17" s="2">
        <f t="shared" si="10"/>
        <v>1.4390261111110982</v>
      </c>
      <c r="J17" s="2">
        <f t="shared" si="10"/>
        <v>1.1525655555555483</v>
      </c>
      <c r="K17" s="2">
        <f t="shared" si="10"/>
        <v>0.81722444444444087</v>
      </c>
      <c r="L17" s="2">
        <f t="shared" si="10"/>
        <v>0.43311499999996766</v>
      </c>
      <c r="M17" s="2">
        <f t="shared" ref="M17" si="11">(M10-$M10)*5/9</f>
        <v>0</v>
      </c>
    </row>
    <row r="18" spans="2:13">
      <c r="B18" s="5"/>
      <c r="C18" s="3" t="s">
        <v>14</v>
      </c>
      <c r="D18" s="2">
        <f t="shared" ref="D18:L19" si="12">(D11-$M11)*5/9</f>
        <v>2.1333755555555296</v>
      </c>
      <c r="E18" s="2">
        <f t="shared" si="12"/>
        <v>2.091087222222225</v>
      </c>
      <c r="F18" s="2">
        <f t="shared" si="12"/>
        <v>2.0029127777777629</v>
      </c>
      <c r="G18" s="2">
        <f t="shared" si="12"/>
        <v>1.8645372222221743</v>
      </c>
      <c r="H18" s="2">
        <f t="shared" si="12"/>
        <v>1.6764372222221862</v>
      </c>
      <c r="I18" s="2">
        <f t="shared" si="12"/>
        <v>1.4390261111110982</v>
      </c>
      <c r="J18" s="2">
        <f t="shared" si="12"/>
        <v>1.1525655555555483</v>
      </c>
      <c r="K18" s="2">
        <f t="shared" si="12"/>
        <v>0.81722388888888675</v>
      </c>
      <c r="L18" s="2">
        <f t="shared" si="12"/>
        <v>0.43311444444441349</v>
      </c>
      <c r="M18" s="2">
        <f t="shared" ref="M18" si="13">(M11-$M11)*5/9</f>
        <v>0</v>
      </c>
    </row>
    <row r="19" spans="2:13">
      <c r="B19" s="5"/>
      <c r="C19" s="3" t="s">
        <v>5</v>
      </c>
      <c r="D19" s="2">
        <f t="shared" si="12"/>
        <v>2.1333761111110841</v>
      </c>
      <c r="E19" s="2">
        <f t="shared" si="12"/>
        <v>2.091087777777779</v>
      </c>
      <c r="F19" s="2">
        <f t="shared" si="12"/>
        <v>2.0029133333333169</v>
      </c>
      <c r="G19" s="2">
        <f t="shared" si="12"/>
        <v>1.8645377777777918</v>
      </c>
      <c r="H19" s="2">
        <f t="shared" si="12"/>
        <v>1.6764377777777402</v>
      </c>
      <c r="I19" s="2">
        <f t="shared" si="12"/>
        <v>1.4390261111110982</v>
      </c>
      <c r="J19" s="2">
        <f t="shared" si="12"/>
        <v>1.1525655555555483</v>
      </c>
      <c r="K19" s="2">
        <f t="shared" si="12"/>
        <v>0.81722444444444087</v>
      </c>
      <c r="L19" s="2">
        <f t="shared" si="12"/>
        <v>0.43311499999996766</v>
      </c>
      <c r="M19" s="2">
        <f>(M12-$M12)*5/9</f>
        <v>0</v>
      </c>
    </row>
    <row r="20" spans="2:13">
      <c r="B20" s="5" t="s">
        <v>22</v>
      </c>
      <c r="C20" s="3" t="str">
        <f>C16</f>
        <v>analytical</v>
      </c>
      <c r="D20" s="2">
        <f>(D$16-D16)</f>
        <v>0</v>
      </c>
      <c r="E20" s="2">
        <f t="shared" ref="E20:M20" si="14">(E$16-E16)</f>
        <v>0</v>
      </c>
      <c r="F20" s="2">
        <f t="shared" si="14"/>
        <v>0</v>
      </c>
      <c r="G20" s="2">
        <f t="shared" si="14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K20" s="2">
        <f t="shared" si="14"/>
        <v>0</v>
      </c>
      <c r="L20" s="2">
        <f t="shared" si="14"/>
        <v>0</v>
      </c>
      <c r="M20" s="2">
        <f t="shared" si="14"/>
        <v>0</v>
      </c>
    </row>
    <row r="21" spans="2:13">
      <c r="B21" s="5"/>
      <c r="C21" s="3" t="str">
        <f t="shared" ref="C21:C23" si="15">C17</f>
        <v>semi-implicit</v>
      </c>
      <c r="D21" s="2">
        <f t="shared" ref="D21:M23" si="16">(D$16-D17)</f>
        <v>1.1242025075421935E-3</v>
      </c>
      <c r="E21" s="2">
        <f t="shared" si="16"/>
        <v>-4.1529307578964669E-3</v>
      </c>
      <c r="F21" s="2">
        <f t="shared" si="16"/>
        <v>-1.1109419510922924E-2</v>
      </c>
      <c r="G21" s="2">
        <f t="shared" si="16"/>
        <v>-1.5430263751630369E-2</v>
      </c>
      <c r="H21" s="2">
        <f t="shared" si="16"/>
        <v>-1.7591574591001358E-2</v>
      </c>
      <c r="I21" s="2">
        <f t="shared" si="16"/>
        <v>-1.8007796473634263E-2</v>
      </c>
      <c r="J21" s="2">
        <f t="shared" si="16"/>
        <v>-1.6940040510543319E-2</v>
      </c>
      <c r="K21" s="2">
        <f t="shared" si="16"/>
        <v>-1.4557195590643501E-2</v>
      </c>
      <c r="L21" s="2">
        <f t="shared" si="16"/>
        <v>-1.0971483936128179E-2</v>
      </c>
      <c r="M21" s="2">
        <f t="shared" si="16"/>
        <v>0</v>
      </c>
    </row>
    <row r="22" spans="2:13">
      <c r="B22" s="5"/>
      <c r="C22" s="3" t="str">
        <f t="shared" si="15"/>
        <v>implicit</v>
      </c>
      <c r="D22" s="2">
        <f t="shared" si="16"/>
        <v>1.1247580630966425E-3</v>
      </c>
      <c r="E22" s="2">
        <f t="shared" si="16"/>
        <v>-4.152375202342462E-3</v>
      </c>
      <c r="F22" s="2">
        <f t="shared" si="16"/>
        <v>-1.1108863955368919E-2</v>
      </c>
      <c r="G22" s="2">
        <f t="shared" si="16"/>
        <v>-1.5429708196012859E-2</v>
      </c>
      <c r="H22" s="2">
        <f t="shared" si="16"/>
        <v>-1.7591574591001358E-2</v>
      </c>
      <c r="I22" s="2">
        <f t="shared" si="16"/>
        <v>-1.8007796473634263E-2</v>
      </c>
      <c r="J22" s="2">
        <f t="shared" si="16"/>
        <v>-1.6940040510543319E-2</v>
      </c>
      <c r="K22" s="2">
        <f t="shared" si="16"/>
        <v>-1.4556640035089385E-2</v>
      </c>
      <c r="L22" s="2">
        <f t="shared" si="16"/>
        <v>-1.0970928380574008E-2</v>
      </c>
      <c r="M22" s="2">
        <f t="shared" si="16"/>
        <v>0</v>
      </c>
    </row>
    <row r="23" spans="2:13">
      <c r="B23" s="5"/>
      <c r="C23" s="3" t="str">
        <f t="shared" si="15"/>
        <v>steady state</v>
      </c>
      <c r="D23" s="2">
        <f t="shared" si="16"/>
        <v>1.1242025075421935E-3</v>
      </c>
      <c r="E23" s="2">
        <f t="shared" si="16"/>
        <v>-4.1529307578964669E-3</v>
      </c>
      <c r="F23" s="2">
        <f t="shared" si="16"/>
        <v>-1.1109419510922924E-2</v>
      </c>
      <c r="G23" s="2">
        <f t="shared" si="16"/>
        <v>-1.5430263751630369E-2</v>
      </c>
      <c r="H23" s="2">
        <f t="shared" si="16"/>
        <v>-1.7592130146555363E-2</v>
      </c>
      <c r="I23" s="2">
        <f t="shared" si="16"/>
        <v>-1.8007796473634263E-2</v>
      </c>
      <c r="J23" s="2">
        <f t="shared" si="16"/>
        <v>-1.6940040510543319E-2</v>
      </c>
      <c r="K23" s="2">
        <f t="shared" si="16"/>
        <v>-1.4557195590643501E-2</v>
      </c>
      <c r="L23" s="2">
        <f t="shared" si="16"/>
        <v>-1.0971483936128179E-2</v>
      </c>
      <c r="M23" s="2">
        <f t="shared" si="16"/>
        <v>0</v>
      </c>
    </row>
  </sheetData>
  <mergeCells count="2">
    <mergeCell ref="B16:B19"/>
    <mergeCell ref="B20:B2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6" sqref="C4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4" sqref="C4"/>
    </sheetView>
  </sheetViews>
  <sheetFormatPr baseColWidth="10" defaultRowHeight="15" x14ac:dyDescent="0"/>
  <sheetData>
    <row r="3" spans="2:4">
      <c r="B3" t="s">
        <v>12</v>
      </c>
      <c r="C3">
        <v>30.48</v>
      </c>
      <c r="D3" t="s">
        <v>0</v>
      </c>
    </row>
    <row r="4" spans="2:4">
      <c r="B4" t="s">
        <v>13</v>
      </c>
      <c r="C4">
        <v>1.0543499999999999</v>
      </c>
      <c r="D4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Dances</dc:creator>
  <cp:lastModifiedBy>Chris Dances</cp:lastModifiedBy>
  <dcterms:created xsi:type="dcterms:W3CDTF">2015-03-10T20:39:06Z</dcterms:created>
  <dcterms:modified xsi:type="dcterms:W3CDTF">2015-03-18T19:03:00Z</dcterms:modified>
</cp:coreProperties>
</file>