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iandms-my.sharepoint.com/personal/clinton_davenport_shi_com/Documents/Personal/"/>
    </mc:Choice>
  </mc:AlternateContent>
  <xr:revisionPtr revIDLastSave="34" documentId="8_{21703378-2A2A-AC4E-B877-934927D9E7FC}" xr6:coauthVersionLast="47" xr6:coauthVersionMax="47" xr10:uidLastSave="{7B507040-4B59-4B06-82D8-E50AD877FF15}"/>
  <bookViews>
    <workbookView xWindow="-120" yWindow="330" windowWidth="33510" windowHeight="22425" xr2:uid="{CB5E2608-74ED-804E-986F-6D4A353708E7}"/>
  </bookViews>
  <sheets>
    <sheet name="Sheet1" sheetId="1" r:id="rId1"/>
  </sheets>
  <definedNames>
    <definedName name="IN_AGR">Sheet1!$B$5</definedName>
    <definedName name="IN_Backup_PPG">Sheet1!$B$8</definedName>
    <definedName name="IN_Backup_Retention_Daily">Sheet1!$B$7</definedName>
    <definedName name="IN_Backup_Retention_Monthly">Sheet1!#REF!</definedName>
    <definedName name="IN_Backup_Retention_Weekly">Sheet1!#REF!</definedName>
    <definedName name="IN_Backup_Retention_Yearly">Sheet1!#REF!</definedName>
    <definedName name="IN_DCR">Sheet1!$B$6</definedName>
    <definedName name="IN_Disk_Size">Sheet1!$B$3</definedName>
    <definedName name="IN_Snaps_per_Day">Sheet1!$B$4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14" i="1" s="1"/>
  <c r="B11" i="1"/>
  <c r="B17" i="1"/>
  <c r="D17" i="1" s="1"/>
  <c r="E17" i="1" s="1"/>
  <c r="F17" i="1" s="1"/>
  <c r="B12" i="1"/>
  <c r="B18" i="1" l="1"/>
  <c r="C17" i="1"/>
  <c r="C18" i="1" l="1"/>
  <c r="D18" i="1"/>
  <c r="E18" i="1" s="1"/>
  <c r="F18" i="1" s="1"/>
  <c r="B19" i="1"/>
  <c r="D19" i="1" s="1"/>
  <c r="E19" i="1" s="1"/>
  <c r="F19" i="1" s="1"/>
  <c r="C19" i="1" l="1"/>
  <c r="B20" i="1"/>
  <c r="D20" i="1" s="1"/>
  <c r="E20" i="1" s="1"/>
  <c r="F20" i="1" s="1"/>
  <c r="B21" i="1"/>
  <c r="D21" i="1" s="1"/>
  <c r="E21" i="1" s="1"/>
  <c r="F21" i="1" s="1"/>
  <c r="C20" i="1"/>
  <c r="B22" i="1" l="1"/>
  <c r="D22" i="1" s="1"/>
  <c r="E22" i="1" s="1"/>
  <c r="F22" i="1" s="1"/>
  <c r="C21" i="1"/>
  <c r="B23" i="1" l="1"/>
  <c r="D23" i="1" s="1"/>
  <c r="E23" i="1" s="1"/>
  <c r="F23" i="1" s="1"/>
  <c r="C22" i="1"/>
  <c r="B24" i="1" l="1"/>
  <c r="D24" i="1" s="1"/>
  <c r="E24" i="1" s="1"/>
  <c r="F24" i="1" s="1"/>
  <c r="C23" i="1"/>
  <c r="B25" i="1" l="1"/>
  <c r="D25" i="1" s="1"/>
  <c r="E25" i="1" s="1"/>
  <c r="F25" i="1" s="1"/>
  <c r="C24" i="1"/>
  <c r="B26" i="1" l="1"/>
  <c r="D26" i="1" s="1"/>
  <c r="E26" i="1" s="1"/>
  <c r="F26" i="1" s="1"/>
  <c r="C25" i="1"/>
  <c r="B27" i="1" l="1"/>
  <c r="D27" i="1" s="1"/>
  <c r="E27" i="1" s="1"/>
  <c r="F27" i="1" s="1"/>
  <c r="C26" i="1"/>
  <c r="B28" i="1" l="1"/>
  <c r="D28" i="1" s="1"/>
  <c r="E28" i="1" s="1"/>
  <c r="F28" i="1" s="1"/>
  <c r="C27" i="1"/>
  <c r="B29" i="1" l="1"/>
  <c r="D29" i="1" s="1"/>
  <c r="E29" i="1" s="1"/>
  <c r="F29" i="1" s="1"/>
  <c r="C28" i="1"/>
  <c r="B30" i="1" l="1"/>
  <c r="D30" i="1" s="1"/>
  <c r="E30" i="1" s="1"/>
  <c r="F30" i="1" s="1"/>
  <c r="C29" i="1"/>
  <c r="B31" i="1" l="1"/>
  <c r="D31" i="1" s="1"/>
  <c r="E31" i="1" s="1"/>
  <c r="F31" i="1" s="1"/>
  <c r="C30" i="1"/>
  <c r="B32" i="1" l="1"/>
  <c r="D32" i="1" s="1"/>
  <c r="E32" i="1" s="1"/>
  <c r="F32" i="1" s="1"/>
  <c r="C31" i="1"/>
  <c r="B33" i="1" l="1"/>
  <c r="D33" i="1" s="1"/>
  <c r="E33" i="1" s="1"/>
  <c r="F33" i="1" s="1"/>
  <c r="C32" i="1"/>
  <c r="B34" i="1" l="1"/>
  <c r="D34" i="1" s="1"/>
  <c r="E34" i="1" s="1"/>
  <c r="F34" i="1" s="1"/>
  <c r="C33" i="1"/>
  <c r="B35" i="1" l="1"/>
  <c r="D35" i="1" s="1"/>
  <c r="E35" i="1" s="1"/>
  <c r="F35" i="1" s="1"/>
  <c r="C34" i="1"/>
  <c r="B36" i="1" l="1"/>
  <c r="D36" i="1" s="1"/>
  <c r="E36" i="1" s="1"/>
  <c r="F36" i="1" s="1"/>
  <c r="C35" i="1"/>
  <c r="B37" i="1" l="1"/>
  <c r="D37" i="1" s="1"/>
  <c r="E37" i="1" s="1"/>
  <c r="F37" i="1" s="1"/>
  <c r="C36" i="1"/>
  <c r="B38" i="1" l="1"/>
  <c r="D38" i="1" s="1"/>
  <c r="E38" i="1" s="1"/>
  <c r="F38" i="1" s="1"/>
  <c r="C37" i="1"/>
  <c r="B39" i="1" l="1"/>
  <c r="D39" i="1" s="1"/>
  <c r="E39" i="1" s="1"/>
  <c r="F39" i="1" s="1"/>
  <c r="C38" i="1"/>
  <c r="B40" i="1" l="1"/>
  <c r="D40" i="1" s="1"/>
  <c r="E40" i="1" s="1"/>
  <c r="F40" i="1" s="1"/>
  <c r="C39" i="1"/>
  <c r="B41" i="1" l="1"/>
  <c r="D41" i="1" s="1"/>
  <c r="E41" i="1" s="1"/>
  <c r="F41" i="1" s="1"/>
  <c r="C40" i="1"/>
  <c r="B42" i="1" l="1"/>
  <c r="D42" i="1" s="1"/>
  <c r="E42" i="1" s="1"/>
  <c r="F42" i="1" s="1"/>
  <c r="C41" i="1"/>
  <c r="B43" i="1" l="1"/>
  <c r="D43" i="1" s="1"/>
  <c r="E43" i="1" s="1"/>
  <c r="F43" i="1" s="1"/>
  <c r="C42" i="1"/>
  <c r="B44" i="1" l="1"/>
  <c r="D44" i="1" s="1"/>
  <c r="E44" i="1" s="1"/>
  <c r="F44" i="1" s="1"/>
  <c r="C43" i="1"/>
  <c r="B45" i="1" l="1"/>
  <c r="D45" i="1" s="1"/>
  <c r="E45" i="1" s="1"/>
  <c r="F45" i="1" s="1"/>
  <c r="C44" i="1"/>
  <c r="B46" i="1" l="1"/>
  <c r="C45" i="1"/>
  <c r="C46" i="1" l="1"/>
  <c r="C47" i="1" s="1"/>
  <c r="D46" i="1"/>
  <c r="E46" i="1" s="1"/>
  <c r="F46" i="1" s="1"/>
  <c r="B47" i="1"/>
  <c r="D47" i="1" l="1"/>
  <c r="F47" i="1" l="1"/>
  <c r="C13" i="1" s="1"/>
  <c r="E47" i="1"/>
  <c r="B13" i="1" l="1"/>
  <c r="D13" i="1" l="1"/>
  <c r="D14" i="1"/>
</calcChain>
</file>

<file path=xl/sharedStrings.xml><?xml version="1.0" encoding="utf-8"?>
<sst xmlns="http://schemas.openxmlformats.org/spreadsheetml/2006/main" count="21" uniqueCount="21">
  <si>
    <t>Expected Annual Growth Rate (Please use %)</t>
  </si>
  <si>
    <t>Daily Retention Period (Days)</t>
  </si>
  <si>
    <t>AWS Backup Price (Per GB)</t>
  </si>
  <si>
    <t>Size of the Disk (GB)</t>
  </si>
  <si>
    <t>Anticipated Daily Change/Manipulated GBs per day</t>
  </si>
  <si>
    <t>Number of Snapshots/Backups a day</t>
  </si>
  <si>
    <t>Average Monthly Change (GB)</t>
  </si>
  <si>
    <t>Results</t>
  </si>
  <si>
    <t>Total GB Churn per Day</t>
  </si>
  <si>
    <t>Disk Size</t>
  </si>
  <si>
    <t>Initial GB Churn per Snapshot</t>
  </si>
  <si>
    <t>Day in the Month</t>
  </si>
  <si>
    <t>Delta</t>
  </si>
  <si>
    <t>Avg Backup Size</t>
  </si>
  <si>
    <t>Total For 1 Month</t>
  </si>
  <si>
    <t>Monthly Change Charge</t>
  </si>
  <si>
    <t>Total</t>
  </si>
  <si>
    <t>Input Parameters</t>
  </si>
  <si>
    <t>Cost for the Initial Full Snapshot</t>
  </si>
  <si>
    <r>
      <t xml:space="preserve">Total Backup Size
</t>
    </r>
    <r>
      <rPr>
        <b/>
        <sz val="9"/>
        <color theme="0"/>
        <rFont val="Calibri"/>
        <family val="2"/>
        <scheme val="minor"/>
      </rPr>
      <t>(Includes Daily Retention Period)</t>
    </r>
  </si>
  <si>
    <r>
      <t xml:space="preserve">Cost Per Day w/Retention Period
</t>
    </r>
    <r>
      <rPr>
        <b/>
        <sz val="9"/>
        <color theme="0"/>
        <rFont val="Calibri"/>
        <family val="2"/>
        <scheme val="minor"/>
      </rPr>
      <t>(Doesn't include Initial Backup with Full Disk)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</si>
</sst>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"/>
    <numFmt numFmtId="165" formatCode="0.0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theme="0"/>
      </right>
      <top style="thick">
        <color auto="1"/>
      </top>
      <bottom style="thin">
        <color auto="1"/>
      </bottom>
      <diagonal/>
    </border>
    <border>
      <left style="medium">
        <color theme="0"/>
      </left>
      <right style="medium">
        <color theme="0"/>
      </right>
      <top style="thick">
        <color auto="1"/>
      </top>
      <bottom style="thin">
        <color auto="1"/>
      </bottom>
      <diagonal/>
    </border>
    <border>
      <left style="medium">
        <color theme="0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theme="0"/>
      </right>
      <top style="thin">
        <color auto="1"/>
      </top>
      <bottom style="thin">
        <color auto="1"/>
      </bottom>
      <diagonal/>
    </border>
    <border>
      <left style="medium">
        <color theme="0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theme="0"/>
      </right>
      <top style="thick">
        <color auto="1"/>
      </top>
      <bottom style="thick">
        <color auto="1"/>
      </bottom>
      <diagonal/>
    </border>
    <border>
      <left style="medium">
        <color theme="0"/>
      </left>
      <right style="medium">
        <color theme="0"/>
      </right>
      <top style="thick">
        <color auto="1"/>
      </top>
      <bottom style="thick">
        <color auto="1"/>
      </bottom>
      <diagonal/>
    </border>
    <border>
      <left style="medium">
        <color theme="0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44" fontId="0" fillId="0" borderId="0" xfId="1" applyFont="1"/>
    <xf numFmtId="165" fontId="0" fillId="0" borderId="0" xfId="2" applyNumberFormat="1" applyFont="1"/>
    <xf numFmtId="0" fontId="0" fillId="0" borderId="0" xfId="0" applyAlignment="1">
      <alignment wrapText="1"/>
    </xf>
    <xf numFmtId="44" fontId="0" fillId="0" borderId="0" xfId="0" applyNumberFormat="1"/>
    <xf numFmtId="0" fontId="0" fillId="0" borderId="2" xfId="0" applyBorder="1" applyAlignment="1">
      <alignment horizontal="right"/>
    </xf>
    <xf numFmtId="0" fontId="0" fillId="0" borderId="1" xfId="0" applyBorder="1"/>
    <xf numFmtId="0" fontId="0" fillId="0" borderId="5" xfId="0" applyBorder="1"/>
    <xf numFmtId="44" fontId="0" fillId="0" borderId="6" xfId="1" applyFont="1" applyBorder="1"/>
    <xf numFmtId="0" fontId="0" fillId="0" borderId="7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righ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0" fontId="0" fillId="3" borderId="6" xfId="2" applyNumberFormat="1" applyFont="1" applyFill="1" applyBorder="1" applyAlignment="1">
      <alignment horizontal="center"/>
    </xf>
    <xf numFmtId="44" fontId="0" fillId="3" borderId="9" xfId="1" applyFon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44" fontId="0" fillId="0" borderId="5" xfId="1" applyFont="1" applyBorder="1"/>
    <xf numFmtId="44" fontId="0" fillId="0" borderId="5" xfId="0" applyNumberFormat="1" applyBorder="1"/>
    <xf numFmtId="44" fontId="0" fillId="0" borderId="6" xfId="0" applyNumberFormat="1" applyBorder="1"/>
    <xf numFmtId="164" fontId="0" fillId="0" borderId="8" xfId="0" applyNumberFormat="1" applyBorder="1" applyAlignment="1">
      <alignment horizontal="center"/>
    </xf>
    <xf numFmtId="44" fontId="0" fillId="0" borderId="8" xfId="1" applyFont="1" applyBorder="1"/>
    <xf numFmtId="44" fontId="0" fillId="0" borderId="9" xfId="0" applyNumberFormat="1" applyBorder="1"/>
    <xf numFmtId="0" fontId="0" fillId="0" borderId="14" xfId="0" applyBorder="1" applyAlignment="1">
      <alignment vertic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0" fillId="0" borderId="0" xfId="1" applyNumberFormat="1" applyFont="1"/>
    <xf numFmtId="0" fontId="3" fillId="2" borderId="17" xfId="0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wrapText="1"/>
    </xf>
    <xf numFmtId="0" fontId="3" fillId="2" borderId="19" xfId="0" applyFont="1" applyFill="1" applyBorder="1" applyAlignment="1">
      <alignment horizontal="center" wrapText="1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right"/>
    </xf>
    <xf numFmtId="0" fontId="4" fillId="2" borderId="23" xfId="0" applyFont="1" applyFill="1" applyBorder="1"/>
    <xf numFmtId="44" fontId="4" fillId="2" borderId="24" xfId="1" applyFont="1" applyFill="1" applyBorder="1"/>
    <xf numFmtId="44" fontId="0" fillId="0" borderId="25" xfId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48715-8620-E44C-A4D5-34E3BA8C49EE}">
  <dimension ref="A1:G48"/>
  <sheetViews>
    <sheetView tabSelected="1" zoomScale="150" workbookViewId="0">
      <selection activeCell="G44" sqref="G44"/>
    </sheetView>
  </sheetViews>
  <sheetFormatPr defaultColWidth="11" defaultRowHeight="15.75" x14ac:dyDescent="0.25"/>
  <cols>
    <col min="1" max="1" width="67.125" bestFit="1" customWidth="1"/>
    <col min="2" max="2" width="15" customWidth="1"/>
    <col min="3" max="3" width="21.625" bestFit="1" customWidth="1"/>
    <col min="4" max="4" width="23.625" bestFit="1" customWidth="1"/>
    <col min="5" max="5" width="23.625" customWidth="1"/>
    <col min="6" max="6" width="34.625" bestFit="1" customWidth="1"/>
    <col min="7" max="7" width="39.125" customWidth="1"/>
  </cols>
  <sheetData>
    <row r="1" spans="1:7" ht="16.5" thickBot="1" x14ac:dyDescent="0.3"/>
    <row r="2" spans="1:7" ht="22.5" thickTop="1" thickBot="1" x14ac:dyDescent="0.4">
      <c r="A2" s="30" t="s">
        <v>17</v>
      </c>
      <c r="B2" s="31"/>
    </row>
    <row r="3" spans="1:7" ht="16.5" thickTop="1" x14ac:dyDescent="0.25">
      <c r="A3" s="5" t="s">
        <v>3</v>
      </c>
      <c r="B3" s="13">
        <v>512</v>
      </c>
    </row>
    <row r="4" spans="1:7" x14ac:dyDescent="0.25">
      <c r="A4" s="12" t="s">
        <v>5</v>
      </c>
      <c r="B4" s="14">
        <v>1</v>
      </c>
    </row>
    <row r="5" spans="1:7" x14ac:dyDescent="0.25">
      <c r="A5" s="12" t="s">
        <v>0</v>
      </c>
      <c r="B5" s="15">
        <v>0.08</v>
      </c>
    </row>
    <row r="6" spans="1:7" x14ac:dyDescent="0.25">
      <c r="A6" s="12" t="s">
        <v>4</v>
      </c>
      <c r="B6" s="15">
        <v>0.02</v>
      </c>
      <c r="C6" s="2"/>
    </row>
    <row r="7" spans="1:7" x14ac:dyDescent="0.25">
      <c r="A7" s="12" t="s">
        <v>1</v>
      </c>
      <c r="B7" s="14">
        <v>7</v>
      </c>
    </row>
    <row r="8" spans="1:7" ht="16.5" thickBot="1" x14ac:dyDescent="0.3">
      <c r="A8" s="9" t="s">
        <v>2</v>
      </c>
      <c r="B8" s="16">
        <v>0.05</v>
      </c>
    </row>
    <row r="9" spans="1:7" ht="17.25" thickTop="1" thickBot="1" x14ac:dyDescent="0.3"/>
    <row r="10" spans="1:7" ht="21.75" thickTop="1" x14ac:dyDescent="0.35">
      <c r="A10" s="25" t="s">
        <v>7</v>
      </c>
      <c r="B10" s="26"/>
      <c r="C10" s="26"/>
      <c r="D10" s="27"/>
    </row>
    <row r="11" spans="1:7" x14ac:dyDescent="0.25">
      <c r="A11" s="12" t="s">
        <v>10</v>
      </c>
      <c r="B11" s="17">
        <f>(IN_DCR*IN_Disk_Size)/IN_Snaps_per_Day</f>
        <v>10.24</v>
      </c>
      <c r="C11" s="28"/>
      <c r="D11" s="29"/>
    </row>
    <row r="12" spans="1:7" x14ac:dyDescent="0.25">
      <c r="A12" s="12" t="s">
        <v>8</v>
      </c>
      <c r="B12" s="17">
        <f>IN_Disk_Size*IN_DCR</f>
        <v>10.24</v>
      </c>
      <c r="C12" s="37" t="s">
        <v>15</v>
      </c>
      <c r="D12" s="38" t="s">
        <v>14</v>
      </c>
    </row>
    <row r="13" spans="1:7" x14ac:dyDescent="0.25">
      <c r="A13" s="12" t="s">
        <v>18</v>
      </c>
      <c r="B13" s="18">
        <f>IN_Disk_Size*IN_Backup_PPG</f>
        <v>25.6</v>
      </c>
      <c r="C13" s="19">
        <f>F47</f>
        <v>3.5961759472547481</v>
      </c>
      <c r="D13" s="20">
        <f>B13+C13</f>
        <v>29.196175947254751</v>
      </c>
      <c r="E13" s="24"/>
    </row>
    <row r="14" spans="1:7" ht="16.5" thickBot="1" x14ac:dyDescent="0.3">
      <c r="A14" s="9" t="s">
        <v>6</v>
      </c>
      <c r="B14" s="21">
        <f>SUM(
IN_Disk_Size*
((IN_AGR/12)+
(SUM((IN_DCR+1)^30)-1))
)</f>
        <v>418.83046439425033</v>
      </c>
      <c r="C14" s="22">
        <f>(B14/30)*IN_Backup_PPG</f>
        <v>0.69805077399041726</v>
      </c>
      <c r="D14" s="23">
        <f>B13+C14</f>
        <v>26.298050773990418</v>
      </c>
      <c r="E14" s="24"/>
    </row>
    <row r="15" spans="1:7" ht="17.25" thickTop="1" thickBot="1" x14ac:dyDescent="0.3"/>
    <row r="16" spans="1:7" ht="32.25" thickTop="1" x14ac:dyDescent="0.25">
      <c r="A16" s="33" t="s">
        <v>11</v>
      </c>
      <c r="B16" s="34" t="s">
        <v>9</v>
      </c>
      <c r="C16" s="34" t="s">
        <v>12</v>
      </c>
      <c r="D16" s="34" t="s">
        <v>13</v>
      </c>
      <c r="E16" s="35" t="s">
        <v>19</v>
      </c>
      <c r="F16" s="36" t="s">
        <v>20</v>
      </c>
      <c r="G16" s="3"/>
    </row>
    <row r="17" spans="1:7" x14ac:dyDescent="0.25">
      <c r="A17" s="6">
        <v>1</v>
      </c>
      <c r="B17" s="7">
        <f>IN_Disk_Size*(IN_AGR/365)+IN_Disk_Size</f>
        <v>512.11221917808223</v>
      </c>
      <c r="C17" s="7">
        <f t="shared" ref="C17:C46" si="0">B17-IN_Disk_Size</f>
        <v>0.1122191780822277</v>
      </c>
      <c r="D17" s="7">
        <f t="shared" ref="D17:D46" si="1">(IN_DCR*B17)/IN_Snaps_per_Day</f>
        <v>10.242244383561644</v>
      </c>
      <c r="E17" s="7">
        <f>D17*IN_Snaps_per_Day*IN_Backup_Retention_Daily</f>
        <v>71.695710684931512</v>
      </c>
      <c r="F17" s="8">
        <f>E17/30*IN_Backup_PPG</f>
        <v>0.11949285114155253</v>
      </c>
      <c r="G17" s="1"/>
    </row>
    <row r="18" spans="1:7" x14ac:dyDescent="0.25">
      <c r="A18" s="6">
        <v>2</v>
      </c>
      <c r="B18" s="7">
        <f>B17*(IN_AGR/365)+B17</f>
        <v>512.22446295214866</v>
      </c>
      <c r="C18" s="7">
        <f t="shared" si="0"/>
        <v>0.22446295214865586</v>
      </c>
      <c r="D18" s="7">
        <f t="shared" si="1"/>
        <v>10.244489259042973</v>
      </c>
      <c r="E18" s="7">
        <f>D18*IN_Snaps_per_Day*IN_Backup_Retention_Daily</f>
        <v>71.711424813300809</v>
      </c>
      <c r="F18" s="8">
        <f>E18/30*IN_Backup_PPG</f>
        <v>0.11951904135550136</v>
      </c>
      <c r="G18" s="1"/>
    </row>
    <row r="19" spans="1:7" x14ac:dyDescent="0.25">
      <c r="A19" s="6">
        <v>3</v>
      </c>
      <c r="B19" s="7">
        <f t="shared" ref="B19:B46" si="2">IN_Disk_Size*(IN_AGR/365)+B18</f>
        <v>512.33668213023088</v>
      </c>
      <c r="C19" s="7">
        <f t="shared" si="0"/>
        <v>0.33668213023088356</v>
      </c>
      <c r="D19" s="7">
        <f t="shared" si="1"/>
        <v>10.246733642604617</v>
      </c>
      <c r="E19" s="7">
        <f>D19*IN_Snaps_per_Day*IN_Backup_Retention_Daily</f>
        <v>71.727135498232315</v>
      </c>
      <c r="F19" s="8">
        <f>E19/30*IN_Backup_PPG</f>
        <v>0.11954522583038718</v>
      </c>
      <c r="G19" s="1"/>
    </row>
    <row r="20" spans="1:7" x14ac:dyDescent="0.25">
      <c r="A20" s="6">
        <v>4</v>
      </c>
      <c r="B20" s="7">
        <f t="shared" si="2"/>
        <v>512.44890130831311</v>
      </c>
      <c r="C20" s="7">
        <f t="shared" si="0"/>
        <v>0.44890130831311126</v>
      </c>
      <c r="D20" s="7">
        <f t="shared" si="1"/>
        <v>10.248978026166263</v>
      </c>
      <c r="E20" s="7">
        <f>D20*IN_Snaps_per_Day*IN_Backup_Retention_Daily</f>
        <v>71.742846183163834</v>
      </c>
      <c r="F20" s="8">
        <f>E20/30*IN_Backup_PPG</f>
        <v>0.11957141030527306</v>
      </c>
      <c r="G20" s="1"/>
    </row>
    <row r="21" spans="1:7" x14ac:dyDescent="0.25">
      <c r="A21" s="6">
        <v>5</v>
      </c>
      <c r="B21" s="7">
        <f t="shared" si="2"/>
        <v>512.56112048639534</v>
      </c>
      <c r="C21" s="7">
        <f t="shared" si="0"/>
        <v>0.56112048639533896</v>
      </c>
      <c r="D21" s="7">
        <f t="shared" si="1"/>
        <v>10.251222409727907</v>
      </c>
      <c r="E21" s="7">
        <f>D21*IN_Snaps_per_Day*IN_Backup_Retention_Daily</f>
        <v>71.758556868095354</v>
      </c>
      <c r="F21" s="8">
        <f>E21/30*IN_Backup_PPG</f>
        <v>0.11959759478015893</v>
      </c>
      <c r="G21" s="1"/>
    </row>
    <row r="22" spans="1:7" x14ac:dyDescent="0.25">
      <c r="A22" s="6">
        <v>6</v>
      </c>
      <c r="B22" s="7">
        <f t="shared" si="2"/>
        <v>512.67333966447757</v>
      </c>
      <c r="C22" s="7">
        <f t="shared" si="0"/>
        <v>0.67333966447756666</v>
      </c>
      <c r="D22" s="7">
        <f t="shared" si="1"/>
        <v>10.253466793289551</v>
      </c>
      <c r="E22" s="7">
        <f>D22*IN_Snaps_per_Day*IN_Backup_Retention_Daily</f>
        <v>71.77426755302686</v>
      </c>
      <c r="F22" s="8">
        <f>E22/30*IN_Backup_PPG</f>
        <v>0.11962377925504478</v>
      </c>
      <c r="G22" s="1"/>
    </row>
    <row r="23" spans="1:7" x14ac:dyDescent="0.25">
      <c r="A23" s="6">
        <v>7</v>
      </c>
      <c r="B23" s="7">
        <f t="shared" si="2"/>
        <v>512.78555884255979</v>
      </c>
      <c r="C23" s="7">
        <f t="shared" si="0"/>
        <v>0.78555884255979436</v>
      </c>
      <c r="D23" s="7">
        <f t="shared" si="1"/>
        <v>10.255711176851197</v>
      </c>
      <c r="E23" s="7">
        <f>D23*IN_Snaps_per_Day*IN_Backup_Retention_Daily</f>
        <v>71.78997823795838</v>
      </c>
      <c r="F23" s="8">
        <f>E23/30*IN_Backup_PPG</f>
        <v>0.11964996372993064</v>
      </c>
      <c r="G23" s="1"/>
    </row>
    <row r="24" spans="1:7" x14ac:dyDescent="0.25">
      <c r="A24" s="6">
        <v>8</v>
      </c>
      <c r="B24" s="7">
        <f t="shared" si="2"/>
        <v>512.89777802064202</v>
      </c>
      <c r="C24" s="7">
        <f t="shared" si="0"/>
        <v>0.89777802064202206</v>
      </c>
      <c r="D24" s="7">
        <f t="shared" si="1"/>
        <v>10.257955560412841</v>
      </c>
      <c r="E24" s="7">
        <f>D24*IN_Snaps_per_Day*IN_Backup_Retention_Daily</f>
        <v>71.805688922889885</v>
      </c>
      <c r="F24" s="8">
        <f>E24/30*IN_Backup_PPG</f>
        <v>0.11967614820481648</v>
      </c>
      <c r="G24" s="1"/>
    </row>
    <row r="25" spans="1:7" x14ac:dyDescent="0.25">
      <c r="A25" s="6">
        <v>9</v>
      </c>
      <c r="B25" s="7">
        <f t="shared" si="2"/>
        <v>513.00999719872425</v>
      </c>
      <c r="C25" s="7">
        <f t="shared" si="0"/>
        <v>1.0099971987242498</v>
      </c>
      <c r="D25" s="7">
        <f t="shared" si="1"/>
        <v>10.260199943974484</v>
      </c>
      <c r="E25" s="7">
        <f>D25*IN_Snaps_per_Day*IN_Backup_Retention_Daily</f>
        <v>71.821399607821391</v>
      </c>
      <c r="F25" s="8">
        <f>E25/30*IN_Backup_PPG</f>
        <v>0.11970233267970232</v>
      </c>
      <c r="G25" s="1"/>
    </row>
    <row r="26" spans="1:7" x14ac:dyDescent="0.25">
      <c r="A26" s="6">
        <v>10</v>
      </c>
      <c r="B26" s="7">
        <f t="shared" si="2"/>
        <v>513.12221637680648</v>
      </c>
      <c r="C26" s="7">
        <f t="shared" si="0"/>
        <v>1.1222163768064775</v>
      </c>
      <c r="D26" s="7">
        <f t="shared" si="1"/>
        <v>10.26244432753613</v>
      </c>
      <c r="E26" s="7">
        <f>D26*IN_Snaps_per_Day*IN_Backup_Retention_Daily</f>
        <v>71.837110292752911</v>
      </c>
      <c r="F26" s="8">
        <f>E26/30*IN_Backup_PPG</f>
        <v>0.1197285171545882</v>
      </c>
      <c r="G26" s="1"/>
    </row>
    <row r="27" spans="1:7" x14ac:dyDescent="0.25">
      <c r="A27" s="6">
        <v>11</v>
      </c>
      <c r="B27" s="7">
        <f t="shared" si="2"/>
        <v>513.23443555488871</v>
      </c>
      <c r="C27" s="7">
        <f t="shared" si="0"/>
        <v>1.2344355548887052</v>
      </c>
      <c r="D27" s="7">
        <f t="shared" si="1"/>
        <v>10.264688711097774</v>
      </c>
      <c r="E27" s="7">
        <f>D27*IN_Snaps_per_Day*IN_Backup_Retention_Daily</f>
        <v>71.852820977684416</v>
      </c>
      <c r="F27" s="8">
        <f>E27/30*IN_Backup_PPG</f>
        <v>0.11975470162947405</v>
      </c>
      <c r="G27" s="1"/>
    </row>
    <row r="28" spans="1:7" x14ac:dyDescent="0.25">
      <c r="A28" s="6">
        <v>12</v>
      </c>
      <c r="B28" s="7">
        <f t="shared" si="2"/>
        <v>513.34665473297093</v>
      </c>
      <c r="C28" s="7">
        <f t="shared" si="0"/>
        <v>1.3466547329709329</v>
      </c>
      <c r="D28" s="7">
        <f t="shared" si="1"/>
        <v>10.26693309465942</v>
      </c>
      <c r="E28" s="7">
        <f>D28*IN_Snaps_per_Day*IN_Backup_Retention_Daily</f>
        <v>71.868531662615936</v>
      </c>
      <c r="F28" s="8">
        <f>E28/30*IN_Backup_PPG</f>
        <v>0.11978088610435988</v>
      </c>
      <c r="G28" s="1"/>
    </row>
    <row r="29" spans="1:7" x14ac:dyDescent="0.25">
      <c r="A29" s="6">
        <v>13</v>
      </c>
      <c r="B29" s="7">
        <f t="shared" si="2"/>
        <v>513.45887391105316</v>
      </c>
      <c r="C29" s="7">
        <f t="shared" si="0"/>
        <v>1.4588739110531606</v>
      </c>
      <c r="D29" s="7">
        <f t="shared" si="1"/>
        <v>10.269177478221064</v>
      </c>
      <c r="E29" s="7">
        <f>D29*IN_Snaps_per_Day*IN_Backup_Retention_Daily</f>
        <v>71.884242347547442</v>
      </c>
      <c r="F29" s="8">
        <f>E29/30*IN_Backup_PPG</f>
        <v>0.11980707057924574</v>
      </c>
      <c r="G29" s="1"/>
    </row>
    <row r="30" spans="1:7" x14ac:dyDescent="0.25">
      <c r="A30" s="6">
        <v>14</v>
      </c>
      <c r="B30" s="7">
        <f t="shared" si="2"/>
        <v>513.57109308913539</v>
      </c>
      <c r="C30" s="7">
        <f t="shared" si="0"/>
        <v>1.5710930891353883</v>
      </c>
      <c r="D30" s="7">
        <f t="shared" si="1"/>
        <v>10.271421861782708</v>
      </c>
      <c r="E30" s="7">
        <f>D30*IN_Snaps_per_Day*IN_Backup_Retention_Daily</f>
        <v>71.899953032478948</v>
      </c>
      <c r="F30" s="8">
        <f>E30/30*IN_Backup_PPG</f>
        <v>0.11983325505413159</v>
      </c>
      <c r="G30" s="1"/>
    </row>
    <row r="31" spans="1:7" x14ac:dyDescent="0.25">
      <c r="A31" s="6">
        <v>15</v>
      </c>
      <c r="B31" s="7">
        <f t="shared" si="2"/>
        <v>513.68331226721762</v>
      </c>
      <c r="C31" s="7">
        <f t="shared" si="0"/>
        <v>1.683312267217616</v>
      </c>
      <c r="D31" s="7">
        <f t="shared" si="1"/>
        <v>10.273666245344353</v>
      </c>
      <c r="E31" s="7">
        <f>D31*IN_Snaps_per_Day*IN_Backup_Retention_Daily</f>
        <v>71.915663717410467</v>
      </c>
      <c r="F31" s="8">
        <f>E31/30*IN_Backup_PPG</f>
        <v>0.11985943952901745</v>
      </c>
      <c r="G31" s="1"/>
    </row>
    <row r="32" spans="1:7" x14ac:dyDescent="0.25">
      <c r="A32" s="6">
        <v>16</v>
      </c>
      <c r="B32" s="7">
        <f t="shared" si="2"/>
        <v>513.79553144529984</v>
      </c>
      <c r="C32" s="7">
        <f t="shared" si="0"/>
        <v>1.7955314452998437</v>
      </c>
      <c r="D32" s="7">
        <f t="shared" si="1"/>
        <v>10.275910628905997</v>
      </c>
      <c r="E32" s="7">
        <f>D32*IN_Snaps_per_Day*IN_Backup_Retention_Daily</f>
        <v>71.931374402341987</v>
      </c>
      <c r="F32" s="8">
        <f>E32/30*IN_Backup_PPG</f>
        <v>0.1198856240039033</v>
      </c>
      <c r="G32" s="1"/>
    </row>
    <row r="33" spans="1:7" x14ac:dyDescent="0.25">
      <c r="A33" s="6">
        <v>17</v>
      </c>
      <c r="B33" s="7">
        <f t="shared" si="2"/>
        <v>513.90775062338207</v>
      </c>
      <c r="C33" s="7">
        <f t="shared" si="0"/>
        <v>1.9077506233820714</v>
      </c>
      <c r="D33" s="7">
        <f t="shared" si="1"/>
        <v>10.278155012467641</v>
      </c>
      <c r="E33" s="7">
        <f>D33*IN_Snaps_per_Day*IN_Backup_Retention_Daily</f>
        <v>71.947085087273493</v>
      </c>
      <c r="F33" s="8">
        <f>E33/30*IN_Backup_PPG</f>
        <v>0.11991180847878916</v>
      </c>
      <c r="G33" s="1"/>
    </row>
    <row r="34" spans="1:7" x14ac:dyDescent="0.25">
      <c r="A34" s="6">
        <v>18</v>
      </c>
      <c r="B34" s="7">
        <f t="shared" si="2"/>
        <v>514.0199698014643</v>
      </c>
      <c r="C34" s="7">
        <f t="shared" si="0"/>
        <v>2.0199698014642991</v>
      </c>
      <c r="D34" s="7">
        <f t="shared" si="1"/>
        <v>10.280399396029287</v>
      </c>
      <c r="E34" s="7">
        <f>D34*IN_Snaps_per_Day*IN_Backup_Retention_Daily</f>
        <v>71.962795772205013</v>
      </c>
      <c r="F34" s="8">
        <f>E34/30*IN_Backup_PPG</f>
        <v>0.11993799295367502</v>
      </c>
      <c r="G34" s="1"/>
    </row>
    <row r="35" spans="1:7" x14ac:dyDescent="0.25">
      <c r="A35" s="6">
        <v>19</v>
      </c>
      <c r="B35" s="7">
        <f t="shared" si="2"/>
        <v>514.13218897954653</v>
      </c>
      <c r="C35" s="7">
        <f t="shared" si="0"/>
        <v>2.1321889795465268</v>
      </c>
      <c r="D35" s="7">
        <f t="shared" si="1"/>
        <v>10.282643779590931</v>
      </c>
      <c r="E35" s="7">
        <f>D35*IN_Snaps_per_Day*IN_Backup_Retention_Daily</f>
        <v>71.978506457136518</v>
      </c>
      <c r="F35" s="8">
        <f>E35/30*IN_Backup_PPG</f>
        <v>0.11996417742856087</v>
      </c>
      <c r="G35" s="1"/>
    </row>
    <row r="36" spans="1:7" x14ac:dyDescent="0.25">
      <c r="A36" s="6">
        <v>20</v>
      </c>
      <c r="B36" s="7">
        <f t="shared" si="2"/>
        <v>514.24440815762875</v>
      </c>
      <c r="C36" s="7">
        <f t="shared" si="0"/>
        <v>2.2444081576287545</v>
      </c>
      <c r="D36" s="7">
        <f t="shared" si="1"/>
        <v>10.284888163152575</v>
      </c>
      <c r="E36" s="7">
        <f>D36*IN_Snaps_per_Day*IN_Backup_Retention_Daily</f>
        <v>71.994217142068024</v>
      </c>
      <c r="F36" s="8">
        <f>E36/30*IN_Backup_PPG</f>
        <v>0.1199903619034467</v>
      </c>
      <c r="G36" s="1"/>
    </row>
    <row r="37" spans="1:7" x14ac:dyDescent="0.25">
      <c r="A37" s="6">
        <v>21</v>
      </c>
      <c r="B37" s="7">
        <f t="shared" si="2"/>
        <v>514.35662733571098</v>
      </c>
      <c r="C37" s="7">
        <f t="shared" si="0"/>
        <v>2.3566273357109822</v>
      </c>
      <c r="D37" s="7">
        <f t="shared" si="1"/>
        <v>10.28713254671422</v>
      </c>
      <c r="E37" s="7">
        <f>D37*IN_Snaps_per_Day*IN_Backup_Retention_Daily</f>
        <v>72.009927826999544</v>
      </c>
      <c r="F37" s="8">
        <f>E37/30*IN_Backup_PPG</f>
        <v>0.12001654637833258</v>
      </c>
      <c r="G37" s="1"/>
    </row>
    <row r="38" spans="1:7" x14ac:dyDescent="0.25">
      <c r="A38" s="6">
        <v>22</v>
      </c>
      <c r="B38" s="7">
        <f t="shared" si="2"/>
        <v>514.46884651379321</v>
      </c>
      <c r="C38" s="7">
        <f t="shared" si="0"/>
        <v>2.4688465137932099</v>
      </c>
      <c r="D38" s="7">
        <f t="shared" si="1"/>
        <v>10.289376930275864</v>
      </c>
      <c r="E38" s="7">
        <f>D38*IN_Snaps_per_Day*IN_Backup_Retention_Daily</f>
        <v>72.025638511931049</v>
      </c>
      <c r="F38" s="8">
        <f>E38/30*IN_Backup_PPG</f>
        <v>0.12004273085321843</v>
      </c>
      <c r="G38" s="1"/>
    </row>
    <row r="39" spans="1:7" x14ac:dyDescent="0.25">
      <c r="A39" s="6">
        <v>23</v>
      </c>
      <c r="B39" s="7">
        <f t="shared" si="2"/>
        <v>514.58106569187544</v>
      </c>
      <c r="C39" s="7">
        <f t="shared" si="0"/>
        <v>2.5810656918754376</v>
      </c>
      <c r="D39" s="7">
        <f t="shared" si="1"/>
        <v>10.291621313837508</v>
      </c>
      <c r="E39" s="7">
        <f>D39*IN_Snaps_per_Day*IN_Backup_Retention_Daily</f>
        <v>72.041349196862555</v>
      </c>
      <c r="F39" s="8">
        <f>E39/30*IN_Backup_PPG</f>
        <v>0.12006891532810426</v>
      </c>
      <c r="G39" s="1"/>
    </row>
    <row r="40" spans="1:7" x14ac:dyDescent="0.25">
      <c r="A40" s="6">
        <v>24</v>
      </c>
      <c r="B40" s="7">
        <f t="shared" si="2"/>
        <v>514.69328486995767</v>
      </c>
      <c r="C40" s="7">
        <f t="shared" si="0"/>
        <v>2.6932848699576653</v>
      </c>
      <c r="D40" s="7">
        <f t="shared" si="1"/>
        <v>10.293865697399154</v>
      </c>
      <c r="E40" s="7">
        <f>D40*IN_Snaps_per_Day*IN_Backup_Retention_Daily</f>
        <v>72.057059881794075</v>
      </c>
      <c r="F40" s="8">
        <f>E40/30*IN_Backup_PPG</f>
        <v>0.12009509980299014</v>
      </c>
      <c r="G40" s="1"/>
    </row>
    <row r="41" spans="1:7" x14ac:dyDescent="0.25">
      <c r="A41" s="6">
        <v>25</v>
      </c>
      <c r="B41" s="7">
        <f t="shared" si="2"/>
        <v>514.80550404803989</v>
      </c>
      <c r="C41" s="7">
        <f t="shared" si="0"/>
        <v>2.805504048039893</v>
      </c>
      <c r="D41" s="7">
        <f t="shared" si="1"/>
        <v>10.296110080960798</v>
      </c>
      <c r="E41" s="7">
        <f>D41*IN_Snaps_per_Day*IN_Backup_Retention_Daily</f>
        <v>72.07277056672558</v>
      </c>
      <c r="F41" s="8">
        <f>E41/30*IN_Backup_PPG</f>
        <v>0.12012128427787597</v>
      </c>
      <c r="G41" s="1"/>
    </row>
    <row r="42" spans="1:7" x14ac:dyDescent="0.25">
      <c r="A42" s="6">
        <v>26</v>
      </c>
      <c r="B42" s="7">
        <f t="shared" si="2"/>
        <v>514.91772322612212</v>
      </c>
      <c r="C42" s="7">
        <f t="shared" si="0"/>
        <v>2.9177232261221206</v>
      </c>
      <c r="D42" s="7">
        <f t="shared" si="1"/>
        <v>10.298354464522443</v>
      </c>
      <c r="E42" s="7">
        <f>D42*IN_Snaps_per_Day*IN_Backup_Retention_Daily</f>
        <v>72.0884812516571</v>
      </c>
      <c r="F42" s="8">
        <f>E42/30*IN_Backup_PPG</f>
        <v>0.12014746875276183</v>
      </c>
      <c r="G42" s="1"/>
    </row>
    <row r="43" spans="1:7" x14ac:dyDescent="0.25">
      <c r="A43" s="6">
        <v>27</v>
      </c>
      <c r="B43" s="7">
        <f t="shared" si="2"/>
        <v>515.02994240420435</v>
      </c>
      <c r="C43" s="7">
        <f t="shared" si="0"/>
        <v>3.0299424042043483</v>
      </c>
      <c r="D43" s="7">
        <f t="shared" si="1"/>
        <v>10.300598848084087</v>
      </c>
      <c r="E43" s="7">
        <f>D43*IN_Snaps_per_Day*IN_Backup_Retention_Daily</f>
        <v>72.104191936588606</v>
      </c>
      <c r="F43" s="8">
        <f>E43/30*IN_Backup_PPG</f>
        <v>0.12017365322764768</v>
      </c>
      <c r="G43" s="1"/>
    </row>
    <row r="44" spans="1:7" x14ac:dyDescent="0.25">
      <c r="A44" s="6">
        <v>28</v>
      </c>
      <c r="B44" s="7">
        <f t="shared" si="2"/>
        <v>515.14216158228658</v>
      </c>
      <c r="C44" s="7">
        <f t="shared" si="0"/>
        <v>3.142161582286576</v>
      </c>
      <c r="D44" s="7">
        <f t="shared" si="1"/>
        <v>10.302843231645731</v>
      </c>
      <c r="E44" s="7">
        <f>D44*IN_Snaps_per_Day*IN_Backup_Retention_Daily</f>
        <v>72.119902621520112</v>
      </c>
      <c r="F44" s="8">
        <f>E44/30*IN_Backup_PPG</f>
        <v>0.12019983770253354</v>
      </c>
      <c r="G44" s="1"/>
    </row>
    <row r="45" spans="1:7" x14ac:dyDescent="0.25">
      <c r="A45" s="6">
        <v>29</v>
      </c>
      <c r="B45" s="7">
        <f t="shared" si="2"/>
        <v>515.2543807603688</v>
      </c>
      <c r="C45" s="7">
        <f t="shared" si="0"/>
        <v>3.2543807603688037</v>
      </c>
      <c r="D45" s="7">
        <f t="shared" si="1"/>
        <v>10.305087615207377</v>
      </c>
      <c r="E45" s="7">
        <f>D45*IN_Snaps_per_Day*IN_Backup_Retention_Daily</f>
        <v>72.135613306451631</v>
      </c>
      <c r="F45" s="8">
        <f>E45/30*IN_Backup_PPG</f>
        <v>0.12022602217741939</v>
      </c>
      <c r="G45" s="1"/>
    </row>
    <row r="46" spans="1:7" ht="16.5" thickBot="1" x14ac:dyDescent="0.3">
      <c r="A46" s="10">
        <v>30</v>
      </c>
      <c r="B46" s="11">
        <f t="shared" si="2"/>
        <v>515.36659993845103</v>
      </c>
      <c r="C46" s="11">
        <f t="shared" si="0"/>
        <v>3.3665999384510314</v>
      </c>
      <c r="D46" s="11">
        <f t="shared" si="1"/>
        <v>10.307331998769021</v>
      </c>
      <c r="E46" s="7">
        <f>D46*IN_Snaps_per_Day*IN_Backup_Retention_Daily</f>
        <v>72.151323991383151</v>
      </c>
      <c r="F46" s="8">
        <f>E46/30*IN_Backup_PPG</f>
        <v>0.12025220665230525</v>
      </c>
      <c r="G46" s="1"/>
    </row>
    <row r="47" spans="1:7" ht="20.25" thickTop="1" thickBot="1" x14ac:dyDescent="0.35">
      <c r="A47" s="39" t="s">
        <v>16</v>
      </c>
      <c r="B47" s="40">
        <f t="shared" ref="B47:D47" si="3">SUM(B17:B46)</f>
        <v>15412.182631091779</v>
      </c>
      <c r="C47" s="40">
        <f t="shared" si="3"/>
        <v>52.182631091777694</v>
      </c>
      <c r="D47" s="40">
        <f t="shared" si="3"/>
        <v>308.24365262183551</v>
      </c>
      <c r="E47" s="40">
        <f>SUM(E17:E46)</f>
        <v>2157.7055683528488</v>
      </c>
      <c r="F47" s="41">
        <f>SUM(F17:F46)</f>
        <v>3.5961759472547481</v>
      </c>
      <c r="G47" s="4"/>
    </row>
    <row r="48" spans="1:7" ht="16.5" thickTop="1" x14ac:dyDescent="0.25">
      <c r="E48" s="32"/>
      <c r="F48" s="42"/>
    </row>
  </sheetData>
  <mergeCells count="3">
    <mergeCell ref="A10:D10"/>
    <mergeCell ref="C11:D11"/>
    <mergeCell ref="A2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IN_AGR</vt:lpstr>
      <vt:lpstr>IN_Backup_PPG</vt:lpstr>
      <vt:lpstr>IN_Backup_Retention_Daily</vt:lpstr>
      <vt:lpstr>IN_DCR</vt:lpstr>
      <vt:lpstr>IN_Disk_Size</vt:lpstr>
      <vt:lpstr>IN_Snaps_per_Day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Davenport</dc:creator>
  <cp:lastModifiedBy>Clinton Davenport</cp:lastModifiedBy>
  <dcterms:created xsi:type="dcterms:W3CDTF">2024-01-10T20:44:15Z</dcterms:created>
  <dcterms:modified xsi:type="dcterms:W3CDTF">2024-01-17T23:12:34Z</dcterms:modified>
</cp:coreProperties>
</file>