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ya\Dropbox\Studying\IFM\"/>
    </mc:Choice>
  </mc:AlternateContent>
  <xr:revisionPtr revIDLastSave="0" documentId="13_ncr:1_{8A6050E4-C498-41D2-8A09-28412368B529}" xr6:coauthVersionLast="45" xr6:coauthVersionMax="45" xr10:uidLastSave="{00000000-0000-0000-0000-000000000000}"/>
  <bookViews>
    <workbookView xWindow="-120" yWindow="-120" windowWidth="29040" windowHeight="15840" xr2:uid="{9668452F-E61E-42FE-8EF8-7268921B9F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8" i="1" l="1"/>
  <c r="P9" i="1"/>
  <c r="P24" i="1"/>
  <c r="P33" i="1"/>
  <c r="P45" i="1"/>
  <c r="O47" i="1"/>
  <c r="P47" i="1" s="1"/>
  <c r="O8" i="1"/>
  <c r="O9" i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P21" i="1" s="1"/>
  <c r="O22" i="1"/>
  <c r="P22" i="1" s="1"/>
  <c r="O23" i="1"/>
  <c r="P23" i="1" s="1"/>
  <c r="O24" i="1"/>
  <c r="O25" i="1"/>
  <c r="P25" i="1" s="1"/>
  <c r="O26" i="1"/>
  <c r="P26" i="1" s="1"/>
  <c r="O27" i="1"/>
  <c r="P27" i="1" s="1"/>
  <c r="O28" i="1"/>
  <c r="P28" i="1" s="1"/>
  <c r="O29" i="1"/>
  <c r="P29" i="1" s="1"/>
  <c r="O30" i="1"/>
  <c r="P30" i="1" s="1"/>
  <c r="O31" i="1"/>
  <c r="P31" i="1" s="1"/>
  <c r="O32" i="1"/>
  <c r="P32" i="1" s="1"/>
  <c r="O33" i="1"/>
  <c r="O34" i="1"/>
  <c r="P34" i="1" s="1"/>
  <c r="O35" i="1"/>
  <c r="P35" i="1" s="1"/>
  <c r="O36" i="1"/>
  <c r="P36" i="1" s="1"/>
  <c r="O37" i="1"/>
  <c r="P37" i="1" s="1"/>
  <c r="O38" i="1"/>
  <c r="P38" i="1" s="1"/>
  <c r="O39" i="1"/>
  <c r="P39" i="1" s="1"/>
  <c r="O40" i="1"/>
  <c r="P40" i="1" s="1"/>
  <c r="O41" i="1"/>
  <c r="P41" i="1" s="1"/>
  <c r="O42" i="1"/>
  <c r="P42" i="1" s="1"/>
  <c r="O43" i="1"/>
  <c r="P43" i="1" s="1"/>
  <c r="O44" i="1"/>
  <c r="P44" i="1" s="1"/>
  <c r="O45" i="1"/>
  <c r="O46" i="1"/>
  <c r="P46" i="1" s="1"/>
  <c r="N7" i="1" l="1"/>
  <c r="O7" i="1" s="1"/>
  <c r="P7" i="1" s="1"/>
  <c r="C8" i="1"/>
  <c r="H10" i="1" s="1"/>
  <c r="I10" i="1" s="1"/>
  <c r="H9" i="1" l="1"/>
  <c r="I9" i="1" s="1"/>
  <c r="H11" i="1"/>
  <c r="I11" i="1" s="1"/>
  <c r="N8" i="1"/>
  <c r="H7" i="1"/>
  <c r="I7" i="1" s="1"/>
  <c r="H8" i="1"/>
  <c r="I8" i="1" s="1"/>
  <c r="N9" i="1" l="1"/>
  <c r="N10" i="1" l="1"/>
  <c r="N11" i="1" l="1"/>
  <c r="N12" i="1" l="1"/>
  <c r="N13" i="1" l="1"/>
  <c r="N14" i="1" l="1"/>
  <c r="N15" i="1" l="1"/>
  <c r="N16" i="1" l="1"/>
  <c r="N17" i="1" l="1"/>
  <c r="N18" i="1" l="1"/>
  <c r="N19" i="1" l="1"/>
  <c r="N20" i="1" l="1"/>
  <c r="N21" i="1" l="1"/>
  <c r="N22" i="1" l="1"/>
  <c r="N23" i="1" l="1"/>
  <c r="N24" i="1" l="1"/>
  <c r="N25" i="1" l="1"/>
  <c r="N26" i="1" l="1"/>
  <c r="N27" i="1" l="1"/>
  <c r="N28" i="1" l="1"/>
  <c r="N29" i="1" l="1"/>
  <c r="N30" i="1" l="1"/>
  <c r="N31" i="1" l="1"/>
  <c r="N32" i="1" l="1"/>
  <c r="N33" i="1" l="1"/>
  <c r="N34" i="1" l="1"/>
  <c r="N35" i="1" l="1"/>
  <c r="N36" i="1" l="1"/>
  <c r="N37" i="1" l="1"/>
  <c r="N38" i="1" l="1"/>
  <c r="N39" i="1" l="1"/>
  <c r="N40" i="1" l="1"/>
  <c r="N41" i="1" l="1"/>
  <c r="N42" i="1" l="1"/>
  <c r="N43" i="1" l="1"/>
  <c r="N44" i="1" l="1"/>
  <c r="N45" i="1" l="1"/>
  <c r="N46" i="1" l="1"/>
  <c r="N47" i="1" l="1"/>
</calcChain>
</file>

<file path=xl/sharedStrings.xml><?xml version="1.0" encoding="utf-8"?>
<sst xmlns="http://schemas.openxmlformats.org/spreadsheetml/2006/main" count="23" uniqueCount="23">
  <si>
    <t>Forward Contracts:</t>
  </si>
  <si>
    <t>Stock Price:</t>
  </si>
  <si>
    <t>Volatility:</t>
  </si>
  <si>
    <t>Dividend Yield:</t>
  </si>
  <si>
    <t>Expiration Date (Years):</t>
  </si>
  <si>
    <t>Strike Price</t>
  </si>
  <si>
    <t>Calls</t>
  </si>
  <si>
    <t>Puts</t>
  </si>
  <si>
    <t>Call Premium</t>
  </si>
  <si>
    <t>Put Premium</t>
  </si>
  <si>
    <t>Interest Rate (Continuous):</t>
  </si>
  <si>
    <t>Price Start:</t>
  </si>
  <si>
    <t>Price Increment:</t>
  </si>
  <si>
    <t>Price</t>
  </si>
  <si>
    <t>Payoff</t>
  </si>
  <si>
    <t>Profit</t>
  </si>
  <si>
    <t>Profit:</t>
  </si>
  <si>
    <t>Payoff:</t>
  </si>
  <si>
    <t>Graph Settings</t>
  </si>
  <si>
    <t>Call and Put Options</t>
  </si>
  <si>
    <t>Stock Options</t>
  </si>
  <si>
    <t>Aggregate Position Payoff and Profit for Given Parameters</t>
  </si>
  <si>
    <t>Auxillary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</si>
</sst>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0%"/>
    <numFmt numFmtId="165" formatCode="_(&quot;$&quot;* #,##0.000_);_(&quot;$&quot;* \(#,##0.0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0" fillId="0" borderId="0" xfId="0" applyBorder="1"/>
    <xf numFmtId="0" fontId="0" fillId="2" borderId="1" xfId="0" applyFill="1" applyBorder="1"/>
    <xf numFmtId="0" fontId="2" fillId="0" borderId="1" xfId="0" applyFont="1" applyBorder="1"/>
    <xf numFmtId="44" fontId="0" fillId="2" borderId="1" xfId="1" applyFont="1" applyFill="1" applyBorder="1"/>
    <xf numFmtId="9" fontId="0" fillId="2" borderId="1" xfId="2" applyFont="1" applyFill="1" applyBorder="1"/>
    <xf numFmtId="0" fontId="0" fillId="0" borderId="0" xfId="0" applyFill="1" applyBorder="1"/>
    <xf numFmtId="0" fontId="0" fillId="0" borderId="0" xfId="0" applyFill="1"/>
    <xf numFmtId="0" fontId="2" fillId="0" borderId="0" xfId="0" applyFont="1" applyFill="1"/>
    <xf numFmtId="164" fontId="0" fillId="2" borderId="1" xfId="2" applyNumberFormat="1" applyFont="1" applyFill="1" applyBorder="1"/>
    <xf numFmtId="165" fontId="0" fillId="3" borderId="1" xfId="0" applyNumberFormat="1" applyFill="1" applyBorder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4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2" borderId="1" xfId="0" applyFill="1" applyBorder="1" applyAlignment="1">
      <alignment horizontal="right"/>
    </xf>
    <xf numFmtId="0" fontId="4" fillId="0" borderId="0" xfId="0" applyFont="1" applyFill="1" applyAlignment="1">
      <alignment horizontal="left"/>
    </xf>
    <xf numFmtId="0" fontId="2" fillId="4" borderId="1" xfId="0" applyFont="1" applyFill="1" applyBorder="1" applyAlignment="1">
      <alignment horizontal="center"/>
    </xf>
    <xf numFmtId="0" fontId="3" fillId="0" borderId="0" xfId="0" applyFont="1" applyAlignment="1"/>
    <xf numFmtId="44" fontId="0" fillId="3" borderId="0" xfId="1" applyFont="1" applyFill="1"/>
    <xf numFmtId="44" fontId="0" fillId="3" borderId="0" xfId="0" applyNumberFormat="1" applyFill="1"/>
    <xf numFmtId="0" fontId="0" fillId="3" borderId="0" xfId="0" applyFill="1"/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j-lt"/>
                <a:ea typeface="+mj-ea"/>
                <a:cs typeface="+mj-cs"/>
              </a:defRPr>
            </a:pPr>
            <a:r>
              <a:rPr lang="en-US"/>
              <a:t>Aggregate Position Payoff and Profit</a:t>
            </a:r>
          </a:p>
        </c:rich>
      </c:tx>
      <c:layout>
        <c:manualLayout>
          <c:xMode val="edge"/>
          <c:yMode val="edge"/>
          <c:x val="0.32552608343311923"/>
          <c:y val="2.06261486201013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0" normalizeH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Sheet1!$O$6</c:f>
              <c:strCache>
                <c:ptCount val="1"/>
                <c:pt idx="0">
                  <c:v>Payoff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Sheet1!$N$7:$N$47</c:f>
              <c:numCache>
                <c:formatCode>_("$"* #,##0.00_);_("$"* \(#,##0.00\);_("$"* "-"??_);_(@_)</c:formatCode>
                <c:ptCount val="41"/>
                <c:pt idx="0">
                  <c:v>800</c:v>
                </c:pt>
                <c:pt idx="1">
                  <c:v>810</c:v>
                </c:pt>
                <c:pt idx="2">
                  <c:v>820</c:v>
                </c:pt>
                <c:pt idx="3">
                  <c:v>830</c:v>
                </c:pt>
                <c:pt idx="4">
                  <c:v>840</c:v>
                </c:pt>
                <c:pt idx="5">
                  <c:v>850</c:v>
                </c:pt>
                <c:pt idx="6">
                  <c:v>860</c:v>
                </c:pt>
                <c:pt idx="7">
                  <c:v>870</c:v>
                </c:pt>
                <c:pt idx="8">
                  <c:v>880</c:v>
                </c:pt>
                <c:pt idx="9">
                  <c:v>890</c:v>
                </c:pt>
                <c:pt idx="10">
                  <c:v>900</c:v>
                </c:pt>
                <c:pt idx="11">
                  <c:v>910</c:v>
                </c:pt>
                <c:pt idx="12">
                  <c:v>920</c:v>
                </c:pt>
                <c:pt idx="13">
                  <c:v>930</c:v>
                </c:pt>
                <c:pt idx="14">
                  <c:v>940</c:v>
                </c:pt>
                <c:pt idx="15">
                  <c:v>950</c:v>
                </c:pt>
                <c:pt idx="16">
                  <c:v>960</c:v>
                </c:pt>
                <c:pt idx="17">
                  <c:v>970</c:v>
                </c:pt>
                <c:pt idx="18">
                  <c:v>980</c:v>
                </c:pt>
                <c:pt idx="19">
                  <c:v>990</c:v>
                </c:pt>
                <c:pt idx="20">
                  <c:v>1000</c:v>
                </c:pt>
                <c:pt idx="21">
                  <c:v>1010</c:v>
                </c:pt>
                <c:pt idx="22">
                  <c:v>1020</c:v>
                </c:pt>
                <c:pt idx="23">
                  <c:v>1030</c:v>
                </c:pt>
                <c:pt idx="24">
                  <c:v>1040</c:v>
                </c:pt>
                <c:pt idx="25">
                  <c:v>1050</c:v>
                </c:pt>
                <c:pt idx="26">
                  <c:v>1060</c:v>
                </c:pt>
                <c:pt idx="27">
                  <c:v>1070</c:v>
                </c:pt>
                <c:pt idx="28">
                  <c:v>1080</c:v>
                </c:pt>
                <c:pt idx="29">
                  <c:v>1090</c:v>
                </c:pt>
                <c:pt idx="30">
                  <c:v>1100</c:v>
                </c:pt>
                <c:pt idx="31">
                  <c:v>1110</c:v>
                </c:pt>
                <c:pt idx="32">
                  <c:v>1120</c:v>
                </c:pt>
                <c:pt idx="33">
                  <c:v>1130</c:v>
                </c:pt>
                <c:pt idx="34">
                  <c:v>1140</c:v>
                </c:pt>
                <c:pt idx="35">
                  <c:v>1150</c:v>
                </c:pt>
                <c:pt idx="36">
                  <c:v>1160</c:v>
                </c:pt>
                <c:pt idx="37">
                  <c:v>1170</c:v>
                </c:pt>
                <c:pt idx="38">
                  <c:v>1180</c:v>
                </c:pt>
                <c:pt idx="39">
                  <c:v>1190</c:v>
                </c:pt>
                <c:pt idx="40">
                  <c:v>1200</c:v>
                </c:pt>
              </c:numCache>
            </c:numRef>
          </c:cat>
          <c:val>
            <c:numRef>
              <c:f>Sheet1!$O$7:$O$47</c:f>
              <c:numCache>
                <c:formatCode>_("$"* #,##0.00_);_("$"* \(#,##0.00\);_("$"* "-"??_);_(@_)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10</c:v>
                </c:pt>
                <c:pt idx="17">
                  <c:v>20</c:v>
                </c:pt>
                <c:pt idx="18">
                  <c:v>30</c:v>
                </c:pt>
                <c:pt idx="19">
                  <c:v>40</c:v>
                </c:pt>
                <c:pt idx="20">
                  <c:v>50</c:v>
                </c:pt>
                <c:pt idx="21">
                  <c:v>60</c:v>
                </c:pt>
                <c:pt idx="22">
                  <c:v>70</c:v>
                </c:pt>
                <c:pt idx="23">
                  <c:v>80</c:v>
                </c:pt>
                <c:pt idx="24">
                  <c:v>90</c:v>
                </c:pt>
                <c:pt idx="25">
                  <c:v>100</c:v>
                </c:pt>
                <c:pt idx="26">
                  <c:v>90</c:v>
                </c:pt>
                <c:pt idx="27">
                  <c:v>80</c:v>
                </c:pt>
                <c:pt idx="28">
                  <c:v>70</c:v>
                </c:pt>
                <c:pt idx="29">
                  <c:v>60</c:v>
                </c:pt>
                <c:pt idx="30">
                  <c:v>50</c:v>
                </c:pt>
                <c:pt idx="31">
                  <c:v>40</c:v>
                </c:pt>
                <c:pt idx="32">
                  <c:v>30</c:v>
                </c:pt>
                <c:pt idx="33">
                  <c:v>20</c:v>
                </c:pt>
                <c:pt idx="34">
                  <c:v>10</c:v>
                </c:pt>
                <c:pt idx="35">
                  <c:v>0</c:v>
                </c:pt>
                <c:pt idx="36">
                  <c:v>-10</c:v>
                </c:pt>
                <c:pt idx="37">
                  <c:v>-20</c:v>
                </c:pt>
                <c:pt idx="38">
                  <c:v>-30</c:v>
                </c:pt>
                <c:pt idx="39">
                  <c:v>-40</c:v>
                </c:pt>
                <c:pt idx="40">
                  <c:v>-50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8D-4CFC-A495-F4108BD71706}"/>
            </c:ext>
          </c:extLst>
        </c:ser>
        <c:ser>
          <c:idx val="1"/>
          <c:order val="1"/>
          <c:tx>
            <c:strRef>
              <c:f>Sheet1!$P$6</c:f>
              <c:strCache>
                <c:ptCount val="1"/>
                <c:pt idx="0">
                  <c:v>Profit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Sheet1!$N$7:$N$47</c:f>
              <c:numCache>
                <c:formatCode>_("$"* #,##0.00_);_("$"* \(#,##0.00\);_("$"* "-"??_);_(@_)</c:formatCode>
                <c:ptCount val="41"/>
                <c:pt idx="0">
                  <c:v>800</c:v>
                </c:pt>
                <c:pt idx="1">
                  <c:v>810</c:v>
                </c:pt>
                <c:pt idx="2">
                  <c:v>820</c:v>
                </c:pt>
                <c:pt idx="3">
                  <c:v>830</c:v>
                </c:pt>
                <c:pt idx="4">
                  <c:v>840</c:v>
                </c:pt>
                <c:pt idx="5">
                  <c:v>850</c:v>
                </c:pt>
                <c:pt idx="6">
                  <c:v>860</c:v>
                </c:pt>
                <c:pt idx="7">
                  <c:v>870</c:v>
                </c:pt>
                <c:pt idx="8">
                  <c:v>880</c:v>
                </c:pt>
                <c:pt idx="9">
                  <c:v>890</c:v>
                </c:pt>
                <c:pt idx="10">
                  <c:v>900</c:v>
                </c:pt>
                <c:pt idx="11">
                  <c:v>910</c:v>
                </c:pt>
                <c:pt idx="12">
                  <c:v>920</c:v>
                </c:pt>
                <c:pt idx="13">
                  <c:v>930</c:v>
                </c:pt>
                <c:pt idx="14">
                  <c:v>940</c:v>
                </c:pt>
                <c:pt idx="15">
                  <c:v>950</c:v>
                </c:pt>
                <c:pt idx="16">
                  <c:v>960</c:v>
                </c:pt>
                <c:pt idx="17">
                  <c:v>970</c:v>
                </c:pt>
                <c:pt idx="18">
                  <c:v>980</c:v>
                </c:pt>
                <c:pt idx="19">
                  <c:v>990</c:v>
                </c:pt>
                <c:pt idx="20">
                  <c:v>1000</c:v>
                </c:pt>
                <c:pt idx="21">
                  <c:v>1010</c:v>
                </c:pt>
                <c:pt idx="22">
                  <c:v>1020</c:v>
                </c:pt>
                <c:pt idx="23">
                  <c:v>1030</c:v>
                </c:pt>
                <c:pt idx="24">
                  <c:v>1040</c:v>
                </c:pt>
                <c:pt idx="25">
                  <c:v>1050</c:v>
                </c:pt>
                <c:pt idx="26">
                  <c:v>1060</c:v>
                </c:pt>
                <c:pt idx="27">
                  <c:v>1070</c:v>
                </c:pt>
                <c:pt idx="28">
                  <c:v>1080</c:v>
                </c:pt>
                <c:pt idx="29">
                  <c:v>1090</c:v>
                </c:pt>
                <c:pt idx="30">
                  <c:v>1100</c:v>
                </c:pt>
                <c:pt idx="31">
                  <c:v>1110</c:v>
                </c:pt>
                <c:pt idx="32">
                  <c:v>1120</c:v>
                </c:pt>
                <c:pt idx="33">
                  <c:v>1130</c:v>
                </c:pt>
                <c:pt idx="34">
                  <c:v>1140</c:v>
                </c:pt>
                <c:pt idx="35">
                  <c:v>1150</c:v>
                </c:pt>
                <c:pt idx="36">
                  <c:v>1160</c:v>
                </c:pt>
                <c:pt idx="37">
                  <c:v>1170</c:v>
                </c:pt>
                <c:pt idx="38">
                  <c:v>1180</c:v>
                </c:pt>
                <c:pt idx="39">
                  <c:v>1190</c:v>
                </c:pt>
                <c:pt idx="40">
                  <c:v>1200</c:v>
                </c:pt>
              </c:numCache>
            </c:numRef>
          </c:cat>
          <c:val>
            <c:numRef>
              <c:f>Sheet1!$P$7:$P$47</c:f>
              <c:numCache>
                <c:formatCode>_("$"* #,##0.00_);_("$"* \(#,##0.00\);_("$"* "-"??_);_(@_)</c:formatCode>
                <c:ptCount val="41"/>
                <c:pt idx="0">
                  <c:v>23.663666529014478</c:v>
                </c:pt>
                <c:pt idx="1">
                  <c:v>23.663666529014478</c:v>
                </c:pt>
                <c:pt idx="2">
                  <c:v>23.663666529014478</c:v>
                </c:pt>
                <c:pt idx="3">
                  <c:v>23.663666529014478</c:v>
                </c:pt>
                <c:pt idx="4">
                  <c:v>23.663666529014478</c:v>
                </c:pt>
                <c:pt idx="5">
                  <c:v>23.663666529014478</c:v>
                </c:pt>
                <c:pt idx="6">
                  <c:v>23.663666529014478</c:v>
                </c:pt>
                <c:pt idx="7">
                  <c:v>23.663666529014478</c:v>
                </c:pt>
                <c:pt idx="8">
                  <c:v>23.663666529014478</c:v>
                </c:pt>
                <c:pt idx="9">
                  <c:v>23.663666529014478</c:v>
                </c:pt>
                <c:pt idx="10">
                  <c:v>23.663666529014478</c:v>
                </c:pt>
                <c:pt idx="11">
                  <c:v>23.663666529014478</c:v>
                </c:pt>
                <c:pt idx="12">
                  <c:v>23.663666529014478</c:v>
                </c:pt>
                <c:pt idx="13">
                  <c:v>23.663666529014478</c:v>
                </c:pt>
                <c:pt idx="14">
                  <c:v>23.663666529014478</c:v>
                </c:pt>
                <c:pt idx="15">
                  <c:v>23.663666529014478</c:v>
                </c:pt>
                <c:pt idx="16">
                  <c:v>33.663666529014478</c:v>
                </c:pt>
                <c:pt idx="17">
                  <c:v>43.663666529014478</c:v>
                </c:pt>
                <c:pt idx="18">
                  <c:v>53.663666529014478</c:v>
                </c:pt>
                <c:pt idx="19">
                  <c:v>63.663666529014478</c:v>
                </c:pt>
                <c:pt idx="20">
                  <c:v>73.663666529014478</c:v>
                </c:pt>
                <c:pt idx="21">
                  <c:v>83.663666529014478</c:v>
                </c:pt>
                <c:pt idx="22">
                  <c:v>93.663666529014478</c:v>
                </c:pt>
                <c:pt idx="23">
                  <c:v>103.66366652901448</c:v>
                </c:pt>
                <c:pt idx="24">
                  <c:v>113.66366652901448</c:v>
                </c:pt>
                <c:pt idx="25">
                  <c:v>123.66366652901448</c:v>
                </c:pt>
                <c:pt idx="26">
                  <c:v>113.66366652901448</c:v>
                </c:pt>
                <c:pt idx="27">
                  <c:v>103.66366652901448</c:v>
                </c:pt>
                <c:pt idx="28">
                  <c:v>93.663666529014478</c:v>
                </c:pt>
                <c:pt idx="29">
                  <c:v>83.663666529014478</c:v>
                </c:pt>
                <c:pt idx="30">
                  <c:v>73.663666529014478</c:v>
                </c:pt>
                <c:pt idx="31">
                  <c:v>63.663666529014478</c:v>
                </c:pt>
                <c:pt idx="32">
                  <c:v>53.663666529014478</c:v>
                </c:pt>
                <c:pt idx="33">
                  <c:v>43.663666529014478</c:v>
                </c:pt>
                <c:pt idx="34">
                  <c:v>33.663666529014478</c:v>
                </c:pt>
                <c:pt idx="35">
                  <c:v>23.663666529014478</c:v>
                </c:pt>
                <c:pt idx="36">
                  <c:v>13.663666529014478</c:v>
                </c:pt>
                <c:pt idx="37">
                  <c:v>3.6636665290144776</c:v>
                </c:pt>
                <c:pt idx="38">
                  <c:v>-6.3363334709855224</c:v>
                </c:pt>
                <c:pt idx="39">
                  <c:v>-16.336333470985522</c:v>
                </c:pt>
                <c:pt idx="40">
                  <c:v>-26.336333470985522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8D-4CFC-A495-F4108BD71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851359"/>
        <c:axId val="806181215"/>
      </c:lineChart>
      <c:catAx>
        <c:axId val="92585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Stock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181215"/>
        <c:crosses val="autoZero"/>
        <c:auto val="1"/>
        <c:lblAlgn val="ctr"/>
        <c:lblOffset val="100"/>
        <c:noMultiLvlLbl val="0"/>
      </c:catAx>
      <c:valAx>
        <c:axId val="80618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85135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13</xdr:row>
      <xdr:rowOff>90486</xdr:rowOff>
    </xdr:from>
    <xdr:to>
      <xdr:col>12</xdr:col>
      <xdr:colOff>66675</xdr:colOff>
      <xdr:row>36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F386FE-74A5-4E41-9C35-C69F2F4A7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36C08-02AB-4BFA-83A0-CEE5C4B72B65}">
  <dimension ref="B2:T47"/>
  <sheetViews>
    <sheetView tabSelected="1" workbookViewId="0">
      <selection activeCell="S14" sqref="S14"/>
    </sheetView>
  </sheetViews>
  <sheetFormatPr defaultRowHeight="15" x14ac:dyDescent="0.25"/>
  <cols>
    <col min="2" max="2" width="25.5703125" bestFit="1" customWidth="1"/>
    <col min="3" max="3" width="10.5703125" bestFit="1" customWidth="1"/>
    <col min="4" max="4" width="5.7109375" bestFit="1" customWidth="1"/>
    <col min="5" max="5" width="11" bestFit="1" customWidth="1"/>
    <col min="6" max="6" width="5.140625" bestFit="1" customWidth="1"/>
    <col min="7" max="7" width="4.85546875" bestFit="1" customWidth="1"/>
    <col min="8" max="8" width="12.85546875" bestFit="1" customWidth="1"/>
    <col min="9" max="9" width="12.5703125" bestFit="1" customWidth="1"/>
    <col min="11" max="11" width="15.7109375" style="12" bestFit="1" customWidth="1"/>
    <col min="14" max="16" width="10.5703125" bestFit="1" customWidth="1"/>
  </cols>
  <sheetData>
    <row r="2" spans="2:20" ht="26.25" x14ac:dyDescent="0.4">
      <c r="B2" s="23" t="s">
        <v>21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5"/>
    </row>
    <row r="4" spans="2:20" x14ac:dyDescent="0.25">
      <c r="B4" s="18" t="s">
        <v>20</v>
      </c>
      <c r="C4" s="18"/>
      <c r="E4" s="18" t="s">
        <v>19</v>
      </c>
      <c r="F4" s="18"/>
      <c r="G4" s="18"/>
      <c r="H4" s="18"/>
      <c r="I4" s="18"/>
      <c r="K4" s="18" t="s">
        <v>18</v>
      </c>
      <c r="L4" s="18"/>
      <c r="N4" s="26" t="s">
        <v>22</v>
      </c>
      <c r="O4" s="27"/>
      <c r="P4" s="28"/>
    </row>
    <row r="6" spans="2:20" x14ac:dyDescent="0.25">
      <c r="B6" s="4" t="s">
        <v>1</v>
      </c>
      <c r="C6" s="5">
        <v>1000</v>
      </c>
      <c r="E6" s="4" t="s">
        <v>5</v>
      </c>
      <c r="F6" s="4" t="s">
        <v>6</v>
      </c>
      <c r="G6" s="4" t="s">
        <v>7</v>
      </c>
      <c r="H6" s="4" t="s">
        <v>8</v>
      </c>
      <c r="I6" s="4" t="s">
        <v>9</v>
      </c>
      <c r="K6" s="14" t="s">
        <v>11</v>
      </c>
      <c r="L6" s="16">
        <v>800</v>
      </c>
      <c r="N6" s="22" t="s">
        <v>13</v>
      </c>
      <c r="O6" s="22" t="s">
        <v>14</v>
      </c>
      <c r="P6" s="22" t="s">
        <v>15</v>
      </c>
    </row>
    <row r="7" spans="2:20" x14ac:dyDescent="0.25">
      <c r="B7" s="4" t="s">
        <v>2</v>
      </c>
      <c r="C7" s="6">
        <v>0.3</v>
      </c>
      <c r="E7" s="5">
        <v>950</v>
      </c>
      <c r="F7" s="3">
        <v>1</v>
      </c>
      <c r="G7" s="3">
        <v>0</v>
      </c>
      <c r="H7" s="11">
        <f>$C$6*EXP(-$C$9*$C$10)*NORMSDIST((LN($C$6/E7)+(LN(1+$C$8)-$C$9+0.5*$C$7^2)*$C$10)/($C$7*SQRT($C$10)))-E7*EXP(-$C$8*$C$10)*NORMSDIST((LN($C$6/E7)+(LN(1+$C$8)-$C$9+0.5*$C$7^2)*$C$10)/($C$7*SQRT($C$10))-$C$7*SQRT($C$10))</f>
        <v>120.40463481425286</v>
      </c>
      <c r="I7" s="11">
        <f>H7+E7*EXP(-$C$8*$C$10)-$C$6*EXP(-$C$9*$C$10)</f>
        <v>51.777183833860818</v>
      </c>
      <c r="K7" s="15" t="s">
        <v>12</v>
      </c>
      <c r="L7" s="16">
        <v>10</v>
      </c>
      <c r="N7" s="20">
        <f>$L$6</f>
        <v>800</v>
      </c>
      <c r="O7" s="21">
        <f>$C$12*N7+$F$7*MAX(0,N7-$E$7)+$F$8*MAX(0,N7-$E$8)+$F$9*MAX(0,N7-$E$9)+$F$10*MAX(0,N7-$E$10)+$F$11*MAX(0,N7-$E$11)+$G$7*MAX(0,$E$7-N7)+$G$8*MAX(0,$E$8-N7)+$G$9*MAX(0,$E$9-N7)+$G$10*MAX(0,$E$10-N7)+$G$11*MAX(0,$E$11-N7)</f>
        <v>0</v>
      </c>
      <c r="P7" s="20">
        <f>O7-($F$7*$H$7+$F$8*$H$8+$F$9*$H$9+$F$10*$H$10+$F$11*$H$11+$G$7*$I$7+$G$8*$I$8+$G$9*$I$9+$G$10*$I$10+$G$11*$I$11+$C$12*$C$6)*EXP($C$8*$C$10)</f>
        <v>23.663666529014478</v>
      </c>
    </row>
    <row r="8" spans="2:20" x14ac:dyDescent="0.25">
      <c r="B8" s="4" t="s">
        <v>10</v>
      </c>
      <c r="C8" s="10">
        <f>2*LN(1.02)</f>
        <v>3.960525459235946E-2</v>
      </c>
      <c r="E8" s="5">
        <v>1000</v>
      </c>
      <c r="F8" s="3">
        <v>0</v>
      </c>
      <c r="G8" s="3">
        <v>0</v>
      </c>
      <c r="H8" s="11">
        <f>$C$6*EXP(-$C$9*$C$10)*NORMSDIST((LN($C$6/E8)+(LN(1+$C$8)-$C$9+0.5*$C$7^2)*$C$10)/($C$7*SQRT($C$10)))-E8*EXP(-$C$8*$C$10)*NORMSDIST((LN($C$6/E8)+(LN(1+$C$8)-$C$9+0.5*$C$7^2)*$C$10)/($C$7*SQRT($C$10))-$C$7*SQRT($C$10))</f>
        <v>93.808473995716838</v>
      </c>
      <c r="I8" s="11">
        <f>H8+E8*EXP(-$C$8*$C$10)-$C$6*EXP(-$C$9*$C$10)</f>
        <v>74.200630858461864</v>
      </c>
      <c r="K8" s="15" t="s">
        <v>17</v>
      </c>
      <c r="L8" s="16" t="b">
        <v>1</v>
      </c>
      <c r="N8" s="20">
        <f>N7+$L$7</f>
        <v>810</v>
      </c>
      <c r="O8" s="21">
        <f t="shared" ref="O8:O46" si="0">$C$12*N8+$F$7*MAX(0,N8-$E$7)+$F$8*MAX(0,N8-$E$8)+$F$9*MAX(0,N8-$E$9)+$F$10*MAX(0,N8-$E$10)+$F$11*MAX(0,N8-$E$11)+$G$7*MAX(0,$E$7-N8)+$G$8*MAX(0,$E$8-N8)+$G$9*MAX(0,$E$9-N8)+$G$10*MAX(0,$E$10-N8)+$G$11*MAX(0,$E$11-N8)</f>
        <v>0</v>
      </c>
      <c r="P8" s="20">
        <f t="shared" ref="P8:P47" si="1">O8-($F$7*$H$7+$F$8*$H$8+$F$9*$H$9+$F$10*$H$10+$F$11*$H$11+$G$7*$I$7+$G$8*$I$8+$G$9*$I$9+$G$10*$I$10+$G$11*$I$11+$C$12*$C$6)*EXP($C$8*$C$10)</f>
        <v>23.663666529014478</v>
      </c>
    </row>
    <row r="9" spans="2:20" x14ac:dyDescent="0.25">
      <c r="B9" s="4" t="s">
        <v>3</v>
      </c>
      <c r="C9" s="5">
        <v>0</v>
      </c>
      <c r="E9" s="5">
        <v>1020</v>
      </c>
      <c r="F9" s="3">
        <v>0</v>
      </c>
      <c r="G9" s="3">
        <v>0</v>
      </c>
      <c r="H9" s="11">
        <f>$C$6*EXP(-$C$9*$C$10)*NORMSDIST((LN($C$6/E9)+(LN(1+$C$8)-$C$9+0.5*$C$7^2)*$C$10)/($C$7*SQRT($C$10)))-E9*EXP(-$C$8*$C$10)*NORMSDIST((LN($C$6/E9)+(LN(1+$C$8)-$C$9+0.5*$C$7^2)*$C$10)/($C$7*SQRT($C$10))-$C$7*SQRT($C$10))</f>
        <v>84.46989011532736</v>
      </c>
      <c r="I9" s="11">
        <f>H9+E9*EXP(-$C$8*$C$10)-$C$6*EXP(-$C$9*$C$10)</f>
        <v>84.469890115327416</v>
      </c>
      <c r="K9" s="15" t="s">
        <v>16</v>
      </c>
      <c r="L9" s="16" t="b">
        <v>0</v>
      </c>
      <c r="N9" s="20">
        <f>N8+$L$7</f>
        <v>820</v>
      </c>
      <c r="O9" s="21">
        <f t="shared" si="0"/>
        <v>0</v>
      </c>
      <c r="P9" s="20">
        <f t="shared" si="1"/>
        <v>23.663666529014478</v>
      </c>
    </row>
    <row r="10" spans="2:20" x14ac:dyDescent="0.25">
      <c r="B10" s="4" t="s">
        <v>4</v>
      </c>
      <c r="C10" s="3">
        <v>0.5</v>
      </c>
      <c r="E10" s="5">
        <v>1050</v>
      </c>
      <c r="F10" s="3">
        <v>-2</v>
      </c>
      <c r="G10" s="3">
        <v>0</v>
      </c>
      <c r="H10" s="11">
        <f>$C$6*EXP(-$C$9*$C$10)*NORMSDIST((LN($C$6/E10)+(LN(1+$C$8)-$C$9+0.5*$C$7^2)*$C$10)/($C$7*SQRT($C$10)))-E10*EXP(-$C$8*$C$10)*NORMSDIST((LN($C$6/E10)+(LN(1+$C$8)-$C$9+0.5*$C$7^2)*$C$10)/($C$7*SQRT($C$10))-$C$7*SQRT($C$10))</f>
        <v>71.802153940957055</v>
      </c>
      <c r="I10" s="11">
        <f>H10+E10*EXP(-$C$8*$C$10)-$C$6*EXP(-$C$9*$C$10)</f>
        <v>101.21391864683937</v>
      </c>
      <c r="N10" s="20">
        <f>N9+$L$7</f>
        <v>830</v>
      </c>
      <c r="O10" s="21">
        <f t="shared" si="0"/>
        <v>0</v>
      </c>
      <c r="P10" s="20">
        <f t="shared" si="1"/>
        <v>23.663666529014478</v>
      </c>
    </row>
    <row r="11" spans="2:20" x14ac:dyDescent="0.25">
      <c r="E11" s="5">
        <v>1107</v>
      </c>
      <c r="F11" s="3">
        <v>0</v>
      </c>
      <c r="G11" s="3">
        <v>0</v>
      </c>
      <c r="H11" s="11">
        <f>$C$6*EXP(-$C$9*$C$10)*NORMSDIST((LN($C$6/E11)+(LN(1+$C$8)-$C$9+0.5*$C$7^2)*$C$10)/($C$7*SQRT($C$10)))-E11*EXP(-$C$8*$C$10)*NORMSDIST((LN($C$6/E11)+(LN(1+$C$8)-$C$9+0.5*$C$7^2)*$C$10)/($C$7*SQRT($C$10))-$C$7*SQRT($C$10))</f>
        <v>51.872450688039009</v>
      </c>
      <c r="I11" s="11">
        <f>H11+E11*EXP(-$C$8*$C$10)-$C$6*EXP(-$C$9*$C$10)</f>
        <v>137.16656833509774</v>
      </c>
      <c r="N11" s="20">
        <f>N10+$L$7</f>
        <v>840</v>
      </c>
      <c r="O11" s="21">
        <f t="shared" si="0"/>
        <v>0</v>
      </c>
      <c r="P11" s="20">
        <f t="shared" si="1"/>
        <v>23.663666529014478</v>
      </c>
    </row>
    <row r="12" spans="2:20" x14ac:dyDescent="0.25">
      <c r="B12" s="4" t="s">
        <v>0</v>
      </c>
      <c r="C12" s="3">
        <v>0</v>
      </c>
      <c r="E12" s="7"/>
      <c r="F12" s="7"/>
      <c r="G12" s="7"/>
      <c r="H12" s="2"/>
      <c r="I12" s="2"/>
      <c r="N12" s="20">
        <f>N11+$L$7</f>
        <v>850</v>
      </c>
      <c r="O12" s="21">
        <f t="shared" si="0"/>
        <v>0</v>
      </c>
      <c r="P12" s="20">
        <f t="shared" si="1"/>
        <v>23.663666529014478</v>
      </c>
    </row>
    <row r="13" spans="2:20" x14ac:dyDescent="0.25">
      <c r="E13" s="2"/>
      <c r="F13" s="2"/>
      <c r="G13" s="2"/>
      <c r="H13" s="2"/>
      <c r="N13" s="20">
        <f>N12+$L$7</f>
        <v>860</v>
      </c>
      <c r="O13" s="21">
        <f t="shared" si="0"/>
        <v>0</v>
      </c>
      <c r="P13" s="20">
        <f t="shared" si="1"/>
        <v>23.663666529014478</v>
      </c>
    </row>
    <row r="14" spans="2:20" x14ac:dyDescent="0.25">
      <c r="E14" s="2"/>
      <c r="F14" s="2"/>
      <c r="G14" s="2"/>
      <c r="H14" s="2"/>
      <c r="N14" s="20">
        <f>N13+$L$7</f>
        <v>870</v>
      </c>
      <c r="O14" s="21">
        <f t="shared" si="0"/>
        <v>0</v>
      </c>
      <c r="P14" s="20">
        <f t="shared" si="1"/>
        <v>23.663666529014478</v>
      </c>
    </row>
    <row r="15" spans="2:20" x14ac:dyDescent="0.25">
      <c r="E15" s="2"/>
      <c r="F15" s="2"/>
      <c r="G15" s="2"/>
      <c r="H15" s="2"/>
      <c r="N15" s="20">
        <f>N14+$L$7</f>
        <v>880</v>
      </c>
      <c r="O15" s="21">
        <f t="shared" si="0"/>
        <v>0</v>
      </c>
      <c r="P15" s="20">
        <f t="shared" si="1"/>
        <v>23.663666529014478</v>
      </c>
      <c r="Q15" s="8"/>
      <c r="R15" s="8"/>
      <c r="S15" s="8"/>
      <c r="T15" s="8"/>
    </row>
    <row r="16" spans="2:20" x14ac:dyDescent="0.25">
      <c r="E16" s="2"/>
      <c r="F16" s="2"/>
      <c r="G16" s="2"/>
      <c r="H16" s="2"/>
      <c r="N16" s="20">
        <f>N15+$L$7</f>
        <v>890</v>
      </c>
      <c r="O16" s="21">
        <f t="shared" si="0"/>
        <v>0</v>
      </c>
      <c r="P16" s="20">
        <f t="shared" si="1"/>
        <v>23.663666529014478</v>
      </c>
      <c r="Q16" s="8"/>
      <c r="R16" s="8"/>
      <c r="S16" s="8"/>
      <c r="T16" s="8"/>
    </row>
    <row r="17" spans="2:20" x14ac:dyDescent="0.25">
      <c r="E17" s="2"/>
      <c r="F17" s="2"/>
      <c r="G17" s="2"/>
      <c r="H17" s="2"/>
      <c r="J17" s="8"/>
      <c r="K17" s="13"/>
      <c r="L17" s="8"/>
      <c r="M17" s="8"/>
      <c r="N17" s="20">
        <f>N16+$L$7</f>
        <v>900</v>
      </c>
      <c r="O17" s="21">
        <f t="shared" si="0"/>
        <v>0</v>
      </c>
      <c r="P17" s="20">
        <f t="shared" si="1"/>
        <v>23.663666529014478</v>
      </c>
      <c r="Q17" s="8"/>
      <c r="R17" s="8"/>
      <c r="S17" s="8"/>
      <c r="T17" s="8"/>
    </row>
    <row r="18" spans="2:20" x14ac:dyDescent="0.25">
      <c r="E18" s="2"/>
      <c r="F18" s="2"/>
      <c r="G18" s="2"/>
      <c r="H18" s="2"/>
      <c r="J18" s="8"/>
      <c r="K18" s="13"/>
      <c r="L18" s="8"/>
      <c r="M18" s="8"/>
      <c r="N18" s="20">
        <f>N17+$L$7</f>
        <v>910</v>
      </c>
      <c r="O18" s="21">
        <f t="shared" si="0"/>
        <v>0</v>
      </c>
      <c r="P18" s="20">
        <f t="shared" si="1"/>
        <v>23.663666529014478</v>
      </c>
      <c r="Q18" s="8"/>
      <c r="R18" s="8"/>
      <c r="S18" s="8"/>
      <c r="T18" s="8"/>
    </row>
    <row r="19" spans="2:20" x14ac:dyDescent="0.25">
      <c r="B19" s="19"/>
      <c r="C19" s="19"/>
      <c r="D19" s="19"/>
      <c r="E19" s="19"/>
      <c r="F19" s="19"/>
      <c r="G19" s="19"/>
      <c r="H19" s="19"/>
      <c r="J19" s="8"/>
      <c r="K19" s="13"/>
      <c r="L19" s="8"/>
      <c r="M19" s="8"/>
      <c r="N19" s="20">
        <f>N18+$L$7</f>
        <v>920</v>
      </c>
      <c r="O19" s="21">
        <f t="shared" si="0"/>
        <v>0</v>
      </c>
      <c r="P19" s="20">
        <f t="shared" si="1"/>
        <v>23.663666529014478</v>
      </c>
      <c r="Q19" s="8"/>
      <c r="R19" s="8"/>
      <c r="S19" s="8"/>
      <c r="T19" s="8"/>
    </row>
    <row r="20" spans="2:20" x14ac:dyDescent="0.25">
      <c r="E20" s="2"/>
      <c r="F20" s="2"/>
      <c r="G20" s="2"/>
      <c r="H20" s="2"/>
      <c r="J20" s="8"/>
      <c r="K20" s="13"/>
      <c r="L20" s="8"/>
      <c r="M20" s="8"/>
      <c r="N20" s="20">
        <f>N19+$L$7</f>
        <v>930</v>
      </c>
      <c r="O20" s="21">
        <f t="shared" si="0"/>
        <v>0</v>
      </c>
      <c r="P20" s="20">
        <f t="shared" si="1"/>
        <v>23.663666529014478</v>
      </c>
      <c r="Q20" s="8"/>
      <c r="R20" s="8"/>
      <c r="S20" s="8"/>
      <c r="T20" s="8"/>
    </row>
    <row r="21" spans="2:20" x14ac:dyDescent="0.25">
      <c r="E21" s="2"/>
      <c r="F21" s="2"/>
      <c r="G21" s="2"/>
      <c r="H21" s="2"/>
      <c r="J21" s="8"/>
      <c r="K21" s="13"/>
      <c r="L21" s="8"/>
      <c r="M21" s="8"/>
      <c r="N21" s="20">
        <f>N20+$L$7</f>
        <v>940</v>
      </c>
      <c r="O21" s="21">
        <f t="shared" si="0"/>
        <v>0</v>
      </c>
      <c r="P21" s="20">
        <f t="shared" si="1"/>
        <v>23.663666529014478</v>
      </c>
      <c r="Q21" s="8"/>
      <c r="R21" s="8"/>
      <c r="S21" s="8"/>
      <c r="T21" s="8"/>
    </row>
    <row r="22" spans="2:20" x14ac:dyDescent="0.25">
      <c r="J22" s="8"/>
      <c r="K22" s="13"/>
      <c r="L22" s="8"/>
      <c r="M22" s="9"/>
      <c r="N22" s="20">
        <f>N21+$L$7</f>
        <v>950</v>
      </c>
      <c r="O22" s="21">
        <f t="shared" si="0"/>
        <v>0</v>
      </c>
      <c r="P22" s="20">
        <f t="shared" si="1"/>
        <v>23.663666529014478</v>
      </c>
      <c r="Q22" s="8"/>
      <c r="R22" s="8"/>
      <c r="S22" s="8"/>
      <c r="T22" s="8"/>
    </row>
    <row r="23" spans="2:20" x14ac:dyDescent="0.25">
      <c r="J23" s="8"/>
      <c r="K23" s="13"/>
      <c r="L23" s="8"/>
      <c r="M23" s="8"/>
      <c r="N23" s="20">
        <f>N22+$L$7</f>
        <v>960</v>
      </c>
      <c r="O23" s="21">
        <f t="shared" si="0"/>
        <v>10</v>
      </c>
      <c r="P23" s="20">
        <f t="shared" si="1"/>
        <v>33.663666529014478</v>
      </c>
      <c r="Q23" s="8"/>
      <c r="R23" s="8"/>
      <c r="S23" s="8"/>
      <c r="T23" s="8"/>
    </row>
    <row r="24" spans="2:20" x14ac:dyDescent="0.25">
      <c r="J24" s="8"/>
      <c r="K24" s="13"/>
      <c r="L24" s="8"/>
      <c r="M24" s="8"/>
      <c r="N24" s="20">
        <f>N23+$L$7</f>
        <v>970</v>
      </c>
      <c r="O24" s="21">
        <f t="shared" si="0"/>
        <v>20</v>
      </c>
      <c r="P24" s="20">
        <f t="shared" si="1"/>
        <v>43.663666529014478</v>
      </c>
      <c r="Q24" s="8"/>
      <c r="R24" s="8"/>
      <c r="S24" s="8"/>
      <c r="T24" s="8"/>
    </row>
    <row r="25" spans="2:20" x14ac:dyDescent="0.25">
      <c r="J25" s="8"/>
      <c r="K25" s="13"/>
      <c r="L25" s="8"/>
      <c r="M25" s="9"/>
      <c r="N25" s="20">
        <f>N24+$L$7</f>
        <v>980</v>
      </c>
      <c r="O25" s="21">
        <f t="shared" si="0"/>
        <v>30</v>
      </c>
      <c r="P25" s="20">
        <f t="shared" si="1"/>
        <v>53.663666529014478</v>
      </c>
      <c r="Q25" s="8"/>
      <c r="R25" s="8"/>
      <c r="S25" s="8"/>
      <c r="T25" s="8"/>
    </row>
    <row r="26" spans="2:20" x14ac:dyDescent="0.25">
      <c r="J26" s="8"/>
      <c r="K26" s="13"/>
      <c r="L26" s="8"/>
      <c r="M26" s="8"/>
      <c r="N26" s="20">
        <f>N25+$L$7</f>
        <v>990</v>
      </c>
      <c r="O26" s="21">
        <f t="shared" si="0"/>
        <v>40</v>
      </c>
      <c r="P26" s="20">
        <f t="shared" si="1"/>
        <v>63.663666529014478</v>
      </c>
      <c r="Q26" s="8"/>
      <c r="R26" s="8"/>
      <c r="S26" s="8"/>
      <c r="T26" s="8"/>
    </row>
    <row r="27" spans="2:20" x14ac:dyDescent="0.25">
      <c r="B27" s="1"/>
      <c r="C27" s="1"/>
      <c r="D27" s="1"/>
      <c r="J27" s="8"/>
      <c r="K27" s="17"/>
      <c r="L27" s="8"/>
      <c r="M27" s="8"/>
      <c r="N27" s="20">
        <f>N26+$L$7</f>
        <v>1000</v>
      </c>
      <c r="O27" s="21">
        <f t="shared" si="0"/>
        <v>50</v>
      </c>
      <c r="P27" s="20">
        <f t="shared" si="1"/>
        <v>73.663666529014478</v>
      </c>
      <c r="Q27" s="8"/>
      <c r="R27" s="8"/>
      <c r="S27" s="8"/>
      <c r="T27" s="8"/>
    </row>
    <row r="28" spans="2:20" x14ac:dyDescent="0.25">
      <c r="C28" s="1"/>
      <c r="D28" s="1"/>
      <c r="J28" s="8"/>
      <c r="K28" s="13"/>
      <c r="L28" s="8"/>
      <c r="M28" s="9"/>
      <c r="N28" s="20">
        <f>N27+$L$7</f>
        <v>1010</v>
      </c>
      <c r="O28" s="21">
        <f t="shared" si="0"/>
        <v>60</v>
      </c>
      <c r="P28" s="20">
        <f t="shared" si="1"/>
        <v>83.663666529014478</v>
      </c>
      <c r="Q28" s="8"/>
      <c r="R28" s="8"/>
      <c r="S28" s="8"/>
      <c r="T28" s="8"/>
    </row>
    <row r="29" spans="2:20" x14ac:dyDescent="0.25">
      <c r="C29" s="1"/>
      <c r="D29" s="1"/>
      <c r="J29" s="8"/>
      <c r="K29" s="13"/>
      <c r="L29" s="8"/>
      <c r="M29" s="8"/>
      <c r="N29" s="20">
        <f>N28+$L$7</f>
        <v>1020</v>
      </c>
      <c r="O29" s="21">
        <f t="shared" si="0"/>
        <v>70</v>
      </c>
      <c r="P29" s="20">
        <f t="shared" si="1"/>
        <v>93.663666529014478</v>
      </c>
      <c r="Q29" s="8"/>
      <c r="R29" s="8"/>
      <c r="S29" s="8"/>
      <c r="T29" s="8"/>
    </row>
    <row r="30" spans="2:20" x14ac:dyDescent="0.25">
      <c r="J30" s="8"/>
      <c r="K30" s="13"/>
      <c r="L30" s="8"/>
      <c r="M30" s="8"/>
      <c r="N30" s="20">
        <f>N29+$L$7</f>
        <v>1030</v>
      </c>
      <c r="O30" s="21">
        <f t="shared" si="0"/>
        <v>80</v>
      </c>
      <c r="P30" s="20">
        <f t="shared" si="1"/>
        <v>103.66366652901448</v>
      </c>
      <c r="Q30" s="8"/>
      <c r="R30" s="8"/>
      <c r="S30" s="8"/>
      <c r="T30" s="8"/>
    </row>
    <row r="31" spans="2:20" x14ac:dyDescent="0.25">
      <c r="J31" s="8"/>
      <c r="K31" s="13"/>
      <c r="L31" s="8"/>
      <c r="M31" s="9"/>
      <c r="N31" s="20">
        <f>N30+$L$7</f>
        <v>1040</v>
      </c>
      <c r="O31" s="21">
        <f t="shared" si="0"/>
        <v>90</v>
      </c>
      <c r="P31" s="20">
        <f t="shared" si="1"/>
        <v>113.66366652901448</v>
      </c>
      <c r="Q31" s="8"/>
      <c r="R31" s="8"/>
      <c r="S31" s="8"/>
      <c r="T31" s="8"/>
    </row>
    <row r="32" spans="2:20" x14ac:dyDescent="0.25">
      <c r="J32" s="8"/>
      <c r="K32" s="13"/>
      <c r="L32" s="8"/>
      <c r="M32" s="8"/>
      <c r="N32" s="20">
        <f>N31+$L$7</f>
        <v>1050</v>
      </c>
      <c r="O32" s="21">
        <f t="shared" si="0"/>
        <v>100</v>
      </c>
      <c r="P32" s="20">
        <f t="shared" si="1"/>
        <v>123.66366652901448</v>
      </c>
      <c r="Q32" s="8"/>
      <c r="R32" s="8"/>
      <c r="S32" s="8"/>
      <c r="T32" s="8"/>
    </row>
    <row r="33" spans="10:20" x14ac:dyDescent="0.25">
      <c r="J33" s="8"/>
      <c r="K33" s="13"/>
      <c r="L33" s="8"/>
      <c r="M33" s="8"/>
      <c r="N33" s="20">
        <f>N32+$L$7</f>
        <v>1060</v>
      </c>
      <c r="O33" s="21">
        <f t="shared" si="0"/>
        <v>90</v>
      </c>
      <c r="P33" s="20">
        <f t="shared" si="1"/>
        <v>113.66366652901448</v>
      </c>
      <c r="Q33" s="8"/>
      <c r="R33" s="8"/>
      <c r="S33" s="8"/>
      <c r="T33" s="8"/>
    </row>
    <row r="34" spans="10:20" x14ac:dyDescent="0.25">
      <c r="J34" s="8"/>
      <c r="K34" s="13"/>
      <c r="L34" s="8"/>
      <c r="M34" s="9"/>
      <c r="N34" s="20">
        <f>N33+$L$7</f>
        <v>1070</v>
      </c>
      <c r="O34" s="21">
        <f t="shared" si="0"/>
        <v>80</v>
      </c>
      <c r="P34" s="20">
        <f t="shared" si="1"/>
        <v>103.66366652901448</v>
      </c>
      <c r="Q34" s="8"/>
      <c r="R34" s="8"/>
      <c r="S34" s="8"/>
      <c r="T34" s="8"/>
    </row>
    <row r="35" spans="10:20" x14ac:dyDescent="0.25">
      <c r="J35" s="8"/>
      <c r="K35" s="13"/>
      <c r="L35" s="8"/>
      <c r="M35" s="8"/>
      <c r="N35" s="20">
        <f>N34+$L$7</f>
        <v>1080</v>
      </c>
      <c r="O35" s="21">
        <f t="shared" si="0"/>
        <v>70</v>
      </c>
      <c r="P35" s="20">
        <f t="shared" si="1"/>
        <v>93.663666529014478</v>
      </c>
      <c r="Q35" s="8"/>
      <c r="R35" s="8"/>
      <c r="S35" s="8"/>
      <c r="T35" s="8"/>
    </row>
    <row r="36" spans="10:20" x14ac:dyDescent="0.25">
      <c r="J36" s="8"/>
      <c r="K36" s="13"/>
      <c r="L36" s="8"/>
      <c r="M36" s="8"/>
      <c r="N36" s="20">
        <f>N35+$L$7</f>
        <v>1090</v>
      </c>
      <c r="O36" s="21">
        <f t="shared" si="0"/>
        <v>60</v>
      </c>
      <c r="P36" s="20">
        <f t="shared" si="1"/>
        <v>83.663666529014478</v>
      </c>
      <c r="Q36" s="8"/>
      <c r="R36" s="8"/>
      <c r="S36" s="8"/>
      <c r="T36" s="8"/>
    </row>
    <row r="37" spans="10:20" x14ac:dyDescent="0.25">
      <c r="J37" s="8"/>
      <c r="K37" s="13"/>
      <c r="L37" s="8"/>
      <c r="M37" s="8"/>
      <c r="N37" s="20">
        <f>N36+$L$7</f>
        <v>1100</v>
      </c>
      <c r="O37" s="21">
        <f t="shared" si="0"/>
        <v>50</v>
      </c>
      <c r="P37" s="20">
        <f t="shared" si="1"/>
        <v>73.663666529014478</v>
      </c>
    </row>
    <row r="38" spans="10:20" x14ac:dyDescent="0.25">
      <c r="J38" s="8"/>
      <c r="K38" s="13"/>
      <c r="L38" s="8"/>
      <c r="M38" s="8"/>
      <c r="N38" s="20">
        <f>N37+$L$7</f>
        <v>1110</v>
      </c>
      <c r="O38" s="21">
        <f t="shared" si="0"/>
        <v>40</v>
      </c>
      <c r="P38" s="20">
        <f t="shared" si="1"/>
        <v>63.663666529014478</v>
      </c>
    </row>
    <row r="39" spans="10:20" x14ac:dyDescent="0.25">
      <c r="N39" s="20">
        <f>N38+$L$7</f>
        <v>1120</v>
      </c>
      <c r="O39" s="21">
        <f t="shared" si="0"/>
        <v>30</v>
      </c>
      <c r="P39" s="20">
        <f t="shared" si="1"/>
        <v>53.663666529014478</v>
      </c>
    </row>
    <row r="40" spans="10:20" x14ac:dyDescent="0.25">
      <c r="N40" s="20">
        <f>N39+$L$7</f>
        <v>1130</v>
      </c>
      <c r="O40" s="21">
        <f t="shared" si="0"/>
        <v>20</v>
      </c>
      <c r="P40" s="20">
        <f t="shared" si="1"/>
        <v>43.663666529014478</v>
      </c>
    </row>
    <row r="41" spans="10:20" x14ac:dyDescent="0.25">
      <c r="N41" s="20">
        <f>N40+$L$7</f>
        <v>1140</v>
      </c>
      <c r="O41" s="21">
        <f t="shared" si="0"/>
        <v>10</v>
      </c>
      <c r="P41" s="20">
        <f t="shared" si="1"/>
        <v>33.663666529014478</v>
      </c>
    </row>
    <row r="42" spans="10:20" x14ac:dyDescent="0.25">
      <c r="N42" s="20">
        <f>N41+$L$7</f>
        <v>1150</v>
      </c>
      <c r="O42" s="21">
        <f t="shared" si="0"/>
        <v>0</v>
      </c>
      <c r="P42" s="20">
        <f t="shared" si="1"/>
        <v>23.663666529014478</v>
      </c>
    </row>
    <row r="43" spans="10:20" x14ac:dyDescent="0.25">
      <c r="N43" s="20">
        <f>N42+$L$7</f>
        <v>1160</v>
      </c>
      <c r="O43" s="21">
        <f t="shared" si="0"/>
        <v>-10</v>
      </c>
      <c r="P43" s="20">
        <f t="shared" si="1"/>
        <v>13.663666529014478</v>
      </c>
    </row>
    <row r="44" spans="10:20" x14ac:dyDescent="0.25">
      <c r="N44" s="20">
        <f>N43+$L$7</f>
        <v>1170</v>
      </c>
      <c r="O44" s="21">
        <f t="shared" si="0"/>
        <v>-20</v>
      </c>
      <c r="P44" s="20">
        <f t="shared" si="1"/>
        <v>3.6636665290144776</v>
      </c>
    </row>
    <row r="45" spans="10:20" x14ac:dyDescent="0.25">
      <c r="N45" s="20">
        <f>N44+$L$7</f>
        <v>1180</v>
      </c>
      <c r="O45" s="21">
        <f t="shared" si="0"/>
        <v>-30</v>
      </c>
      <c r="P45" s="20">
        <f t="shared" si="1"/>
        <v>-6.3363334709855224</v>
      </c>
    </row>
    <row r="46" spans="10:20" x14ac:dyDescent="0.25">
      <c r="N46" s="20">
        <f>N45+$L$7</f>
        <v>1190</v>
      </c>
      <c r="O46" s="21">
        <f t="shared" si="0"/>
        <v>-40</v>
      </c>
      <c r="P46" s="20">
        <f t="shared" si="1"/>
        <v>-16.336333470985522</v>
      </c>
    </row>
    <row r="47" spans="10:20" x14ac:dyDescent="0.25">
      <c r="N47" s="20">
        <f>N46+$L$7</f>
        <v>1200</v>
      </c>
      <c r="O47" s="21">
        <f>$C$12*N47+$F$7*MAX(0,N47-$E$7)+$F$8*MAX(0,N47-$E$8)+$F$9*MAX(0,N47-$E$9)+$F$10*MAX(0,N47-$E$10)+$F$11*MAX(0,N47-$E$11)+$G$7*MAX(0,$E$7-N47)+$G$8*MAX(0,$E$8-N47)+$G$9*MAX(0,$E$9-N47)+$G$10*MAX(0,$E$10-N47)+$G$11*MAX(0,$E$11-N47)</f>
        <v>-50</v>
      </c>
      <c r="P47" s="20">
        <f t="shared" si="1"/>
        <v>-26.336333470985522</v>
      </c>
    </row>
  </sheetData>
  <mergeCells count="5">
    <mergeCell ref="B2:P2"/>
    <mergeCell ref="K4:L4"/>
    <mergeCell ref="E4:I4"/>
    <mergeCell ref="B4:C4"/>
    <mergeCell ref="N4:P4"/>
  </mergeCells>
  <dataValidations count="1">
    <dataValidation type="list" allowBlank="1" showInputMessage="1" showErrorMessage="1" sqref="L8:L9" xr:uid="{BB43F8E0-7220-4EA5-9333-4648D3DD8737}">
      <formula1>"TRUE, FALSE"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 Dethier</dc:creator>
  <cp:lastModifiedBy>Christophe Dethier</cp:lastModifiedBy>
  <dcterms:created xsi:type="dcterms:W3CDTF">2020-09-05T18:44:17Z</dcterms:created>
  <dcterms:modified xsi:type="dcterms:W3CDTF">2020-09-06T18:39:43Z</dcterms:modified>
</cp:coreProperties>
</file>