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esktop\"/>
    </mc:Choice>
  </mc:AlternateContent>
  <xr:revisionPtr revIDLastSave="0" documentId="8_{951AD77B-CACC-4055-BB1E-62C40819A506}" xr6:coauthVersionLast="47" xr6:coauthVersionMax="47" xr10:uidLastSave="{00000000-0000-0000-0000-000000000000}"/>
  <bookViews>
    <workbookView xWindow="-120" yWindow="-120" windowWidth="20730" windowHeight="11040" activeTab="4" xr2:uid="{92C55A7A-A2E5-491C-8E1F-E9F8DB1A4D7E}"/>
  </bookViews>
  <sheets>
    <sheet name="Carátula" sheetId="1" r:id="rId1"/>
    <sheet name="Funcion Si-Y-O" sheetId="2" r:id="rId2"/>
    <sheet name="SI Y-O anidados" sheetId="3" r:id="rId3"/>
    <sheet name="Funciones básicas" sheetId="4" r:id="rId4"/>
    <sheet name="SUmar si y promedio s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5" l="1"/>
  <c r="J13" i="5"/>
  <c r="H13" i="5"/>
  <c r="L7" i="5"/>
  <c r="J7" i="5"/>
  <c r="H7" i="5"/>
  <c r="M11" i="4"/>
  <c r="M10" i="4"/>
  <c r="M9" i="4"/>
  <c r="M8" i="4"/>
  <c r="M7" i="4"/>
  <c r="M6" i="4"/>
  <c r="F10" i="4"/>
  <c r="F9" i="4"/>
  <c r="F8" i="4"/>
  <c r="F7" i="4"/>
  <c r="C13" i="3"/>
  <c r="C3" i="3"/>
  <c r="G7" i="2"/>
  <c r="G8" i="2"/>
  <c r="G9" i="2"/>
  <c r="G6" i="2"/>
  <c r="C7" i="2"/>
  <c r="C8" i="2"/>
  <c r="C9" i="2"/>
  <c r="C6" i="2"/>
  <c r="M5" i="4" l="1"/>
  <c r="M3" i="4"/>
  <c r="M4" i="4"/>
</calcChain>
</file>

<file path=xl/sharedStrings.xml><?xml version="1.0" encoding="utf-8"?>
<sst xmlns="http://schemas.openxmlformats.org/spreadsheetml/2006/main" count="178" uniqueCount="111">
  <si>
    <t>Centro Educativo Técnico Laboral Kinal</t>
  </si>
  <si>
    <t>IN5BM</t>
  </si>
  <si>
    <t>Perito informatica B</t>
  </si>
  <si>
    <t xml:space="preserve">Carlos Eduardo Díaz Chacón </t>
  </si>
  <si>
    <t>Tarea 3 TIC´s</t>
  </si>
  <si>
    <t>Grupo: 1</t>
  </si>
  <si>
    <t>Ejercito Nacional</t>
  </si>
  <si>
    <t>O</t>
  </si>
  <si>
    <t>Y</t>
  </si>
  <si>
    <t>Nombre</t>
  </si>
  <si>
    <t xml:space="preserve">Ciudad </t>
  </si>
  <si>
    <t>Apto</t>
  </si>
  <si>
    <t>Edad</t>
  </si>
  <si>
    <t>Dostin</t>
  </si>
  <si>
    <t>Villavicencio</t>
  </si>
  <si>
    <t>Sandy</t>
  </si>
  <si>
    <t>Juliano</t>
  </si>
  <si>
    <t>Fukencio</t>
  </si>
  <si>
    <t>cali</t>
  </si>
  <si>
    <t xml:space="preserve">Medellín </t>
  </si>
  <si>
    <t>Sub-total</t>
  </si>
  <si>
    <t>Descuento</t>
  </si>
  <si>
    <t>Total</t>
  </si>
  <si>
    <t>Tabla de descuentos</t>
  </si>
  <si>
    <t xml:space="preserve">Rangos </t>
  </si>
  <si>
    <t>Descuentos</t>
  </si>
  <si>
    <t>0-200</t>
  </si>
  <si>
    <t>200-600</t>
  </si>
  <si>
    <t>600-1000</t>
  </si>
  <si>
    <t>Metodo de pago</t>
  </si>
  <si>
    <t>Éxito-alkosto</t>
  </si>
  <si>
    <t>Visa-Mastercard</t>
  </si>
  <si>
    <t>Todo lo demas</t>
  </si>
  <si>
    <t>Visa</t>
  </si>
  <si>
    <t>Sistemas unidos</t>
  </si>
  <si>
    <t xml:space="preserve">Función SI Excel </t>
  </si>
  <si>
    <t>apellido</t>
  </si>
  <si>
    <t>excel</t>
  </si>
  <si>
    <t>word</t>
  </si>
  <si>
    <t>acces</t>
  </si>
  <si>
    <t>promedio</t>
  </si>
  <si>
    <t>nota final</t>
  </si>
  <si>
    <t>Melisa</t>
  </si>
  <si>
    <t>Lázaro</t>
  </si>
  <si>
    <t xml:space="preserve">Carlos </t>
  </si>
  <si>
    <t>Díaz</t>
  </si>
  <si>
    <t>insuficiente</t>
  </si>
  <si>
    <t xml:space="preserve">Fernando </t>
  </si>
  <si>
    <t>Arias</t>
  </si>
  <si>
    <t>Sobresaliente</t>
  </si>
  <si>
    <t>Diana</t>
  </si>
  <si>
    <t>Barillas</t>
  </si>
  <si>
    <t>Excelente</t>
  </si>
  <si>
    <t>Detalles de Calificaciones</t>
  </si>
  <si>
    <t>Nota mas alta</t>
  </si>
  <si>
    <t>nota mas baja</t>
  </si>
  <si>
    <t>nota mas repetida</t>
  </si>
  <si>
    <t>Promedio del curso</t>
  </si>
  <si>
    <t>Total de alumnos</t>
  </si>
  <si>
    <t>Promedio de aprovados</t>
  </si>
  <si>
    <t>Promedio de reprovados</t>
  </si>
  <si>
    <t>Numero exelentes</t>
  </si>
  <si>
    <t>Numero de insuficientes</t>
  </si>
  <si>
    <t>ID</t>
  </si>
  <si>
    <t>CLIENTE</t>
  </si>
  <si>
    <t>PROVEEDOR</t>
  </si>
  <si>
    <t>FORMA P.</t>
  </si>
  <si>
    <t>TOTAL</t>
  </si>
  <si>
    <t>Dostin Hurtado</t>
  </si>
  <si>
    <t>SI</t>
  </si>
  <si>
    <t>CONTADO</t>
  </si>
  <si>
    <t>Sandy Olivera</t>
  </si>
  <si>
    <t>NO</t>
  </si>
  <si>
    <t>Polo Isaac</t>
  </si>
  <si>
    <t>REGALADO</t>
  </si>
  <si>
    <t>Pablo Maecha</t>
  </si>
  <si>
    <t>CREDITO</t>
  </si>
  <si>
    <t>SUMAR.SI</t>
  </si>
  <si>
    <t>Victor Espinoza</t>
  </si>
  <si>
    <t>TOTAL MAYORES 100MIL</t>
  </si>
  <si>
    <t>TOTAL PROVEEDORES</t>
  </si>
  <si>
    <t>TOTAL CONTADO</t>
  </si>
  <si>
    <t>Omar Corredor</t>
  </si>
  <si>
    <t>Fuckencio Martinez</t>
  </si>
  <si>
    <t>Aimar Alain</t>
  </si>
  <si>
    <t>FINANCIADO</t>
  </si>
  <si>
    <t>Ibai Martín</t>
  </si>
  <si>
    <t>Julen Hugo</t>
  </si>
  <si>
    <t>PROMEDIO.SI</t>
  </si>
  <si>
    <t>Unax Aner</t>
  </si>
  <si>
    <t>PROM. PROVEEDORES</t>
  </si>
  <si>
    <t>PROM. CLIENTES</t>
  </si>
  <si>
    <t>PROM. CREDITO</t>
  </si>
  <si>
    <t>Eneko Xabier</t>
  </si>
  <si>
    <t>Asier Alex</t>
  </si>
  <si>
    <t>Beñat Ekain</t>
  </si>
  <si>
    <t>Alain Amets</t>
  </si>
  <si>
    <t>Oihan Aitor</t>
  </si>
  <si>
    <t>Danel Luken</t>
  </si>
  <si>
    <t>Martín Izan</t>
  </si>
  <si>
    <t>Xabier Adrian</t>
  </si>
  <si>
    <t>Aitor Daniel</t>
  </si>
  <si>
    <t>Amets Urko</t>
  </si>
  <si>
    <t>Aner Iñigo</t>
  </si>
  <si>
    <t>Aritz Erik</t>
  </si>
  <si>
    <t>Ekain Hodei</t>
  </si>
  <si>
    <t>Hugo Telmo</t>
  </si>
  <si>
    <t>Álex Aritz</t>
  </si>
  <si>
    <t>Adrián Pablo</t>
  </si>
  <si>
    <t>Lander Ekhi</t>
  </si>
  <si>
    <t>Pablo Izei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</si>
</sst>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Q&quot;* #,##0.00_-;\-&quot;Q&quot;* #,##0.00_-;_-&quot;Q&quot;* &quot;-&quot;??_-;_-@_-"/>
    <numFmt numFmtId="43" formatCode="_-* #,##0.00_-;\-* #,##0.00_-;_-* &quot;-&quot;??_-;_-@_-"/>
    <numFmt numFmtId="167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2" fillId="5" borderId="1" xfId="0" applyFont="1" applyFill="1" applyBorder="1"/>
    <xf numFmtId="0" fontId="0" fillId="6" borderId="1" xfId="0" applyFill="1" applyBorder="1"/>
    <xf numFmtId="44" fontId="0" fillId="0" borderId="1" xfId="2" applyFont="1" applyBorder="1"/>
    <xf numFmtId="0" fontId="0" fillId="0" borderId="1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9" fontId="0" fillId="0" borderId="1" xfId="0" applyNumberFormat="1" applyBorder="1"/>
    <xf numFmtId="0" fontId="0" fillId="8" borderId="1" xfId="0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6" fillId="6" borderId="2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0" fillId="0" borderId="3" xfId="1" applyNumberFormat="1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/>
    <xf numFmtId="167" fontId="0" fillId="0" borderId="0" xfId="1" applyNumberFormat="1" applyFont="1"/>
    <xf numFmtId="0" fontId="0" fillId="0" borderId="1" xfId="0" applyBorder="1"/>
    <xf numFmtId="167" fontId="0" fillId="0" borderId="1" xfId="1" applyNumberFormat="1" applyFont="1" applyBorder="1"/>
    <xf numFmtId="0" fontId="2" fillId="5" borderId="1" xfId="0" applyFont="1" applyFill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5400-24DE-41C7-B834-615BBEEBEF9C}">
  <dimension ref="A1:G16"/>
  <sheetViews>
    <sheetView workbookViewId="0">
      <selection activeCell="I7" sqref="I7"/>
    </sheetView>
  </sheetViews>
  <sheetFormatPr baseColWidth="10" defaultRowHeight="15" x14ac:dyDescent="0.25"/>
  <sheetData>
    <row r="1" spans="1:7" x14ac:dyDescent="0.25">
      <c r="A1" s="2" t="s">
        <v>0</v>
      </c>
      <c r="B1" s="2"/>
      <c r="C1" s="1"/>
      <c r="D1" s="3"/>
      <c r="E1" s="3"/>
      <c r="F1" s="3"/>
      <c r="G1" s="3"/>
    </row>
    <row r="2" spans="1:7" x14ac:dyDescent="0.25">
      <c r="A2" s="2" t="s">
        <v>1</v>
      </c>
      <c r="B2" s="2"/>
      <c r="C2" s="1"/>
      <c r="D2" s="3"/>
      <c r="E2" s="3"/>
      <c r="F2" s="3"/>
      <c r="G2" s="3"/>
    </row>
    <row r="3" spans="1:7" x14ac:dyDescent="0.25">
      <c r="A3" s="2" t="s">
        <v>2</v>
      </c>
      <c r="B3" s="2"/>
      <c r="C3" s="1"/>
      <c r="D3" s="3"/>
      <c r="E3" s="3"/>
      <c r="F3" s="3"/>
      <c r="G3" s="3"/>
    </row>
    <row r="4" spans="1:7" x14ac:dyDescent="0.25">
      <c r="A4" s="2" t="s">
        <v>3</v>
      </c>
      <c r="B4" s="2"/>
      <c r="C4" s="1"/>
      <c r="D4" s="3"/>
      <c r="E4" s="3"/>
      <c r="F4" s="3"/>
      <c r="G4" s="3"/>
    </row>
    <row r="5" spans="1:7" x14ac:dyDescent="0.25">
      <c r="A5" s="2" t="s">
        <v>4</v>
      </c>
      <c r="B5" s="2"/>
      <c r="C5" s="1"/>
      <c r="D5" s="3"/>
      <c r="E5" s="3"/>
      <c r="F5" s="3"/>
      <c r="G5" s="3"/>
    </row>
    <row r="6" spans="1:7" x14ac:dyDescent="0.25">
      <c r="A6" s="2" t="s">
        <v>5</v>
      </c>
      <c r="B6" s="2"/>
      <c r="C6" s="1"/>
      <c r="D6" s="3"/>
      <c r="E6" s="3"/>
      <c r="F6" s="3"/>
      <c r="G6" s="3"/>
    </row>
    <row r="7" spans="1:7" x14ac:dyDescent="0.25">
      <c r="A7" s="2"/>
      <c r="B7" s="2"/>
      <c r="C7" s="1"/>
      <c r="D7" s="3"/>
      <c r="E7" s="3"/>
      <c r="F7" s="3"/>
      <c r="G7" s="3"/>
    </row>
    <row r="8" spans="1:7" x14ac:dyDescent="0.25">
      <c r="A8" s="2"/>
      <c r="B8" s="2"/>
      <c r="C8" s="3"/>
      <c r="D8" s="3"/>
      <c r="E8" s="3"/>
      <c r="F8" s="3"/>
      <c r="G8" s="3"/>
    </row>
    <row r="9" spans="1:7" x14ac:dyDescent="0.25">
      <c r="A9" s="1"/>
      <c r="B9" s="1"/>
      <c r="C9" s="3"/>
      <c r="D9" s="3"/>
      <c r="E9" s="3"/>
      <c r="F9" s="3"/>
      <c r="G9" s="3"/>
    </row>
    <row r="10" spans="1:7" x14ac:dyDescent="0.25">
      <c r="A10" s="1"/>
      <c r="B10" s="1"/>
      <c r="C10" s="3"/>
      <c r="D10" s="3"/>
      <c r="E10" s="3"/>
      <c r="F10" s="3"/>
      <c r="G10" s="3"/>
    </row>
    <row r="11" spans="1:7" x14ac:dyDescent="0.25">
      <c r="A11" s="1"/>
      <c r="B11" s="1"/>
      <c r="C11" s="3"/>
      <c r="D11" s="3"/>
      <c r="E11" s="3"/>
      <c r="F11" s="3"/>
      <c r="G11" s="3"/>
    </row>
    <row r="12" spans="1:7" x14ac:dyDescent="0.25">
      <c r="A12" s="1"/>
      <c r="B12" s="1"/>
      <c r="C12" s="3"/>
      <c r="D12" s="3"/>
      <c r="E12" s="3"/>
      <c r="F12" s="3"/>
      <c r="G12" s="3"/>
    </row>
    <row r="13" spans="1:7" x14ac:dyDescent="0.25">
      <c r="A13" s="1"/>
      <c r="B13" s="1"/>
      <c r="C13" s="3"/>
      <c r="D13" s="3"/>
      <c r="E13" s="3"/>
      <c r="F13" s="3"/>
      <c r="G13" s="3"/>
    </row>
    <row r="14" spans="1:7" x14ac:dyDescent="0.25">
      <c r="A14" s="1"/>
      <c r="B14" s="1"/>
      <c r="C14" s="3"/>
      <c r="D14" s="3"/>
      <c r="E14" s="3"/>
      <c r="F14" s="3"/>
      <c r="G14" s="3"/>
    </row>
    <row r="15" spans="1:7" x14ac:dyDescent="0.25">
      <c r="A15" s="1"/>
      <c r="B15" s="1"/>
      <c r="C15" s="3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161B-C19E-4EEE-8566-4E334D4ABAC4}">
  <dimension ref="A1:G9"/>
  <sheetViews>
    <sheetView workbookViewId="0">
      <selection activeCell="I13" sqref="I13"/>
    </sheetView>
  </sheetViews>
  <sheetFormatPr baseColWidth="10" defaultRowHeight="15" x14ac:dyDescent="0.25"/>
  <cols>
    <col min="2" max="2" width="11.85546875" customWidth="1"/>
  </cols>
  <sheetData>
    <row r="1" spans="1:7" x14ac:dyDescent="0.25">
      <c r="A1" s="5" t="s">
        <v>6</v>
      </c>
      <c r="B1" s="5"/>
      <c r="C1" s="5"/>
      <c r="D1" s="5"/>
      <c r="E1" s="5"/>
      <c r="F1" s="5"/>
      <c r="G1" s="5"/>
    </row>
    <row r="3" spans="1:7" x14ac:dyDescent="0.25">
      <c r="A3" s="6" t="s">
        <v>7</v>
      </c>
      <c r="B3" s="6"/>
      <c r="C3" s="6"/>
      <c r="E3" s="6" t="s">
        <v>8</v>
      </c>
      <c r="F3" s="6"/>
      <c r="G3" s="6"/>
    </row>
    <row r="5" spans="1:7" x14ac:dyDescent="0.25">
      <c r="A5" s="8" t="s">
        <v>9</v>
      </c>
      <c r="B5" s="8" t="s">
        <v>10</v>
      </c>
      <c r="C5" s="8" t="s">
        <v>11</v>
      </c>
      <c r="E5" s="8" t="s">
        <v>9</v>
      </c>
      <c r="F5" s="8" t="s">
        <v>12</v>
      </c>
      <c r="G5" s="8" t="s">
        <v>11</v>
      </c>
    </row>
    <row r="6" spans="1:7" x14ac:dyDescent="0.25">
      <c r="A6" s="7" t="s">
        <v>13</v>
      </c>
      <c r="B6" s="7" t="s">
        <v>14</v>
      </c>
      <c r="C6" s="7" t="str">
        <f>IF(OR(B6="Villavicencio",B6="cali"),"si","no")</f>
        <v>si</v>
      </c>
      <c r="E6" s="7" t="s">
        <v>13</v>
      </c>
      <c r="F6" s="7">
        <v>22</v>
      </c>
      <c r="G6" s="7" t="str">
        <f>IF(AND(F6&gt;19,F6&lt;36),"si","no")</f>
        <v>si</v>
      </c>
    </row>
    <row r="7" spans="1:7" x14ac:dyDescent="0.25">
      <c r="A7" s="7" t="s">
        <v>15</v>
      </c>
      <c r="B7" s="7" t="s">
        <v>18</v>
      </c>
      <c r="C7" s="7" t="str">
        <f t="shared" ref="C7:C9" si="0">IF(OR(B7="Villavicencio",B7="cali"),"si","no")</f>
        <v>si</v>
      </c>
      <c r="E7" s="7" t="s">
        <v>15</v>
      </c>
      <c r="F7" s="7">
        <v>20</v>
      </c>
      <c r="G7" s="7" t="str">
        <f t="shared" ref="G7:G9" si="1">IF(AND(F7&gt;19,F7&lt;36),"si","no")</f>
        <v>si</v>
      </c>
    </row>
    <row r="8" spans="1:7" x14ac:dyDescent="0.25">
      <c r="A8" s="7" t="s">
        <v>16</v>
      </c>
      <c r="B8" s="7" t="s">
        <v>14</v>
      </c>
      <c r="C8" s="7" t="str">
        <f t="shared" si="0"/>
        <v>si</v>
      </c>
      <c r="E8" s="7" t="s">
        <v>16</v>
      </c>
      <c r="F8" s="7">
        <v>18</v>
      </c>
      <c r="G8" s="7" t="str">
        <f t="shared" si="1"/>
        <v>no</v>
      </c>
    </row>
    <row r="9" spans="1:7" x14ac:dyDescent="0.25">
      <c r="A9" s="7" t="s">
        <v>17</v>
      </c>
      <c r="B9" s="7" t="s">
        <v>19</v>
      </c>
      <c r="C9" s="7" t="str">
        <f t="shared" si="0"/>
        <v>no</v>
      </c>
      <c r="E9" s="7" t="s">
        <v>17</v>
      </c>
      <c r="F9" s="7">
        <v>26</v>
      </c>
      <c r="G9" s="7" t="str">
        <f t="shared" si="1"/>
        <v>si</v>
      </c>
    </row>
  </sheetData>
  <mergeCells count="3">
    <mergeCell ref="A1:G1"/>
    <mergeCell ref="A3:C3"/>
    <mergeCell ref="E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BF5BB-7234-4866-9801-EB8E9DCEE6F4}">
  <dimension ref="B2:N14"/>
  <sheetViews>
    <sheetView workbookViewId="0">
      <selection activeCell="E11" sqref="E11"/>
    </sheetView>
  </sheetViews>
  <sheetFormatPr baseColWidth="10" defaultRowHeight="15" x14ac:dyDescent="0.25"/>
  <cols>
    <col min="13" max="13" width="17.42578125" customWidth="1"/>
    <col min="14" max="14" width="14.7109375" customWidth="1"/>
  </cols>
  <sheetData>
    <row r="2" spans="2:14" x14ac:dyDescent="0.25">
      <c r="B2" s="9" t="s">
        <v>20</v>
      </c>
      <c r="C2" s="9" t="s">
        <v>21</v>
      </c>
      <c r="D2" s="9" t="s">
        <v>22</v>
      </c>
      <c r="M2" s="12" t="s">
        <v>23</v>
      </c>
      <c r="N2" s="13"/>
    </row>
    <row r="3" spans="2:14" x14ac:dyDescent="0.25">
      <c r="B3" s="10">
        <v>1000</v>
      </c>
      <c r="C3" s="7">
        <f>IF(AND(B3&gt;=0,B3&lt;=200),B3*N4,IF(AND(B3&gt;200,B3&gt;=600),B3*N5,B3*N6))</f>
        <v>100</v>
      </c>
      <c r="D3" s="7"/>
      <c r="M3" s="14" t="s">
        <v>24</v>
      </c>
      <c r="N3" s="14" t="s">
        <v>25</v>
      </c>
    </row>
    <row r="4" spans="2:14" x14ac:dyDescent="0.25">
      <c r="M4" s="7" t="s">
        <v>26</v>
      </c>
      <c r="N4" s="15">
        <v>0.05</v>
      </c>
    </row>
    <row r="5" spans="2:14" x14ac:dyDescent="0.25">
      <c r="M5" s="7" t="s">
        <v>27</v>
      </c>
      <c r="N5" s="15">
        <v>0.1</v>
      </c>
    </row>
    <row r="6" spans="2:14" x14ac:dyDescent="0.25">
      <c r="M6" s="7" t="s">
        <v>28</v>
      </c>
      <c r="N6" s="15">
        <v>0.15</v>
      </c>
    </row>
    <row r="10" spans="2:14" x14ac:dyDescent="0.25">
      <c r="B10" s="16" t="s">
        <v>29</v>
      </c>
      <c r="C10" s="16"/>
      <c r="D10" s="7" t="s">
        <v>33</v>
      </c>
      <c r="M10" s="12" t="s">
        <v>23</v>
      </c>
      <c r="N10" s="13"/>
    </row>
    <row r="11" spans="2:14" x14ac:dyDescent="0.25">
      <c r="M11" s="14" t="s">
        <v>24</v>
      </c>
      <c r="N11" s="14" t="s">
        <v>25</v>
      </c>
    </row>
    <row r="12" spans="2:14" x14ac:dyDescent="0.25">
      <c r="B12" s="9" t="s">
        <v>20</v>
      </c>
      <c r="C12" s="9" t="s">
        <v>21</v>
      </c>
      <c r="D12" s="9" t="s">
        <v>22</v>
      </c>
      <c r="M12" s="7" t="s">
        <v>30</v>
      </c>
      <c r="N12" s="15">
        <v>0.05</v>
      </c>
    </row>
    <row r="13" spans="2:14" x14ac:dyDescent="0.25">
      <c r="B13" s="10">
        <v>1000</v>
      </c>
      <c r="C13" s="7">
        <f>IF(OR(D10="Éxito",D10="alkosto"),N12*B13,IF(OR(D10="Visa",D10="Mastercard"),B13*N13,0))</f>
        <v>100</v>
      </c>
      <c r="D13" s="7"/>
      <c r="M13" s="7" t="s">
        <v>31</v>
      </c>
      <c r="N13" s="15">
        <v>0.1</v>
      </c>
    </row>
    <row r="14" spans="2:14" x14ac:dyDescent="0.25">
      <c r="M14" s="7" t="s">
        <v>32</v>
      </c>
      <c r="N14" s="15">
        <v>0</v>
      </c>
    </row>
  </sheetData>
  <mergeCells count="3">
    <mergeCell ref="M2:N2"/>
    <mergeCell ref="B10:C10"/>
    <mergeCell ref="M10:N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35F4-0582-41D0-A870-2BCFB36CD8E0}">
  <dimension ref="A1:M11"/>
  <sheetViews>
    <sheetView workbookViewId="0">
      <selection activeCell="M12" sqref="M12"/>
    </sheetView>
  </sheetViews>
  <sheetFormatPr baseColWidth="10" defaultRowHeight="15" x14ac:dyDescent="0.25"/>
  <cols>
    <col min="12" max="12" width="22.5703125" customWidth="1"/>
  </cols>
  <sheetData>
    <row r="1" spans="1:13" x14ac:dyDescent="0.25">
      <c r="A1" s="17" t="s">
        <v>34</v>
      </c>
      <c r="B1" s="18"/>
      <c r="C1" s="18"/>
      <c r="D1" s="18"/>
      <c r="E1" s="18"/>
      <c r="F1" s="18"/>
      <c r="G1" s="18"/>
    </row>
    <row r="2" spans="1:13" x14ac:dyDescent="0.25">
      <c r="A2" s="18"/>
      <c r="B2" s="18"/>
      <c r="C2" s="18"/>
      <c r="D2" s="18"/>
      <c r="E2" s="18"/>
      <c r="F2" s="18"/>
      <c r="G2" s="18"/>
      <c r="L2" s="16" t="s">
        <v>53</v>
      </c>
      <c r="M2" s="16"/>
    </row>
    <row r="3" spans="1:13" x14ac:dyDescent="0.25">
      <c r="A3" s="4"/>
      <c r="B3" s="4"/>
      <c r="C3" s="4"/>
      <c r="D3" s="4"/>
      <c r="E3" s="4"/>
      <c r="F3" s="4"/>
      <c r="G3" s="4"/>
      <c r="L3" s="7" t="s">
        <v>54</v>
      </c>
      <c r="M3" s="7">
        <f>MAX(F7:F10)</f>
        <v>5</v>
      </c>
    </row>
    <row r="4" spans="1:13" x14ac:dyDescent="0.25">
      <c r="A4" s="6" t="s">
        <v>35</v>
      </c>
      <c r="B4" s="6"/>
      <c r="C4" s="6"/>
      <c r="D4" s="6"/>
      <c r="E4" s="6"/>
      <c r="F4" s="6"/>
      <c r="G4" s="6"/>
      <c r="L4" s="7" t="s">
        <v>55</v>
      </c>
      <c r="M4" s="7">
        <f>MIN(F7:F10)</f>
        <v>3.6666666666666665</v>
      </c>
    </row>
    <row r="5" spans="1:13" x14ac:dyDescent="0.25">
      <c r="A5" s="4"/>
      <c r="B5" s="4"/>
      <c r="C5" s="4"/>
      <c r="D5" s="4"/>
      <c r="E5" s="4"/>
      <c r="F5" s="4"/>
      <c r="G5" s="4"/>
      <c r="L5" s="7" t="s">
        <v>56</v>
      </c>
      <c r="M5" s="7">
        <f>_xlfn.MODE.SNGL(F7:F10)</f>
        <v>4</v>
      </c>
    </row>
    <row r="6" spans="1:13" x14ac:dyDescent="0.25">
      <c r="A6" s="19" t="s">
        <v>9</v>
      </c>
      <c r="B6" s="19" t="s">
        <v>36</v>
      </c>
      <c r="C6" s="19" t="s">
        <v>37</v>
      </c>
      <c r="D6" s="19" t="s">
        <v>38</v>
      </c>
      <c r="E6" s="19" t="s">
        <v>39</v>
      </c>
      <c r="F6" s="19" t="s">
        <v>40</v>
      </c>
      <c r="G6" s="19" t="s">
        <v>41</v>
      </c>
      <c r="L6" s="7" t="s">
        <v>57</v>
      </c>
      <c r="M6" s="7">
        <f>AVERAGE(F7:F10)</f>
        <v>4.1666666666666661</v>
      </c>
    </row>
    <row r="7" spans="1:13" x14ac:dyDescent="0.25">
      <c r="A7" s="11" t="s">
        <v>42</v>
      </c>
      <c r="B7" s="11" t="s">
        <v>43</v>
      </c>
      <c r="C7" s="11">
        <v>5</v>
      </c>
      <c r="D7" s="11">
        <v>5</v>
      </c>
      <c r="E7" s="11">
        <v>5</v>
      </c>
      <c r="F7" s="11">
        <f>AVERAGE(C7:E7)</f>
        <v>5</v>
      </c>
      <c r="G7" s="20" t="s">
        <v>52</v>
      </c>
      <c r="H7" s="21"/>
      <c r="I7" s="21"/>
      <c r="J7" s="22"/>
      <c r="L7" s="7" t="s">
        <v>58</v>
      </c>
      <c r="M7" s="7">
        <f>COUNTA(A7:A10)</f>
        <v>4</v>
      </c>
    </row>
    <row r="8" spans="1:13" x14ac:dyDescent="0.25">
      <c r="A8" s="11" t="s">
        <v>44</v>
      </c>
      <c r="B8" s="11" t="s">
        <v>45</v>
      </c>
      <c r="C8" s="11">
        <v>2</v>
      </c>
      <c r="D8" s="11">
        <v>5</v>
      </c>
      <c r="E8" s="11">
        <v>4</v>
      </c>
      <c r="F8" s="11">
        <f>AVERAGE(C8:E8)</f>
        <v>3.6666666666666665</v>
      </c>
      <c r="G8" s="11" t="s">
        <v>46</v>
      </c>
      <c r="L8" s="7" t="s">
        <v>61</v>
      </c>
      <c r="M8" s="7">
        <f>COUNTIF(G7:J10,"Excelente")</f>
        <v>2</v>
      </c>
    </row>
    <row r="9" spans="1:13" x14ac:dyDescent="0.25">
      <c r="A9" s="11" t="s">
        <v>47</v>
      </c>
      <c r="B9" s="11" t="s">
        <v>48</v>
      </c>
      <c r="C9" s="11">
        <v>3</v>
      </c>
      <c r="D9" s="11">
        <v>5</v>
      </c>
      <c r="E9" s="11">
        <v>4</v>
      </c>
      <c r="F9" s="11">
        <f>AVERAGE(C9:E9)</f>
        <v>4</v>
      </c>
      <c r="G9" s="11" t="s">
        <v>49</v>
      </c>
      <c r="L9" s="7" t="s">
        <v>62</v>
      </c>
      <c r="M9" s="7">
        <f>COUNTIF(G7:J10,"insuficiente")</f>
        <v>1</v>
      </c>
    </row>
    <row r="10" spans="1:13" x14ac:dyDescent="0.25">
      <c r="A10" s="11" t="s">
        <v>50</v>
      </c>
      <c r="B10" s="11" t="s">
        <v>51</v>
      </c>
      <c r="C10" s="11">
        <v>4</v>
      </c>
      <c r="D10" s="11">
        <v>3</v>
      </c>
      <c r="E10" s="11">
        <v>5</v>
      </c>
      <c r="F10" s="11">
        <f>AVERAGE(C10:E10)</f>
        <v>4</v>
      </c>
      <c r="G10" s="11" t="s">
        <v>52</v>
      </c>
      <c r="L10" s="7" t="s">
        <v>59</v>
      </c>
      <c r="M10" s="7">
        <f ca="1">AVERAGEIF(G7:J10,"Excelente",F7:F10)</f>
        <v>4.5</v>
      </c>
    </row>
    <row r="11" spans="1:13" x14ac:dyDescent="0.25">
      <c r="L11" s="7" t="s">
        <v>60</v>
      </c>
      <c r="M11" s="7">
        <f ca="1">AVERAGEIF(G7:J10,"insuficiente",F7:F10)</f>
        <v>3.6666666666666665</v>
      </c>
    </row>
  </sheetData>
  <mergeCells count="6">
    <mergeCell ref="A1:G2"/>
    <mergeCell ref="A3:G3"/>
    <mergeCell ref="A4:G4"/>
    <mergeCell ref="A5:G5"/>
    <mergeCell ref="G7:J7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0071-6C63-4F3C-AB74-8B6980DB9BFC}">
  <dimension ref="A1:M30"/>
  <sheetViews>
    <sheetView tabSelected="1" workbookViewId="0">
      <selection activeCell="O15" sqref="O15"/>
    </sheetView>
  </sheetViews>
  <sheetFormatPr baseColWidth="10" defaultRowHeight="15" x14ac:dyDescent="0.25"/>
  <sheetData>
    <row r="1" spans="1:13" x14ac:dyDescent="0.25">
      <c r="A1" s="36" t="s">
        <v>63</v>
      </c>
      <c r="B1" s="36" t="s">
        <v>64</v>
      </c>
      <c r="C1" s="36" t="s">
        <v>65</v>
      </c>
      <c r="D1" s="36" t="s">
        <v>66</v>
      </c>
      <c r="E1" s="36" t="s">
        <v>67</v>
      </c>
      <c r="F1" s="32"/>
      <c r="G1" s="32"/>
      <c r="H1" s="32"/>
      <c r="I1" s="32"/>
      <c r="J1" s="32"/>
      <c r="K1" s="32"/>
      <c r="L1" s="32"/>
      <c r="M1" s="32"/>
    </row>
    <row r="2" spans="1:13" x14ac:dyDescent="0.25">
      <c r="A2" s="34">
        <v>1</v>
      </c>
      <c r="B2" s="34" t="s">
        <v>68</v>
      </c>
      <c r="C2" s="34" t="s">
        <v>69</v>
      </c>
      <c r="D2" s="34" t="s">
        <v>70</v>
      </c>
      <c r="E2" s="35">
        <v>280000</v>
      </c>
      <c r="F2" s="32"/>
      <c r="G2" s="32"/>
      <c r="H2" s="32"/>
      <c r="I2" s="32"/>
      <c r="J2" s="32"/>
      <c r="K2" s="32"/>
      <c r="L2" s="32"/>
      <c r="M2" s="32"/>
    </row>
    <row r="3" spans="1:13" x14ac:dyDescent="0.25">
      <c r="A3" s="34">
        <v>2</v>
      </c>
      <c r="B3" s="34" t="s">
        <v>71</v>
      </c>
      <c r="C3" s="34" t="s">
        <v>72</v>
      </c>
      <c r="D3" s="34" t="s">
        <v>70</v>
      </c>
      <c r="E3" s="35">
        <v>340000</v>
      </c>
      <c r="F3" s="32"/>
      <c r="G3" s="32"/>
      <c r="H3" s="32"/>
      <c r="I3" s="32"/>
      <c r="J3" s="32"/>
      <c r="K3" s="32"/>
      <c r="L3" s="32"/>
      <c r="M3" s="32"/>
    </row>
    <row r="4" spans="1:13" x14ac:dyDescent="0.25">
      <c r="A4" s="34">
        <v>3</v>
      </c>
      <c r="B4" s="34" t="s">
        <v>73</v>
      </c>
      <c r="C4" s="34" t="s">
        <v>72</v>
      </c>
      <c r="D4" s="34" t="s">
        <v>74</v>
      </c>
      <c r="E4" s="35">
        <v>2000000</v>
      </c>
      <c r="F4" s="32"/>
      <c r="G4" s="32"/>
      <c r="H4" s="32"/>
      <c r="I4" s="32"/>
      <c r="J4" s="32"/>
      <c r="K4" s="32"/>
      <c r="L4" s="32"/>
      <c r="M4" s="32"/>
    </row>
    <row r="5" spans="1:13" ht="18.75" x14ac:dyDescent="0.3">
      <c r="A5" s="34">
        <v>4</v>
      </c>
      <c r="B5" s="34" t="s">
        <v>75</v>
      </c>
      <c r="C5" s="34" t="s">
        <v>69</v>
      </c>
      <c r="D5" s="34" t="s">
        <v>76</v>
      </c>
      <c r="E5" s="35">
        <v>1500000</v>
      </c>
      <c r="F5" s="32"/>
      <c r="G5" s="32"/>
      <c r="H5" s="23" t="s">
        <v>77</v>
      </c>
      <c r="I5" s="24"/>
      <c r="J5" s="24"/>
      <c r="K5" s="24"/>
      <c r="L5" s="24"/>
      <c r="M5" s="25"/>
    </row>
    <row r="6" spans="1:13" x14ac:dyDescent="0.25">
      <c r="A6" s="34">
        <v>5</v>
      </c>
      <c r="B6" s="34" t="s">
        <v>78</v>
      </c>
      <c r="C6" s="34" t="s">
        <v>69</v>
      </c>
      <c r="D6" s="34" t="s">
        <v>76</v>
      </c>
      <c r="E6" s="35">
        <v>508000</v>
      </c>
      <c r="F6" s="32"/>
      <c r="G6" s="32"/>
      <c r="H6" s="26" t="s">
        <v>79</v>
      </c>
      <c r="I6" s="26"/>
      <c r="J6" s="26" t="s">
        <v>80</v>
      </c>
      <c r="K6" s="26"/>
      <c r="L6" s="26" t="s">
        <v>81</v>
      </c>
      <c r="M6" s="26"/>
    </row>
    <row r="7" spans="1:13" x14ac:dyDescent="0.25">
      <c r="A7" s="34">
        <v>6</v>
      </c>
      <c r="B7" s="34" t="s">
        <v>82</v>
      </c>
      <c r="C7" s="34" t="s">
        <v>69</v>
      </c>
      <c r="D7" s="34" t="s">
        <v>70</v>
      </c>
      <c r="E7" s="35">
        <v>390000</v>
      </c>
      <c r="F7" s="32"/>
      <c r="G7" s="32"/>
      <c r="H7" s="27">
        <f>SUMIF(E2:E30,"&gt;100000")</f>
        <v>13299000</v>
      </c>
      <c r="I7" s="28"/>
      <c r="J7" s="27">
        <f>SUMIF(C2:C30,"=SI",E2:E30)</f>
        <v>7761000</v>
      </c>
      <c r="K7" s="28"/>
      <c r="L7" s="30">
        <f>SUMIF(D2:D30,"=CONTADO",E2:E30)</f>
        <v>3437000</v>
      </c>
      <c r="M7" s="30"/>
    </row>
    <row r="8" spans="1:13" x14ac:dyDescent="0.25">
      <c r="A8" s="34">
        <v>7</v>
      </c>
      <c r="B8" s="34" t="s">
        <v>83</v>
      </c>
      <c r="C8" s="34" t="s">
        <v>72</v>
      </c>
      <c r="D8" s="34" t="s">
        <v>76</v>
      </c>
      <c r="E8" s="35">
        <v>58000</v>
      </c>
      <c r="F8" s="32"/>
      <c r="G8" s="32"/>
      <c r="H8" s="32"/>
      <c r="I8" s="32"/>
      <c r="J8" s="32"/>
      <c r="K8" s="32"/>
      <c r="L8" s="32"/>
      <c r="M8" s="32"/>
    </row>
    <row r="9" spans="1:13" x14ac:dyDescent="0.25">
      <c r="A9" s="34">
        <v>8</v>
      </c>
      <c r="B9" s="34" t="s">
        <v>84</v>
      </c>
      <c r="C9" s="34" t="s">
        <v>69</v>
      </c>
      <c r="D9" s="34" t="s">
        <v>85</v>
      </c>
      <c r="E9" s="35">
        <v>3250000</v>
      </c>
      <c r="F9" s="32"/>
      <c r="G9" s="32"/>
      <c r="H9" s="32"/>
      <c r="I9" s="32"/>
      <c r="J9" s="32"/>
      <c r="K9" s="32"/>
      <c r="L9" s="32"/>
      <c r="M9" s="33"/>
    </row>
    <row r="10" spans="1:13" x14ac:dyDescent="0.25">
      <c r="A10" s="34">
        <v>9</v>
      </c>
      <c r="B10" s="34" t="s">
        <v>86</v>
      </c>
      <c r="C10" s="34" t="s">
        <v>72</v>
      </c>
      <c r="D10" s="34" t="s">
        <v>70</v>
      </c>
      <c r="E10" s="35">
        <v>1850000</v>
      </c>
      <c r="F10" s="32"/>
      <c r="G10" s="32"/>
      <c r="H10" s="32"/>
      <c r="I10" s="32"/>
      <c r="J10" s="32"/>
      <c r="K10" s="32"/>
      <c r="L10" s="33"/>
      <c r="M10" s="32"/>
    </row>
    <row r="11" spans="1:13" ht="18.75" x14ac:dyDescent="0.3">
      <c r="A11" s="34">
        <v>10</v>
      </c>
      <c r="B11" s="34" t="s">
        <v>87</v>
      </c>
      <c r="C11" s="34" t="s">
        <v>72</v>
      </c>
      <c r="D11" s="34" t="s">
        <v>76</v>
      </c>
      <c r="E11" s="35">
        <v>600000</v>
      </c>
      <c r="F11" s="32"/>
      <c r="G11" s="32"/>
      <c r="H11" s="29" t="s">
        <v>88</v>
      </c>
      <c r="I11" s="29"/>
      <c r="J11" s="29"/>
      <c r="K11" s="29"/>
      <c r="L11" s="29"/>
      <c r="M11" s="29"/>
    </row>
    <row r="12" spans="1:13" x14ac:dyDescent="0.25">
      <c r="A12" s="34">
        <v>11</v>
      </c>
      <c r="B12" s="34" t="s">
        <v>89</v>
      </c>
      <c r="C12" s="34" t="s">
        <v>69</v>
      </c>
      <c r="D12" s="34" t="s">
        <v>85</v>
      </c>
      <c r="E12" s="35">
        <v>489000</v>
      </c>
      <c r="F12" s="32"/>
      <c r="G12" s="32"/>
      <c r="H12" s="26" t="s">
        <v>90</v>
      </c>
      <c r="I12" s="26"/>
      <c r="J12" s="26" t="s">
        <v>91</v>
      </c>
      <c r="K12" s="26"/>
      <c r="L12" s="26" t="s">
        <v>92</v>
      </c>
      <c r="M12" s="26"/>
    </row>
    <row r="13" spans="1:13" x14ac:dyDescent="0.25">
      <c r="A13" s="34">
        <v>12</v>
      </c>
      <c r="B13" s="34" t="s">
        <v>93</v>
      </c>
      <c r="C13" s="34" t="s">
        <v>69</v>
      </c>
      <c r="D13" s="34" t="s">
        <v>70</v>
      </c>
      <c r="E13" s="35">
        <v>42000</v>
      </c>
      <c r="F13" s="32"/>
      <c r="G13" s="32"/>
      <c r="H13" s="27">
        <f>AVERAGEIF(C2:C30,"=SI",E2:E30)</f>
        <v>485062.5</v>
      </c>
      <c r="I13" s="28"/>
      <c r="J13" s="27">
        <f>AVERAGEIF(C2:C30,"=NO",E2:E30)</f>
        <v>474538.46153846156</v>
      </c>
      <c r="K13" s="28"/>
      <c r="L13" s="27">
        <f>AVERAGEIF(D2:D30,"=CREDITO",E2:E30)</f>
        <v>376000</v>
      </c>
      <c r="M13" s="28"/>
    </row>
    <row r="14" spans="1:13" x14ac:dyDescent="0.25">
      <c r="A14" s="34">
        <v>13</v>
      </c>
      <c r="B14" s="34" t="s">
        <v>94</v>
      </c>
      <c r="C14" s="34" t="s">
        <v>69</v>
      </c>
      <c r="D14" s="34" t="s">
        <v>76</v>
      </c>
      <c r="E14" s="35">
        <v>48000</v>
      </c>
      <c r="F14" s="32"/>
      <c r="G14" s="32"/>
      <c r="H14" s="32"/>
      <c r="I14" s="32"/>
      <c r="J14" s="32"/>
      <c r="K14" s="32"/>
      <c r="L14" s="32"/>
      <c r="M14" s="32"/>
    </row>
    <row r="15" spans="1:13" x14ac:dyDescent="0.25">
      <c r="A15" s="34">
        <v>14</v>
      </c>
      <c r="B15" s="34" t="s">
        <v>95</v>
      </c>
      <c r="C15" s="34" t="s">
        <v>69</v>
      </c>
      <c r="D15" s="34" t="s">
        <v>85</v>
      </c>
      <c r="E15" s="35">
        <v>54000</v>
      </c>
      <c r="F15" s="32"/>
      <c r="G15" s="32"/>
      <c r="H15" s="32"/>
      <c r="I15" s="32"/>
      <c r="J15" s="32"/>
      <c r="K15" s="32"/>
      <c r="L15" s="32"/>
      <c r="M15" s="32"/>
    </row>
    <row r="16" spans="1:13" x14ac:dyDescent="0.25">
      <c r="A16" s="34">
        <v>15</v>
      </c>
      <c r="B16" s="34" t="s">
        <v>96</v>
      </c>
      <c r="C16" s="34" t="s">
        <v>72</v>
      </c>
      <c r="D16" s="34" t="s">
        <v>70</v>
      </c>
      <c r="E16" s="35">
        <v>60000</v>
      </c>
      <c r="F16" s="32"/>
      <c r="G16" s="32"/>
      <c r="H16" s="32"/>
      <c r="I16" s="32"/>
      <c r="J16" s="32"/>
      <c r="K16" s="32"/>
      <c r="L16" s="32"/>
      <c r="M16" s="32"/>
    </row>
    <row r="17" spans="1:13" x14ac:dyDescent="0.25">
      <c r="A17" s="34">
        <v>16</v>
      </c>
      <c r="B17" s="34" t="s">
        <v>97</v>
      </c>
      <c r="C17" s="34" t="s">
        <v>72</v>
      </c>
      <c r="D17" s="34" t="s">
        <v>76</v>
      </c>
      <c r="E17" s="35">
        <v>690000</v>
      </c>
      <c r="F17" s="31"/>
      <c r="G17" s="31"/>
      <c r="H17" s="31"/>
      <c r="I17" s="31"/>
      <c r="J17" s="31"/>
      <c r="K17" s="31"/>
      <c r="L17" s="31"/>
      <c r="M17" s="31"/>
    </row>
    <row r="18" spans="1:13" x14ac:dyDescent="0.25">
      <c r="A18" s="34">
        <v>17</v>
      </c>
      <c r="B18" s="34" t="s">
        <v>98</v>
      </c>
      <c r="C18" s="34" t="s">
        <v>72</v>
      </c>
      <c r="D18" s="34" t="s">
        <v>85</v>
      </c>
      <c r="E18" s="35">
        <v>72000</v>
      </c>
      <c r="F18" s="31"/>
      <c r="G18" s="31"/>
      <c r="H18" s="31"/>
      <c r="I18" s="31"/>
      <c r="J18" s="31"/>
      <c r="K18" s="31"/>
      <c r="L18" s="31"/>
      <c r="M18" s="31"/>
    </row>
    <row r="19" spans="1:13" x14ac:dyDescent="0.25">
      <c r="A19" s="34">
        <v>18</v>
      </c>
      <c r="B19" s="34" t="s">
        <v>99</v>
      </c>
      <c r="C19" s="34" t="s">
        <v>69</v>
      </c>
      <c r="D19" s="34" t="s">
        <v>70</v>
      </c>
      <c r="E19" s="35">
        <v>180000</v>
      </c>
      <c r="F19" s="31"/>
      <c r="G19" s="31"/>
      <c r="H19" s="31"/>
      <c r="I19" s="31"/>
      <c r="J19" s="31"/>
      <c r="K19" s="31"/>
      <c r="L19" s="31"/>
      <c r="M19" s="31"/>
    </row>
    <row r="20" spans="1:13" x14ac:dyDescent="0.25">
      <c r="A20" s="34">
        <v>19</v>
      </c>
      <c r="B20" s="34" t="s">
        <v>100</v>
      </c>
      <c r="C20" s="34" t="s">
        <v>72</v>
      </c>
      <c r="D20" s="34" t="s">
        <v>76</v>
      </c>
      <c r="E20" s="35">
        <v>84000</v>
      </c>
      <c r="F20" s="31"/>
      <c r="G20" s="31"/>
      <c r="H20" s="31"/>
      <c r="I20" s="31"/>
      <c r="J20" s="31"/>
      <c r="K20" s="31"/>
      <c r="L20" s="31"/>
      <c r="M20" s="31"/>
    </row>
    <row r="21" spans="1:13" x14ac:dyDescent="0.25">
      <c r="A21" s="34">
        <v>20</v>
      </c>
      <c r="B21" s="34" t="s">
        <v>101</v>
      </c>
      <c r="C21" s="34" t="s">
        <v>69</v>
      </c>
      <c r="D21" s="34" t="s">
        <v>85</v>
      </c>
      <c r="E21" s="35">
        <v>490000</v>
      </c>
      <c r="F21" s="31"/>
      <c r="G21" s="31"/>
      <c r="H21" s="31"/>
      <c r="I21" s="31"/>
      <c r="J21" s="31"/>
      <c r="K21" s="31"/>
      <c r="L21" s="31"/>
      <c r="M21" s="31"/>
    </row>
    <row r="22" spans="1:13" x14ac:dyDescent="0.25">
      <c r="A22" s="34">
        <v>21</v>
      </c>
      <c r="B22" s="34" t="s">
        <v>102</v>
      </c>
      <c r="C22" s="34" t="s">
        <v>72</v>
      </c>
      <c r="D22" s="34" t="s">
        <v>70</v>
      </c>
      <c r="E22" s="35">
        <v>96000</v>
      </c>
      <c r="F22" s="31"/>
      <c r="G22" s="31"/>
      <c r="H22" s="31"/>
      <c r="I22" s="31"/>
      <c r="J22" s="31"/>
      <c r="K22" s="31"/>
      <c r="L22" s="31"/>
      <c r="M22" s="31"/>
    </row>
    <row r="23" spans="1:13" x14ac:dyDescent="0.25">
      <c r="A23" s="34">
        <v>22</v>
      </c>
      <c r="B23" s="34" t="s">
        <v>103</v>
      </c>
      <c r="C23" s="34" t="s">
        <v>69</v>
      </c>
      <c r="D23" s="34" t="s">
        <v>76</v>
      </c>
      <c r="E23" s="35">
        <v>102000</v>
      </c>
      <c r="F23" s="31"/>
      <c r="G23" s="31"/>
      <c r="H23" s="31"/>
      <c r="I23" s="31"/>
      <c r="J23" s="31"/>
      <c r="K23" s="31"/>
      <c r="L23" s="31"/>
      <c r="M23" s="31"/>
    </row>
    <row r="24" spans="1:13" x14ac:dyDescent="0.25">
      <c r="A24" s="34">
        <v>23</v>
      </c>
      <c r="B24" s="34" t="s">
        <v>104</v>
      </c>
      <c r="C24" s="34" t="s">
        <v>72</v>
      </c>
      <c r="D24" s="34" t="s">
        <v>85</v>
      </c>
      <c r="E24" s="35">
        <v>108000</v>
      </c>
      <c r="F24" s="31"/>
      <c r="G24" s="31"/>
      <c r="H24" s="31"/>
      <c r="I24" s="31"/>
      <c r="J24" s="31"/>
      <c r="K24" s="31"/>
      <c r="L24" s="31"/>
      <c r="M24" s="31"/>
    </row>
    <row r="25" spans="1:13" x14ac:dyDescent="0.25">
      <c r="A25" s="34">
        <v>24</v>
      </c>
      <c r="B25" s="34" t="s">
        <v>105</v>
      </c>
      <c r="C25" s="34" t="s">
        <v>69</v>
      </c>
      <c r="D25" s="34" t="s">
        <v>70</v>
      </c>
      <c r="E25" s="35">
        <v>114000</v>
      </c>
      <c r="F25" s="31"/>
      <c r="G25" s="31"/>
      <c r="H25" s="31"/>
      <c r="I25" s="31"/>
      <c r="J25" s="31"/>
      <c r="K25" s="31"/>
      <c r="L25" s="31"/>
      <c r="M25" s="31"/>
    </row>
    <row r="26" spans="1:13" x14ac:dyDescent="0.25">
      <c r="A26" s="34">
        <v>25</v>
      </c>
      <c r="B26" s="34" t="s">
        <v>106</v>
      </c>
      <c r="C26" s="34" t="s">
        <v>69</v>
      </c>
      <c r="D26" s="34" t="s">
        <v>76</v>
      </c>
      <c r="E26" s="35">
        <v>32000</v>
      </c>
      <c r="F26" s="31"/>
      <c r="G26" s="31"/>
      <c r="H26" s="31"/>
      <c r="I26" s="31"/>
      <c r="J26" s="31"/>
      <c r="K26" s="31"/>
      <c r="L26" s="31"/>
      <c r="M26" s="31"/>
    </row>
    <row r="27" spans="1:13" x14ac:dyDescent="0.25">
      <c r="A27" s="34">
        <v>26</v>
      </c>
      <c r="B27" s="34" t="s">
        <v>107</v>
      </c>
      <c r="C27" s="34" t="s">
        <v>72</v>
      </c>
      <c r="D27" s="34" t="s">
        <v>85</v>
      </c>
      <c r="E27" s="35">
        <v>126000</v>
      </c>
      <c r="F27" s="31"/>
      <c r="G27" s="31"/>
      <c r="H27" s="31"/>
      <c r="I27" s="31"/>
      <c r="J27" s="31"/>
      <c r="K27" s="31"/>
      <c r="L27" s="31"/>
      <c r="M27" s="31"/>
    </row>
    <row r="28" spans="1:13" x14ac:dyDescent="0.25">
      <c r="A28" s="34">
        <v>27</v>
      </c>
      <c r="B28" s="34" t="s">
        <v>108</v>
      </c>
      <c r="C28" s="34" t="s">
        <v>72</v>
      </c>
      <c r="D28" s="34" t="s">
        <v>70</v>
      </c>
      <c r="E28" s="35">
        <v>85000</v>
      </c>
      <c r="F28" s="31"/>
      <c r="G28" s="31"/>
      <c r="H28" s="31"/>
      <c r="I28" s="31"/>
      <c r="J28" s="31"/>
      <c r="K28" s="31"/>
      <c r="L28" s="31"/>
      <c r="M28" s="31"/>
    </row>
    <row r="29" spans="1:13" x14ac:dyDescent="0.25">
      <c r="A29" s="34">
        <v>28</v>
      </c>
      <c r="B29" s="34" t="s">
        <v>109</v>
      </c>
      <c r="C29" s="34" t="s">
        <v>69</v>
      </c>
      <c r="D29" s="34" t="s">
        <v>76</v>
      </c>
      <c r="E29" s="35">
        <v>138000</v>
      </c>
      <c r="F29" s="31"/>
      <c r="G29" s="31"/>
      <c r="H29" s="31"/>
      <c r="I29" s="31"/>
      <c r="J29" s="31"/>
      <c r="K29" s="31"/>
      <c r="L29" s="31"/>
      <c r="M29" s="31"/>
    </row>
    <row r="30" spans="1:13" x14ac:dyDescent="0.25">
      <c r="A30" s="34">
        <v>29</v>
      </c>
      <c r="B30" s="34" t="s">
        <v>110</v>
      </c>
      <c r="C30" s="34" t="s">
        <v>69</v>
      </c>
      <c r="D30" s="34" t="s">
        <v>85</v>
      </c>
      <c r="E30" s="35">
        <v>144000</v>
      </c>
      <c r="F30" s="31"/>
      <c r="G30" s="31"/>
      <c r="H30" s="31"/>
      <c r="I30" s="31"/>
      <c r="J30" s="31"/>
      <c r="K30" s="31"/>
      <c r="L30" s="31"/>
      <c r="M30" s="31"/>
    </row>
  </sheetData>
  <mergeCells count="14">
    <mergeCell ref="H11:M11"/>
    <mergeCell ref="H6:I6"/>
    <mergeCell ref="H7:I7"/>
    <mergeCell ref="J6:K6"/>
    <mergeCell ref="J7:K7"/>
    <mergeCell ref="L6:M6"/>
    <mergeCell ref="L7:M7"/>
    <mergeCell ref="J12:K12"/>
    <mergeCell ref="L12:M12"/>
    <mergeCell ref="H13:I13"/>
    <mergeCell ref="J13:K13"/>
    <mergeCell ref="L13:M13"/>
    <mergeCell ref="H5:M5"/>
    <mergeCell ref="H12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Carátula</vt:lpstr>
      <vt:lpstr>Funcion Si-Y-O</vt:lpstr>
      <vt:lpstr>SI Y-O anidados</vt:lpstr>
      <vt:lpstr>Funciones básicas</vt:lpstr>
      <vt:lpstr>SUmar si y promedio 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</dc:creator>
  <cp:lastModifiedBy>charl</cp:lastModifiedBy>
  <dcterms:created xsi:type="dcterms:W3CDTF">2022-02-14T17:56:29Z</dcterms:created>
  <dcterms:modified xsi:type="dcterms:W3CDTF">2022-02-14T20:09:52Z</dcterms:modified>
</cp:coreProperties>
</file>