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diix\Documents\CrowdFundingBookAssignment\"/>
    </mc:Choice>
  </mc:AlternateContent>
  <xr:revisionPtr revIDLastSave="0" documentId="13_ncr:1_{10458CD1-9616-49AF-863B-883A5CCD2E8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rowdfunding" sheetId="1" r:id="rId1"/>
    <sheet name="Pivot Table for Parent Category" sheetId="2" r:id="rId2"/>
    <sheet name="Pivot Table for Sub-Category" sheetId="3" r:id="rId3"/>
    <sheet name="Pivot Table for Date Created " sheetId="5" r:id="rId4"/>
    <sheet name="Crowdfunding Goal Analysis" sheetId="7" r:id="rId5"/>
    <sheet name="Statistical Analysis" sheetId="8" r:id="rId6"/>
  </sheets>
  <definedNames>
    <definedName name="_xlnm._FilterDatabase" localSheetId="0" hidden="1">Crowdfunding!$G$1:$G$1001</definedName>
    <definedName name="_xlnm._FilterDatabase" localSheetId="5" hidden="1">'Statistical Analysis'!$M$1:$N$1001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8" l="1"/>
  <c r="H7" i="8"/>
  <c r="I6" i="8"/>
  <c r="H6" i="8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D2" i="7"/>
  <c r="C2" i="7"/>
  <c r="B2" i="7"/>
  <c r="I5" i="8"/>
  <c r="H5" i="8"/>
  <c r="I4" i="8"/>
  <c r="H4" i="8"/>
  <c r="H2" i="8"/>
  <c r="I3" i="8"/>
  <c r="H3" i="8"/>
  <c r="I2" i="8"/>
  <c r="D13" i="7" l="1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6" i="7"/>
  <c r="C6" i="7"/>
  <c r="D7" i="7"/>
  <c r="C7" i="7"/>
  <c r="B7" i="7"/>
  <c r="B6" i="7"/>
  <c r="D5" i="7"/>
  <c r="C5" i="7"/>
  <c r="B5" i="7"/>
  <c r="D4" i="7"/>
  <c r="D3" i="7"/>
  <c r="C4" i="7"/>
  <c r="B4" i="7"/>
  <c r="C3" i="7"/>
  <c r="B3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E10" i="7" l="1"/>
  <c r="G10" i="7" s="1"/>
  <c r="E8" i="7"/>
  <c r="H8" i="7" s="1"/>
  <c r="E7" i="7"/>
  <c r="H7" i="7" s="1"/>
  <c r="E9" i="7"/>
  <c r="F9" i="7" s="1"/>
  <c r="E2" i="7"/>
  <c r="G2" i="7" s="1"/>
  <c r="E6" i="7"/>
  <c r="G6" i="7" s="1"/>
  <c r="E13" i="7"/>
  <c r="G13" i="7" s="1"/>
  <c r="E5" i="7"/>
  <c r="H5" i="7" s="1"/>
  <c r="E12" i="7"/>
  <c r="H12" i="7" s="1"/>
  <c r="E4" i="7"/>
  <c r="F4" i="7" s="1"/>
  <c r="E11" i="7"/>
  <c r="H11" i="7" s="1"/>
  <c r="E3" i="7"/>
  <c r="H3" i="7" s="1"/>
  <c r="F8" i="7" l="1"/>
  <c r="G8" i="7"/>
  <c r="F7" i="7"/>
  <c r="G9" i="7"/>
  <c r="G7" i="7"/>
  <c r="G12" i="7"/>
  <c r="F2" i="7"/>
  <c r="G5" i="7"/>
  <c r="H9" i="7"/>
  <c r="F10" i="7"/>
  <c r="H10" i="7"/>
  <c r="F13" i="7"/>
  <c r="F12" i="7"/>
  <c r="H4" i="7"/>
  <c r="G4" i="7"/>
  <c r="H2" i="7"/>
  <c r="G11" i="7"/>
  <c r="F6" i="7"/>
  <c r="G3" i="7"/>
  <c r="F5" i="7"/>
  <c r="F3" i="7"/>
  <c r="H6" i="7"/>
  <c r="H13" i="7"/>
  <c r="F11" i="7"/>
</calcChain>
</file>

<file path=xl/sharedStrings.xml><?xml version="1.0" encoding="utf-8"?>
<sst xmlns="http://schemas.openxmlformats.org/spreadsheetml/2006/main" count="9066" uniqueCount="2118">
  <si>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</si>
  <si>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</si>
  <si>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</si>
  <si>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</si>
  <si>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</si>
  <si>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</si>
  <si>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</si>
  <si>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</si>
  <si>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</si>
  <si>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</si>
  <si>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</si>
  <si>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</si>
  <si>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</si>
  <si>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</si>
  <si>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</si>
  <si>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</si>
  <si>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</si>
  <si>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</si>
  <si>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</si>
  <si>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</si>
  <si>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</si>
  <si>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</si>
  <si>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</si>
  <si>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</si>
  <si>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</si>
  <si>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</si>
  <si>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</si>
  <si>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</si>
  <si>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</si>
  <si>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</si>
  <si>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</si>
  <si>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</si>
  <si>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</si>
  <si>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</si>
  <si>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</si>
  <si>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</si>
  <si>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</si>
  <si>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</si>
  <si>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</si>
  <si>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</si>
  <si>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</si>
  <si>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</si>
  <si>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</si>
  <si>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</si>
  <si>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</si>
  <si>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</si>
  <si>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</si>
  <si>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</si>
  <si>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</si>
  <si>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</si>
  <si>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</si>
  <si>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</si>
  <si>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</si>
  <si>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</si>
  <si>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</si>
  <si>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</si>
  <si>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</si>
  <si>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</si>
  <si>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</si>
  <si>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</si>
  <si>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</si>
  <si>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</si>
  <si>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</si>
  <si>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</si>
  <si>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</si>
  <si>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</si>
  <si>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</si>
  <si>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</si>
  <si>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</si>
  <si>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</si>
  <si>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</si>
  <si>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</si>
  <si>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</si>
  <si>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</si>
  <si>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</si>
  <si>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</si>
  <si>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</si>
  <si>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</si>
  <si>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</si>
  <si>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</si>
  <si>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</si>
  <si>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</si>
  <si>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</si>
  <si>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</si>
  <si>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</si>
  <si>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</si>
  <si>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</si>
  <si>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</si>
  <si>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</si>
  <si>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</si>
  <si>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</si>
  <si>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</si>
  <si>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</si>
  <si>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</si>
  <si>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</si>
  <si>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</si>
  <si>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</si>
  <si>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</si>
  <si>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</si>
  <si>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</si>
  <si>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</si>
  <si>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</si>
  <si>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</si>
  <si>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</si>
  <si>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</si>
  <si>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</si>
  <si>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</si>
  <si>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</si>
  <si>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</si>
  <si>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</si>
  <si>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</si>
  <si>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</si>
  <si>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</si>
  <si>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</si>
  <si>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</si>
  <si>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</si>
  <si>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</si>
  <si>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</si>
  <si>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</si>
  <si>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</si>
  <si>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</si>
  <si>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</si>
  <si>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</si>
  <si>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</si>
  <si>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</si>
  <si>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</si>
  <si>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</si>
  <si>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</si>
  <si>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</si>
  <si>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</si>
  <si>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</si>
  <si>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</si>
  <si>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</si>
  <si>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</si>
  <si>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</si>
  <si>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</si>
  <si>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</si>
  <si>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</si>
  <si>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</si>
  <si>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</si>
  <si>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</si>
  <si>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</si>
  <si>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</si>
  <si>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</si>
  <si>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</si>
  <si>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</si>
  <si>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</si>
  <si>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</si>
  <si>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</si>
  <si>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</si>
  <si>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</si>
  <si>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</si>
  <si>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</si>
  <si>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</si>
  <si>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</si>
  <si>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</si>
  <si>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</si>
  <si>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</si>
  <si>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</si>
  <si>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</si>
  <si>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</si>
  <si>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</si>
  <si>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</si>
  <si>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</si>
  <si>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</si>
  <si>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</si>
  <si>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</si>
  <si>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</si>
  <si>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</si>
  <si>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</si>
  <si>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</si>
  <si>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</si>
  <si>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</si>
  <si>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</si>
  <si>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</si>
  <si>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</si>
  <si>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</si>
  <si>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</si>
  <si>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</si>
  <si>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</si>
  <si>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</si>
  <si>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</si>
  <si>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</si>
  <si>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</si>
  <si>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</si>
  <si>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</si>
  <si>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</si>
  <si>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</si>
  <si>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</si>
  <si>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</si>
  <si>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</si>
  <si>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</si>
  <si>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</si>
  <si>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</si>
  <si>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</si>
  <si>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</si>
  <si>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</si>
  <si>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</si>
  <si>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</si>
  <si>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</si>
  <si>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</si>
  <si>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</si>
  <si>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</si>
  <si>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</si>
  <si>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</si>
  <si>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</si>
  <si>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</si>
  <si>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</si>
  <si>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</si>
  <si>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</si>
  <si>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</si>
  <si>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</si>
  <si>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</si>
  <si>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</si>
  <si>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</si>
  <si>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</si>
  <si>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</si>
  <si>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</si>
  <si>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</si>
  <si>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</si>
  <si>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</si>
  <si>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</si>
  <si>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</si>
  <si>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</si>
  <si>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</si>
  <si>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</si>
  <si>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</si>
  <si>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</si>
  <si>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</si>
  <si>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</si>
  <si>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</si>
  <si>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</si>
  <si>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</si>
  <si>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</si>
  <si>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</si>
  <si>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</si>
  <si>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</si>
  <si>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</si>
  <si>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</si>
  <si>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</si>
  <si>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</si>
  <si>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</si>
  <si>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</si>
  <si>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</si>
  <si>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</si>
  <si>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</si>
  <si>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</si>
  <si>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</si>
  <si>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</si>
  <si>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</si>
  <si>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</si>
  <si>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</si>
  <si>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</si>
  <si>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</si>
  <si>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</si>
  <si>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</si>
  <si>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</si>
  <si>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</si>
  <si>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</si>
  <si>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</si>
  <si>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</si>
  <si>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</si>
  <si>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</si>
  <si>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</si>
  <si>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</si>
  <si>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</si>
  <si>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</si>
  <si>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</si>
  <si>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</si>
  <si>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</si>
  <si>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</si>
  <si>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</si>
  <si>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</si>
  <si>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</si>
  <si>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</si>
  <si>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</si>
  <si>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</si>
  <si>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</si>
  <si>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</si>
  <si>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</si>
  <si>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</si>
  <si>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</si>
  <si>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</si>
  <si>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</si>
  <si>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</si>
  <si>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</si>
  <si>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</si>
  <si>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</si>
  <si>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</si>
  <si>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</si>
  <si>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</si>
  <si>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</si>
  <si>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</si>
  <si>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</si>
  <si>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</si>
  <si>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</si>
  <si>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</si>
  <si>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</si>
  <si>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</si>
  <si>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</si>
  <si>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</si>
  <si>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</si>
  <si>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</si>
  <si>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</si>
  <si>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</si>
  <si>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</si>
  <si>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</si>
  <si>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</si>
  <si>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</si>
  <si>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</si>
  <si>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</si>
  <si>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</si>
  <si>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</si>
  <si>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</si>
  <si>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</si>
  <si>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</si>
  <si>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</si>
  <si>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</si>
  <si>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</si>
  <si>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</si>
  <si>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</si>
  <si>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</si>
  <si>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</si>
  <si>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</si>
  <si>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</si>
  <si>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</si>
  <si>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</si>
  <si>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</si>
  <si>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</si>
  <si>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</si>
  <si>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</si>
  <si>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</si>
  <si>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</si>
  <si>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</si>
  <si>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</si>
  <si>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</si>
  <si>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</si>
  <si>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</si>
  <si>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</si>
  <si>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</si>
  <si>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</si>
  <si>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</si>
  <si>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</si>
  <si>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</si>
  <si>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</si>
  <si>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</si>
  <si>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</si>
  <si>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</si>
  <si>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</si>
  <si>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</si>
  <si>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</si>
  <si>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</si>
  <si>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</si>
  <si>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</si>
  <si>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</si>
  <si>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</si>
  <si>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</si>
  <si>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</si>
  <si>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</si>
  <si>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</si>
  <si>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</si>
  <si>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</si>
  <si>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</si>
  <si>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</si>
  <si>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</si>
  <si>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</si>
  <si>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</si>
  <si>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</si>
  <si>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</si>
  <si>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</si>
  <si>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</si>
  <si>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</si>
  <si>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</si>
  <si>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</si>
  <si>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</si>
  <si>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</si>
  <si>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</si>
  <si>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</si>
  <si>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</si>
  <si>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</si>
  <si>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</si>
  <si>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</si>
  <si>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</si>
  <si>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</si>
  <si>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</si>
  <si>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</si>
  <si>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</si>
  <si>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</si>
  <si>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</si>
  <si>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</si>
  <si>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</si>
  <si>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</si>
  <si>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</si>
  <si>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</si>
  <si>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</si>
  <si>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</si>
  <si>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</si>
  <si>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</si>
  <si>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</si>
  <si>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</si>
  <si>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</si>
  <si>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</si>
  <si>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</si>
  <si>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</si>
  <si>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</si>
  <si>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</si>
  <si>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</si>
  <si>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</si>
  <si>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</si>
  <si>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</si>
  <si>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</si>
  <si>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</si>
  <si>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</si>
  <si>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</si>
  <si>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</si>
  <si>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</si>
  <si>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</si>
  <si>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</si>
  <si>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</si>
  <si>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</si>
  <si>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</si>
  <si>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</si>
  <si>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</si>
  <si>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</si>
  <si>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</si>
  <si>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</si>
  <si>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</si>
  <si>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</si>
  <si>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</si>
  <si>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</si>
  <si>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</si>
  <si>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</si>
  <si>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</si>
  <si>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</si>
  <si>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</si>
  <si>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</si>
  <si>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</si>
  <si>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</si>
  <si>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</si>
  <si>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</si>
  <si>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</si>
  <si>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</si>
  <si>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</si>
  <si>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</si>
  <si>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</si>
  <si>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</si>
  <si>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</si>
  <si>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</si>
  <si>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</si>
  <si>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</si>
  <si>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</si>
  <si>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</si>
  <si>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</si>
  <si>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</si>
  <si>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</si>
  <si>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</si>
  <si>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</si>
  <si>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</si>
  <si>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</si>
  <si>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</si>
  <si>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</si>
  <si>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</si>
  <si>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</si>
  <si>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</si>
  <si>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</si>
  <si>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</si>
  <si>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</si>
  <si>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</si>
  <si>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</si>
  <si>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</si>
  <si>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</si>
  <si>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</si>
  <si>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</si>
  <si>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</si>
  <si>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</si>
  <si>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</si>
  <si>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</si>
  <si>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</si>
  <si>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</si>
  <si>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</si>
  <si>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</si>
  <si>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</si>
  <si>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</si>
  <si>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</si>
  <si>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</si>
  <si>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</si>
  <si>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</si>
  <si>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</si>
  <si>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</si>
  <si>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</si>
  <si>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</si>
  <si>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</si>
  <si>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</si>
  <si>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</si>
  <si>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</si>
  <si>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</si>
  <si>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</si>
  <si>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</si>
  <si>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</si>
  <si>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</si>
  <si>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</si>
  <si>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</si>
  <si>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</si>
  <si>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</si>
  <si>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</si>
  <si>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</si>
  <si>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</si>
  <si>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</si>
  <si>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</si>
  <si>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</si>
  <si>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</si>
  <si>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</si>
  <si>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</si>
  <si>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</si>
  <si>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</si>
  <si>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</si>
  <si>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</si>
  <si>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</si>
  <si>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</si>
  <si>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</si>
  <si>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</si>
  <si>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</si>
  <si>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</si>
  <si>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</si>
  <si>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</si>
  <si>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</si>
  <si>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</si>
  <si>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</si>
  <si>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</si>
  <si>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</si>
  <si>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</si>
  <si>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</si>
  <si>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</si>
  <si>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</si>
  <si>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</si>
  <si>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</si>
  <si>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</si>
  <si>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</si>
  <si>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</si>
  <si>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</si>
  <si>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</si>
  <si>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</si>
  <si>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</si>
  <si>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</si>
  <si>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</si>
  <si>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</si>
  <si>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</si>
  <si>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</si>
  <si>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</si>
  <si>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</si>
  <si>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</si>
  <si>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</si>
  <si>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</si>
  <si>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</si>
  <si>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</si>
  <si>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</si>
  <si>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</si>
  <si>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</si>
  <si>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</si>
  <si>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</si>
  <si>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</si>
  <si>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</si>
  <si>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</si>
  <si>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</si>
  <si>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</si>
  <si>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</si>
  <si>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</si>
  <si>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</si>
  <si>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</si>
  <si>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</si>
  <si>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</si>
  <si>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</si>
  <si>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</si>
  <si>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</si>
  <si>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</si>
  <si>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</si>
  <si>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</si>
  <si>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</si>
  <si>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</si>
  <si>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</si>
  <si>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</si>
  <si>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</si>
  <si>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</si>
  <si>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</si>
  <si>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</si>
  <si>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</si>
  <si>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</si>
  <si>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</si>
  <si>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</si>
  <si>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</si>
  <si>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</si>
  <si>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</si>
  <si>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</si>
  <si>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</si>
  <si>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</si>
  <si>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</si>
  <si>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</si>
  <si>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</si>
  <si>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</si>
  <si>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</si>
  <si>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</si>
  <si>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</si>
  <si>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</si>
  <si>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</si>
  <si>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</si>
  <si>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</si>
  <si>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</si>
  <si>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</si>
  <si>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</si>
  <si>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</si>
  <si>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</si>
  <si>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</si>
  <si>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</si>
  <si>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</si>
  <si>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</si>
  <si>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</si>
  <si>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</si>
  <si>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</si>
  <si>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</si>
  <si>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</si>
  <si>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</si>
  <si>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</si>
  <si>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</si>
  <si>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</si>
  <si>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</si>
  <si>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</si>
  <si>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</si>
  <si>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</si>
  <si>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</si>
  <si>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</si>
  <si>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</si>
  <si>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</si>
  <si>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</si>
  <si>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</si>
  <si>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</si>
  <si>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</si>
  <si>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</si>
  <si>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</si>
  <si>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</si>
  <si>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</si>
  <si>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</si>
  <si>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</si>
  <si>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</si>
  <si>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</si>
  <si>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</si>
  <si>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</si>
  <si>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</si>
  <si>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</si>
  <si>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</si>
  <si>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</si>
  <si>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</si>
  <si>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</si>
  <si>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</si>
  <si>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</si>
  <si>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</si>
  <si>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</si>
  <si>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</si>
  <si>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</si>
  <si>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</si>
  <si>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</si>
  <si>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</si>
  <si>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</si>
  <si>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</si>
  <si>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</si>
  <si>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</si>
  <si>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</si>
  <si>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</si>
  <si>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</si>
  <si>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</si>
  <si>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</si>
  <si>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</si>
  <si>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</si>
  <si>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</si>
  <si>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</si>
  <si>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</si>
  <si>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</si>
  <si>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</si>
  <si>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</si>
  <si>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</si>
  <si>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</si>
  <si>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</si>
  <si>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</si>
  <si>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</si>
  <si>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</si>
  <si>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</si>
  <si>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</si>
  <si>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</si>
  <si>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</si>
  <si>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</si>
  <si>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</si>
  <si>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</si>
  <si>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</si>
  <si>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</si>
  <si>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</si>
  <si>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</si>
  <si>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</si>
  <si>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</si>
  <si>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</si>
  <si>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</si>
  <si>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</si>
  <si>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</si>
  <si>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</si>
  <si>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</si>
  <si>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</si>
  <si>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</si>
  <si>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</si>
  <si>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</si>
  <si>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</si>
  <si>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</si>
  <si>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</si>
  <si>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</si>
  <si>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</si>
  <si>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</si>
  <si>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</si>
  <si>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</si>
  <si>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</si>
  <si>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</si>
  <si>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</si>
  <si>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</si>
  <si>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</si>
  <si>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</si>
  <si>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</si>
  <si>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</si>
  <si>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</si>
  <si>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</si>
  <si>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</si>
  <si>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</si>
  <si>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</si>
  <si>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</si>
  <si>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</si>
  <si>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</si>
  <si>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</si>
  <si>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</si>
  <si>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</si>
  <si>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</si>
  <si>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</si>
  <si>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</si>
  <si>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</si>
  <si>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</si>
  <si>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</si>
  <si>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</si>
  <si>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</si>
  <si>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</si>
  <si>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</si>
  <si>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</si>
  <si>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</si>
  <si>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</si>
  <si>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</si>
  <si>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</si>
  <si>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</si>
  <si>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</si>
  <si>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</si>
  <si>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</si>
  <si>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</si>
  <si>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</si>
  <si>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</si>
  <si>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</si>
  <si>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</si>
  <si>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</si>
  <si>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</si>
  <si>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</si>
  <si>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</si>
  <si>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</si>
  <si>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</si>
  <si>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</si>
  <si>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</si>
  <si>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</si>
  <si>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</si>
  <si>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</si>
  <si>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</si>
  <si>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</si>
  <si>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</si>
  <si>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</si>
  <si>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</si>
  <si>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</si>
  <si>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</si>
  <si>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</si>
  <si>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</si>
  <si>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</si>
  <si>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</si>
  <si>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</si>
  <si>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</si>
  <si>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</si>
  <si>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</si>
  <si>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</si>
  <si>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</si>
  <si>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</si>
  <si>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</si>
  <si>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</si>
  <si>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</si>
  <si>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</si>
  <si>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</si>
  <si>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</si>
  <si>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</si>
  <si>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</si>
  <si>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</si>
  <si>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</si>
  <si>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</si>
  <si>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</si>
  <si>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</si>
  <si>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</si>
  <si>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</si>
  <si>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</si>
  <si>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</si>
  <si>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</si>
  <si>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</si>
  <si>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</si>
  <si>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</si>
  <si>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</si>
  <si>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</si>
  <si>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</si>
  <si>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</si>
  <si>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</si>
  <si>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</si>
  <si>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</si>
  <si>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</si>
  <si>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</si>
  <si>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</si>
  <si>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</si>
  <si>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</si>
  <si>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</si>
  <si>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</si>
  <si>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</si>
  <si>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</si>
  <si>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</si>
  <si>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</si>
  <si>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</si>
  <si>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</si>
  <si>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</si>
  <si>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</si>
  <si>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</si>
  <si>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</si>
  <si>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</si>
  <si>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</si>
  <si>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</si>
  <si>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</si>
  <si>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</si>
  <si>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</si>
  <si>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</si>
  <si>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</si>
  <si>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</si>
  <si>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</si>
  <si>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</si>
  <si>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</si>
  <si>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</si>
  <si>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</si>
  <si>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</si>
  <si>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</si>
  <si>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</si>
  <si>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</si>
  <si>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</si>
  <si>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</si>
  <si>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</si>
  <si>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</si>
  <si>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</si>
  <si>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</si>
  <si>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</si>
  <si>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</si>
  <si>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</si>
  <si>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</si>
  <si>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</si>
  <si>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</si>
  <si>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</si>
  <si>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</si>
  <si>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</si>
  <si>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</si>
  <si>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</si>
  <si>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</si>
  <si>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</si>
  <si>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</si>
  <si>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</si>
  <si>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</si>
  <si>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</si>
  <si>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</si>
  <si>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</si>
  <si>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</si>
  <si>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</si>
  <si>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</si>
  <si>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</si>
  <si>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</si>
  <si>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</si>
  <si>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</si>
  <si>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</si>
  <si>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</si>
  <si>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</si>
  <si>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</si>
  <si>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</si>
  <si>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</si>
  <si>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</si>
  <si>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</si>
  <si>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</si>
  <si>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</si>
  <si>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</si>
  <si>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</si>
  <si>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</si>
  <si>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</si>
  <si>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</si>
  <si>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</si>
  <si>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</si>
  <si>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</si>
  <si>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</si>
  <si>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</si>
  <si>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</si>
  <si>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</si>
  <si>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</si>
  <si>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</si>
  <si>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</si>
  <si>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</si>
  <si>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</si>
  <si>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</si>
  <si>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</si>
  <si>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</si>
  <si>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</si>
  <si>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</si>
  <si>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</si>
  <si>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</si>
  <si>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</si>
  <si>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</si>
  <si>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</si>
  <si>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</si>
  <si>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</si>
  <si>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</si>
  <si>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</si>
  <si>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</si>
  <si>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</si>
  <si>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</si>
  <si>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</si>
  <si>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</si>
  <si>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</si>
  <si>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</si>
  <si>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</si>
  <si>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</si>
  <si>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</si>
  <si>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</si>
  <si>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</si>
  <si>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</si>
  <si>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</si>
  <si>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</si>
  <si>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</si>
  <si>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</si>
  <si>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</si>
  <si>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</si>
  <si>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</si>
  <si>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</si>
  <si>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</si>
  <si>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</si>
  <si>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</si>
  <si>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</si>
  <si>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</si>
  <si>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</si>
  <si>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</si>
  <si>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</si>
  <si>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</si>
  <si>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</si>
  <si>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</si>
  <si>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</si>
  <si>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</si>
  <si>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</si>
  <si>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</si>
  <si>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</si>
  <si>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</si>
  <si>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</si>
  <si>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</si>
  <si>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</si>
  <si>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</si>
  <si>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</si>
  <si>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</si>
  <si>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</si>
  <si>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</si>
  <si>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</si>
  <si>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</si>
  <si>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</si>
  <si>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</si>
  <si>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</si>
  <si>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</si>
  <si>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</si>
  <si>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</si>
  <si>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</si>
  <si>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</si>
  <si>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</si>
  <si>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</si>
  <si>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</si>
  <si>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</si>
  <si>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</si>
  <si>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</si>
  <si>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</si>
  <si>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</si>
  <si>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</si>
  <si>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</si>
  <si>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</si>
  <si>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</si>
  <si>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</si>
  <si>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</si>
  <si>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</si>
  <si>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</si>
  <si>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</si>
  <si>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</si>
  <si>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</si>
  <si>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</si>
  <si>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</si>
  <si>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</si>
  <si>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</si>
  <si>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</si>
  <si>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</si>
  <si>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</si>
  <si>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</si>
  <si>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</si>
  <si>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</si>
  <si>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</si>
  <si>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</si>
  <si>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</si>
  <si>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</si>
  <si>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</si>
  <si>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</si>
  <si>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</si>
  <si>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</si>
  <si>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</si>
  <si>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</si>
  <si>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</si>
  <si>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</si>
  <si>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</si>
  <si>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</si>
  <si>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</si>
  <si>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</si>
  <si>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</si>
  <si>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</si>
  <si>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</si>
  <si>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</si>
  <si>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</si>
  <si>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</si>
  <si>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</si>
  <si>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</si>
  <si>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</si>
  <si>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</si>
  <si>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</si>
  <si>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</si>
  <si>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</si>
  <si>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</si>
  <si>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</si>
  <si>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</si>
  <si>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</si>
  <si>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</si>
  <si>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</si>
  <si>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</si>
  <si>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</si>
  <si>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</si>
  <si>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</si>
  <si>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</si>
  <si>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</si>
  <si>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</si>
  <si>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</si>
  <si>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</si>
  <si>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</si>
  <si>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</si>
  <si>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</si>
  <si>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</si>
  <si>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</si>
  <si>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</si>
  <si>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</si>
  <si>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</si>
  <si>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</si>
  <si>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</si>
  <si>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</si>
  <si>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</si>
  <si>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</si>
  <si>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</si>
  <si>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</si>
  <si>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</si>
  <si>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</si>
  <si>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</si>
  <si>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</si>
  <si>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</si>
  <si>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</si>
  <si>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</si>
  <si>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</si>
  <si>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</si>
  <si>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</si>
  <si>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</si>
  <si>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</si>
  <si>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</si>
  <si>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</si>
  <si>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</si>
  <si>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</si>
  <si>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</si>
  <si>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</si>
  <si>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</si>
  <si>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</si>
  <si>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</si>
  <si>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</si>
  <si>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</si>
  <si>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</si>
  <si>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</si>
  <si>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</si>
  <si>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</si>
  <si>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</si>
  <si>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</si>
  <si>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</si>
  <si>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</si>
  <si>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</si>
  <si>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</si>
  <si>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</si>
  <si>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</si>
  <si>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</si>
  <si>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</si>
  <si>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</si>
  <si>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</si>
  <si>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</si>
  <si>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</si>
  <si>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</si>
  <si>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</si>
  <si>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</si>
  <si>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</si>
  <si>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</si>
  <si>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</si>
  <si>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</si>
  <si>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</si>
  <si>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</si>
  <si>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</si>
  <si>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</si>
  <si>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</si>
  <si>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</si>
  <si>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</si>
  <si>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</si>
  <si>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</si>
  <si>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</si>
  <si>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</si>
  <si>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</si>
  <si>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</si>
  <si>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</si>
  <si>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</si>
  <si>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</si>
  <si>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</si>
  <si>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</si>
  <si>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</si>
  <si>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</si>
  <si>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</si>
  <si>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</si>
  <si>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</si>
  <si>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</si>
  <si>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</si>
  <si>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</si>
  <si>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</si>
  <si>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</si>
  <si>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</si>
  <si>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</si>
  <si>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</si>
  <si>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</si>
  <si>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</si>
  <si>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</si>
  <si>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</si>
  <si>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</si>
  <si>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</si>
  <si>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</si>
  <si>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</si>
  <si>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</si>
  <si>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</si>
  <si>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</si>
  <si>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</si>
  <si>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</si>
  <si>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</si>
  <si>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</si>
  <si>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</si>
  <si>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</si>
  <si>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</si>
  <si>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</si>
  <si>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</si>
  <si>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</si>
  <si>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</si>
  <si>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</si>
  <si>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</si>
  <si>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</si>
  <si>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</si>
  <si>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</si>
  <si>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</si>
  <si>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</si>
  <si>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</si>
  <si>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</si>
  <si>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</si>
  <si>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</si>
  <si>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</si>
  <si>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</si>
  <si>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</si>
  <si>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</si>
  <si>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</si>
  <si>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</si>
  <si>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</si>
  <si>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</si>
  <si>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</si>
  <si>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</si>
  <si>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</si>
  <si>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</si>
  <si>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</si>
  <si>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</si>
  <si>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</si>
  <si>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</si>
  <si>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</si>
  <si>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</si>
  <si>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</si>
  <si>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</si>
  <si>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</si>
  <si>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</si>
  <si>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</si>
  <si>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</si>
  <si>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</si>
  <si>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</si>
  <si>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</si>
  <si>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</si>
  <si>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</si>
  <si>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</si>
  <si>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</si>
  <si>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</si>
  <si>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</si>
  <si>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</si>
  <si>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</si>
  <si>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</si>
  <si>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</si>
  <si>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</si>
  <si>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</si>
  <si>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</si>
  <si>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</si>
  <si>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</si>
  <si>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</si>
  <si>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</si>
  <si>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</si>
  <si>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</si>
  <si>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</si>
  <si>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</si>
  <si>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</si>
  <si>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</si>
  <si>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</si>
  <si>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</si>
  <si>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</si>
  <si>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</si>
  <si>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</si>
  <si>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</si>
  <si>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</si>
  <si>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</si>
  <si>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</si>
  <si>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</si>
  <si>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</si>
  <si>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</si>
  <si>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</si>
  <si>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</si>
  <si>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</si>
  <si>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</si>
  <si>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</si>
  <si>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</si>
  <si>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</si>
  <si>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</si>
  <si>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</si>
  <si>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</si>
  <si>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</si>
  <si>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</si>
  <si>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</si>
  <si>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</si>
  <si>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</si>
  <si>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</si>
  <si>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</si>
  <si>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</si>
  <si>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</si>
  <si>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</si>
  <si>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</si>
  <si>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</si>
  <si>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</si>
  <si>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</si>
  <si>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</si>
  <si>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</si>
  <si>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</si>
  <si>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</si>
  <si>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</si>
  <si>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</si>
  <si>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</si>
  <si>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</si>
  <si>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</si>
  <si>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</si>
  <si>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</si>
  <si>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</si>
  <si>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</si>
  <si>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</si>
  <si>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</si>
  <si>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</si>
  <si>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</si>
  <si>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</si>
  <si>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</si>
  <si>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</si>
  <si>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</si>
  <si>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</si>
  <si>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</si>
  <si>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</si>
  <si>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</si>
  <si>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</si>
  <si>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</si>
  <si>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</si>
  <si>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</si>
  <si>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</si>
  <si>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</si>
  <si>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</si>
  <si>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</si>
  <si>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</si>
  <si>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</si>
  <si>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</si>
  <si>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</si>
  <si>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</si>
  <si>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</si>
  <si>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</si>
  <si>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</si>
  <si>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</si>
  <si>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</si>
  <si>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</si>
  <si>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</si>
  <si>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</si>
  <si>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</si>
  <si>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</si>
  <si>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</si>
  <si>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</si>
  <si>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</si>
  <si>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</si>
  <si>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</si>
  <si>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</si>
  <si>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</si>
  <si>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</si>
  <si>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</si>
  <si>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</si>
  <si>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</si>
  <si>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</si>
  <si>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</si>
  <si>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</si>
  <si>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</si>
  <si>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</si>
  <si>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</si>
  <si>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</si>
  <si>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</si>
  <si>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</si>
  <si>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</si>
  <si>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</si>
  <si>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</si>
  <si>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</si>
  <si>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</si>
  <si>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</si>
  <si>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</si>
  <si>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</si>
  <si>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</si>
  <si>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</si>
  <si>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</si>
  <si>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</si>
  <si>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</si>
  <si>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</si>
  <si>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</si>
  <si>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</si>
  <si>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</si>
  <si>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</si>
  <si>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</si>
  <si>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</si>
  <si>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</si>
  <si>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</si>
  <si>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</si>
  <si>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</si>
  <si>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</si>
  <si>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</si>
  <si>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</si>
  <si>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</si>
  <si>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</si>
  <si>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</si>
  <si>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</si>
  <si>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</si>
  <si>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</si>
  <si>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</si>
  <si>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</si>
  <si>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</si>
  <si>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</si>
  <si>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</si>
  <si>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</si>
  <si>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</si>
  <si>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</si>
  <si>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</si>
  <si>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</si>
  <si>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</si>
  <si>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</si>
  <si>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</si>
  <si>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</si>
  <si>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</si>
  <si>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</si>
  <si>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</si>
  <si>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</si>
  <si>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</si>
  <si>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</si>
  <si>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</si>
  <si>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</si>
  <si>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</si>
  <si>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</si>
  <si>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</si>
  <si>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</si>
  <si>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</si>
  <si>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</si>
  <si>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</si>
  <si>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</si>
  <si>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</si>
  <si>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</si>
  <si>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</si>
  <si>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</si>
  <si>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</si>
  <si>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</si>
  <si>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</si>
  <si>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</si>
  <si>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</si>
  <si>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</si>
  <si>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</si>
  <si>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</si>
  <si>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</si>
  <si>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</si>
  <si>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</si>
  <si>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</si>
  <si>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</si>
  <si>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</si>
  <si>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</si>
  <si>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</si>
  <si>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</si>
  <si>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</si>
  <si>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</si>
  <si>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</si>
  <si>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</si>
  <si>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</si>
  <si>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</si>
  <si>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</si>
  <si>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</si>
  <si>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</si>
  <si>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</si>
  <si>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</si>
  <si>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</si>
  <si>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</si>
  <si>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</si>
  <si>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</si>
  <si>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</si>
  <si>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</si>
  <si>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</si>
  <si>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</si>
  <si>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</si>
  <si>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</si>
  <si>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</si>
  <si>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</si>
  <si>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</si>
  <si>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</si>
  <si>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</si>
  <si>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</si>
  <si>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</si>
  <si>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</si>
  <si>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</si>
  <si>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</si>
  <si>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</si>
  <si>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</si>
  <si>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</si>
  <si>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</si>
  <si>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</si>
  <si>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</si>
  <si>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</si>
  <si>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</si>
  <si>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</si>
  <si>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</si>
  <si>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</si>
  <si>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</si>
  <si>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</si>
  <si>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</si>
  <si>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</si>
  <si>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</si>
  <si>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</si>
  <si>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</si>
  <si>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</si>
  <si>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</si>
  <si>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</si>
  <si>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</si>
  <si>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</si>
  <si>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</si>
  <si>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</si>
  <si>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</si>
  <si>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</si>
  <si>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</si>
  <si>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</si>
  <si>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</si>
  <si>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</si>
  <si>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</si>
  <si>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</si>
  <si>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</si>
  <si>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</si>
  <si>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</si>
  <si>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</si>
  <si>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</si>
  <si>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</si>
  <si>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</si>
  <si>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</si>
  <si>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</si>
  <si>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</si>
  <si>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</si>
  <si>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</si>
  <si>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</si>
  <si>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</si>
  <si>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</si>
  <si>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</si>
  <si>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</si>
  <si>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</si>
  <si>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</si>
  <si>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</si>
  <si>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</si>
  <si>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</si>
  <si>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</si>
  <si>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</si>
  <si>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</si>
  <si>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</si>
  <si>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</si>
  <si>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</si>
  <si>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</si>
  <si>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</si>
  <si>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</si>
  <si>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</si>
  <si>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</si>
  <si>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</si>
  <si>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</si>
  <si>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</si>
  <si>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</si>
  <si>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</si>
  <si>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</si>
  <si>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</si>
  <si>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</si>
  <si>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</si>
  <si>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</si>
  <si>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</si>
  <si>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</si>
  <si>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</si>
  <si>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</si>
  <si>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</si>
  <si>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</si>
  <si>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</si>
  <si>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</si>
  <si>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</si>
  <si>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</si>
  <si>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</si>
  <si>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</si>
  <si>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</si>
  <si>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</si>
  <si>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</si>
  <si>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</si>
  <si>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</si>
  <si>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</si>
  <si>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</si>
  <si>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</si>
  <si>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</si>
  <si>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</si>
  <si>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</si>
  <si>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</si>
  <si>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</si>
  <si>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</si>
  <si>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</si>
  <si>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</si>
  <si>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</si>
  <si>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</si>
  <si>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</si>
  <si>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</si>
  <si>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</si>
  <si>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</si>
  <si>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</si>
  <si>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</si>
  <si>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</si>
  <si>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</si>
  <si>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</si>
  <si>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</si>
  <si>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</si>
  <si>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</si>
  <si>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</si>
  <si>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</si>
  <si>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</si>
  <si>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</si>
  <si>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</si>
  <si>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</si>
  <si>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</si>
  <si>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</si>
  <si>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</si>
  <si>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</si>
  <si>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</si>
  <si>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</si>
  <si>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</si>
  <si>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</si>
  <si>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</si>
  <si>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</si>
  <si>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</si>
  <si>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</si>
  <si>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</si>
  <si>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</si>
  <si>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</si>
  <si>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</si>
  <si>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</si>
  <si>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</si>
  <si>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</si>
  <si>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</si>
  <si>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</si>
  <si>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</si>
  <si>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</si>
  <si>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</si>
  <si>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</si>
  <si>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</si>
  <si>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</si>
  <si>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</si>
  <si>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</si>
  <si>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</si>
  <si>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</si>
  <si>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</si>
  <si>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</si>
  <si>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</si>
  <si>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</si>
  <si>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</si>
  <si>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</si>
  <si>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</si>
  <si>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</si>
  <si>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</si>
  <si>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</si>
  <si>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</si>
  <si>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</si>
  <si>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</si>
  <si>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</si>
  <si>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</si>
  <si>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</si>
  <si>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</si>
  <si>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</si>
  <si>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</si>
  <si>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</si>
  <si>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</si>
  <si>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</si>
  <si>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</si>
  <si>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</si>
  <si>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</si>
  <si>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</si>
  <si>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</si>
  <si>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</si>
  <si>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</si>
  <si>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</si>
  <si>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</si>
  <si>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</si>
  <si>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</si>
  <si>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</si>
  <si>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</si>
  <si>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</si>
  <si>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</si>
  <si>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</si>
  <si>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</si>
  <si>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</si>
  <si>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</si>
  <si>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</si>
  <si>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</si>
  <si>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</si>
  <si>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</si>
  <si>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</si>
  <si>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</si>
  <si>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</si>
  <si>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</si>
  <si>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</si>
  <si>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</si>
  <si>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</si>
  <si>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</si>
  <si>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</si>
  <si>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</si>
  <si>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</si>
  <si>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</si>
  <si>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</si>
  <si>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</si>
  <si>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</si>
  <si>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</si>
  <si>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</si>
  <si>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</si>
  <si>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</si>
  <si>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</si>
  <si>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</si>
  <si>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</si>
  <si>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</si>
  <si>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</si>
  <si>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</si>
  <si>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</si>
  <si>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</si>
  <si>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</si>
  <si>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</si>
  <si>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</si>
  <si>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</si>
  <si>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</si>
  <si>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</si>
  <si>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</si>
  <si>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</si>
  <si>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</si>
  <si>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</si>
  <si>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</si>
  <si>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</si>
  <si>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</si>
  <si>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</si>
  <si>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</si>
  <si>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</si>
  <si>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</si>
  <si>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</si>
  <si>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</si>
  <si>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</si>
  <si>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</si>
  <si>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</si>
  <si>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</si>
  <si>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</si>
  <si>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</si>
  <si>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</si>
  <si>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</si>
  <si>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</si>
  <si>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</si>
  <si>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</si>
  <si>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</si>
  <si>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</si>
  <si>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</si>
  <si>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</si>
  <si>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</si>
  <si>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</si>
  <si>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</si>
  <si>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</si>
  <si>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</si>
  <si>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</si>
  <si>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</si>
  <si>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</si>
  <si>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</si>
  <si>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</si>
  <si>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</si>
  <si>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</si>
  <si>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</si>
  <si>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</si>
  <si>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</si>
  <si>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</si>
  <si>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</si>
  <si>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</si>
  <si>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</si>
  <si>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</si>
  <si>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</si>
  <si>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</si>
  <si>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</si>
  <si>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</si>
  <si>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</si>
  <si>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</si>
  <si>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</si>
  <si>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</si>
  <si>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</si>
  <si>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</si>
  <si>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</si>
  <si>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</si>
  <si>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</si>
  <si>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</si>
  <si>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</si>
  <si>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</si>
  <si>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</si>
  <si>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</si>
  <si>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</si>
  <si>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</si>
  <si>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</si>
  <si>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</si>
  <si>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</si>
  <si>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</si>
  <si>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</si>
  <si>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</si>
  <si>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</si>
  <si>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</si>
  <si>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</si>
  <si>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</si>
  <si>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</si>
  <si>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</si>
  <si>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</si>
  <si>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</si>
  <si>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</si>
  <si>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</si>
  <si>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</si>
  <si>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</si>
  <si>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</si>
  <si>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</si>
  <si>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</si>
  <si>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</si>
  <si>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</si>
  <si>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</si>
  <si>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</si>
  <si>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</si>
  <si>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</si>
  <si>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</si>
  <si>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</si>
  <si>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</si>
  <si>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</si>
  <si>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</si>
  <si>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</si>
  <si>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</si>
  <si>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</si>
  <si>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</si>
  <si>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</si>
  <si>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</si>
  <si>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</si>
  <si>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</si>
  <si>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</si>
  <si>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</si>
  <si>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</si>
  <si>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</si>
  <si>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</si>
  <si>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</si>
  <si>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</si>
  <si>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</si>
  <si>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</si>
  <si>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</si>
  <si>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</si>
  <si>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</si>
  <si>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</si>
  <si>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</si>
  <si>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</si>
  <si>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</si>
  <si>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</si>
  <si>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</si>
  <si>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</si>
  <si>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</si>
  <si>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</si>
  <si>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</si>
  <si>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</si>
  <si>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</si>
  <si>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</si>
  <si>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</si>
  <si>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</si>
  <si>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</si>
  <si>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</si>
  <si>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</si>
  <si>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</si>
  <si>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</si>
  <si>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</si>
  <si>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</si>
  <si>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</si>
  <si>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</si>
  <si>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</si>
  <si>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</si>
  <si>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</si>
  <si>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</si>
  <si>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</si>
  <si>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</si>
  <si>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</si>
  <si>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</si>
  <si>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</si>
  <si>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</si>
  <si>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</si>
  <si>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</si>
  <si>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</si>
  <si>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</si>
  <si>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</si>
  <si>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</si>
  <si>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</si>
  <si>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</si>
  <si>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</si>
  <si>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</si>
  <si>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</si>
  <si>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</si>
  <si>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</si>
  <si>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</si>
  <si>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</si>
  <si>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</si>
  <si>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</si>
  <si>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</si>
  <si>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</si>
  <si>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</si>
  <si>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</si>
  <si>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</si>
  <si>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</si>
  <si>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</si>
  <si>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</si>
  <si>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</si>
  <si>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</si>
  <si>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</si>
  <si>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</si>
  <si>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</si>
  <si>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</si>
  <si>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</si>
  <si>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</si>
  <si>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</si>
  <si>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</si>
  <si>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</si>
  <si>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</si>
  <si>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</si>
  <si>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</si>
  <si>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</si>
  <si>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</si>
  <si>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</si>
  <si>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</si>
  <si>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</si>
  <si>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</si>
  <si>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</si>
  <si>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</si>
  <si>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</si>
  <si>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</si>
  <si>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</si>
  <si>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</si>
  <si>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</si>
  <si>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</si>
  <si>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</si>
  <si>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</si>
  <si>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</si>
  <si>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</si>
  <si>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</si>
  <si>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</si>
  <si>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</si>
  <si>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</si>
  <si>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</si>
  <si>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</si>
  <si>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</si>
  <si>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</si>
  <si>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</si>
  <si>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</si>
  <si>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</si>
  <si>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</si>
  <si>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</si>
  <si>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</si>
  <si>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</si>
  <si>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</si>
  <si>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</si>
  <si>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</si>
  <si>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</si>
  <si>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</si>
  <si>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</si>
  <si>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</si>
  <si>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</si>
  <si>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</si>
  <si>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</si>
  <si>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</si>
  <si>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</si>
  <si>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</si>
  <si>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</si>
  <si>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</si>
  <si>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</si>
  <si>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</si>
  <si>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</si>
  <si>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</si>
  <si>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</si>
  <si>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</si>
  <si>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</si>
  <si>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</si>
  <si>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</si>
  <si>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</si>
  <si>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</si>
  <si>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</si>
  <si>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</si>
  <si>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</si>
  <si>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</si>
  <si>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</si>
  <si>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</si>
  <si>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</si>
  <si>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</si>
  <si>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</si>
  <si>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</si>
  <si>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</si>
  <si>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</si>
  <si>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</si>
  <si>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</si>
  <si>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</si>
  <si>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</si>
  <si>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</si>
  <si>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</si>
  <si>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</si>
  <si>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</si>
  <si>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</si>
  <si>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</si>
  <si>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</si>
  <si>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</si>
  <si>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</si>
  <si>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</si>
  <si>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</si>
  <si>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</si>
  <si>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</si>
  <si>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</si>
  <si>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</si>
  <si>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</si>
  <si>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</si>
  <si>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</si>
  <si>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</si>
  <si>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</si>
  <si>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</si>
  <si>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</si>
  <si>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</si>
  <si>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</si>
  <si>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</si>
  <si>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</si>
  <si>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</si>
  <si>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</si>
  <si>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</si>
  <si>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</si>
  <si>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</si>
  <si>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</si>
  <si>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</si>
  <si>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</si>
  <si>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</si>
  <si>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</si>
  <si>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</si>
  <si>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</si>
  <si>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</si>
  <si>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</si>
  <si>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</si>
  <si>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</si>
  <si>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</si>
  <si>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</si>
  <si>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</si>
  <si>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</si>
  <si>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</si>
  <si>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</si>
  <si>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</si>
  <si>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</si>
  <si>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</si>
  <si>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</si>
  <si>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</si>
  <si>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</si>
  <si>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</si>
  <si>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</si>
  <si>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</si>
  <si>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</si>
  <si>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</si>
  <si>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</si>
  <si>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</si>
  <si>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</si>
  <si>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</si>
  <si>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</si>
  <si>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</si>
  <si>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</si>
  <si>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</si>
  <si>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</si>
  <si>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</si>
  <si>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</si>
  <si>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</si>
  <si>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</si>
  <si>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</si>
  <si>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</si>
  <si>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</si>
  <si>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</si>
  <si>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</si>
  <si>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</si>
  <si>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</si>
  <si>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</si>
  <si>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</si>
  <si>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</si>
  <si>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</si>
  <si>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</si>
  <si>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</si>
  <si>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</si>
  <si>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</si>
  <si>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</si>
  <si>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</si>
  <si>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</si>
  <si>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</si>
  <si>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</si>
  <si>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</si>
  <si>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</si>
  <si>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</si>
  <si>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</si>
  <si>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</si>
  <si>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</si>
  <si>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</si>
  <si>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</si>
  <si>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</si>
  <si>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</si>
  <si>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</si>
  <si>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</si>
  <si>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</si>
  <si>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</si>
  <si>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</si>
  <si>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</si>
  <si>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</si>
  <si>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</si>
  <si>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</si>
  <si>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</si>
  <si>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</si>
  <si>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</si>
  <si>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</si>
  <si>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</si>
  <si>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</si>
  <si>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</si>
  <si>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</si>
  <si>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Grand Total</t>
  </si>
  <si>
    <t>(All)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</si>
  <si>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</si>
  <si>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</si>
  <si>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</si>
  <si>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</si>
  <si>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</si>
  <si>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</si>
  <si>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</si>
  <si>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</si>
  <si>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</si>
  <si>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</si>
  <si>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</si>
  <si>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</si>
  <si>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</si>
  <si>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</si>
  <si>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</si>
  <si>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</si>
  <si>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(Multiple Items)</t>
  </si>
  <si>
    <t>Goal</t>
  </si>
  <si>
    <t>#Successful</t>
  </si>
  <si>
    <t># Failed</t>
  </si>
  <si>
    <t># Cancelled</t>
  </si>
  <si>
    <t>Total Projects</t>
  </si>
  <si>
    <t>% Successful</t>
  </si>
  <si>
    <t>% Failed</t>
  </si>
  <si>
    <t>%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</si>
  <si>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</si>
  <si>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</si>
  <si>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</si>
  <si>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</si>
  <si>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</si>
  <si>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</si>
  <si>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</si>
  <si>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</si>
  <si>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</si>
  <si>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</si>
  <si>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</si>
  <si>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</si>
  <si>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</si>
  <si>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Mean</t>
  </si>
  <si>
    <t>Median</t>
  </si>
  <si>
    <t>Standard Deviation</t>
  </si>
  <si>
    <t>Minimum</t>
  </si>
  <si>
    <t>Maximum</t>
  </si>
  <si>
    <t>Statistics</t>
  </si>
  <si>
    <t>Failed</t>
  </si>
  <si>
    <t>Successful</t>
  </si>
  <si>
    <t>Variance</t>
  </si>
  <si>
    <t>I believe that in this case the median better summarizes our data because it is not normally distributed (very skewed results) and there are a large number of outliers on the high and low end.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</si>
</sst>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F800]dddd\,\ mmmm\ dd\,\ yyyy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18" fillId="0" borderId="0" xfId="0" applyNumberFormat="1" applyFont="1"/>
    <xf numFmtId="14" fontId="0" fillId="0" borderId="0" xfId="0" applyNumberFormat="1"/>
    <xf numFmtId="0" fontId="16" fillId="0" borderId="0" xfId="0" applyFont="1"/>
    <xf numFmtId="9" fontId="16" fillId="0" borderId="0" xfId="0" applyNumberFormat="1" applyFont="1"/>
    <xf numFmtId="2" fontId="0" fillId="0" borderId="0" xfId="0" applyNumberFormat="1"/>
    <xf numFmtId="3" fontId="16" fillId="0" borderId="0" xfId="0" applyNumberFormat="1" applyFont="1" applyAlignment="1">
      <alignment horizontal="center"/>
    </xf>
    <xf numFmtId="3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numFmt numFmtId="0" formatCode="General"/>
    </dxf>
    <dxf>
      <numFmt numFmtId="0" formatCode="General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[CrowdfundingBook_Assignment 1.xlsx]Pivot Table for Parent Category!PivotTable1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Outcomes based off Parent Category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for Parent Category'!$B$4:$B$5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for Parent Category'!$A$6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'Pivot Table for Parent Category'!$B$6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C8B7-48E6-A15F-785EE5EFC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167631"/>
        <c:axId val="118168591"/>
      </c:barChart>
      <c:catAx>
        <c:axId val="11816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Parent</a:t>
                </a:r>
                <a:r>
                  <a:rPr lang="en-CA" baseline="0"/>
                  <a:t> Category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68591"/>
        <c:crosses val="autoZero"/>
        <c:auto val="1"/>
        <c:lblAlgn val="ctr"/>
        <c:lblOffset val="100"/>
        <c:noMultiLvlLbl val="0"/>
      </c:catAx>
      <c:valAx>
        <c:axId val="11816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6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[CrowdfundingBook_Assignment 1.xlsx]Pivot Table for Sub-Category!PivotTable2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based off Sub-Category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for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for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for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8-4BFC-ABCC-494997658A5A}"/>
            </c:ext>
          </c:extLst>
        </c:ser>
        <c:ser>
          <c:idx val="1"/>
          <c:order val="1"/>
          <c:tx>
            <c:strRef>
              <c:f>'Pivot Table for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for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for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8-4BFC-ABCC-494997658A5A}"/>
            </c:ext>
          </c:extLst>
        </c:ser>
        <c:ser>
          <c:idx val="2"/>
          <c:order val="2"/>
          <c:tx>
            <c:strRef>
              <c:f>'Pivot Table for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for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for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A8-4BFC-ABCC-494997658A5A}"/>
            </c:ext>
          </c:extLst>
        </c:ser>
        <c:ser>
          <c:idx val="3"/>
          <c:order val="3"/>
          <c:tx>
            <c:strRef>
              <c:f>'Pivot Table for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for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for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A8-4BFC-ABCC-494997658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174831"/>
        <c:axId val="118176271"/>
      </c:barChart>
      <c:catAx>
        <c:axId val="11817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Sub</a:t>
                </a:r>
                <a:r>
                  <a:rPr lang="en-CA" baseline="0"/>
                  <a:t>-Category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76271"/>
        <c:crosses val="autoZero"/>
        <c:auto val="1"/>
        <c:lblAlgn val="ctr"/>
        <c:lblOffset val="100"/>
        <c:noMultiLvlLbl val="0"/>
      </c:catAx>
      <c:valAx>
        <c:axId val="11817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7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[CrowdfundingBook_Assignment 1.xlsx]Pivot Table for Date Created 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based off Date Created Conversion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for Date Created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for Date Created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for Date Created 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9-43CA-B205-8C855DAA4237}"/>
            </c:ext>
          </c:extLst>
        </c:ser>
        <c:ser>
          <c:idx val="1"/>
          <c:order val="1"/>
          <c:tx>
            <c:strRef>
              <c:f>'Pivot Table for Date Created 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for Date Created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for Date Created 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9-43CA-B205-8C855DAA4237}"/>
            </c:ext>
          </c:extLst>
        </c:ser>
        <c:ser>
          <c:idx val="2"/>
          <c:order val="2"/>
          <c:tx>
            <c:strRef>
              <c:f>'Pivot Table for Date Created 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for Date Created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for Date Created 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9-43CA-B205-8C855DAA423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4734176"/>
        <c:axId val="1924735616"/>
      </c:lineChart>
      <c:catAx>
        <c:axId val="192473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735616"/>
        <c:crosses val="autoZero"/>
        <c:auto val="1"/>
        <c:lblAlgn val="ctr"/>
        <c:lblOffset val="100"/>
        <c:noMultiLvlLbl val="0"/>
      </c:catAx>
      <c:valAx>
        <c:axId val="19247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73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Kickstarter</a:t>
            </a:r>
            <a:r>
              <a:rPr lang="en-CA" baseline="0"/>
              <a:t> Outcomes Based on Goal Amount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Analysis'!$B$1</c:f>
              <c:strCache>
                <c:ptCount val="1"/>
                <c:pt idx="0">
                  <c:v>#Successful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Analysis'!$B$2:$B$13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164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E-4C65-B827-469B94A73527}"/>
            </c:ext>
          </c:extLst>
        </c:ser>
        <c:ser>
          <c:idx val="1"/>
          <c:order val="1"/>
          <c:tx>
            <c:strRef>
              <c:f>'Crowdfunding Goal Analysis'!$C$1</c:f>
              <c:strCache>
                <c:ptCount val="1"/>
                <c:pt idx="0">
                  <c:v>#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Analysis'!$C$2:$C$13</c:f>
              <c:numCache>
                <c:formatCode>General</c:formatCode>
                <c:ptCount val="12"/>
                <c:pt idx="0">
                  <c:v>20</c:v>
                </c:pt>
                <c:pt idx="1">
                  <c:v>38</c:v>
                </c:pt>
                <c:pt idx="2">
                  <c:v>126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E-4C65-B827-469B94A73527}"/>
            </c:ext>
          </c:extLst>
        </c:ser>
        <c:ser>
          <c:idx val="2"/>
          <c:order val="2"/>
          <c:tx>
            <c:strRef>
              <c:f>'Crowdfunding Goal Analysis'!$D$1</c:f>
              <c:strCache>
                <c:ptCount val="1"/>
                <c:pt idx="0">
                  <c:v># Cancelled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5E-4C65-B827-469B94A73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081024"/>
        <c:axId val="2127091104"/>
      </c:lineChart>
      <c:catAx>
        <c:axId val="212708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Goal</a:t>
                </a:r>
                <a:r>
                  <a:rPr lang="en-CA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091104"/>
        <c:crosses val="autoZero"/>
        <c:auto val="1"/>
        <c:lblAlgn val="ctr"/>
        <c:lblOffset val="100"/>
        <c:noMultiLvlLbl val="0"/>
      </c:catAx>
      <c:valAx>
        <c:axId val="2127091104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08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133349</xdr:colOff>
      <xdr:row>3</xdr:row>
      <xdr:rowOff>9524</xdr:rowOff>
    </xdr:from>
    <xdr:to>
      <xdr:col>17</xdr:col>
      <xdr:colOff>523874</xdr:colOff>
      <xdr:row>26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493043-1D0B-E9A1-A5D3-000A4F0F2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261936</xdr:colOff>
      <xdr:row>3</xdr:row>
      <xdr:rowOff>9525</xdr:rowOff>
    </xdr:from>
    <xdr:to>
      <xdr:col>19</xdr:col>
      <xdr:colOff>38100</xdr:colOff>
      <xdr:row>30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16B57-5F99-77D3-700B-BC9F40D50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</xdr:row>
      <xdr:rowOff>0</xdr:rowOff>
    </xdr:from>
    <xdr:to>
      <xdr:col>17</xdr:col>
      <xdr:colOff>0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8823B8-F9C4-369F-55E4-B5555F0CF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13</xdr:row>
      <xdr:rowOff>123825</xdr:rowOff>
    </xdr:from>
    <xdr:to>
      <xdr:col>9</xdr:col>
      <xdr:colOff>276225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DE7ADC-C2EB-F117-1F15-3752DACEC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dy Dixon" refreshedDate="45049.68654722222" createdVersion="8" refreshedVersion="8" minRefreshableVersion="3" recordCount="1001" xr:uid="{7FACC362-4252-4DCF-8277-80B74A450841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0">
      <sharedItems containsString="0" containsBlank="1" containsNumber="1" minValue="0" maxValue="23.388333333333332"/>
    </cacheField>
    <cacheField name="backers_count" numFmtId="0">
      <sharedItems containsString="0" containsBlank="1" containsNumber="1" containsInteger="1" minValue="0" maxValue="7295"/>
    </cacheField>
    <cacheField name="average donation" numFmtId="164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65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165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x v="1"/>
    <n v="10.4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.3147878228782288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0.58976190476190471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x v="0"/>
    <n v="0.69276315789473686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x v="1"/>
    <n v="1.7361842105263159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x v="0"/>
    <n v="0.20961538461538462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x v="1"/>
    <n v="3.2757777777777779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x v="2"/>
    <n v="0.19932788374205268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x v="0"/>
    <n v="0.51741935483870971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x v="1"/>
    <n v="2.6611538461538462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0.48095238095238096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x v="0"/>
    <n v="0.89349206349206345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.4511904761904764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x v="0"/>
    <n v="0.66769503546099296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x v="0"/>
    <n v="0.47307881773399013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x v="1"/>
    <n v="6.4947058823529416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x v="1"/>
    <n v="1.5939125295508274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x v="3"/>
    <n v="0.66912087912087914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x v="0"/>
    <n v="0.48529600000000001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x v="1"/>
    <n v="1.1224279210925645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x v="0"/>
    <n v="0.40992553191489361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x v="1"/>
    <n v="1.2807106598984772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x v="1"/>
    <n v="3.3204444444444445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.1283225108225108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x v="1"/>
    <n v="2.1643636363636363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x v="3"/>
    <n v="0.4819906976744186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x v="0"/>
    <n v="0.79949999999999999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x v="1"/>
    <n v="1.0522553516819573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x v="1"/>
    <n v="3.2889978213507627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x v="1"/>
    <n v="1.60611111111111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x v="1"/>
    <n v="3.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x v="0"/>
    <n v="0.86807920792079207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.7782071713147412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x v="1"/>
    <n v="1.5080645161290323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x v="1"/>
    <n v="1.503011952191235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x v="1"/>
    <n v="1.572857142857143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.3998765432098765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x v="1"/>
    <n v="3.253225806451613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x v="0"/>
    <n v="0.50777777777777777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x v="1"/>
    <n v="1.6906818181818182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x v="1"/>
    <n v="2.1292857142857144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x v="1"/>
    <n v="4.4394444444444447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x v="1"/>
    <n v="1.859390243902439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x v="1"/>
    <n v="6.5881249999999998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x v="0"/>
    <n v="0.4768421052631579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x v="1"/>
    <n v="1.1478378378378378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x v="1"/>
    <n v="4.7526666666666664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x v="1"/>
    <n v="3.86972972972973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x v="1"/>
    <n v="1.89625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x v="0"/>
    <n v="0.02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x v="0"/>
    <n v="0.91867805186590767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x v="0"/>
    <n v="0.34152777777777776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x v="1"/>
    <n v="1.404090909090909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x v="0"/>
    <n v="0.89866666666666661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.7796969696969698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.436625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x v="1"/>
    <n v="2.1527586206896552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x v="1"/>
    <n v="2.2711111111111113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x v="1"/>
    <n v="2.7507142857142859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x v="1"/>
    <n v="1.4437048832271762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x v="0"/>
    <n v="0.92745983935742971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x v="1"/>
    <n v="7.226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x v="0"/>
    <n v="0.11851063829787234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x v="0"/>
    <n v="0.97642857142857142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x v="1"/>
    <n v="2.3614754098360655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x v="0"/>
    <n v="0.45068965517241377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x v="1"/>
    <n v="1.6238567493112948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x v="1"/>
    <n v="2.5452631578947367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x v="3"/>
    <n v="0.24063291139240506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x v="1"/>
    <n v="1.237414062500000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x v="1"/>
    <n v="1.0806666666666667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x v="1"/>
    <n v="6.703333333333333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x v="1"/>
    <n v="6.609285714285714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x v="1"/>
    <n v="1.2246153846153847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x v="1"/>
    <n v="1.5057731958762886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0.78106590724165992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x v="0"/>
    <n v="0.46947368421052632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.008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x v="0"/>
    <n v="0.6959861591695502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x v="1"/>
    <n v="6.374545454545455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x v="1"/>
    <n v="2.253392857142857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x v="1"/>
    <n v="14.97300000000000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x v="0"/>
    <n v="0.37590225563909774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x v="1"/>
    <n v="1.3236942675159236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.3122448979591836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x v="1"/>
    <n v="1.6763513513513513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x v="0"/>
    <n v="0.6198488664987406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x v="1"/>
    <n v="2.6074999999999999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.5258823529411765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x v="0"/>
    <n v="0.7861538461538462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x v="0"/>
    <n v="0.48404406999351912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.588750000000000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x v="3"/>
    <n v="0.60548713235294116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x v="1"/>
    <n v="3.036896551724138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x v="1"/>
    <n v="1.1299999999999999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x v="1"/>
    <n v="2.1737876614060259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x v="1"/>
    <n v="9.2669230769230762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x v="0"/>
    <n v="0.33692229038854804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x v="1"/>
    <n v="1.967236842105263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x v="0"/>
    <n v="0.01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x v="1"/>
    <n v="10.214444444444444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x v="1"/>
    <n v="2.8167567567567566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x v="0"/>
    <n v="0.24610000000000001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.4314010067114094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x v="1"/>
    <n v="1.4454411764705883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x v="1"/>
    <n v="3.591282051282051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x v="1"/>
    <n v="1.8648571428571428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x v="1"/>
    <n v="5.9526666666666666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0.5921153846153846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0.14962780898876404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x v="1"/>
    <n v="1.199560260586319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x v="1"/>
    <n v="2.6882978723404256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x v="1"/>
    <n v="3.7687878787878786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x v="1"/>
    <n v="7.2715789473684209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x v="0"/>
    <n v="0.87211757648470301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x v="0"/>
    <n v="0.88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x v="1"/>
    <n v="1.7393877551020409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.176111111111111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.1496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x v="1"/>
    <n v="1.4949667110519307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x v="1"/>
    <n v="2.1933995584988963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x v="0"/>
    <n v="0.64367690058479532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x v="0"/>
    <n v="0.18622397298818233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x v="1"/>
    <n v="3.6776923076923076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x v="1"/>
    <n v="1.5990566037735849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x v="0"/>
    <n v="0.38633185349611543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x v="0"/>
    <n v="0.51421511627906979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x v="3"/>
    <n v="0.60334277620396604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x v="3"/>
    <n v="3.2026936026936029E-2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x v="1"/>
    <n v="1.5546875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.0085974499089254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x v="1"/>
    <n v="1.1618181818181819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x v="1"/>
    <n v="3.1077777777777778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x v="0"/>
    <n v="0.89736683417085428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x v="0"/>
    <n v="0.71272727272727276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x v="3"/>
    <n v="3.2862318840579711E-2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x v="1"/>
    <n v="2.617777777777778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x v="0"/>
    <n v="0.96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x v="0"/>
    <n v="0.20896851248642778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x v="1"/>
    <n v="2.2316363636363636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x v="1"/>
    <n v="1.015909797822706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x v="1"/>
    <n v="2.3003999999999998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x v="1"/>
    <n v="1.355925925925926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x v="1"/>
    <n v="1.2909999999999999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x v="1"/>
    <n v="2.365120000000000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x v="3"/>
    <n v="0.17249999999999999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x v="1"/>
    <n v="1.1249397590361445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x v="1"/>
    <n v="1.2102150537634409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x v="1"/>
    <n v="2.1987096774193549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x v="0"/>
    <n v="0.01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x v="0"/>
    <n v="0.64166909620991253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.2306746987951804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x v="0"/>
    <n v="0.92984160506863778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x v="0"/>
    <n v="0.58756567425569173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x v="0"/>
    <n v="0.65022222222222226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x v="3"/>
    <n v="0.73939560439560437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x v="0"/>
    <n v="0.52666666666666662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x v="1"/>
    <n v="2.2095238095238097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x v="1"/>
    <n v="1.0001150627615063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x v="1"/>
    <n v="1.6231249999999999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x v="0"/>
    <n v="0.78181818181818186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x v="1"/>
    <n v="1.4973770491803278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x v="1"/>
    <n v="2.5325714285714285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.0016943521594683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x v="1"/>
    <n v="1.219900442477876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x v="1"/>
    <n v="1.3713265306122449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x v="1"/>
    <n v="4.155384615384615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x v="0"/>
    <n v="0.3130913348946136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x v="1"/>
    <n v="4.240815450643777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x v="0"/>
    <n v="2.9388623072833599E-2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x v="0"/>
    <n v="0.1063265306122449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x v="0"/>
    <n v="0.82874999999999999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x v="1"/>
    <n v="1.6301447776628748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x v="1"/>
    <n v="8.9466666666666672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x v="0"/>
    <n v="0.26191501103752757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x v="0"/>
    <n v="0.74834782608695649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x v="1"/>
    <n v="4.1647680412371137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x v="0"/>
    <n v="0.96208333333333329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x v="1"/>
    <n v="3.5771910112359548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x v="1"/>
    <n v="3.0845714285714285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x v="0"/>
    <n v="0.61802325581395345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x v="1"/>
    <n v="7.2232472324723247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0.69117647058823528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x v="1"/>
    <n v="2.9305555555555554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x v="0"/>
    <n v="0.71799999999999997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x v="0"/>
    <n v="0.31934684684684683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x v="1"/>
    <n v="2.2987375415282392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0.3201219512195122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x v="3"/>
    <n v="0.23525352848928385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x v="0"/>
    <n v="0.68594594594594593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x v="0"/>
    <n v="0.37952380952380954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x v="0"/>
    <n v="0.19992957746478873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x v="0"/>
    <n v="0.45636363636363636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x v="1"/>
    <n v="1.227605633802817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x v="1"/>
    <n v="3.61753164556962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x v="0"/>
    <n v="0.63146341463414635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x v="1"/>
    <n v="2.9820475319926874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x v="0"/>
    <n v="9.5585443037974685E-2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x v="0"/>
    <n v="0.5377777777777778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x v="0"/>
    <n v="0.02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x v="1"/>
    <n v="6.8119047619047617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x v="3"/>
    <n v="0.78831325301204824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.3440792216817234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x v="0"/>
    <n v="3.372E-2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x v="1"/>
    <n v="4.3184615384615386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x v="3"/>
    <n v="0.3884444444444444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x v="1"/>
    <n v="4.2569999999999997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x v="1"/>
    <n v="1.011223971559167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x v="2"/>
    <n v="0.21188688946015424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x v="0"/>
    <n v="0.67425531914893622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0.9492337164750958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x v="1"/>
    <n v="1.5185185185185186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x v="1"/>
    <n v="1.9516382252559727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x v="1"/>
    <n v="10.23142857142857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x v="0"/>
    <n v="3.8418367346938778E-2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x v="1"/>
    <n v="1.5507066557107643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x v="0"/>
    <n v="0.44753477588871715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x v="1"/>
    <n v="2.1594736842105262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x v="1"/>
    <n v="3.321270983213429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x v="0"/>
    <n v="8.4430379746835441E-2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x v="0"/>
    <n v="0.9862551440329218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x v="1"/>
    <n v="1.3797916666666667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0.93810996563573879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x v="1"/>
    <n v="4.0363930885529156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x v="1"/>
    <n v="2.601740412979351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x v="1"/>
    <n v="3.6663333333333332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1.687208538587849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x v="1"/>
    <n v="1.1990717911530093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x v="1"/>
    <n v="1.936892523364486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x v="1"/>
    <n v="4.201666666666667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x v="3"/>
    <n v="0.76708333333333334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x v="1"/>
    <n v="1.7126470588235294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x v="1"/>
    <n v="1.5789473684210527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x v="1"/>
    <n v="1.0908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0.41732558139534881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x v="0"/>
    <n v="0.10944303797468355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x v="1"/>
    <n v="1.593763440860215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.224166666666667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x v="0"/>
    <n v="0.97718749999999999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x v="1"/>
    <n v="4.1878911564625847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x v="1"/>
    <n v="1.0191632047477746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x v="1"/>
    <n v="1.2772619047619047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x v="1"/>
    <n v="4.4521739130434783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x v="1"/>
    <n v="5.6971428571428575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x v="1"/>
    <n v="5.0934482758620687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x v="1"/>
    <n v="3.2553333333333332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.3261616161616168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x v="1"/>
    <n v="2.1133870967741935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x v="1"/>
    <n v="2.7332520325203253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x v="0"/>
    <n v="0.03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x v="0"/>
    <n v="0.54084507042253516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x v="1"/>
    <n v="6.2629999999999999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0.8902139917695473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x v="1"/>
    <n v="1.8489130434782608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.2016770186335404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x v="0"/>
    <n v="0.23390243902439026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x v="1"/>
    <n v="1.46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x v="1"/>
    <n v="2.684800000000000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x v="1"/>
    <n v="5.9749999999999996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x v="1"/>
    <n v="1.5769841269841269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x v="0"/>
    <n v="0.31201660735468567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x v="1"/>
    <n v="3.1341176470588237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x v="1"/>
    <n v="3.708965517241379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x v="1"/>
    <n v="3.6266447368421053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x v="1"/>
    <n v="1.2308163265306122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x v="0"/>
    <n v="0.76766756032171579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x v="1"/>
    <n v="2.3362012987012988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x v="1"/>
    <n v="1.8053333333333332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x v="1"/>
    <n v="2.5262857142857142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0.27176538240368026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x v="2"/>
    <n v="1.2706571242680547E-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.0400978473581213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x v="1"/>
    <n v="1.3723076923076922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x v="0"/>
    <n v="0.32208333333333333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x v="1"/>
    <n v="2.4151282051282053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x v="0"/>
    <n v="0.96799999999999997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x v="1"/>
    <n v="10.664285714285715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x v="1"/>
    <n v="3.2588888888888889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x v="1"/>
    <n v="1.707000000000000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x v="1"/>
    <n v="5.8144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x v="0"/>
    <n v="0.91520972644376897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x v="1"/>
    <n v="1.0804761904761904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0.18728395061728395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x v="0"/>
    <n v="0.83193877551020412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x v="1"/>
    <n v="7.0633333333333335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x v="3"/>
    <n v="0.17446030330062445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x v="1"/>
    <n v="2.0973015873015872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x v="0"/>
    <n v="0.97785714285714287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x v="1"/>
    <n v="16.84250000000000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x v="0"/>
    <n v="0.54402135231316728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4.5661111111111108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x v="0"/>
    <n v="9.8219178082191785E-2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x v="3"/>
    <n v="0.16384615384615384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x v="1"/>
    <n v="13.396666666666667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0.35650077760497667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x v="0"/>
    <n v="0.54950819672131146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x v="0"/>
    <n v="0.94236111111111109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x v="1"/>
    <n v="1.439142857142857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x v="0"/>
    <n v="0.51421052631578945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x v="0"/>
    <n v="0.05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x v="1"/>
    <n v="13.446666666666667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0.31844940867279897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x v="0"/>
    <n v="0.82617647058823529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x v="1"/>
    <n v="5.4614285714285717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x v="1"/>
    <n v="2.862142857142857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2E-2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x v="1"/>
    <n v="1.3213677811550153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x v="0"/>
    <n v="0.74077834179357027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x v="3"/>
    <n v="0.75292682926829269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x v="0"/>
    <n v="0.20333333333333334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x v="1"/>
    <n v="2.0336507936507937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x v="1"/>
    <n v="3.1022842639593908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x v="1"/>
    <n v="3.953181818181818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x v="1"/>
    <n v="2.947142857142857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0.33894736842105261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x v="0"/>
    <n v="0.66677083333333331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x v="0"/>
    <n v="0.19227272727272726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x v="0"/>
    <n v="0.15842105263157893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x v="3"/>
    <n v="0.38702380952380955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x v="0"/>
    <n v="9.5876777251184833E-2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0.94144366197183094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.6656234096692113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x v="0"/>
    <n v="0.24134831460674158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x v="1"/>
    <n v="1.640563380281690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x v="0"/>
    <n v="0.90723076923076929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x v="0"/>
    <n v="0.46194444444444444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0.38538461538461538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x v="1"/>
    <n v="1.3356231003039514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x v="2"/>
    <n v="0.22896588486140726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x v="1"/>
    <n v="1.8495548961424333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x v="1"/>
    <n v="4.4372727272727275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1.999806763285024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x v="1"/>
    <n v="1.2395833333333333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x v="1"/>
    <n v="1.8661329305135952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x v="1"/>
    <n v="1.1428538550057536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x v="0"/>
    <n v="0.97032531824611035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x v="1"/>
    <n v="1.2281904761904763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x v="1"/>
    <n v="1.7914326647564469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x v="3"/>
    <n v="0.79951577402787966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x v="0"/>
    <n v="0.94242587601078165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0.84669291338582675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x v="0"/>
    <n v="0.66521920668058454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x v="0"/>
    <n v="0.53922222222222227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x v="0"/>
    <n v="0.41983299595141699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x v="0"/>
    <n v="0.14694796954314721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x v="0"/>
    <n v="0.34475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x v="1"/>
    <n v="14.007777777777777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x v="0"/>
    <n v="0.71770351758793971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x v="0"/>
    <n v="0.53074115044247783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x v="0"/>
    <n v="0.05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x v="1"/>
    <n v="1.2770715249662619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x v="0"/>
    <n v="0.34892857142857142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x v="1"/>
    <n v="4.105982142857143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x v="1"/>
    <n v="1.2373770491803278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x v="2"/>
    <n v="0.58973684210526311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x v="0"/>
    <n v="0.36892473118279567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x v="1"/>
    <n v="1.8491304347826087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x v="0"/>
    <n v="0.11814432989690722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x v="1"/>
    <n v="2.987000000000000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x v="1"/>
    <n v="2.2635175879396985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x v="1"/>
    <n v="1.7356363636363636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x v="1"/>
    <n v="3.7175675675675675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x v="1"/>
    <n v="1.601923076923077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x v="1"/>
    <n v="16.163333333333334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x v="1"/>
    <n v="7.3343749999999996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x v="1"/>
    <n v="5.9211111111111112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x v="0"/>
    <n v="0.18888888888888888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x v="1"/>
    <n v="2.768076923076923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x v="1"/>
    <n v="2.730185185185185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x v="1"/>
    <n v="1.593633125556545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x v="0"/>
    <n v="0.67869978858350954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x v="1"/>
    <n v="15.915555555555555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x v="1"/>
    <n v="7.3018222222222224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x v="0"/>
    <n v="0.13185782556750297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0.54777777777777781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x v="1"/>
    <n v="3.6102941176470589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x v="0"/>
    <n v="0.10257545271629778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x v="0"/>
    <n v="0.13962962962962963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0.40444444444444444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.6032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x v="1"/>
    <n v="1.8394339622641509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x v="0"/>
    <n v="0.63769230769230767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x v="1"/>
    <n v="2.2538095238095237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x v="1"/>
    <n v="1.7200961538461539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.4616709511568124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x v="0"/>
    <n v="0.76423616236162362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x v="0"/>
    <n v="0.39261467889908258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x v="3"/>
    <n v="0.11270034843205574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x v="1"/>
    <n v="1.2211084337349398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x v="1"/>
    <n v="1.8654166666666667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x v="0"/>
    <n v="7.27317880794702E-2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0.65642371234207963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2.2896178343949045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x v="1"/>
    <n v="4.6937499999999996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x v="1"/>
    <n v="1.3011267605633803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x v="1"/>
    <n v="1.6705422993492407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x v="1"/>
    <n v="1.738641975308642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x v="1"/>
    <n v="7.1776470588235295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0.63850976361767731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x v="0"/>
    <n v="0.02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x v="1"/>
    <n v="15.302222222222222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x v="0"/>
    <n v="0.40356164383561643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x v="0"/>
    <n v="0.86220633299284988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x v="1"/>
    <n v="3.1558486707566464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x v="0"/>
    <n v="0.89618243243243245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x v="1"/>
    <n v="1.8214503816793892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x v="1"/>
    <n v="3.5588235294117645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x v="1"/>
    <n v="1.3183695652173912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x v="0"/>
    <n v="0.46315634218289087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x v="2"/>
    <n v="0.36132726089785294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x v="1"/>
    <n v="1.0462820512820512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x v="1"/>
    <n v="6.6885714285714286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x v="2"/>
    <n v="0.62072823218997364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x v="0"/>
    <n v="0.84699787460148779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x v="0"/>
    <n v="0.11059030837004405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x v="0"/>
    <n v="0.43838781575037145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x v="0"/>
    <n v="0.55470588235294116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x v="0"/>
    <n v="0.57399511301160655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x v="1"/>
    <n v="1.2343497363796134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x v="1"/>
    <n v="1.2846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x v="0"/>
    <n v="0.63989361702127656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.2729885057471264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x v="0"/>
    <n v="0.10638024357239513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x v="0"/>
    <n v="0.40470588235294119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x v="1"/>
    <n v="2.8766666666666665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x v="1"/>
    <n v="5.7294444444444448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x v="1"/>
    <n v="1.1290429799426933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x v="0"/>
    <n v="0.46387573964497042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x v="3"/>
    <n v="0.9067591623036649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x v="0"/>
    <n v="0.67740740740740746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x v="1"/>
    <n v="1.9249019607843136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x v="0"/>
    <n v="0.82714285714285718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x v="0"/>
    <n v="0.54163920922570019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x v="3"/>
    <n v="0.16722222222222222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x v="1"/>
    <n v="1.168766404199475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x v="1"/>
    <n v="10.521538461538462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x v="1"/>
    <n v="1.2307407407407407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.7863855421686747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x v="1"/>
    <n v="3.5528169014084505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x v="1"/>
    <n v="1.6190634146341463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x v="0"/>
    <n v="0.24914285714285714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.9872222222222222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x v="3"/>
    <n v="0.34752688172043011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x v="1"/>
    <n v="1.7641935483870967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x v="1"/>
    <n v="5.1138095238095236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x v="0"/>
    <n v="0.82044117647058823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x v="3"/>
    <n v="0.24326030927835052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x v="0"/>
    <n v="0.50482758620689661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x v="1"/>
    <n v="9.67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x v="0"/>
    <n v="0.04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x v="1"/>
    <n v="1.2284501347708894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x v="0"/>
    <n v="0.63437500000000002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x v="0"/>
    <n v="0.56331688596491225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x v="0"/>
    <n v="0.44074999999999998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.183725321888412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.041243169398907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x v="0"/>
    <n v="0.26640000000000003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x v="1"/>
    <n v="3.5120118343195266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x v="0"/>
    <n v="0.90063492063492068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1.716250000000000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x v="1"/>
    <n v="1.4104655870445344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x v="0"/>
    <n v="0.30579449152542371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x v="1"/>
    <n v="1.0816455696202532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x v="1"/>
    <n v="1.3345505617977529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x v="1"/>
    <n v="1.8785106382978722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x v="1"/>
    <n v="3.32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x v="1"/>
    <n v="5.7521428571428572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x v="0"/>
    <n v="0.40500000000000003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x v="1"/>
    <n v="1.8442857142857143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x v="1"/>
    <n v="2.8580555555555556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x v="1"/>
    <n v="3.19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0.39234070221066319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x v="1"/>
    <n v="1.781400000000000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x v="1"/>
    <n v="3.6515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.1394594594594594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x v="0"/>
    <n v="0.29828720626631855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x v="0"/>
    <n v="0.54270588235294115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x v="1"/>
    <n v="2.3634156976744185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x v="1"/>
    <n v="5.1291666666666664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x v="1"/>
    <n v="1.0065116279069768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0.81348423194303154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x v="0"/>
    <n v="0.16404761904761905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x v="0"/>
    <n v="0.52774617067833696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x v="1"/>
    <n v="2.6020608108108108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x v="0"/>
    <n v="0.30732891832229581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x v="0"/>
    <n v="0.13500000000000001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x v="1"/>
    <n v="1.7862556663644606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x v="1"/>
    <n v="2.2005660377358489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x v="1"/>
    <n v="1.015108695652174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x v="1"/>
    <n v="1.915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x v="1"/>
    <n v="3.0534683098591549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x v="3"/>
    <n v="0.2399528795811518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x v="1"/>
    <n v="7.2377777777777776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.4736000000000002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.1449999999999996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x v="0"/>
    <n v="9.0696409140369975E-3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x v="0"/>
    <n v="0.34173469387755101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x v="0"/>
    <n v="0.239488107549121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x v="0"/>
    <n v="0.48072649572649573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x v="0"/>
    <n v="0.70145182291666663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x v="1"/>
    <n v="5.2992307692307694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x v="1"/>
    <n v="1.8032549019607844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x v="0"/>
    <n v="0.92320000000000002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x v="0"/>
    <n v="0.13901001112347053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.270777777777777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0.39857142857142858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x v="1"/>
    <n v="1.1222929936305732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x v="0"/>
    <n v="0.70925816023738875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x v="1"/>
    <n v="1.1908974358974358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x v="0"/>
    <n v="0.24017591339648173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x v="1"/>
    <n v="1.3931868131868133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0.39277108433734942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0.22439077144917088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x v="0"/>
    <n v="0.55779069767441858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x v="0"/>
    <n v="0.42523125996810207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x v="1"/>
    <n v="1.120000000000000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x v="0"/>
    <n v="7.0681818181818179E-2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x v="1"/>
    <n v="1.0174563871693867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x v="1"/>
    <n v="4.2575000000000003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x v="1"/>
    <n v="1.4553947368421052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0.32453465346534655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7.003333333333333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x v="0"/>
    <n v="0.83904860392967939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x v="0"/>
    <n v="0.84190476190476193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.5595180722891566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x v="0"/>
    <n v="0.99619450317124736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x v="0"/>
    <n v="0.80300000000000005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x v="0"/>
    <n v="0.11254901960784314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0.91740952380952379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x v="2"/>
    <n v="0.95521156936261387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x v="1"/>
    <n v="5.0287499999999996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x v="1"/>
    <n v="1.5924394463667819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0.15022446689113356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x v="1"/>
    <n v="4.820384615384615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x v="1"/>
    <n v="1.4996938775510205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x v="1"/>
    <n v="1.1722156398104266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0.37695968274950431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x v="0"/>
    <n v="0.72653061224489801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x v="1"/>
    <n v="2.6598113207547169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0.24205617977528091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x v="0"/>
    <n v="2.5064935064935064E-2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x v="0"/>
    <n v="0.1632979976442874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x v="1"/>
    <n v="2.765000000000000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x v="0"/>
    <n v="0.88803571428571426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x v="1"/>
    <n v="1.6357142857142857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x v="1"/>
    <n v="9.69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x v="1"/>
    <n v="2.7091376701966716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x v="1"/>
    <n v="2.8421355932203389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x v="3"/>
    <n v="0.04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x v="0"/>
    <n v="0.58632981676846196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x v="0"/>
    <n v="0.98511111111111116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0.43975381008206332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x v="1"/>
    <n v="1.5166315789473683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x v="1"/>
    <n v="2.2363492063492063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x v="1"/>
    <n v="2.3975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x v="1"/>
    <n v="1.9933333333333334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x v="1"/>
    <n v="1.373448275862069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x v="1"/>
    <n v="1.009696106362773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x v="1"/>
    <n v="7.9416000000000002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x v="1"/>
    <n v="3.697000000000000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x v="0"/>
    <n v="0.12818181818181817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x v="1"/>
    <n v="1.3802702702702703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0.83813278008298753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x v="1"/>
    <n v="2.0460063224446787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x v="0"/>
    <n v="0.44344086021505374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x v="1"/>
    <n v="2.1860294117647059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x v="1"/>
    <n v="1.8603314917127072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x v="1"/>
    <n v="2.3733830845771142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x v="1"/>
    <n v="3.0565384615384614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x v="0"/>
    <n v="0.94142857142857139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x v="3"/>
    <n v="0.54400000000000004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x v="1"/>
    <n v="1.1188059701492536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x v="1"/>
    <n v="3.6914814814814814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x v="0"/>
    <n v="0.62930372148859548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x v="0"/>
    <n v="0.6492783505154639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x v="3"/>
    <n v="0.18853658536585366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x v="0"/>
    <n v="0.1675440414507772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x v="1"/>
    <n v="1.0111290322580646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x v="1"/>
    <n v="3.4150228310502282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x v="0"/>
    <n v="0.64016666666666666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x v="0"/>
    <n v="0.5208045977011494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x v="1"/>
    <n v="3.2240211640211642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.1950810185185186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x v="1"/>
    <n v="1.4679775280898877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x v="1"/>
    <n v="9.5057142857142853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x v="0"/>
    <n v="0.72893617021276591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x v="0"/>
    <n v="0.7900824873096447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x v="0"/>
    <n v="0.64721518987341775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x v="0"/>
    <n v="0.82028169014084507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x v="1"/>
    <n v="10.376666666666667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x v="0"/>
    <n v="0.12910076530612244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x v="1"/>
    <n v="1.5484210526315789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4E-2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x v="1"/>
    <n v="2.0852773826458035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x v="0"/>
    <n v="0.99683544303797467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x v="1"/>
    <n v="2.0159756097560977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x v="1"/>
    <n v="1.6209032258064515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E-2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x v="0"/>
    <n v="0.05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x v="1"/>
    <n v="2.0663492063492064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x v="1"/>
    <n v="1.2823628691983122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x v="1"/>
    <n v="1.1966037735849056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x v="1"/>
    <n v="1.7073055242390078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x v="1"/>
    <n v="1.872121212121212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x v="1"/>
    <n v="1.8838235294117647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x v="1"/>
    <n v="1.3129869186046512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x v="1"/>
    <n v="2.8397435897435899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x v="1"/>
    <n v="1.2041999999999999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.190560747663551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x v="3"/>
    <n v="0.13853658536585367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x v="1"/>
    <n v="1.3943548387096774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1.74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x v="1"/>
    <n v="1.5549056603773586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x v="1"/>
    <n v="1.7044705882352942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x v="1"/>
    <n v="1.895156250000000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x v="1"/>
    <n v="2.4971428571428573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x v="0"/>
    <n v="0.48860523665659616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x v="0"/>
    <n v="0.28461970393057684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x v="1"/>
    <n v="2.6802325581395348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.1980078125000002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x v="0"/>
    <n v="3.1301587301587303E-2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x v="1"/>
    <n v="1.5992152704135738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x v="1"/>
    <n v="2.79392156862745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0.77373333333333338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x v="1"/>
    <n v="2.0632812500000002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x v="1"/>
    <n v="6.9424999999999999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x v="1"/>
    <n v="1.5178947368421052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x v="0"/>
    <n v="0.64582072176949945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x v="3"/>
    <n v="0.62873684210526315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x v="1"/>
    <n v="3.1039864864864866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x v="2"/>
    <n v="0.4285991678224688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x v="0"/>
    <n v="0.83119402985074631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0.78531302876480547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x v="1"/>
    <n v="1.140935251798561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x v="0"/>
    <n v="0.64537683358624176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x v="0"/>
    <n v="0.79411764705882348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x v="0"/>
    <n v="0.11419117647058824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x v="2"/>
    <n v="0.56186046511627907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0.16501669449081802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.1996808510638297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x v="1"/>
    <n v="1.4545652173913044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x v="1"/>
    <n v="2.2138255033557046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x v="0"/>
    <n v="0.48396694214876035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x v="0"/>
    <n v="0.92911504424778757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x v="0"/>
    <n v="0.88599797365754818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x v="0"/>
    <n v="0.41399999999999998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x v="3"/>
    <n v="0.63056795131845844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x v="0"/>
    <n v="0.48482333607230893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x v="0"/>
    <n v="0.02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x v="0"/>
    <n v="0.88479410269445857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x v="1"/>
    <n v="1.2684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x v="1"/>
    <n v="23.388333333333332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x v="1"/>
    <n v="5.0838857142857146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x v="1"/>
    <n v="1.914782608695652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0.42127533783783783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x v="0"/>
    <n v="8.2400000000000001E-2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0.60064638783269964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x v="0"/>
    <n v="0.47232808616404309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x v="0"/>
    <n v="0.81736263736263737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x v="0"/>
    <n v="0.54187265917603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x v="0"/>
    <n v="0.97868131868131869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x v="0"/>
    <n v="0.77239999999999998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x v="0"/>
    <n v="0.33464735516372796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x v="1"/>
    <n v="2.3958823529411766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x v="3"/>
    <n v="0.64032258064516134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x v="1"/>
    <n v="1.7615942028985507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x v="0"/>
    <n v="0.20338181818181819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x v="1"/>
    <n v="3.5864754098360656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x v="1"/>
    <n v="4.6885802469135802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x v="1"/>
    <n v="1.220563524590164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x v="0"/>
    <n v="0.55931783729156137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x v="0"/>
    <n v="0.43660714285714286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x v="3"/>
    <n v="0.33538371411833628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x v="1"/>
    <n v="1.2297938144329896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x v="1"/>
    <n v="1.8974959871589085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x v="0"/>
    <n v="0.83622641509433959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x v="3"/>
    <n v="0.17968844221105529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x v="1"/>
    <n v="10.365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x v="0"/>
    <n v="0.97405219780219776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x v="0"/>
    <n v="0.86386203150461705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x v="1"/>
    <n v="1.5016666666666667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x v="1"/>
    <n v="3.5843478260869563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x v="1"/>
    <n v="5.4285714285714288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x v="0"/>
    <n v="0.67500714285714281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x v="1"/>
    <n v="1.9174666666666667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x v="1"/>
    <n v="9.32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x v="1"/>
    <n v="4.2927586206896553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x v="1"/>
    <n v="1.0065753424657535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x v="1"/>
    <n v="2.26611111111111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x v="1"/>
    <n v="1.4238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x v="0"/>
    <n v="0.90633333333333332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x v="0"/>
    <n v="0.63966740576496672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x v="0"/>
    <n v="0.84131868131868137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x v="1"/>
    <n v="1.3393478260869565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x v="0"/>
    <n v="0.59042047531992692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x v="1"/>
    <n v="1.5280062063615205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x v="1"/>
    <n v="4.466912114014252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x v="0"/>
    <n v="0.8439189189189189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x v="0"/>
    <n v="0.03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x v="1"/>
    <n v="1.7502692307692307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x v="0"/>
    <n v="0.54137931034482756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x v="1"/>
    <n v="3.1187381703470032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.227816091954023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x v="0"/>
    <n v="0.99026517383618151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x v="1"/>
    <n v="1.278468634686347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x v="1"/>
    <n v="1.5861643835616439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x v="1"/>
    <n v="7.0705882352941174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x v="1"/>
    <n v="1.4238775510204082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x v="1"/>
    <n v="1.4786046511627906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x v="0"/>
    <n v="0.20322580645161289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x v="1"/>
    <n v="18.40625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x v="1"/>
    <n v="1.6194202898550725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.728207792207792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x v="0"/>
    <n v="0.24466101694915254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x v="1"/>
    <n v="5.1764999999999999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x v="1"/>
    <n v="2.4764285714285714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x v="1"/>
    <n v="1.0020481927710843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x v="1"/>
    <n v="1.53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0.37091954022988505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x v="3"/>
    <n v="4.3923948220064728E-2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x v="1"/>
    <n v="1.5650721649484536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x v="1"/>
    <n v="2.70408163265306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x v="1"/>
    <n v="1.3405952380952382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x v="0"/>
    <n v="0.50398033126293995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x v="3"/>
    <n v="0.88815837937384901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x v="1"/>
    <n v="1.65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x v="0"/>
    <n v="0.17499999999999999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x v="1"/>
    <n v="1.8566071428571429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x v="1"/>
    <n v="4.126631944444444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x v="3"/>
    <n v="0.90249999999999997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x v="0"/>
    <n v="0.91984615384615387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x v="1"/>
    <n v="5.2700632911392402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x v="1"/>
    <n v="3.1914285714285713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x v="1"/>
    <n v="3.5418867924528303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x v="3"/>
    <n v="0.32896103896103895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.358918918918919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x v="0"/>
    <n v="2.0843373493975904E-2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x v="0"/>
    <n v="0.61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x v="0"/>
    <n v="0.30037735849056602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x v="1"/>
    <n v="11.791666666666666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x v="1"/>
    <n v="11.260833333333334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x v="0"/>
    <n v="0.12923076923076923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x v="1"/>
    <n v="7.12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x v="0"/>
    <n v="0.30304347826086958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x v="1"/>
    <n v="2.1250896057347672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x v="1"/>
    <n v="2.2885714285714287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x v="3"/>
    <n v="0.34959979476654696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x v="1"/>
    <n v="1.572906976744186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x v="0"/>
    <n v="0.01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x v="1"/>
    <n v="2.3230555555555554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x v="3"/>
    <n v="0.9244827586206896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x v="1"/>
    <n v="2.5670212765957445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x v="1"/>
    <n v="1.6847017045454546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x v="1"/>
    <n v="1.6657777777777778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.720769230769231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x v="1"/>
    <n v="4.0685714285714285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x v="1"/>
    <n v="5.6420608108108112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x v="0"/>
    <n v="0.6842686567164179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x v="0"/>
    <n v="0.34351966873706002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x v="1"/>
    <n v="6.5545454545454547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x v="1"/>
    <n v="1.7725714285714285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x v="1"/>
    <n v="1.1317857142857144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x v="1"/>
    <n v="7.2818181818181822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x v="1"/>
    <n v="2.0833333333333335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x v="0"/>
    <n v="0.31171232876712329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0.56967078189300413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x v="1"/>
    <n v="2.3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x v="0"/>
    <n v="0.86867834394904464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x v="1"/>
    <n v="2.7074418604651163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x v="3"/>
    <n v="0.49446428571428569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x v="1"/>
    <n v="1.1335962566844919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x v="1"/>
    <n v="1.9055555555555554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x v="1"/>
    <n v="1.355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x v="0"/>
    <n v="0.10297872340425532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x v="0"/>
    <n v="0.65544223826714798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x v="0"/>
    <n v="0.49026652452025588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x v="1"/>
    <n v="7.8792307692307695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x v="0"/>
    <n v="0.80306347746090156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x v="1"/>
    <n v="1.0629411764705883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x v="3"/>
    <n v="0.50735632183908042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x v="1"/>
    <n v="2.15313725490196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.4122972972972974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x v="1"/>
    <n v="1.1533745781777278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.9311940298507462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x v="1"/>
    <n v="7.2973333333333334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x v="0"/>
    <n v="0.99663398692810456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x v="2"/>
    <n v="0.88166666666666671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x v="0"/>
    <n v="0.37233333333333335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x v="3"/>
    <n v="0.30540075309306081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x v="0"/>
    <n v="0.25714285714285712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x v="0"/>
    <n v="0.34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x v="1"/>
    <n v="11.859090909090909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x v="1"/>
    <n v="1.2539393939393939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x v="0"/>
    <n v="0.14394366197183098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x v="0"/>
    <n v="0.54807692307692313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x v="1"/>
    <n v="1.096315789473684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x v="1"/>
    <n v="1.8847058823529412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x v="0"/>
    <n v="0.87008284023668636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x v="0"/>
    <n v="0.01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x v="1"/>
    <n v="2.0291304347826089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.9703225806451612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.07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x v="1"/>
    <n v="2.6873076923076922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x v="0"/>
    <n v="0.50845360824742269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x v="1"/>
    <n v="11.802857142857142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x v="1"/>
    <n v="2.64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x v="0"/>
    <n v="0.30442307692307691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x v="0"/>
    <n v="0.62880681818181816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x v="1"/>
    <n v="1.9312499999999999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x v="0"/>
    <n v="0.77102702702702708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x v="1"/>
    <n v="2.2552763819095478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x v="1"/>
    <n v="2.3940625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x v="0"/>
    <n v="0.921875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x v="1"/>
    <n v="1.3023333333333333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x v="1"/>
    <n v="6.1521739130434785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x v="1"/>
    <n v="3.687953216374269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x v="1"/>
    <n v="10.948571428571428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x v="0"/>
    <n v="0.50662921348314605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x v="1"/>
    <n v="8.0060000000000002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x v="1"/>
    <n v="2.9128571428571428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x v="1"/>
    <n v="3.4996666666666667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x v="1"/>
    <n v="3.5707317073170732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x v="1"/>
    <n v="1.2648941176470587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x v="1"/>
    <n v="3.875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4.5703571428571426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.6669565217391304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0.69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x v="0"/>
    <n v="0.51343749999999999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E-2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x v="1"/>
    <n v="1.08977342945417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.151759259259259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.5769117647058823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.5380821917808218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x v="0"/>
    <n v="0.89738979118329465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x v="0"/>
    <n v="0.75135802469135804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x v="1"/>
    <n v="8.5288135593220336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x v="1"/>
    <n v="1.389062500000000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x v="1"/>
    <n v="1.9018181818181819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x v="1"/>
    <n v="1.0024333619948409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x v="1"/>
    <n v="1.4275824175824177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x v="1"/>
    <n v="5.631333333333333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x v="0"/>
    <n v="0.30715909090909088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x v="3"/>
    <n v="0.99397727272727276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x v="1"/>
    <n v="1.9754935622317598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x v="1"/>
    <n v="5.085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x v="1"/>
    <n v="2.3774468085106384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x v="1"/>
    <n v="3.384687500000000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x v="1"/>
    <n v="1.3308955223880596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x v="0"/>
    <n v="0.01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x v="1"/>
    <n v="2.0779999999999998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x v="0"/>
    <n v="0.51122448979591839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x v="1"/>
    <n v="6.5205847953216374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.1363099415204678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x v="1"/>
    <n v="1.0237606837606839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x v="1"/>
    <n v="3.5658333333333334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x v="1"/>
    <n v="1.3986792452830188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0.69450000000000001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x v="0"/>
    <n v="0.35534246575342465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x v="1"/>
    <n v="2.5165000000000002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x v="1"/>
    <n v="1.058750000000000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x v="1"/>
    <n v="1.8742857142857143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x v="1"/>
    <n v="3.8678571428571429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x v="1"/>
    <n v="3.4707142857142856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.8582098765432098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x v="3"/>
    <n v="0.43241247264770238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.6243749999999999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x v="1"/>
    <n v="1.8484285714285715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x v="0"/>
    <n v="0.23703520691785052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x v="0"/>
    <n v="0.89870129870129867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x v="1"/>
    <n v="2.726041958041958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x v="1"/>
    <n v="1.7004255319148935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.8828503562945369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x v="1"/>
    <n v="3.4693532338308457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x v="0"/>
    <n v="0.6917721518987342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x v="0"/>
    <n v="0.25433734939759034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0.77400977995110021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x v="0"/>
    <n v="0.37481481481481482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x v="1"/>
    <n v="5.4379999999999997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.2852189349112426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x v="0"/>
    <n v="0.38948339483394834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x v="1"/>
    <n v="3.7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x v="1"/>
    <n v="2.3791176470588233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x v="0"/>
    <n v="0.64036299765807958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x v="1"/>
    <n v="1.1827777777777777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x v="0"/>
    <n v="0.84824037184594958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x v="0"/>
    <n v="0.29346153846153844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x v="1"/>
    <n v="2.0989655172413793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x v="1"/>
    <n v="1.697857142857143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.1595907738095239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.5859999999999999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.3058333333333332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x v="1"/>
    <n v="1.2821428571428573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x v="1"/>
    <n v="1.8870588235294117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11E-2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x v="1"/>
    <n v="7.7443434343434348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x v="0"/>
    <n v="0.27693181818181817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x v="0"/>
    <n v="0.52479620323841425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x v="1"/>
    <n v="4.0709677419354842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x v="0"/>
    <n v="0.02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x v="1"/>
    <n v="1.5617857142857143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x v="1"/>
    <n v="2.5242857142857145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E-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x v="0"/>
    <n v="0.12230769230769231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x v="1"/>
    <n v="1.639873417721519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x v="1"/>
    <n v="1.6298181818181818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0.20252747252747252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x v="1"/>
    <n v="3.1924083769633507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x v="1"/>
    <n v="4.7894444444444444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x v="3"/>
    <n v="0.19556634304207121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x v="1"/>
    <n v="1.9894827586206896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x v="1"/>
    <n v="7.95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x v="0"/>
    <n v="0.50621082621082625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0.57437499999999997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x v="1"/>
    <n v="1.5562827640984909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x v="0"/>
    <n v="0.36297297297297298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x v="2"/>
    <n v="0.5825000000000000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x v="1"/>
    <n v="2.3739473684210526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x v="0"/>
    <n v="0.58750000000000002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x v="1"/>
    <n v="1.8256603773584905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x v="0"/>
    <n v="7.5436408977556111E-3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x v="1"/>
    <n v="1.759533073929961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x v="1"/>
    <n v="2.3788235294117648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x v="1"/>
    <n v="4.8805076142131982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.2406666666666668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x v="0"/>
    <n v="0.18126436781609195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x v="0"/>
    <n v="0.45847222222222223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x v="1"/>
    <n v="1.1731541218637993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x v="1"/>
    <n v="2.173090909090909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x v="1"/>
    <n v="1.1228571428571428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x v="0"/>
    <n v="0.72518987341772156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x v="1"/>
    <n v="2.1230434782608696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x v="1"/>
    <n v="2.3974657534246577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x v="1"/>
    <n v="1.8193548387096774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.641311475409836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x v="0"/>
    <n v="1.6375968992248063E-2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x v="3"/>
    <n v="0.49643859649122807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x v="1"/>
    <n v="1.0970652173913042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0.49217948717948717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x v="2"/>
    <n v="0.62232323232323228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x v="0"/>
    <n v="0.1305813953488372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x v="0"/>
    <n v="0.64635416666666667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.5958666666666668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x v="0"/>
    <n v="0.81420000000000003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0.32444767441860467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E-2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x v="0"/>
    <n v="0.26694444444444443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x v="3"/>
    <n v="0.62957446808510642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x v="1"/>
    <n v="1.6135593220338984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x v="0"/>
    <n v="0.05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x v="1"/>
    <n v="10.969379310344827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x v="3"/>
    <n v="0.70094158075601376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x v="0"/>
    <n v="0.6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.6709859154929578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x v="1"/>
    <n v="11.09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x v="0"/>
    <n v="0.19028784648187633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.2687755102040816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x v="1"/>
    <n v="7.3463636363636367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x v="0"/>
    <n v="4.5731034482758622E-2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x v="0"/>
    <n v="0.85054545454545449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x v="1"/>
    <n v="1.1929824561403508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.9602777777777778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x v="0"/>
    <n v="0.84694915254237291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.5578378378378379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x v="1"/>
    <n v="3.8640909090909092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x v="1"/>
    <n v="7.9223529411764702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x v="1"/>
    <n v="1.3703393665158372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.3820833333333336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x v="1"/>
    <n v="1.0822784810126582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x v="0"/>
    <n v="0.60757639620653314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x v="0"/>
    <n v="0.27725490196078434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.283934426229508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x v="0"/>
    <n v="0.21615194054500414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x v="1"/>
    <n v="3.73875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x v="1"/>
    <n v="1.5492592592592593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.2214999999999998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x v="0"/>
    <n v="0.73957142857142855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x v="1"/>
    <n v="8.64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.432624584717608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x v="0"/>
    <n v="0.40281762295081969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x v="1"/>
    <n v="1.7822388059701493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x v="0"/>
    <n v="0.84930555555555554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x v="1"/>
    <n v="1.4593648334624323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.5246153846153847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x v="0"/>
    <n v="0.67129542790152408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x v="0"/>
    <n v="0.40307692307692305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x v="1"/>
    <n v="2.1679032258064517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0.52117021276595743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x v="1"/>
    <n v="4.9958333333333336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x v="0"/>
    <n v="0.87679487179487181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x v="1"/>
    <n v="1.13173469387755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x v="1"/>
    <n v="4.265483870967742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x v="3"/>
    <n v="0.77632653061224488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0.52496810772501767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x v="1"/>
    <n v="1.5746762589928058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x v="0"/>
    <n v="0.72939393939393937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x v="3"/>
    <n v="0.60565789473684206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x v="0"/>
    <n v="0.5679129129129129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x v="3"/>
    <n v="0.5654275427542754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  <r>
    <m/>
    <m/>
    <m/>
    <m/>
    <m/>
    <x v="4"/>
    <m/>
    <m/>
    <m/>
    <x v="7"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8D4CC5-D8EC-48EB-BB61-5BB6806D3A0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B6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h="1" x="4"/>
        <item h="1" x="0"/>
        <item h="1" x="6"/>
        <item h="1" x="8"/>
        <item h="1" x="1"/>
        <item h="1" x="7"/>
        <item h="1" x="5"/>
        <item h="1" x="2"/>
        <item h="1" x="3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">
    <i t="grand">
      <x/>
    </i>
  </rowItems>
  <colFields count="1">
    <field x="5"/>
  </colFields>
  <colItems count="1"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5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DA2152-B96C-48B2-BB84-BE6E3AE5D4A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9" hier="-1"/>
  </pageFields>
  <dataFields count="1">
    <dataField name="Count of outcom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43F96-F907-4016-B778-39DEA98F1B6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 defaultSubtota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multipleItemSelectionAllowed="1" showAll="0" defaultSubtotal="0">
      <items count="13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h="1" sd="0" x="12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2" hier="-1"/>
    <pageField fld="18" hier="-1"/>
  </pageFields>
  <dataFields count="1">
    <dataField name="Count of outcome" fld="5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4721A9-D2B9-4CD6-B9E7-17B186DE8290}" name="Table2" displayName="Table2" ref="G1:I7" totalsRowShown="0">
  <autoFilter ref="G1:I7" xr:uid="{E94721A9-D2B9-4CD6-B9E7-17B186DE8290}"/>
  <tableColumns count="3">
    <tableColumn id="1" xr3:uid="{E4C40C18-DBF7-4920-8665-470EFAE977B4}" name="Statistics"/>
    <tableColumn id="2" xr3:uid="{5B142756-0740-4623-BD60-54CAF7EEEBD8}" name="Successful" dataDxfId="1">
      <calculatedColumnFormula>AVERAGE(B:B)</calculatedColumnFormula>
    </tableColumn>
    <tableColumn id="3" xr3:uid="{EE8681EC-762A-4643-8B1E-CAB5BC24823E}" name="Failed" dataDxfId="0">
      <calculatedColumnFormula>AVERAGE(D2:D365)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G2" sqref="G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4.875" style="17" customWidth="1"/>
    <col min="8" max="8" width="12.875" customWidth="1"/>
    <col min="9" max="9" width="16.625" style="6" customWidth="1"/>
    <col min="12" max="12" width="12.125" customWidth="1"/>
    <col min="13" max="13" width="22" style="12" customWidth="1"/>
    <col min="14" max="14" width="10.75" customWidth="1"/>
    <col min="15" max="15" width="21.375" style="12" customWidth="1"/>
    <col min="18" max="18" width="28" bestFit="1" customWidth="1"/>
    <col min="19" max="19" width="15.875" customWidth="1"/>
    <col min="20" max="20" width="12.6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6" t="s">
        <v>2029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0" t="s">
        <v>2071</v>
      </c>
      <c r="N1" s="1" t="s">
        <v>9</v>
      </c>
      <c r="O1" s="10" t="s">
        <v>2072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2031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17">
        <f>SUM(E2/D2)*100</f>
        <v>0</v>
      </c>
      <c r="H2">
        <v>0</v>
      </c>
      <c r="I2" s="6">
        <v>0</v>
      </c>
      <c r="J2" t="s">
        <v>15</v>
      </c>
      <c r="K2" t="s">
        <v>16</v>
      </c>
      <c r="L2">
        <v>1448690400</v>
      </c>
      <c r="M2" s="11">
        <f>(((L2/60)/60)/24)+DATE(1970,1,1)</f>
        <v>42336.25</v>
      </c>
      <c r="N2">
        <v>1450159200</v>
      </c>
      <c r="O2" s="11">
        <f>(((N2/60)/60)/24)+DATE(1970,1,1)</f>
        <v>42353.25</v>
      </c>
      <c r="P2" t="b">
        <v>0</v>
      </c>
      <c r="Q2" t="b">
        <v>0</v>
      </c>
      <c r="R2" t="s">
        <v>17</v>
      </c>
      <c r="S2" s="7" t="s">
        <v>2033</v>
      </c>
      <c r="T2" s="7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17">
        <f t="shared" ref="G3:G66" si="0">SUM(E3/D3)*100</f>
        <v>1040</v>
      </c>
      <c r="H3">
        <v>158</v>
      </c>
      <c r="I3" s="6">
        <f t="shared" ref="I3:I66" si="1">AVERAGE(E3/H3)</f>
        <v>92.151898734177209</v>
      </c>
      <c r="J3" t="s">
        <v>21</v>
      </c>
      <c r="K3" t="s">
        <v>22</v>
      </c>
      <c r="L3">
        <v>1408424400</v>
      </c>
      <c r="M3" s="11">
        <f t="shared" ref="M3:M66" si="2">(((L3/60)/60)/24)+DATE(1970,1,1)</f>
        <v>41870.208333333336</v>
      </c>
      <c r="N3">
        <v>1408597200</v>
      </c>
      <c r="O3" s="11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s="7" t="s">
        <v>2035</v>
      </c>
      <c r="T3" s="7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17">
        <f t="shared" si="0"/>
        <v>131.4787822878229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 s="11">
        <f t="shared" si="2"/>
        <v>41595.25</v>
      </c>
      <c r="N4">
        <v>1384840800</v>
      </c>
      <c r="O4" s="11">
        <f t="shared" si="3"/>
        <v>41597.25</v>
      </c>
      <c r="P4" t="b">
        <v>0</v>
      </c>
      <c r="Q4" t="b">
        <v>0</v>
      </c>
      <c r="R4" t="s">
        <v>28</v>
      </c>
      <c r="S4" s="7" t="s">
        <v>2037</v>
      </c>
      <c r="T4" s="7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17">
        <f t="shared" si="0"/>
        <v>58.976190476190467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 s="11">
        <f t="shared" si="2"/>
        <v>43688.208333333328</v>
      </c>
      <c r="N5">
        <v>1568955600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s="7" t="s">
        <v>2035</v>
      </c>
      <c r="T5" s="7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 s="17">
        <f t="shared" si="0"/>
        <v>69.276315789473685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 s="11">
        <f t="shared" si="2"/>
        <v>43485.25</v>
      </c>
      <c r="N6">
        <v>1548309600</v>
      </c>
      <c r="O6" s="11">
        <f t="shared" si="3"/>
        <v>43489.25</v>
      </c>
      <c r="P6" t="b">
        <v>0</v>
      </c>
      <c r="Q6" t="b">
        <v>0</v>
      </c>
      <c r="R6" t="s">
        <v>33</v>
      </c>
      <c r="S6" s="7" t="s">
        <v>2039</v>
      </c>
      <c r="T6" s="7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17">
        <f t="shared" si="0"/>
        <v>173.61842105263159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 s="11">
        <f t="shared" si="2"/>
        <v>41149.208333333336</v>
      </c>
      <c r="N7">
        <v>1347080400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s="7" t="s">
        <v>2039</v>
      </c>
      <c r="T7" s="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17">
        <f t="shared" si="0"/>
        <v>20.961538461538463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 s="11">
        <f t="shared" si="2"/>
        <v>42991.208333333328</v>
      </c>
      <c r="N8">
        <v>1505365200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s="7" t="s">
        <v>2041</v>
      </c>
      <c r="T8" s="7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17">
        <f t="shared" si="0"/>
        <v>327.57777777777778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 s="11">
        <f t="shared" si="2"/>
        <v>42229.208333333328</v>
      </c>
      <c r="N9">
        <v>1439614800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s="7" t="s">
        <v>2039</v>
      </c>
      <c r="T9" s="7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 s="17">
        <f t="shared" si="0"/>
        <v>19.932788374205266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 s="11">
        <f t="shared" si="2"/>
        <v>40399.208333333336</v>
      </c>
      <c r="N10">
        <v>1281502800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s="7" t="s">
        <v>2039</v>
      </c>
      <c r="T10" s="7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17">
        <f t="shared" si="0"/>
        <v>51.741935483870968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 s="11">
        <f t="shared" si="2"/>
        <v>41536.208333333336</v>
      </c>
      <c r="N11">
        <v>1383804000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s="7" t="s">
        <v>2035</v>
      </c>
      <c r="T11" s="7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17">
        <f t="shared" si="0"/>
        <v>266.11538461538464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 s="11">
        <f t="shared" si="2"/>
        <v>40404.208333333336</v>
      </c>
      <c r="N12">
        <v>1285909200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s="7" t="s">
        <v>2041</v>
      </c>
      <c r="T12" s="7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 s="17">
        <f t="shared" si="0"/>
        <v>48.095238095238095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 s="11">
        <f t="shared" si="2"/>
        <v>40442.208333333336</v>
      </c>
      <c r="N13">
        <v>1285563600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s="7" t="s">
        <v>2039</v>
      </c>
      <c r="T13" s="7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17">
        <f t="shared" si="0"/>
        <v>89.349206349206341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 s="11">
        <f t="shared" si="2"/>
        <v>43760.208333333328</v>
      </c>
      <c r="N14">
        <v>1572411600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s="7" t="s">
        <v>2041</v>
      </c>
      <c r="T14" s="7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17">
        <f t="shared" si="0"/>
        <v>245.11904761904765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 s="11">
        <f t="shared" si="2"/>
        <v>42532.208333333328</v>
      </c>
      <c r="N15">
        <v>1466658000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s="7" t="s">
        <v>2035</v>
      </c>
      <c r="T15" s="7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17">
        <f t="shared" si="0"/>
        <v>66.769503546099301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 s="11">
        <f t="shared" si="2"/>
        <v>40974.25</v>
      </c>
      <c r="N16">
        <v>1333342800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s="7" t="s">
        <v>2035</v>
      </c>
      <c r="T16" s="7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 s="17">
        <f t="shared" si="0"/>
        <v>47.307881773399011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 s="11">
        <f t="shared" si="2"/>
        <v>43809.25</v>
      </c>
      <c r="N17">
        <v>1576303200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s="7" t="s">
        <v>2037</v>
      </c>
      <c r="T17" s="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17">
        <f t="shared" si="0"/>
        <v>649.47058823529414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 s="11">
        <f t="shared" si="2"/>
        <v>41661.25</v>
      </c>
      <c r="N18">
        <v>1392271200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s="7" t="s">
        <v>2047</v>
      </c>
      <c r="T18" s="7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 s="17">
        <f t="shared" si="0"/>
        <v>159.39125295508273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 s="11">
        <f t="shared" si="2"/>
        <v>40555.25</v>
      </c>
      <c r="N19">
        <v>1294898400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s="7" t="s">
        <v>2041</v>
      </c>
      <c r="T19" s="7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 s="17">
        <f t="shared" si="0"/>
        <v>66.912087912087912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 s="11">
        <f t="shared" si="2"/>
        <v>43351.208333333328</v>
      </c>
      <c r="N20">
        <v>1537074000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s="7" t="s">
        <v>2039</v>
      </c>
      <c r="T20" s="7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 s="17">
        <f t="shared" si="0"/>
        <v>48.529600000000002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 s="11">
        <f t="shared" si="2"/>
        <v>43528.25</v>
      </c>
      <c r="N21">
        <v>1553490000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s="7" t="s">
        <v>2039</v>
      </c>
      <c r="T21" s="7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 s="17">
        <f t="shared" si="0"/>
        <v>112.24279210925646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 s="11">
        <f t="shared" si="2"/>
        <v>41848.208333333336</v>
      </c>
      <c r="N22">
        <v>1406523600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s="7" t="s">
        <v>2041</v>
      </c>
      <c r="T22" s="7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 s="17">
        <f t="shared" si="0"/>
        <v>40.992553191489364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 s="11">
        <f t="shared" si="2"/>
        <v>40770.208333333336</v>
      </c>
      <c r="N23">
        <v>1316322000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s="7" t="s">
        <v>2039</v>
      </c>
      <c r="T23" s="7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17">
        <f t="shared" si="0"/>
        <v>128.07106598984771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 s="11">
        <f t="shared" si="2"/>
        <v>43193.208333333328</v>
      </c>
      <c r="N24">
        <v>1524027600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s="7" t="s">
        <v>2039</v>
      </c>
      <c r="T24" s="7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 s="17">
        <f t="shared" si="0"/>
        <v>332.04444444444448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 s="11">
        <f t="shared" si="2"/>
        <v>43510.25</v>
      </c>
      <c r="N25">
        <v>1554699600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s="7" t="s">
        <v>2041</v>
      </c>
      <c r="T25" s="7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17">
        <f t="shared" si="0"/>
        <v>112.83225108225108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 s="11">
        <f t="shared" si="2"/>
        <v>41811.208333333336</v>
      </c>
      <c r="N26">
        <v>1403499600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s="7" t="s">
        <v>2037</v>
      </c>
      <c r="T26" s="7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17">
        <f t="shared" si="0"/>
        <v>216.43636363636364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 s="11">
        <f t="shared" si="2"/>
        <v>40681.208333333336</v>
      </c>
      <c r="N27">
        <v>1307422800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s="7" t="s">
        <v>2050</v>
      </c>
      <c r="T27" s="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 s="17">
        <f t="shared" si="0"/>
        <v>48.199069767441863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 s="11">
        <f t="shared" si="2"/>
        <v>43312.208333333328</v>
      </c>
      <c r="N28">
        <v>1535346000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s="7" t="s">
        <v>2039</v>
      </c>
      <c r="T28" s="7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 s="17">
        <f t="shared" si="0"/>
        <v>79.95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 s="11">
        <f t="shared" si="2"/>
        <v>42280.208333333328</v>
      </c>
      <c r="N29">
        <v>1444539600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s="7" t="s">
        <v>2035</v>
      </c>
      <c r="T29" s="7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 s="17">
        <f t="shared" si="0"/>
        <v>105.22553516819573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 s="11">
        <f t="shared" si="2"/>
        <v>40218.25</v>
      </c>
      <c r="N30">
        <v>1267682400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s="7" t="s">
        <v>2039</v>
      </c>
      <c r="T30" s="7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17">
        <f t="shared" si="0"/>
        <v>328.89978213507629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 s="11">
        <f t="shared" si="2"/>
        <v>43301.208333333328</v>
      </c>
      <c r="N31">
        <v>1535518800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s="7" t="s">
        <v>2041</v>
      </c>
      <c r="T31" s="7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17">
        <f t="shared" si="0"/>
        <v>160.61111111111111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 s="11">
        <f t="shared" si="2"/>
        <v>43609.208333333328</v>
      </c>
      <c r="N32">
        <v>1559106000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s="7" t="s">
        <v>2041</v>
      </c>
      <c r="T32" s="7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 s="17">
        <f t="shared" si="0"/>
        <v>310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 s="11">
        <f t="shared" si="2"/>
        <v>42374.25</v>
      </c>
      <c r="N33">
        <v>1454392800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s="7" t="s">
        <v>2050</v>
      </c>
      <c r="T33" s="7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 s="17">
        <f t="shared" si="0"/>
        <v>86.807920792079202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 s="11">
        <f t="shared" si="2"/>
        <v>43110.25</v>
      </c>
      <c r="N34">
        <v>1517896800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s="7" t="s">
        <v>2041</v>
      </c>
      <c r="T34" s="7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17">
        <f t="shared" si="0"/>
        <v>377.82071713147411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 s="11">
        <f t="shared" si="2"/>
        <v>41917.208333333336</v>
      </c>
      <c r="N35">
        <v>1415685600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s="7" t="s">
        <v>2039</v>
      </c>
      <c r="T35" s="7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 s="17">
        <f t="shared" si="0"/>
        <v>150.80645161290323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 s="11">
        <f t="shared" si="2"/>
        <v>42817.208333333328</v>
      </c>
      <c r="N36">
        <v>1490677200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s="7" t="s">
        <v>2041</v>
      </c>
      <c r="T36" s="7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17">
        <f t="shared" si="0"/>
        <v>150.30119521912351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 s="11">
        <f t="shared" si="2"/>
        <v>43484.25</v>
      </c>
      <c r="N37">
        <v>1551506400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s="7" t="s">
        <v>2041</v>
      </c>
      <c r="T37" s="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17">
        <f t="shared" si="0"/>
        <v>157.28571428571431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 s="11">
        <f t="shared" si="2"/>
        <v>40600.25</v>
      </c>
      <c r="N38">
        <v>1300856400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s="7" t="s">
        <v>2039</v>
      </c>
      <c r="T38" s="7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 s="17">
        <f t="shared" si="0"/>
        <v>139.98765432098764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 s="11">
        <f t="shared" si="2"/>
        <v>43744.208333333328</v>
      </c>
      <c r="N39">
        <v>1573192800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s="7" t="s">
        <v>2047</v>
      </c>
      <c r="T39" s="7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17">
        <f t="shared" si="0"/>
        <v>325.32258064516128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 s="11">
        <f t="shared" si="2"/>
        <v>40469.208333333336</v>
      </c>
      <c r="N40">
        <v>1287810000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s="7" t="s">
        <v>2054</v>
      </c>
      <c r="T40" s="7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 s="17">
        <f t="shared" si="0"/>
        <v>50.777777777777779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 s="11">
        <f t="shared" si="2"/>
        <v>41330.25</v>
      </c>
      <c r="N41">
        <v>1362978000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s="7" t="s">
        <v>2039</v>
      </c>
      <c r="T41" s="7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 s="17">
        <f t="shared" si="0"/>
        <v>169.06818181818181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 s="11">
        <f t="shared" si="2"/>
        <v>40334.208333333336</v>
      </c>
      <c r="N42">
        <v>1277355600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s="7" t="s">
        <v>2037</v>
      </c>
      <c r="T42" s="7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17">
        <f t="shared" si="0"/>
        <v>212.92857142857144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 s="11">
        <f t="shared" si="2"/>
        <v>41156.208333333336</v>
      </c>
      <c r="N43">
        <v>1348981200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s="7" t="s">
        <v>2035</v>
      </c>
      <c r="T43" s="7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 s="17">
        <f t="shared" si="0"/>
        <v>443.94444444444446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 s="11">
        <f t="shared" si="2"/>
        <v>40728.208333333336</v>
      </c>
      <c r="N44">
        <v>1310533200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s="7" t="s">
        <v>2033</v>
      </c>
      <c r="T44" s="7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17">
        <f t="shared" si="0"/>
        <v>185.9390243902439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 s="11">
        <f t="shared" si="2"/>
        <v>41844.208333333336</v>
      </c>
      <c r="N45">
        <v>1407560400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s="7" t="s">
        <v>2047</v>
      </c>
      <c r="T45" s="7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17">
        <f t="shared" si="0"/>
        <v>658.8125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 s="11">
        <f t="shared" si="2"/>
        <v>43541.208333333328</v>
      </c>
      <c r="N46">
        <v>1552885200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s="7" t="s">
        <v>2047</v>
      </c>
      <c r="T46" s="7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 s="17">
        <f t="shared" si="0"/>
        <v>47.684210526315788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 s="11">
        <f t="shared" si="2"/>
        <v>42676.208333333328</v>
      </c>
      <c r="N47">
        <v>1479362400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s="7" t="s">
        <v>2039</v>
      </c>
      <c r="T47" s="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17">
        <f t="shared" si="0"/>
        <v>114.78378378378378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 s="11">
        <f t="shared" si="2"/>
        <v>40367.208333333336</v>
      </c>
      <c r="N48">
        <v>1280552400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s="7" t="s">
        <v>2035</v>
      </c>
      <c r="T48" s="7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17">
        <f t="shared" si="0"/>
        <v>475.26666666666665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 s="11">
        <f t="shared" si="2"/>
        <v>41727.208333333336</v>
      </c>
      <c r="N49">
        <v>1398661200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s="7" t="s">
        <v>2039</v>
      </c>
      <c r="T49" s="7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 s="17">
        <f t="shared" si="0"/>
        <v>386.97297297297297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 s="11">
        <f t="shared" si="2"/>
        <v>42180.208333333328</v>
      </c>
      <c r="N50">
        <v>1436245200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s="7" t="s">
        <v>2039</v>
      </c>
      <c r="T50" s="7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17">
        <f t="shared" si="0"/>
        <v>189.625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 s="11">
        <f t="shared" si="2"/>
        <v>43758.208333333328</v>
      </c>
      <c r="N51">
        <v>1575439200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s="7" t="s">
        <v>2035</v>
      </c>
      <c r="T51" s="7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 s="17">
        <f t="shared" si="0"/>
        <v>2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 s="11">
        <f t="shared" si="2"/>
        <v>41487.208333333336</v>
      </c>
      <c r="N52">
        <v>1377752400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s="7" t="s">
        <v>2035</v>
      </c>
      <c r="T52" s="7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 s="17">
        <f t="shared" si="0"/>
        <v>91.867805186590772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 s="11">
        <f t="shared" si="2"/>
        <v>40995.208333333336</v>
      </c>
      <c r="N53">
        <v>1334206800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s="7" t="s">
        <v>2037</v>
      </c>
      <c r="T53" s="7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 s="17">
        <f t="shared" si="0"/>
        <v>34.152777777777779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 s="11">
        <f t="shared" si="2"/>
        <v>40436.208333333336</v>
      </c>
      <c r="N54">
        <v>1284872400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s="7" t="s">
        <v>2039</v>
      </c>
      <c r="T54" s="7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17">
        <f t="shared" si="0"/>
        <v>140.40909090909091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 s="11">
        <f t="shared" si="2"/>
        <v>41779.208333333336</v>
      </c>
      <c r="N55">
        <v>1403931600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s="7" t="s">
        <v>2041</v>
      </c>
      <c r="T55" s="7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 s="17">
        <f t="shared" si="0"/>
        <v>89.86666666666666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 s="11">
        <f t="shared" si="2"/>
        <v>43170.25</v>
      </c>
      <c r="N56">
        <v>1521262800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s="7" t="s">
        <v>2037</v>
      </c>
      <c r="T56" s="7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17">
        <f t="shared" si="0"/>
        <v>177.96969696969697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 s="11">
        <f t="shared" si="2"/>
        <v>43311.208333333328</v>
      </c>
      <c r="N57">
        <v>1533358800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s="7" t="s">
        <v>2035</v>
      </c>
      <c r="T57" s="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 s="17">
        <f t="shared" si="0"/>
        <v>143.66249999999999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 s="11">
        <f t="shared" si="2"/>
        <v>42014.25</v>
      </c>
      <c r="N58">
        <v>1421474400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s="7" t="s">
        <v>2037</v>
      </c>
      <c r="T58" s="7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17">
        <f t="shared" si="0"/>
        <v>215.27586206896552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 s="11">
        <f t="shared" si="2"/>
        <v>42979.208333333328</v>
      </c>
      <c r="N59">
        <v>1505278800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s="7" t="s">
        <v>2050</v>
      </c>
      <c r="T59" s="7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17">
        <f t="shared" si="0"/>
        <v>227.11111111111114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 s="11">
        <f t="shared" si="2"/>
        <v>42268.208333333328</v>
      </c>
      <c r="N60">
        <v>1443934800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s="7" t="s">
        <v>2039</v>
      </c>
      <c r="T60" s="7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 s="17">
        <f t="shared" si="0"/>
        <v>275.07142857142861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 s="11">
        <f t="shared" si="2"/>
        <v>42898.208333333328</v>
      </c>
      <c r="N61">
        <v>1498539600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s="7" t="s">
        <v>2039</v>
      </c>
      <c r="T61" s="7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17">
        <f t="shared" si="0"/>
        <v>144.37048832271762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 s="11">
        <f t="shared" si="2"/>
        <v>41107.208333333336</v>
      </c>
      <c r="N62">
        <v>1342760400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s="7" t="s">
        <v>2039</v>
      </c>
      <c r="T62" s="7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 s="17">
        <f t="shared" si="0"/>
        <v>92.74598393574297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 s="11">
        <f t="shared" si="2"/>
        <v>40595.25</v>
      </c>
      <c r="N63">
        <v>1301720400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s="7" t="s">
        <v>2039</v>
      </c>
      <c r="T63" s="7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 s="17">
        <f t="shared" si="0"/>
        <v>722.6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 s="11">
        <f t="shared" si="2"/>
        <v>42160.208333333328</v>
      </c>
      <c r="N64">
        <v>1433566800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s="7" t="s">
        <v>2037</v>
      </c>
      <c r="T64" s="7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 s="17">
        <f t="shared" si="0"/>
        <v>11.851063829787234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 s="11">
        <f t="shared" si="2"/>
        <v>42853.208333333328</v>
      </c>
      <c r="N65">
        <v>1493874000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s="7" t="s">
        <v>2039</v>
      </c>
      <c r="T65" s="7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 s="17">
        <f t="shared" si="0"/>
        <v>97.642857142857139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 s="11">
        <f t="shared" si="2"/>
        <v>43283.208333333328</v>
      </c>
      <c r="N66">
        <v>1531803600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s="7" t="s">
        <v>2037</v>
      </c>
      <c r="T66" s="7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 s="17">
        <f t="shared" ref="G67:G130" si="4">SUM(E67/D67)*100</f>
        <v>236.14754098360655</v>
      </c>
      <c r="H67">
        <v>236</v>
      </c>
      <c r="I67" s="6">
        <f t="shared" ref="I67:I130" si="5">AVERAGE(E67/H67)</f>
        <v>61.038135593220339</v>
      </c>
      <c r="J67" t="s">
        <v>21</v>
      </c>
      <c r="K67" t="s">
        <v>22</v>
      </c>
      <c r="L67">
        <v>1296108000</v>
      </c>
      <c r="M67" s="11">
        <f t="shared" ref="M67:M130" si="6">(((L67/60)/60)/24)+DATE(1970,1,1)</f>
        <v>40570.25</v>
      </c>
      <c r="N67">
        <v>1296712800</v>
      </c>
      <c r="O67" s="11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s="7" t="s">
        <v>2039</v>
      </c>
      <c r="T67" s="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 s="17">
        <f t="shared" si="4"/>
        <v>45.068965517241381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 s="11">
        <f t="shared" si="6"/>
        <v>42102.208333333328</v>
      </c>
      <c r="N68">
        <v>1428901200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s="7" t="s">
        <v>2039</v>
      </c>
      <c r="T68" s="7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17">
        <f t="shared" si="4"/>
        <v>162.38567493112947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 s="11">
        <f t="shared" si="6"/>
        <v>40203.25</v>
      </c>
      <c r="N69">
        <v>1264831200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s="7" t="s">
        <v>2037</v>
      </c>
      <c r="T69" s="7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 s="17">
        <f t="shared" si="4"/>
        <v>254.52631578947367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 s="11">
        <f t="shared" si="6"/>
        <v>42943.208333333328</v>
      </c>
      <c r="N70">
        <v>1505192400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s="7" t="s">
        <v>2039</v>
      </c>
      <c r="T70" s="7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 s="17">
        <f t="shared" si="4"/>
        <v>24.063291139240505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 s="11">
        <f t="shared" si="6"/>
        <v>40531.25</v>
      </c>
      <c r="N71">
        <v>1295676000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s="7" t="s">
        <v>2039</v>
      </c>
      <c r="T71" s="7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 s="17">
        <f t="shared" si="4"/>
        <v>123.74140625000001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 s="11">
        <f t="shared" si="6"/>
        <v>40484.208333333336</v>
      </c>
      <c r="N72">
        <v>1292911200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s="7" t="s">
        <v>2039</v>
      </c>
      <c r="T72" s="7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17">
        <f t="shared" si="4"/>
        <v>108.06666666666666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 s="11">
        <f t="shared" si="6"/>
        <v>43799.25</v>
      </c>
      <c r="N73">
        <v>1575439200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s="7" t="s">
        <v>2039</v>
      </c>
      <c r="T73" s="7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17">
        <f t="shared" si="4"/>
        <v>670.33333333333326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 s="11">
        <f t="shared" si="6"/>
        <v>42186.208333333328</v>
      </c>
      <c r="N74">
        <v>1438837200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s="7" t="s">
        <v>2041</v>
      </c>
      <c r="T74" s="7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 s="17">
        <f t="shared" si="4"/>
        <v>660.92857142857144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 s="11">
        <f t="shared" si="6"/>
        <v>42701.25</v>
      </c>
      <c r="N75">
        <v>1480485600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s="7" t="s">
        <v>2035</v>
      </c>
      <c r="T75" s="7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17">
        <f t="shared" si="4"/>
        <v>122.46153846153847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 s="11">
        <f t="shared" si="6"/>
        <v>42456.208333333328</v>
      </c>
      <c r="N76">
        <v>1459141200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s="7" t="s">
        <v>2035</v>
      </c>
      <c r="T76" s="7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17">
        <f t="shared" si="4"/>
        <v>150.57731958762886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 s="11">
        <f t="shared" si="6"/>
        <v>43296.208333333328</v>
      </c>
      <c r="N77">
        <v>1532322000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s="7" t="s">
        <v>2054</v>
      </c>
      <c r="T77" s="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 s="17">
        <f t="shared" si="4"/>
        <v>78.106590724165997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 s="11">
        <f t="shared" si="6"/>
        <v>42027.25</v>
      </c>
      <c r="N78">
        <v>1426222800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s="7" t="s">
        <v>2039</v>
      </c>
      <c r="T78" s="7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 s="17">
        <f t="shared" si="4"/>
        <v>46.94736842105263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 s="11">
        <f t="shared" si="6"/>
        <v>40448.208333333336</v>
      </c>
      <c r="N79">
        <v>1286773200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s="7" t="s">
        <v>2041</v>
      </c>
      <c r="T79" s="7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17">
        <f t="shared" si="4"/>
        <v>300.8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 s="11">
        <f t="shared" si="6"/>
        <v>43206.208333333328</v>
      </c>
      <c r="N80">
        <v>1523941200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s="7" t="s">
        <v>2047</v>
      </c>
      <c r="T80" s="7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 s="17">
        <f t="shared" si="4"/>
        <v>69.598615916955026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 s="11">
        <f t="shared" si="6"/>
        <v>43267.208333333328</v>
      </c>
      <c r="N81">
        <v>1529557200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s="7" t="s">
        <v>2039</v>
      </c>
      <c r="T81" s="7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17">
        <f t="shared" si="4"/>
        <v>637.4545454545455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 s="11">
        <f t="shared" si="6"/>
        <v>42976.208333333328</v>
      </c>
      <c r="N82">
        <v>1506574800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s="7" t="s">
        <v>2050</v>
      </c>
      <c r="T82" s="7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17">
        <f t="shared" si="4"/>
        <v>225.33928571428569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 s="11">
        <f t="shared" si="6"/>
        <v>43062.25</v>
      </c>
      <c r="N83">
        <v>1513576800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s="7" t="s">
        <v>2035</v>
      </c>
      <c r="T83" s="7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 s="17">
        <f t="shared" si="4"/>
        <v>1497.3000000000002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 s="11">
        <f t="shared" si="6"/>
        <v>43482.25</v>
      </c>
      <c r="N84">
        <v>1548309600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s="7" t="s">
        <v>2050</v>
      </c>
      <c r="T84" s="7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 s="17">
        <f t="shared" si="4"/>
        <v>37.590225563909776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 s="11">
        <f t="shared" si="6"/>
        <v>42579.208333333328</v>
      </c>
      <c r="N85">
        <v>1471582800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s="7" t="s">
        <v>2035</v>
      </c>
      <c r="T85" s="7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 s="17">
        <f t="shared" si="4"/>
        <v>132.36942675159236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 s="11">
        <f t="shared" si="6"/>
        <v>41118.208333333336</v>
      </c>
      <c r="N86">
        <v>1344315600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s="7" t="s">
        <v>2037</v>
      </c>
      <c r="T86" s="7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17">
        <f t="shared" si="4"/>
        <v>131.22448979591837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 s="11">
        <f t="shared" si="6"/>
        <v>40797.208333333336</v>
      </c>
      <c r="N87">
        <v>1316408400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s="7" t="s">
        <v>2035</v>
      </c>
      <c r="T87" s="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17">
        <f t="shared" si="4"/>
        <v>167.63513513513513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 s="11">
        <f t="shared" si="6"/>
        <v>42128.208333333328</v>
      </c>
      <c r="N88">
        <v>1431838800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s="7" t="s">
        <v>2039</v>
      </c>
      <c r="T88" s="7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 s="17">
        <f t="shared" si="4"/>
        <v>61.984886649874063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 s="11">
        <f t="shared" si="6"/>
        <v>40610.25</v>
      </c>
      <c r="N89">
        <v>1300510800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s="7" t="s">
        <v>2035</v>
      </c>
      <c r="T89" s="7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17">
        <f t="shared" si="4"/>
        <v>260.75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 s="11">
        <f t="shared" si="6"/>
        <v>42110.208333333328</v>
      </c>
      <c r="N90">
        <v>1431061200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s="7" t="s">
        <v>2047</v>
      </c>
      <c r="T90" s="7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17">
        <f t="shared" si="4"/>
        <v>252.58823529411765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 s="11">
        <f t="shared" si="6"/>
        <v>40283.208333333336</v>
      </c>
      <c r="N91">
        <v>1271480400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s="7" t="s">
        <v>2039</v>
      </c>
      <c r="T91" s="7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 s="17">
        <f t="shared" si="4"/>
        <v>78.615384615384613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 s="11">
        <f t="shared" si="6"/>
        <v>42425.25</v>
      </c>
      <c r="N92">
        <v>1456380000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s="7" t="s">
        <v>2039</v>
      </c>
      <c r="T92" s="7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 s="17">
        <f t="shared" si="4"/>
        <v>48.404406999351913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 s="11">
        <f t="shared" si="6"/>
        <v>42588.208333333328</v>
      </c>
      <c r="N93">
        <v>1472878800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s="7" t="s">
        <v>2047</v>
      </c>
      <c r="T93" s="7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17">
        <f t="shared" si="4"/>
        <v>258.875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 s="11">
        <f t="shared" si="6"/>
        <v>40352.208333333336</v>
      </c>
      <c r="N94">
        <v>1277355600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s="7" t="s">
        <v>2050</v>
      </c>
      <c r="T94" s="7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 s="17">
        <f t="shared" si="4"/>
        <v>60.548713235294116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 s="11">
        <f t="shared" si="6"/>
        <v>41202.208333333336</v>
      </c>
      <c r="N95">
        <v>1351054800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s="7" t="s">
        <v>2039</v>
      </c>
      <c r="T95" s="7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17">
        <f t="shared" si="4"/>
        <v>303.68965517241378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 s="11">
        <f t="shared" si="6"/>
        <v>43562.208333333328</v>
      </c>
      <c r="N96">
        <v>1555563600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s="7" t="s">
        <v>2037</v>
      </c>
      <c r="T96" s="7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17">
        <f t="shared" si="4"/>
        <v>112.99999999999999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 s="11">
        <f t="shared" si="6"/>
        <v>43752.208333333328</v>
      </c>
      <c r="N97">
        <v>1571634000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s="7" t="s">
        <v>2041</v>
      </c>
      <c r="T97" s="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 s="17">
        <f t="shared" si="4"/>
        <v>217.37876614060258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 s="11">
        <f t="shared" si="6"/>
        <v>40612.25</v>
      </c>
      <c r="N98">
        <v>1300856400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s="7" t="s">
        <v>2039</v>
      </c>
      <c r="T98" s="7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17">
        <f t="shared" si="4"/>
        <v>926.69230769230762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 s="11">
        <f t="shared" si="6"/>
        <v>42180.208333333328</v>
      </c>
      <c r="N99">
        <v>1439874000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s="7" t="s">
        <v>2033</v>
      </c>
      <c r="T99" s="7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 s="17">
        <f t="shared" si="4"/>
        <v>33.692229038854805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 s="11">
        <f t="shared" si="6"/>
        <v>42212.208333333328</v>
      </c>
      <c r="N100">
        <v>1438318800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s="7" t="s">
        <v>2050</v>
      </c>
      <c r="T100" s="7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17">
        <f t="shared" si="4"/>
        <v>196.7236842105263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 s="11">
        <f t="shared" si="6"/>
        <v>41968.25</v>
      </c>
      <c r="N101">
        <v>1419400800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s="7" t="s">
        <v>2039</v>
      </c>
      <c r="T101" s="7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 s="17">
        <f t="shared" si="4"/>
        <v>1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 s="11">
        <f t="shared" si="6"/>
        <v>40835.208333333336</v>
      </c>
      <c r="N102">
        <v>1320555600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s="7" t="s">
        <v>2039</v>
      </c>
      <c r="T102" s="7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 s="17">
        <f t="shared" si="4"/>
        <v>1021.4444444444445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 s="11">
        <f t="shared" si="6"/>
        <v>42056.25</v>
      </c>
      <c r="N103">
        <v>1425103200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s="7" t="s">
        <v>2035</v>
      </c>
      <c r="T103" s="7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17">
        <f t="shared" si="4"/>
        <v>281.67567567567568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 s="11">
        <f t="shared" si="6"/>
        <v>43234.208333333328</v>
      </c>
      <c r="N104">
        <v>1526878800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s="7" t="s">
        <v>2037</v>
      </c>
      <c r="T104" s="7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 s="17">
        <f t="shared" si="4"/>
        <v>24.610000000000003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 s="11">
        <f t="shared" si="6"/>
        <v>40475.208333333336</v>
      </c>
      <c r="N105">
        <v>1288674000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s="7" t="s">
        <v>2035</v>
      </c>
      <c r="T105" s="7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 s="17">
        <f t="shared" si="4"/>
        <v>143.14010067114094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 s="11">
        <f t="shared" si="6"/>
        <v>42878.208333333328</v>
      </c>
      <c r="N106">
        <v>1495602000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s="7" t="s">
        <v>2035</v>
      </c>
      <c r="T106" s="7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17">
        <f t="shared" si="4"/>
        <v>144.54411764705884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 s="11">
        <f t="shared" si="6"/>
        <v>41366.208333333336</v>
      </c>
      <c r="N107">
        <v>1366434000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s="7" t="s">
        <v>2037</v>
      </c>
      <c r="T107" s="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17">
        <f t="shared" si="4"/>
        <v>359.12820512820514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 s="11">
        <f t="shared" si="6"/>
        <v>43716.208333333328</v>
      </c>
      <c r="N108">
        <v>1568350800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s="7" t="s">
        <v>2039</v>
      </c>
      <c r="T108" s="7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 s="17">
        <f t="shared" si="4"/>
        <v>186.48571428571427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 s="11">
        <f t="shared" si="6"/>
        <v>43213.208333333328</v>
      </c>
      <c r="N109">
        <v>1525928400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s="7" t="s">
        <v>2039</v>
      </c>
      <c r="T109" s="7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17">
        <f t="shared" si="4"/>
        <v>595.26666666666665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 s="11">
        <f t="shared" si="6"/>
        <v>41005.208333333336</v>
      </c>
      <c r="N110">
        <v>1336885200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s="7" t="s">
        <v>2041</v>
      </c>
      <c r="T110" s="7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 s="17">
        <f t="shared" si="4"/>
        <v>59.21153846153846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 s="11">
        <f t="shared" si="6"/>
        <v>41651.25</v>
      </c>
      <c r="N111">
        <v>1389679200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s="7" t="s">
        <v>2041</v>
      </c>
      <c r="T111" s="7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17">
        <f t="shared" si="4"/>
        <v>14.962780898876405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 s="11">
        <f t="shared" si="6"/>
        <v>43354.208333333328</v>
      </c>
      <c r="N112">
        <v>1538283600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s="7" t="s">
        <v>2033</v>
      </c>
      <c r="T112" s="7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17">
        <f t="shared" si="4"/>
        <v>119.95602605863192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 s="11">
        <f t="shared" si="6"/>
        <v>41174.208333333336</v>
      </c>
      <c r="N113">
        <v>1348808400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s="7" t="s">
        <v>2047</v>
      </c>
      <c r="T113" s="7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 s="17">
        <f t="shared" si="4"/>
        <v>268.82978723404256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 s="11">
        <f t="shared" si="6"/>
        <v>41875.208333333336</v>
      </c>
      <c r="N114">
        <v>1410152400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s="7" t="s">
        <v>2037</v>
      </c>
      <c r="T114" s="7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17">
        <f t="shared" si="4"/>
        <v>376.87878787878788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 s="11">
        <f t="shared" si="6"/>
        <v>42990.208333333328</v>
      </c>
      <c r="N115">
        <v>1505797200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s="7" t="s">
        <v>2033</v>
      </c>
      <c r="T115" s="7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17">
        <f t="shared" si="4"/>
        <v>727.15789473684208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 s="11">
        <f t="shared" si="6"/>
        <v>43564.208333333328</v>
      </c>
      <c r="N116">
        <v>1554872400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s="7" t="s">
        <v>2037</v>
      </c>
      <c r="T116" s="7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 s="17">
        <f t="shared" si="4"/>
        <v>87.211757648470297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 s="11">
        <f t="shared" si="6"/>
        <v>43056.25</v>
      </c>
      <c r="N117">
        <v>1513922400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s="7" t="s">
        <v>2047</v>
      </c>
      <c r="T117" s="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 s="17">
        <f t="shared" si="4"/>
        <v>88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 s="11">
        <f t="shared" si="6"/>
        <v>42265.208333333328</v>
      </c>
      <c r="N118">
        <v>1442638800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s="7" t="s">
        <v>2039</v>
      </c>
      <c r="T118" s="7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17">
        <f t="shared" si="4"/>
        <v>173.9387755102041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 s="11">
        <f t="shared" si="6"/>
        <v>40808.208333333336</v>
      </c>
      <c r="N119">
        <v>1317186000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s="7" t="s">
        <v>2041</v>
      </c>
      <c r="T119" s="7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 s="17">
        <f t="shared" si="4"/>
        <v>117.61111111111111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 s="11">
        <f t="shared" si="6"/>
        <v>41665.25</v>
      </c>
      <c r="N120">
        <v>1391234400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s="7" t="s">
        <v>2054</v>
      </c>
      <c r="T120" s="7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17">
        <f t="shared" si="4"/>
        <v>214.96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 s="11">
        <f t="shared" si="6"/>
        <v>41806.208333333336</v>
      </c>
      <c r="N121">
        <v>1404363600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s="7" t="s">
        <v>2041</v>
      </c>
      <c r="T121" s="7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17">
        <f t="shared" si="4"/>
        <v>149.49667110519306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 s="11">
        <f t="shared" si="6"/>
        <v>42111.208333333328</v>
      </c>
      <c r="N122">
        <v>1429592400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s="7" t="s">
        <v>2050</v>
      </c>
      <c r="T122" s="7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 s="17">
        <f t="shared" si="4"/>
        <v>219.33995584988963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 s="11">
        <f t="shared" si="6"/>
        <v>41917.208333333336</v>
      </c>
      <c r="N123">
        <v>1413608400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s="7" t="s">
        <v>2050</v>
      </c>
      <c r="T123" s="7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 s="17">
        <f t="shared" si="4"/>
        <v>64.367690058479525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 s="11">
        <f t="shared" si="6"/>
        <v>41970.25</v>
      </c>
      <c r="N124">
        <v>1419400800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s="7" t="s">
        <v>2047</v>
      </c>
      <c r="T124" s="7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 s="17">
        <f t="shared" si="4"/>
        <v>18.622397298818232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 s="11">
        <f t="shared" si="6"/>
        <v>42332.25</v>
      </c>
      <c r="N125">
        <v>1448604000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s="7" t="s">
        <v>2039</v>
      </c>
      <c r="T125" s="7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 s="17">
        <f t="shared" si="4"/>
        <v>367.76923076923077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 s="11">
        <f t="shared" si="6"/>
        <v>43598.208333333328</v>
      </c>
      <c r="N126">
        <v>1562302800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s="7" t="s">
        <v>2054</v>
      </c>
      <c r="T126" s="7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17">
        <f t="shared" si="4"/>
        <v>159.90566037735849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 s="11">
        <f t="shared" si="6"/>
        <v>43362.208333333328</v>
      </c>
      <c r="N127">
        <v>1537678800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s="7" t="s">
        <v>2039</v>
      </c>
      <c r="T127" s="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 s="17">
        <f t="shared" si="4"/>
        <v>38.633185349611544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 s="11">
        <f t="shared" si="6"/>
        <v>42596.208333333328</v>
      </c>
      <c r="N128">
        <v>1473570000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s="7" t="s">
        <v>2039</v>
      </c>
      <c r="T128" s="7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 s="17">
        <f t="shared" si="4"/>
        <v>51.42151162790698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 s="11">
        <f t="shared" si="6"/>
        <v>40310.208333333336</v>
      </c>
      <c r="N129">
        <v>1273899600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s="7" t="s">
        <v>2039</v>
      </c>
      <c r="T129" s="7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 s="17">
        <f t="shared" si="4"/>
        <v>60.334277620396605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 s="11">
        <f t="shared" si="6"/>
        <v>40417.208333333336</v>
      </c>
      <c r="N130">
        <v>1284008400</v>
      </c>
      <c r="O130" s="11">
        <f t="shared" si="7"/>
        <v>40430.208333333336</v>
      </c>
      <c r="P130" t="b">
        <v>0</v>
      </c>
      <c r="Q130" t="b">
        <v>0</v>
      </c>
      <c r="R130" t="s">
        <v>23</v>
      </c>
      <c r="S130" s="7" t="s">
        <v>2035</v>
      </c>
      <c r="T130" s="7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 s="17">
        <f t="shared" ref="G131:G194" si="8">SUM(E131/D131)*100</f>
        <v>3.202693602693603</v>
      </c>
      <c r="H131">
        <v>55</v>
      </c>
      <c r="I131" s="6">
        <f t="shared" ref="I131:I194" si="9">AVERAGE(E131/H131)</f>
        <v>86.472727272727269</v>
      </c>
      <c r="J131" t="s">
        <v>26</v>
      </c>
      <c r="K131" t="s">
        <v>27</v>
      </c>
      <c r="L131">
        <v>1422943200</v>
      </c>
      <c r="M131" s="11">
        <f t="shared" ref="M131:M194" si="10">(((L131/60)/60)/24)+DATE(1970,1,1)</f>
        <v>42038.25</v>
      </c>
      <c r="N131">
        <v>1425103200</v>
      </c>
      <c r="O131" s="11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s="7" t="s">
        <v>2033</v>
      </c>
      <c r="T131" s="7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17">
        <f t="shared" si="8"/>
        <v>155.46875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 s="11">
        <f t="shared" si="10"/>
        <v>40842.208333333336</v>
      </c>
      <c r="N132">
        <v>1320991200</v>
      </c>
      <c r="O132" s="11">
        <f t="shared" si="11"/>
        <v>40858.25</v>
      </c>
      <c r="P132" t="b">
        <v>0</v>
      </c>
      <c r="Q132" t="b">
        <v>0</v>
      </c>
      <c r="R132" t="s">
        <v>53</v>
      </c>
      <c r="S132" s="7" t="s">
        <v>2041</v>
      </c>
      <c r="T132" s="7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17">
        <f t="shared" si="8"/>
        <v>100.85974499089254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 s="11">
        <f t="shared" si="10"/>
        <v>41607.25</v>
      </c>
      <c r="N133">
        <v>1386828000</v>
      </c>
      <c r="O133" s="11">
        <f t="shared" si="11"/>
        <v>41620.25</v>
      </c>
      <c r="P133" t="b">
        <v>0</v>
      </c>
      <c r="Q133" t="b">
        <v>0</v>
      </c>
      <c r="R133" t="s">
        <v>28</v>
      </c>
      <c r="S133" s="7" t="s">
        <v>2037</v>
      </c>
      <c r="T133" s="7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 s="17">
        <f t="shared" si="8"/>
        <v>116.18181818181819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 s="11">
        <f t="shared" si="10"/>
        <v>43112.25</v>
      </c>
      <c r="N134">
        <v>1517119200</v>
      </c>
      <c r="O134" s="11">
        <f t="shared" si="11"/>
        <v>43128.25</v>
      </c>
      <c r="P134" t="b">
        <v>0</v>
      </c>
      <c r="Q134" t="b">
        <v>1</v>
      </c>
      <c r="R134" t="s">
        <v>33</v>
      </c>
      <c r="S134" s="7" t="s">
        <v>2039</v>
      </c>
      <c r="T134" s="7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17">
        <f t="shared" si="8"/>
        <v>310.77777777777777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 s="11">
        <f t="shared" si="10"/>
        <v>40767.208333333336</v>
      </c>
      <c r="N135">
        <v>1315026000</v>
      </c>
      <c r="O135" s="11">
        <f t="shared" si="11"/>
        <v>40789.208333333336</v>
      </c>
      <c r="P135" t="b">
        <v>0</v>
      </c>
      <c r="Q135" t="b">
        <v>0</v>
      </c>
      <c r="R135" t="s">
        <v>319</v>
      </c>
      <c r="S135" s="7" t="s">
        <v>2035</v>
      </c>
      <c r="T135" s="7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 s="17">
        <f t="shared" si="8"/>
        <v>89.73668341708543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 s="11">
        <f t="shared" si="10"/>
        <v>40713.208333333336</v>
      </c>
      <c r="N136">
        <v>1312693200</v>
      </c>
      <c r="O136" s="11">
        <f t="shared" si="11"/>
        <v>40762.208333333336</v>
      </c>
      <c r="P136" t="b">
        <v>0</v>
      </c>
      <c r="Q136" t="b">
        <v>1</v>
      </c>
      <c r="R136" t="s">
        <v>42</v>
      </c>
      <c r="S136" s="7" t="s">
        <v>2041</v>
      </c>
      <c r="T136" s="7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 s="17">
        <f t="shared" si="8"/>
        <v>71.27272727272728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 s="11">
        <f t="shared" si="10"/>
        <v>41340.25</v>
      </c>
      <c r="N137">
        <v>1363064400</v>
      </c>
      <c r="O137" s="11">
        <f t="shared" si="11"/>
        <v>41345.208333333336</v>
      </c>
      <c r="P137" t="b">
        <v>0</v>
      </c>
      <c r="Q137" t="b">
        <v>1</v>
      </c>
      <c r="R137" t="s">
        <v>33</v>
      </c>
      <c r="S137" s="7" t="s">
        <v>2039</v>
      </c>
      <c r="T137" s="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 s="17">
        <f t="shared" si="8"/>
        <v>3.2862318840579712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 s="11">
        <f t="shared" si="10"/>
        <v>41797.208333333336</v>
      </c>
      <c r="N138">
        <v>1403154000</v>
      </c>
      <c r="O138" s="11">
        <f t="shared" si="11"/>
        <v>41809.208333333336</v>
      </c>
      <c r="P138" t="b">
        <v>0</v>
      </c>
      <c r="Q138" t="b">
        <v>1</v>
      </c>
      <c r="R138" t="s">
        <v>53</v>
      </c>
      <c r="S138" s="7" t="s">
        <v>2041</v>
      </c>
      <c r="T138" s="7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17">
        <f t="shared" si="8"/>
        <v>261.77777777777777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 s="11">
        <f t="shared" si="10"/>
        <v>40457.208333333336</v>
      </c>
      <c r="N139">
        <v>1286859600</v>
      </c>
      <c r="O139" s="11">
        <f t="shared" si="11"/>
        <v>40463.208333333336</v>
      </c>
      <c r="P139" t="b">
        <v>0</v>
      </c>
      <c r="Q139" t="b">
        <v>0</v>
      </c>
      <c r="R139" t="s">
        <v>68</v>
      </c>
      <c r="S139" s="7" t="s">
        <v>2047</v>
      </c>
      <c r="T139" s="7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 s="17">
        <f t="shared" si="8"/>
        <v>96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 s="11">
        <f t="shared" si="10"/>
        <v>41180.208333333336</v>
      </c>
      <c r="N140">
        <v>1349326800</v>
      </c>
      <c r="O140" s="11">
        <f t="shared" si="11"/>
        <v>41186.208333333336</v>
      </c>
      <c r="P140" t="b">
        <v>0</v>
      </c>
      <c r="Q140" t="b">
        <v>0</v>
      </c>
      <c r="R140" t="s">
        <v>292</v>
      </c>
      <c r="S140" s="7" t="s">
        <v>2050</v>
      </c>
      <c r="T140" s="7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 s="17">
        <f t="shared" si="8"/>
        <v>20.896851248642779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 s="11">
        <f t="shared" si="10"/>
        <v>42115.208333333328</v>
      </c>
      <c r="N141">
        <v>1430974800</v>
      </c>
      <c r="O141" s="11">
        <f t="shared" si="11"/>
        <v>42131.208333333328</v>
      </c>
      <c r="P141" t="b">
        <v>0</v>
      </c>
      <c r="Q141" t="b">
        <v>1</v>
      </c>
      <c r="R141" t="s">
        <v>65</v>
      </c>
      <c r="S141" s="7" t="s">
        <v>2037</v>
      </c>
      <c r="T141" s="7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 s="17">
        <f t="shared" si="8"/>
        <v>223.16363636363636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 s="11">
        <f t="shared" si="10"/>
        <v>43156.25</v>
      </c>
      <c r="N142">
        <v>1519970400</v>
      </c>
      <c r="O142" s="11">
        <f t="shared" si="11"/>
        <v>43161.25</v>
      </c>
      <c r="P142" t="b">
        <v>0</v>
      </c>
      <c r="Q142" t="b">
        <v>0</v>
      </c>
      <c r="R142" t="s">
        <v>42</v>
      </c>
      <c r="S142" s="7" t="s">
        <v>2041</v>
      </c>
      <c r="T142" s="7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17">
        <f t="shared" si="8"/>
        <v>101.59097978227061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 s="11">
        <f t="shared" si="10"/>
        <v>42167.208333333328</v>
      </c>
      <c r="N143">
        <v>1434603600</v>
      </c>
      <c r="O143" s="11">
        <f t="shared" si="11"/>
        <v>42173.208333333328</v>
      </c>
      <c r="P143" t="b">
        <v>0</v>
      </c>
      <c r="Q143" t="b">
        <v>0</v>
      </c>
      <c r="R143" t="s">
        <v>28</v>
      </c>
      <c r="S143" s="7" t="s">
        <v>2037</v>
      </c>
      <c r="T143" s="7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17">
        <f t="shared" si="8"/>
        <v>230.03999999999996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 s="11">
        <f t="shared" si="10"/>
        <v>41005.208333333336</v>
      </c>
      <c r="N144">
        <v>1337230800</v>
      </c>
      <c r="O144" s="11">
        <f t="shared" si="11"/>
        <v>41046.208333333336</v>
      </c>
      <c r="P144" t="b">
        <v>0</v>
      </c>
      <c r="Q144" t="b">
        <v>0</v>
      </c>
      <c r="R144" t="s">
        <v>28</v>
      </c>
      <c r="S144" s="7" t="s">
        <v>2037</v>
      </c>
      <c r="T144" s="7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 s="17">
        <f t="shared" si="8"/>
        <v>135.59259259259261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 s="11">
        <f t="shared" si="10"/>
        <v>40357.208333333336</v>
      </c>
      <c r="N145">
        <v>1279429200</v>
      </c>
      <c r="O145" s="11">
        <f t="shared" si="11"/>
        <v>40377.208333333336</v>
      </c>
      <c r="P145" t="b">
        <v>0</v>
      </c>
      <c r="Q145" t="b">
        <v>0</v>
      </c>
      <c r="R145" t="s">
        <v>60</v>
      </c>
      <c r="S145" s="7" t="s">
        <v>2035</v>
      </c>
      <c r="T145" s="7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17">
        <f t="shared" si="8"/>
        <v>129.1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 s="11">
        <f t="shared" si="10"/>
        <v>43633.208333333328</v>
      </c>
      <c r="N146">
        <v>1561438800</v>
      </c>
      <c r="O146" s="11">
        <f t="shared" si="11"/>
        <v>43641.208333333328</v>
      </c>
      <c r="P146" t="b">
        <v>0</v>
      </c>
      <c r="Q146" t="b">
        <v>0</v>
      </c>
      <c r="R146" t="s">
        <v>33</v>
      </c>
      <c r="S146" s="7" t="s">
        <v>2039</v>
      </c>
      <c r="T146" s="7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17">
        <f t="shared" si="8"/>
        <v>236.512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 s="11">
        <f t="shared" si="10"/>
        <v>41889.208333333336</v>
      </c>
      <c r="N147">
        <v>1410498000</v>
      </c>
      <c r="O147" s="11">
        <f t="shared" si="11"/>
        <v>41894.208333333336</v>
      </c>
      <c r="P147" t="b">
        <v>0</v>
      </c>
      <c r="Q147" t="b">
        <v>0</v>
      </c>
      <c r="R147" t="s">
        <v>65</v>
      </c>
      <c r="S147" s="7" t="s">
        <v>2037</v>
      </c>
      <c r="T147" s="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 s="17">
        <f t="shared" si="8"/>
        <v>17.25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 s="11">
        <f t="shared" si="10"/>
        <v>40855.25</v>
      </c>
      <c r="N148">
        <v>1322460000</v>
      </c>
      <c r="O148" s="11">
        <f t="shared" si="11"/>
        <v>40875.25</v>
      </c>
      <c r="P148" t="b">
        <v>0</v>
      </c>
      <c r="Q148" t="b">
        <v>0</v>
      </c>
      <c r="R148" t="s">
        <v>33</v>
      </c>
      <c r="S148" s="7" t="s">
        <v>2039</v>
      </c>
      <c r="T148" s="7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17">
        <f t="shared" si="8"/>
        <v>112.49397590361446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 s="11">
        <f t="shared" si="10"/>
        <v>42534.208333333328</v>
      </c>
      <c r="N149">
        <v>1466312400</v>
      </c>
      <c r="O149" s="11">
        <f t="shared" si="11"/>
        <v>42540.208333333328</v>
      </c>
      <c r="P149" t="b">
        <v>0</v>
      </c>
      <c r="Q149" t="b">
        <v>1</v>
      </c>
      <c r="R149" t="s">
        <v>33</v>
      </c>
      <c r="S149" s="7" t="s">
        <v>2039</v>
      </c>
      <c r="T149" s="7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17">
        <f t="shared" si="8"/>
        <v>121.02150537634408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 s="11">
        <f t="shared" si="10"/>
        <v>42941.208333333328</v>
      </c>
      <c r="N150">
        <v>1501736400</v>
      </c>
      <c r="O150" s="11">
        <f t="shared" si="11"/>
        <v>42950.208333333328</v>
      </c>
      <c r="P150" t="b">
        <v>0</v>
      </c>
      <c r="Q150" t="b">
        <v>0</v>
      </c>
      <c r="R150" t="s">
        <v>65</v>
      </c>
      <c r="S150" s="7" t="s">
        <v>2037</v>
      </c>
      <c r="T150" s="7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 s="17">
        <f t="shared" si="8"/>
        <v>219.87096774193549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 s="11">
        <f t="shared" si="10"/>
        <v>41275.25</v>
      </c>
      <c r="N151">
        <v>1361512800</v>
      </c>
      <c r="O151" s="11">
        <f t="shared" si="11"/>
        <v>41327.25</v>
      </c>
      <c r="P151" t="b">
        <v>0</v>
      </c>
      <c r="Q151" t="b">
        <v>0</v>
      </c>
      <c r="R151" t="s">
        <v>60</v>
      </c>
      <c r="S151" s="7" t="s">
        <v>2035</v>
      </c>
      <c r="T151" s="7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 s="17">
        <f t="shared" si="8"/>
        <v>1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 s="11">
        <f t="shared" si="10"/>
        <v>43450.25</v>
      </c>
      <c r="N152">
        <v>1545026400</v>
      </c>
      <c r="O152" s="11">
        <f t="shared" si="11"/>
        <v>43451.25</v>
      </c>
      <c r="P152" t="b">
        <v>0</v>
      </c>
      <c r="Q152" t="b">
        <v>0</v>
      </c>
      <c r="R152" t="s">
        <v>23</v>
      </c>
      <c r="S152" s="7" t="s">
        <v>2035</v>
      </c>
      <c r="T152" s="7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 s="17">
        <f t="shared" si="8"/>
        <v>64.166909620991248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 s="11">
        <f t="shared" si="10"/>
        <v>41799.208333333336</v>
      </c>
      <c r="N153">
        <v>1406696400</v>
      </c>
      <c r="O153" s="11">
        <f t="shared" si="11"/>
        <v>41850.208333333336</v>
      </c>
      <c r="P153" t="b">
        <v>0</v>
      </c>
      <c r="Q153" t="b">
        <v>0</v>
      </c>
      <c r="R153" t="s">
        <v>50</v>
      </c>
      <c r="S153" s="7" t="s">
        <v>2035</v>
      </c>
      <c r="T153" s="7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 s="17">
        <f t="shared" si="8"/>
        <v>423.06746987951806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 s="11">
        <f t="shared" si="10"/>
        <v>42783.25</v>
      </c>
      <c r="N154">
        <v>1487916000</v>
      </c>
      <c r="O154" s="11">
        <f t="shared" si="11"/>
        <v>42790.25</v>
      </c>
      <c r="P154" t="b">
        <v>0</v>
      </c>
      <c r="Q154" t="b">
        <v>0</v>
      </c>
      <c r="R154" t="s">
        <v>60</v>
      </c>
      <c r="S154" s="7" t="s">
        <v>2035</v>
      </c>
      <c r="T154" s="7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 s="17">
        <f t="shared" si="8"/>
        <v>92.984160506863773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 s="11">
        <f t="shared" si="10"/>
        <v>41201.208333333336</v>
      </c>
      <c r="N155">
        <v>1351141200</v>
      </c>
      <c r="O155" s="11">
        <f t="shared" si="11"/>
        <v>41207.208333333336</v>
      </c>
      <c r="P155" t="b">
        <v>0</v>
      </c>
      <c r="Q155" t="b">
        <v>0</v>
      </c>
      <c r="R155" t="s">
        <v>33</v>
      </c>
      <c r="S155" s="7" t="s">
        <v>2039</v>
      </c>
      <c r="T155" s="7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 s="17">
        <f t="shared" si="8"/>
        <v>58.756567425569173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 s="11">
        <f t="shared" si="10"/>
        <v>42502.208333333328</v>
      </c>
      <c r="N156">
        <v>1465016400</v>
      </c>
      <c r="O156" s="11">
        <f t="shared" si="11"/>
        <v>42525.208333333328</v>
      </c>
      <c r="P156" t="b">
        <v>0</v>
      </c>
      <c r="Q156" t="b">
        <v>1</v>
      </c>
      <c r="R156" t="s">
        <v>60</v>
      </c>
      <c r="S156" s="7" t="s">
        <v>2035</v>
      </c>
      <c r="T156" s="7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 s="17">
        <f t="shared" si="8"/>
        <v>65.022222222222226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 s="11">
        <f t="shared" si="10"/>
        <v>40262.208333333336</v>
      </c>
      <c r="N157">
        <v>1270789200</v>
      </c>
      <c r="O157" s="11">
        <f t="shared" si="11"/>
        <v>40277.208333333336</v>
      </c>
      <c r="P157" t="b">
        <v>0</v>
      </c>
      <c r="Q157" t="b">
        <v>0</v>
      </c>
      <c r="R157" t="s">
        <v>33</v>
      </c>
      <c r="S157" s="7" t="s">
        <v>2039</v>
      </c>
      <c r="T157" s="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 s="17">
        <f t="shared" si="8"/>
        <v>73.939560439560438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 s="11">
        <f t="shared" si="10"/>
        <v>43743.208333333328</v>
      </c>
      <c r="N158">
        <v>1572325200</v>
      </c>
      <c r="O158" s="11">
        <f t="shared" si="11"/>
        <v>43767.208333333328</v>
      </c>
      <c r="P158" t="b">
        <v>0</v>
      </c>
      <c r="Q158" t="b">
        <v>0</v>
      </c>
      <c r="R158" t="s">
        <v>23</v>
      </c>
      <c r="S158" s="7" t="s">
        <v>2035</v>
      </c>
      <c r="T158" s="7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17">
        <f t="shared" si="8"/>
        <v>52.666666666666664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 s="11">
        <f t="shared" si="10"/>
        <v>41638.25</v>
      </c>
      <c r="N159">
        <v>1389420000</v>
      </c>
      <c r="O159" s="11">
        <f t="shared" si="11"/>
        <v>41650.25</v>
      </c>
      <c r="P159" t="b">
        <v>0</v>
      </c>
      <c r="Q159" t="b">
        <v>0</v>
      </c>
      <c r="R159" t="s">
        <v>122</v>
      </c>
      <c r="S159" s="7" t="s">
        <v>2054</v>
      </c>
      <c r="T159" s="7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17">
        <f t="shared" si="8"/>
        <v>220.95238095238096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 s="11">
        <f t="shared" si="10"/>
        <v>42346.25</v>
      </c>
      <c r="N160">
        <v>1449640800</v>
      </c>
      <c r="O160" s="11">
        <f t="shared" si="11"/>
        <v>42347.25</v>
      </c>
      <c r="P160" t="b">
        <v>0</v>
      </c>
      <c r="Q160" t="b">
        <v>0</v>
      </c>
      <c r="R160" t="s">
        <v>23</v>
      </c>
      <c r="S160" s="7" t="s">
        <v>2035</v>
      </c>
      <c r="T160" s="7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17">
        <f t="shared" si="8"/>
        <v>100.01150627615063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 s="11">
        <f t="shared" si="10"/>
        <v>43551.208333333328</v>
      </c>
      <c r="N161">
        <v>1555218000</v>
      </c>
      <c r="O161" s="11">
        <f t="shared" si="11"/>
        <v>43569.208333333328</v>
      </c>
      <c r="P161" t="b">
        <v>0</v>
      </c>
      <c r="Q161" t="b">
        <v>1</v>
      </c>
      <c r="R161" t="s">
        <v>33</v>
      </c>
      <c r="S161" s="7" t="s">
        <v>2039</v>
      </c>
      <c r="T161" s="7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 s="17">
        <f t="shared" si="8"/>
        <v>162.3125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 s="11">
        <f t="shared" si="10"/>
        <v>43582.208333333328</v>
      </c>
      <c r="N162">
        <v>1557723600</v>
      </c>
      <c r="O162" s="11">
        <f t="shared" si="11"/>
        <v>43598.208333333328</v>
      </c>
      <c r="P162" t="b">
        <v>0</v>
      </c>
      <c r="Q162" t="b">
        <v>0</v>
      </c>
      <c r="R162" t="s">
        <v>65</v>
      </c>
      <c r="S162" s="7" t="s">
        <v>2037</v>
      </c>
      <c r="T162" s="7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 s="17">
        <f t="shared" si="8"/>
        <v>78.181818181818187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 s="11">
        <f t="shared" si="10"/>
        <v>42270.208333333328</v>
      </c>
      <c r="N163">
        <v>1443502800</v>
      </c>
      <c r="O163" s="11">
        <f t="shared" si="11"/>
        <v>42276.208333333328</v>
      </c>
      <c r="P163" t="b">
        <v>0</v>
      </c>
      <c r="Q163" t="b">
        <v>1</v>
      </c>
      <c r="R163" t="s">
        <v>28</v>
      </c>
      <c r="S163" s="7" t="s">
        <v>2037</v>
      </c>
      <c r="T163" s="7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17">
        <f t="shared" si="8"/>
        <v>149.73770491803279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 s="11">
        <f t="shared" si="10"/>
        <v>43442.25</v>
      </c>
      <c r="N164">
        <v>1546840800</v>
      </c>
      <c r="O164" s="11">
        <f t="shared" si="11"/>
        <v>43472.25</v>
      </c>
      <c r="P164" t="b">
        <v>0</v>
      </c>
      <c r="Q164" t="b">
        <v>0</v>
      </c>
      <c r="R164" t="s">
        <v>23</v>
      </c>
      <c r="S164" s="7" t="s">
        <v>2035</v>
      </c>
      <c r="T164" s="7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 s="17">
        <f t="shared" si="8"/>
        <v>253.25714285714284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 s="11">
        <f t="shared" si="10"/>
        <v>43028.208333333328</v>
      </c>
      <c r="N165">
        <v>1512712800</v>
      </c>
      <c r="O165" s="11">
        <f t="shared" si="11"/>
        <v>43077.25</v>
      </c>
      <c r="P165" t="b">
        <v>0</v>
      </c>
      <c r="Q165" t="b">
        <v>1</v>
      </c>
      <c r="R165" t="s">
        <v>122</v>
      </c>
      <c r="S165" s="7" t="s">
        <v>2054</v>
      </c>
      <c r="T165" s="7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17">
        <f t="shared" si="8"/>
        <v>100.16943521594683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 s="11">
        <f t="shared" si="10"/>
        <v>43016.208333333328</v>
      </c>
      <c r="N166">
        <v>1507525200</v>
      </c>
      <c r="O166" s="11">
        <f t="shared" si="11"/>
        <v>43017.208333333328</v>
      </c>
      <c r="P166" t="b">
        <v>0</v>
      </c>
      <c r="Q166" t="b">
        <v>0</v>
      </c>
      <c r="R166" t="s">
        <v>33</v>
      </c>
      <c r="S166" s="7" t="s">
        <v>2039</v>
      </c>
      <c r="T166" s="7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17">
        <f t="shared" si="8"/>
        <v>121.99004424778761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 s="11">
        <f t="shared" si="10"/>
        <v>42948.208333333328</v>
      </c>
      <c r="N167">
        <v>1504328400</v>
      </c>
      <c r="O167" s="11">
        <f t="shared" si="11"/>
        <v>42980.208333333328</v>
      </c>
      <c r="P167" t="b">
        <v>0</v>
      </c>
      <c r="Q167" t="b">
        <v>0</v>
      </c>
      <c r="R167" t="s">
        <v>28</v>
      </c>
      <c r="S167" s="7" t="s">
        <v>2037</v>
      </c>
      <c r="T167" s="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 s="17">
        <f t="shared" si="8"/>
        <v>137.13265306122449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 s="11">
        <f t="shared" si="10"/>
        <v>40534.25</v>
      </c>
      <c r="N168">
        <v>1293343200</v>
      </c>
      <c r="O168" s="11">
        <f t="shared" si="11"/>
        <v>40538.25</v>
      </c>
      <c r="P168" t="b">
        <v>0</v>
      </c>
      <c r="Q168" t="b">
        <v>0</v>
      </c>
      <c r="R168" t="s">
        <v>122</v>
      </c>
      <c r="S168" s="7" t="s">
        <v>2054</v>
      </c>
      <c r="T168" s="7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17">
        <f t="shared" si="8"/>
        <v>415.53846153846149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 s="11">
        <f t="shared" si="10"/>
        <v>41435.208333333336</v>
      </c>
      <c r="N169">
        <v>1371704400</v>
      </c>
      <c r="O169" s="11">
        <f t="shared" si="11"/>
        <v>41445.208333333336</v>
      </c>
      <c r="P169" t="b">
        <v>0</v>
      </c>
      <c r="Q169" t="b">
        <v>0</v>
      </c>
      <c r="R169" t="s">
        <v>33</v>
      </c>
      <c r="S169" s="7" t="s">
        <v>2039</v>
      </c>
      <c r="T169" s="7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 s="17">
        <f t="shared" si="8"/>
        <v>31.30913348946136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 s="11">
        <f t="shared" si="10"/>
        <v>43518.25</v>
      </c>
      <c r="N170">
        <v>1552798800</v>
      </c>
      <c r="O170" s="11">
        <f t="shared" si="11"/>
        <v>43541.208333333328</v>
      </c>
      <c r="P170" t="b">
        <v>0</v>
      </c>
      <c r="Q170" t="b">
        <v>1</v>
      </c>
      <c r="R170" t="s">
        <v>60</v>
      </c>
      <c r="S170" s="7" t="s">
        <v>2035</v>
      </c>
      <c r="T170" s="7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17">
        <f t="shared" si="8"/>
        <v>424.08154506437768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 s="11">
        <f t="shared" si="10"/>
        <v>41077.208333333336</v>
      </c>
      <c r="N171">
        <v>1342328400</v>
      </c>
      <c r="O171" s="11">
        <f t="shared" si="11"/>
        <v>41105.208333333336</v>
      </c>
      <c r="P171" t="b">
        <v>0</v>
      </c>
      <c r="Q171" t="b">
        <v>1</v>
      </c>
      <c r="R171" t="s">
        <v>100</v>
      </c>
      <c r="S171" s="7" t="s">
        <v>2041</v>
      </c>
      <c r="T171" s="7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 s="17">
        <f t="shared" si="8"/>
        <v>2.93886230728336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 s="11">
        <f t="shared" si="10"/>
        <v>42950.208333333328</v>
      </c>
      <c r="N172">
        <v>1502341200</v>
      </c>
      <c r="O172" s="11">
        <f t="shared" si="11"/>
        <v>42957.208333333328</v>
      </c>
      <c r="P172" t="b">
        <v>0</v>
      </c>
      <c r="Q172" t="b">
        <v>0</v>
      </c>
      <c r="R172" t="s">
        <v>60</v>
      </c>
      <c r="S172" s="7" t="s">
        <v>2035</v>
      </c>
      <c r="T172" s="7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 s="17">
        <f t="shared" si="8"/>
        <v>10.63265306122449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 s="11">
        <f t="shared" si="10"/>
        <v>41718.208333333336</v>
      </c>
      <c r="N173">
        <v>1397192400</v>
      </c>
      <c r="O173" s="11">
        <f t="shared" si="11"/>
        <v>41740.208333333336</v>
      </c>
      <c r="P173" t="b">
        <v>0</v>
      </c>
      <c r="Q173" t="b">
        <v>0</v>
      </c>
      <c r="R173" t="s">
        <v>206</v>
      </c>
      <c r="S173" s="7" t="s">
        <v>2047</v>
      </c>
      <c r="T173" s="7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 s="17">
        <f t="shared" si="8"/>
        <v>82.875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 s="11">
        <f t="shared" si="10"/>
        <v>41839.208333333336</v>
      </c>
      <c r="N174">
        <v>1407042000</v>
      </c>
      <c r="O174" s="11">
        <f t="shared" si="11"/>
        <v>41854.208333333336</v>
      </c>
      <c r="P174" t="b">
        <v>0</v>
      </c>
      <c r="Q174" t="b">
        <v>1</v>
      </c>
      <c r="R174" t="s">
        <v>42</v>
      </c>
      <c r="S174" s="7" t="s">
        <v>2041</v>
      </c>
      <c r="T174" s="7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17">
        <f t="shared" si="8"/>
        <v>163.01447776628748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 s="11">
        <f t="shared" si="10"/>
        <v>41412.208333333336</v>
      </c>
      <c r="N175">
        <v>1369371600</v>
      </c>
      <c r="O175" s="11">
        <f t="shared" si="11"/>
        <v>41418.208333333336</v>
      </c>
      <c r="P175" t="b">
        <v>0</v>
      </c>
      <c r="Q175" t="b">
        <v>0</v>
      </c>
      <c r="R175" t="s">
        <v>33</v>
      </c>
      <c r="S175" s="7" t="s">
        <v>2039</v>
      </c>
      <c r="T175" s="7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 s="17">
        <f t="shared" si="8"/>
        <v>894.66666666666674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 s="11">
        <f t="shared" si="10"/>
        <v>42282.208333333328</v>
      </c>
      <c r="N176">
        <v>1444107600</v>
      </c>
      <c r="O176" s="11">
        <f t="shared" si="11"/>
        <v>42283.208333333328</v>
      </c>
      <c r="P176" t="b">
        <v>0</v>
      </c>
      <c r="Q176" t="b">
        <v>1</v>
      </c>
      <c r="R176" t="s">
        <v>65</v>
      </c>
      <c r="S176" s="7" t="s">
        <v>2037</v>
      </c>
      <c r="T176" s="7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 s="17">
        <f t="shared" si="8"/>
        <v>26.191501103752756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 s="11">
        <f t="shared" si="10"/>
        <v>42613.208333333328</v>
      </c>
      <c r="N177">
        <v>1474261200</v>
      </c>
      <c r="O177" s="11">
        <f t="shared" si="11"/>
        <v>42632.208333333328</v>
      </c>
      <c r="P177" t="b">
        <v>0</v>
      </c>
      <c r="Q177" t="b">
        <v>0</v>
      </c>
      <c r="R177" t="s">
        <v>33</v>
      </c>
      <c r="S177" s="7" t="s">
        <v>2039</v>
      </c>
      <c r="T177" s="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 s="17">
        <f t="shared" si="8"/>
        <v>74.834782608695647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 s="11">
        <f t="shared" si="10"/>
        <v>42616.208333333328</v>
      </c>
      <c r="N178">
        <v>1473656400</v>
      </c>
      <c r="O178" s="11">
        <f t="shared" si="11"/>
        <v>42625.208333333328</v>
      </c>
      <c r="P178" t="b">
        <v>0</v>
      </c>
      <c r="Q178" t="b">
        <v>0</v>
      </c>
      <c r="R178" t="s">
        <v>33</v>
      </c>
      <c r="S178" s="7" t="s">
        <v>2039</v>
      </c>
      <c r="T178" s="7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 s="17">
        <f t="shared" si="8"/>
        <v>416.47680412371136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 s="11">
        <f t="shared" si="10"/>
        <v>40497.25</v>
      </c>
      <c r="N179">
        <v>1291960800</v>
      </c>
      <c r="O179" s="11">
        <f t="shared" si="11"/>
        <v>40522.25</v>
      </c>
      <c r="P179" t="b">
        <v>0</v>
      </c>
      <c r="Q179" t="b">
        <v>0</v>
      </c>
      <c r="R179" t="s">
        <v>33</v>
      </c>
      <c r="S179" s="7" t="s">
        <v>2039</v>
      </c>
      <c r="T179" s="7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 s="17">
        <f t="shared" si="8"/>
        <v>96.208333333333329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 s="11">
        <f t="shared" si="10"/>
        <v>42999.208333333328</v>
      </c>
      <c r="N180">
        <v>1506747600</v>
      </c>
      <c r="O180" s="11">
        <f t="shared" si="11"/>
        <v>43008.208333333328</v>
      </c>
      <c r="P180" t="b">
        <v>0</v>
      </c>
      <c r="Q180" t="b">
        <v>0</v>
      </c>
      <c r="R180" t="s">
        <v>17</v>
      </c>
      <c r="S180" s="7" t="s">
        <v>2033</v>
      </c>
      <c r="T180" s="7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17">
        <f t="shared" si="8"/>
        <v>357.71910112359546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 s="11">
        <f t="shared" si="10"/>
        <v>41350.208333333336</v>
      </c>
      <c r="N181">
        <v>1363582800</v>
      </c>
      <c r="O181" s="11">
        <f t="shared" si="11"/>
        <v>41351.208333333336</v>
      </c>
      <c r="P181" t="b">
        <v>0</v>
      </c>
      <c r="Q181" t="b">
        <v>1</v>
      </c>
      <c r="R181" t="s">
        <v>33</v>
      </c>
      <c r="S181" s="7" t="s">
        <v>2039</v>
      </c>
      <c r="T181" s="7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 s="17">
        <f t="shared" si="8"/>
        <v>308.45714285714286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 s="11">
        <f t="shared" si="10"/>
        <v>40259.208333333336</v>
      </c>
      <c r="N182">
        <v>1269666000</v>
      </c>
      <c r="O182" s="11">
        <f t="shared" si="11"/>
        <v>40264.208333333336</v>
      </c>
      <c r="P182" t="b">
        <v>0</v>
      </c>
      <c r="Q182" t="b">
        <v>0</v>
      </c>
      <c r="R182" t="s">
        <v>65</v>
      </c>
      <c r="S182" s="7" t="s">
        <v>2037</v>
      </c>
      <c r="T182" s="7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 s="17">
        <f t="shared" si="8"/>
        <v>61.802325581395344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 s="11">
        <f t="shared" si="10"/>
        <v>43012.208333333328</v>
      </c>
      <c r="N183">
        <v>1508648400</v>
      </c>
      <c r="O183" s="11">
        <f t="shared" si="11"/>
        <v>43030.208333333328</v>
      </c>
      <c r="P183" t="b">
        <v>0</v>
      </c>
      <c r="Q183" t="b">
        <v>0</v>
      </c>
      <c r="R183" t="s">
        <v>28</v>
      </c>
      <c r="S183" s="7" t="s">
        <v>2037</v>
      </c>
      <c r="T183" s="7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 s="17">
        <f t="shared" si="8"/>
        <v>722.32472324723244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 s="11">
        <f t="shared" si="10"/>
        <v>43631.208333333328</v>
      </c>
      <c r="N184">
        <v>1561957200</v>
      </c>
      <c r="O184" s="11">
        <f t="shared" si="11"/>
        <v>43647.208333333328</v>
      </c>
      <c r="P184" t="b">
        <v>0</v>
      </c>
      <c r="Q184" t="b">
        <v>0</v>
      </c>
      <c r="R184" t="s">
        <v>33</v>
      </c>
      <c r="S184" s="7" t="s">
        <v>2039</v>
      </c>
      <c r="T184" s="7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 s="17">
        <f t="shared" si="8"/>
        <v>69.117647058823522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 s="11">
        <f t="shared" si="10"/>
        <v>40430.208333333336</v>
      </c>
      <c r="N185">
        <v>1285131600</v>
      </c>
      <c r="O185" s="11">
        <f t="shared" si="11"/>
        <v>40443.208333333336</v>
      </c>
      <c r="P185" t="b">
        <v>0</v>
      </c>
      <c r="Q185" t="b">
        <v>0</v>
      </c>
      <c r="R185" t="s">
        <v>23</v>
      </c>
      <c r="S185" s="7" t="s">
        <v>2035</v>
      </c>
      <c r="T185" s="7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17">
        <f t="shared" si="8"/>
        <v>293.05555555555554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 s="11">
        <f t="shared" si="10"/>
        <v>43588.208333333328</v>
      </c>
      <c r="N186">
        <v>1556946000</v>
      </c>
      <c r="O186" s="11">
        <f t="shared" si="11"/>
        <v>43589.208333333328</v>
      </c>
      <c r="P186" t="b">
        <v>0</v>
      </c>
      <c r="Q186" t="b">
        <v>0</v>
      </c>
      <c r="R186" t="s">
        <v>33</v>
      </c>
      <c r="S186" s="7" t="s">
        <v>2039</v>
      </c>
      <c r="T186" s="7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 s="17">
        <f t="shared" si="8"/>
        <v>71.8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 s="11">
        <f t="shared" si="10"/>
        <v>43233.208333333328</v>
      </c>
      <c r="N187">
        <v>1527138000</v>
      </c>
      <c r="O187" s="11">
        <f t="shared" si="11"/>
        <v>43244.208333333328</v>
      </c>
      <c r="P187" t="b">
        <v>0</v>
      </c>
      <c r="Q187" t="b">
        <v>0</v>
      </c>
      <c r="R187" t="s">
        <v>269</v>
      </c>
      <c r="S187" s="7" t="s">
        <v>2041</v>
      </c>
      <c r="T187" s="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 s="17">
        <f t="shared" si="8"/>
        <v>31.934684684684683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 s="11">
        <f t="shared" si="10"/>
        <v>41782.208333333336</v>
      </c>
      <c r="N188">
        <v>1402117200</v>
      </c>
      <c r="O188" s="11">
        <f t="shared" si="11"/>
        <v>41797.208333333336</v>
      </c>
      <c r="P188" t="b">
        <v>0</v>
      </c>
      <c r="Q188" t="b">
        <v>0</v>
      </c>
      <c r="R188" t="s">
        <v>33</v>
      </c>
      <c r="S188" s="7" t="s">
        <v>2039</v>
      </c>
      <c r="T188" s="7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17">
        <f t="shared" si="8"/>
        <v>229.87375415282392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 s="11">
        <f t="shared" si="10"/>
        <v>41328.25</v>
      </c>
      <c r="N189">
        <v>1364014800</v>
      </c>
      <c r="O189" s="11">
        <f t="shared" si="11"/>
        <v>41356.208333333336</v>
      </c>
      <c r="P189" t="b">
        <v>0</v>
      </c>
      <c r="Q189" t="b">
        <v>1</v>
      </c>
      <c r="R189" t="s">
        <v>100</v>
      </c>
      <c r="S189" s="7" t="s">
        <v>2041</v>
      </c>
      <c r="T189" s="7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 s="17">
        <f t="shared" si="8"/>
        <v>32.012195121951223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 s="11">
        <f t="shared" si="10"/>
        <v>41975.25</v>
      </c>
      <c r="N190">
        <v>1417586400</v>
      </c>
      <c r="O190" s="11">
        <f t="shared" si="11"/>
        <v>41976.25</v>
      </c>
      <c r="P190" t="b">
        <v>0</v>
      </c>
      <c r="Q190" t="b">
        <v>0</v>
      </c>
      <c r="R190" t="s">
        <v>33</v>
      </c>
      <c r="S190" s="7" t="s">
        <v>2039</v>
      </c>
      <c r="T190" s="7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 s="17">
        <f t="shared" si="8"/>
        <v>23.525352848928385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 s="11">
        <f t="shared" si="10"/>
        <v>42433.25</v>
      </c>
      <c r="N191">
        <v>1457071200</v>
      </c>
      <c r="O191" s="11">
        <f t="shared" si="11"/>
        <v>42433.25</v>
      </c>
      <c r="P191" t="b">
        <v>0</v>
      </c>
      <c r="Q191" t="b">
        <v>0</v>
      </c>
      <c r="R191" t="s">
        <v>33</v>
      </c>
      <c r="S191" s="7" t="s">
        <v>2039</v>
      </c>
      <c r="T191" s="7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 s="17">
        <f t="shared" si="8"/>
        <v>68.594594594594597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 s="11">
        <f t="shared" si="10"/>
        <v>41429.208333333336</v>
      </c>
      <c r="N192">
        <v>1370408400</v>
      </c>
      <c r="O192" s="11">
        <f t="shared" si="11"/>
        <v>41430.208333333336</v>
      </c>
      <c r="P192" t="b">
        <v>0</v>
      </c>
      <c r="Q192" t="b">
        <v>1</v>
      </c>
      <c r="R192" t="s">
        <v>33</v>
      </c>
      <c r="S192" s="7" t="s">
        <v>2039</v>
      </c>
      <c r="T192" s="7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 s="17">
        <f t="shared" si="8"/>
        <v>37.952380952380956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 s="11">
        <f t="shared" si="10"/>
        <v>43536.208333333328</v>
      </c>
      <c r="N193">
        <v>1552626000</v>
      </c>
      <c r="O193" s="11">
        <f t="shared" si="11"/>
        <v>43539.208333333328</v>
      </c>
      <c r="P193" t="b">
        <v>0</v>
      </c>
      <c r="Q193" t="b">
        <v>0</v>
      </c>
      <c r="R193" t="s">
        <v>33</v>
      </c>
      <c r="S193" s="7" t="s">
        <v>2039</v>
      </c>
      <c r="T193" s="7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 s="17">
        <f t="shared" si="8"/>
        <v>19.992957746478872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 s="11">
        <f t="shared" si="10"/>
        <v>41817.208333333336</v>
      </c>
      <c r="N194">
        <v>1404190800</v>
      </c>
      <c r="O194" s="11">
        <f t="shared" si="11"/>
        <v>41821.208333333336</v>
      </c>
      <c r="P194" t="b">
        <v>0</v>
      </c>
      <c r="Q194" t="b">
        <v>0</v>
      </c>
      <c r="R194" t="s">
        <v>23</v>
      </c>
      <c r="S194" s="7" t="s">
        <v>2035</v>
      </c>
      <c r="T194" s="7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 s="17">
        <f t="shared" ref="G195:G258" si="12">SUM(E195/D195)*100</f>
        <v>45.636363636363633</v>
      </c>
      <c r="H195">
        <v>65</v>
      </c>
      <c r="I195" s="6">
        <f t="shared" ref="I195:I258" si="13">AVERAGE(E195/H195)</f>
        <v>46.338461538461537</v>
      </c>
      <c r="J195" t="s">
        <v>21</v>
      </c>
      <c r="K195" t="s">
        <v>22</v>
      </c>
      <c r="L195">
        <v>1523163600</v>
      </c>
      <c r="M195" s="11">
        <f t="shared" ref="M195:M258" si="14">(((L195/60)/60)/24)+DATE(1970,1,1)</f>
        <v>43198.208333333328</v>
      </c>
      <c r="N195">
        <v>1523509200</v>
      </c>
      <c r="O195" s="11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s="7" t="s">
        <v>2035</v>
      </c>
      <c r="T195" s="7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 s="17">
        <f t="shared" si="12"/>
        <v>122.7605633802817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 s="11">
        <f t="shared" si="14"/>
        <v>42261.208333333328</v>
      </c>
      <c r="N196">
        <v>1443589200</v>
      </c>
      <c r="O196" s="11">
        <f t="shared" si="15"/>
        <v>42277.208333333328</v>
      </c>
      <c r="P196" t="b">
        <v>0</v>
      </c>
      <c r="Q196" t="b">
        <v>0</v>
      </c>
      <c r="R196" t="s">
        <v>148</v>
      </c>
      <c r="S196" s="7" t="s">
        <v>2035</v>
      </c>
      <c r="T196" s="7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17">
        <f t="shared" si="12"/>
        <v>361.75316455696202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 s="11">
        <f t="shared" si="14"/>
        <v>43310.208333333328</v>
      </c>
      <c r="N197">
        <v>1533445200</v>
      </c>
      <c r="O197" s="11">
        <f t="shared" si="15"/>
        <v>43317.208333333328</v>
      </c>
      <c r="P197" t="b">
        <v>0</v>
      </c>
      <c r="Q197" t="b">
        <v>0</v>
      </c>
      <c r="R197" t="s">
        <v>50</v>
      </c>
      <c r="S197" s="7" t="s">
        <v>2035</v>
      </c>
      <c r="T197" s="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 s="17">
        <f t="shared" si="12"/>
        <v>63.146341463414636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 s="11">
        <f t="shared" si="14"/>
        <v>42616.208333333328</v>
      </c>
      <c r="N198">
        <v>1474520400</v>
      </c>
      <c r="O198" s="11">
        <f t="shared" si="15"/>
        <v>42635.208333333328</v>
      </c>
      <c r="P198" t="b">
        <v>0</v>
      </c>
      <c r="Q198" t="b">
        <v>0</v>
      </c>
      <c r="R198" t="s">
        <v>65</v>
      </c>
      <c r="S198" s="7" t="s">
        <v>2037</v>
      </c>
      <c r="T198" s="7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17">
        <f t="shared" si="12"/>
        <v>298.20475319926874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 s="11">
        <f t="shared" si="14"/>
        <v>42909.208333333328</v>
      </c>
      <c r="N199">
        <v>1499403600</v>
      </c>
      <c r="O199" s="11">
        <f t="shared" si="15"/>
        <v>42923.208333333328</v>
      </c>
      <c r="P199" t="b">
        <v>0</v>
      </c>
      <c r="Q199" t="b">
        <v>0</v>
      </c>
      <c r="R199" t="s">
        <v>53</v>
      </c>
      <c r="S199" s="7" t="s">
        <v>2041</v>
      </c>
      <c r="T199" s="7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 s="17">
        <f t="shared" si="12"/>
        <v>9.5585443037974684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 s="11">
        <f t="shared" si="14"/>
        <v>40396.208333333336</v>
      </c>
      <c r="N200">
        <v>1283576400</v>
      </c>
      <c r="O200" s="11">
        <f t="shared" si="15"/>
        <v>40425.208333333336</v>
      </c>
      <c r="P200" t="b">
        <v>0</v>
      </c>
      <c r="Q200" t="b">
        <v>0</v>
      </c>
      <c r="R200" t="s">
        <v>50</v>
      </c>
      <c r="S200" s="7" t="s">
        <v>2035</v>
      </c>
      <c r="T200" s="7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 s="17">
        <f t="shared" si="12"/>
        <v>53.777777777777779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 s="11">
        <f t="shared" si="14"/>
        <v>42192.208333333328</v>
      </c>
      <c r="N201">
        <v>1436590800</v>
      </c>
      <c r="O201" s="11">
        <f t="shared" si="15"/>
        <v>42196.208333333328</v>
      </c>
      <c r="P201" t="b">
        <v>0</v>
      </c>
      <c r="Q201" t="b">
        <v>0</v>
      </c>
      <c r="R201" t="s">
        <v>23</v>
      </c>
      <c r="S201" s="7" t="s">
        <v>2035</v>
      </c>
      <c r="T201" s="7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 s="17">
        <f t="shared" si="12"/>
        <v>2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 s="11">
        <f t="shared" si="14"/>
        <v>40262.208333333336</v>
      </c>
      <c r="N202">
        <v>1270443600</v>
      </c>
      <c r="O202" s="11">
        <f t="shared" si="15"/>
        <v>40273.208333333336</v>
      </c>
      <c r="P202" t="b">
        <v>0</v>
      </c>
      <c r="Q202" t="b">
        <v>0</v>
      </c>
      <c r="R202" t="s">
        <v>33</v>
      </c>
      <c r="S202" s="7" t="s">
        <v>2039</v>
      </c>
      <c r="T202" s="7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17">
        <f t="shared" si="12"/>
        <v>681.19047619047615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 s="11">
        <f t="shared" si="14"/>
        <v>41845.208333333336</v>
      </c>
      <c r="N203">
        <v>1407819600</v>
      </c>
      <c r="O203" s="11">
        <f t="shared" si="15"/>
        <v>41863.208333333336</v>
      </c>
      <c r="P203" t="b">
        <v>0</v>
      </c>
      <c r="Q203" t="b">
        <v>0</v>
      </c>
      <c r="R203" t="s">
        <v>28</v>
      </c>
      <c r="S203" s="7" t="s">
        <v>2037</v>
      </c>
      <c r="T203" s="7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 s="17">
        <f t="shared" si="12"/>
        <v>78.831325301204828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 s="11">
        <f t="shared" si="14"/>
        <v>40818.208333333336</v>
      </c>
      <c r="N204">
        <v>1317877200</v>
      </c>
      <c r="O204" s="11">
        <f t="shared" si="15"/>
        <v>40822.208333333336</v>
      </c>
      <c r="P204" t="b">
        <v>0</v>
      </c>
      <c r="Q204" t="b">
        <v>0</v>
      </c>
      <c r="R204" t="s">
        <v>17</v>
      </c>
      <c r="S204" s="7" t="s">
        <v>2033</v>
      </c>
      <c r="T204" s="7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17">
        <f t="shared" si="12"/>
        <v>134.40792216817235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 s="11">
        <f t="shared" si="14"/>
        <v>42752.25</v>
      </c>
      <c r="N205">
        <v>1484805600</v>
      </c>
      <c r="O205" s="11">
        <f t="shared" si="15"/>
        <v>42754.25</v>
      </c>
      <c r="P205" t="b">
        <v>0</v>
      </c>
      <c r="Q205" t="b">
        <v>0</v>
      </c>
      <c r="R205" t="s">
        <v>33</v>
      </c>
      <c r="S205" s="7" t="s">
        <v>2039</v>
      </c>
      <c r="T205" s="7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 s="17">
        <f t="shared" si="12"/>
        <v>3.3719999999999999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 s="11">
        <f t="shared" si="14"/>
        <v>40636.208333333336</v>
      </c>
      <c r="N206">
        <v>1302670800</v>
      </c>
      <c r="O206" s="11">
        <f t="shared" si="15"/>
        <v>40646.208333333336</v>
      </c>
      <c r="P206" t="b">
        <v>0</v>
      </c>
      <c r="Q206" t="b">
        <v>0</v>
      </c>
      <c r="R206" t="s">
        <v>159</v>
      </c>
      <c r="S206" s="7" t="s">
        <v>2035</v>
      </c>
      <c r="T206" s="7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 s="17">
        <f t="shared" si="12"/>
        <v>431.84615384615387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 s="11">
        <f t="shared" si="14"/>
        <v>43390.208333333328</v>
      </c>
      <c r="N207">
        <v>1540789200</v>
      </c>
      <c r="O207" s="11">
        <f t="shared" si="15"/>
        <v>43402.208333333328</v>
      </c>
      <c r="P207" t="b">
        <v>1</v>
      </c>
      <c r="Q207" t="b">
        <v>0</v>
      </c>
      <c r="R207" t="s">
        <v>33</v>
      </c>
      <c r="S207" s="7" t="s">
        <v>2039</v>
      </c>
      <c r="T207" s="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 s="17">
        <f t="shared" si="12"/>
        <v>38.844444444444441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 s="11">
        <f t="shared" si="14"/>
        <v>40236.25</v>
      </c>
      <c r="N208">
        <v>1268028000</v>
      </c>
      <c r="O208" s="11">
        <f t="shared" si="15"/>
        <v>40245.25</v>
      </c>
      <c r="P208" t="b">
        <v>0</v>
      </c>
      <c r="Q208" t="b">
        <v>0</v>
      </c>
      <c r="R208" t="s">
        <v>119</v>
      </c>
      <c r="S208" s="7" t="s">
        <v>2047</v>
      </c>
      <c r="T208" s="7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17">
        <f t="shared" si="12"/>
        <v>425.7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 s="11">
        <f t="shared" si="14"/>
        <v>43340.208333333328</v>
      </c>
      <c r="N209">
        <v>1537160400</v>
      </c>
      <c r="O209" s="11">
        <f t="shared" si="15"/>
        <v>43360.208333333328</v>
      </c>
      <c r="P209" t="b">
        <v>0</v>
      </c>
      <c r="Q209" t="b">
        <v>1</v>
      </c>
      <c r="R209" t="s">
        <v>23</v>
      </c>
      <c r="S209" s="7" t="s">
        <v>2035</v>
      </c>
      <c r="T209" s="7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 s="17">
        <f t="shared" si="12"/>
        <v>101.12239715591672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 s="11">
        <f t="shared" si="14"/>
        <v>43048.25</v>
      </c>
      <c r="N210">
        <v>1512280800</v>
      </c>
      <c r="O210" s="11">
        <f t="shared" si="15"/>
        <v>43072.25</v>
      </c>
      <c r="P210" t="b">
        <v>0</v>
      </c>
      <c r="Q210" t="b">
        <v>0</v>
      </c>
      <c r="R210" t="s">
        <v>42</v>
      </c>
      <c r="S210" s="7" t="s">
        <v>2041</v>
      </c>
      <c r="T210" s="7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 s="17">
        <f t="shared" si="12"/>
        <v>21.188688946015425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 s="11">
        <f t="shared" si="14"/>
        <v>42496.208333333328</v>
      </c>
      <c r="N211">
        <v>1463115600</v>
      </c>
      <c r="O211" s="11">
        <f t="shared" si="15"/>
        <v>42503.208333333328</v>
      </c>
      <c r="P211" t="b">
        <v>0</v>
      </c>
      <c r="Q211" t="b">
        <v>0</v>
      </c>
      <c r="R211" t="s">
        <v>42</v>
      </c>
      <c r="S211" s="7" t="s">
        <v>2041</v>
      </c>
      <c r="T211" s="7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 s="17">
        <f t="shared" si="12"/>
        <v>67.425531914893625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 s="11">
        <f t="shared" si="14"/>
        <v>42797.25</v>
      </c>
      <c r="N212">
        <v>1490850000</v>
      </c>
      <c r="O212" s="11">
        <f t="shared" si="15"/>
        <v>42824.208333333328</v>
      </c>
      <c r="P212" t="b">
        <v>0</v>
      </c>
      <c r="Q212" t="b">
        <v>0</v>
      </c>
      <c r="R212" t="s">
        <v>474</v>
      </c>
      <c r="S212" s="7" t="s">
        <v>2041</v>
      </c>
      <c r="T212" s="7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 s="17">
        <f t="shared" si="12"/>
        <v>94.923371647509583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 s="11">
        <f t="shared" si="14"/>
        <v>41513.208333333336</v>
      </c>
      <c r="N213">
        <v>1379653200</v>
      </c>
      <c r="O213" s="11">
        <f t="shared" si="15"/>
        <v>41537.208333333336</v>
      </c>
      <c r="P213" t="b">
        <v>0</v>
      </c>
      <c r="Q213" t="b">
        <v>0</v>
      </c>
      <c r="R213" t="s">
        <v>33</v>
      </c>
      <c r="S213" s="7" t="s">
        <v>2039</v>
      </c>
      <c r="T213" s="7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17">
        <f t="shared" si="12"/>
        <v>151.85185185185185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 s="11">
        <f t="shared" si="14"/>
        <v>43814.25</v>
      </c>
      <c r="N214">
        <v>1580364000</v>
      </c>
      <c r="O214" s="11">
        <f t="shared" si="15"/>
        <v>43860.25</v>
      </c>
      <c r="P214" t="b">
        <v>0</v>
      </c>
      <c r="Q214" t="b">
        <v>0</v>
      </c>
      <c r="R214" t="s">
        <v>33</v>
      </c>
      <c r="S214" s="7" t="s">
        <v>2039</v>
      </c>
      <c r="T214" s="7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 s="17">
        <f t="shared" si="12"/>
        <v>195.16382252559728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 s="11">
        <f t="shared" si="14"/>
        <v>40488.208333333336</v>
      </c>
      <c r="N215">
        <v>1289714400</v>
      </c>
      <c r="O215" s="11">
        <f t="shared" si="15"/>
        <v>40496.25</v>
      </c>
      <c r="P215" t="b">
        <v>0</v>
      </c>
      <c r="Q215" t="b">
        <v>1</v>
      </c>
      <c r="R215" t="s">
        <v>60</v>
      </c>
      <c r="S215" s="7" t="s">
        <v>2035</v>
      </c>
      <c r="T215" s="7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17">
        <f t="shared" si="12"/>
        <v>1023.1428571428571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 s="11">
        <f t="shared" si="14"/>
        <v>40409.208333333336</v>
      </c>
      <c r="N216">
        <v>1282712400</v>
      </c>
      <c r="O216" s="11">
        <f t="shared" si="15"/>
        <v>40415.208333333336</v>
      </c>
      <c r="P216" t="b">
        <v>0</v>
      </c>
      <c r="Q216" t="b">
        <v>0</v>
      </c>
      <c r="R216" t="s">
        <v>23</v>
      </c>
      <c r="S216" s="7" t="s">
        <v>2035</v>
      </c>
      <c r="T216" s="7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 s="17">
        <f t="shared" si="12"/>
        <v>3.841836734693878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 s="11">
        <f t="shared" si="14"/>
        <v>43509.25</v>
      </c>
      <c r="N217">
        <v>1550210400</v>
      </c>
      <c r="O217" s="11">
        <f t="shared" si="15"/>
        <v>43511.25</v>
      </c>
      <c r="P217" t="b">
        <v>0</v>
      </c>
      <c r="Q217" t="b">
        <v>0</v>
      </c>
      <c r="R217" t="s">
        <v>33</v>
      </c>
      <c r="S217" s="7" t="s">
        <v>2039</v>
      </c>
      <c r="T217" s="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 s="17">
        <f t="shared" si="12"/>
        <v>155.07066557107643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 s="11">
        <f t="shared" si="14"/>
        <v>40869.25</v>
      </c>
      <c r="N218">
        <v>1322114400</v>
      </c>
      <c r="O218" s="11">
        <f t="shared" si="15"/>
        <v>40871.25</v>
      </c>
      <c r="P218" t="b">
        <v>0</v>
      </c>
      <c r="Q218" t="b">
        <v>0</v>
      </c>
      <c r="R218" t="s">
        <v>33</v>
      </c>
      <c r="S218" s="7" t="s">
        <v>2039</v>
      </c>
      <c r="T218" s="7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 s="17">
        <f t="shared" si="12"/>
        <v>44.753477588871718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 s="11">
        <f t="shared" si="14"/>
        <v>43583.208333333328</v>
      </c>
      <c r="N219">
        <v>1557205200</v>
      </c>
      <c r="O219" s="11">
        <f t="shared" si="15"/>
        <v>43592.208333333328</v>
      </c>
      <c r="P219" t="b">
        <v>0</v>
      </c>
      <c r="Q219" t="b">
        <v>0</v>
      </c>
      <c r="R219" t="s">
        <v>474</v>
      </c>
      <c r="S219" s="7" t="s">
        <v>2041</v>
      </c>
      <c r="T219" s="7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17">
        <f t="shared" si="12"/>
        <v>215.94736842105263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 s="11">
        <f t="shared" si="14"/>
        <v>40858.25</v>
      </c>
      <c r="N220">
        <v>1323928800</v>
      </c>
      <c r="O220" s="11">
        <f t="shared" si="15"/>
        <v>40892.25</v>
      </c>
      <c r="P220" t="b">
        <v>0</v>
      </c>
      <c r="Q220" t="b">
        <v>1</v>
      </c>
      <c r="R220" t="s">
        <v>100</v>
      </c>
      <c r="S220" s="7" t="s">
        <v>2041</v>
      </c>
      <c r="T220" s="7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 s="17">
        <f t="shared" si="12"/>
        <v>332.12709832134288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 s="11">
        <f t="shared" si="14"/>
        <v>41137.208333333336</v>
      </c>
      <c r="N221">
        <v>1346130000</v>
      </c>
      <c r="O221" s="11">
        <f t="shared" si="15"/>
        <v>41149.208333333336</v>
      </c>
      <c r="P221" t="b">
        <v>0</v>
      </c>
      <c r="Q221" t="b">
        <v>0</v>
      </c>
      <c r="R221" t="s">
        <v>71</v>
      </c>
      <c r="S221" s="7" t="s">
        <v>2041</v>
      </c>
      <c r="T221" s="7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 s="17">
        <f t="shared" si="12"/>
        <v>8.4430379746835449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 s="11">
        <f t="shared" si="14"/>
        <v>40725.208333333336</v>
      </c>
      <c r="N222">
        <v>1311051600</v>
      </c>
      <c r="O222" s="11">
        <f t="shared" si="15"/>
        <v>40743.208333333336</v>
      </c>
      <c r="P222" t="b">
        <v>1</v>
      </c>
      <c r="Q222" t="b">
        <v>0</v>
      </c>
      <c r="R222" t="s">
        <v>33</v>
      </c>
      <c r="S222" s="7" t="s">
        <v>2039</v>
      </c>
      <c r="T222" s="7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 s="17">
        <f t="shared" si="12"/>
        <v>98.625514403292186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 s="11">
        <f t="shared" si="14"/>
        <v>41081.208333333336</v>
      </c>
      <c r="N223">
        <v>1340427600</v>
      </c>
      <c r="O223" s="11">
        <f t="shared" si="15"/>
        <v>41083.208333333336</v>
      </c>
      <c r="P223" t="b">
        <v>1</v>
      </c>
      <c r="Q223" t="b">
        <v>0</v>
      </c>
      <c r="R223" t="s">
        <v>17</v>
      </c>
      <c r="S223" s="7" t="s">
        <v>2033</v>
      </c>
      <c r="T223" s="7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 s="17">
        <f t="shared" si="12"/>
        <v>137.97916666666669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 s="11">
        <f t="shared" si="14"/>
        <v>41914.208333333336</v>
      </c>
      <c r="N224">
        <v>1412312400</v>
      </c>
      <c r="O224" s="11">
        <f t="shared" si="15"/>
        <v>41915.208333333336</v>
      </c>
      <c r="P224" t="b">
        <v>0</v>
      </c>
      <c r="Q224" t="b">
        <v>0</v>
      </c>
      <c r="R224" t="s">
        <v>122</v>
      </c>
      <c r="S224" s="7" t="s">
        <v>2054</v>
      </c>
      <c r="T224" s="7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 s="17">
        <f t="shared" si="12"/>
        <v>93.81099656357388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 s="11">
        <f t="shared" si="14"/>
        <v>42445.208333333328</v>
      </c>
      <c r="N225">
        <v>1459314000</v>
      </c>
      <c r="O225" s="11">
        <f t="shared" si="15"/>
        <v>42459.208333333328</v>
      </c>
      <c r="P225" t="b">
        <v>0</v>
      </c>
      <c r="Q225" t="b">
        <v>0</v>
      </c>
      <c r="R225" t="s">
        <v>33</v>
      </c>
      <c r="S225" s="7" t="s">
        <v>2039</v>
      </c>
      <c r="T225" s="7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 s="17">
        <f t="shared" si="12"/>
        <v>403.63930885529157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 s="11">
        <f t="shared" si="14"/>
        <v>41906.208333333336</v>
      </c>
      <c r="N226">
        <v>1415426400</v>
      </c>
      <c r="O226" s="11">
        <f t="shared" si="15"/>
        <v>41951.25</v>
      </c>
      <c r="P226" t="b">
        <v>0</v>
      </c>
      <c r="Q226" t="b">
        <v>0</v>
      </c>
      <c r="R226" t="s">
        <v>474</v>
      </c>
      <c r="S226" s="7" t="s">
        <v>2041</v>
      </c>
      <c r="T226" s="7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17">
        <f t="shared" si="12"/>
        <v>260.1740412979351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 s="11">
        <f t="shared" si="14"/>
        <v>41762.208333333336</v>
      </c>
      <c r="N227">
        <v>1399093200</v>
      </c>
      <c r="O227" s="11">
        <f t="shared" si="15"/>
        <v>41762.208333333336</v>
      </c>
      <c r="P227" t="b">
        <v>1</v>
      </c>
      <c r="Q227" t="b">
        <v>0</v>
      </c>
      <c r="R227" t="s">
        <v>23</v>
      </c>
      <c r="S227" s="7" t="s">
        <v>2035</v>
      </c>
      <c r="T227" s="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17">
        <f t="shared" si="12"/>
        <v>366.63333333333333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 s="11">
        <f t="shared" si="14"/>
        <v>40276.208333333336</v>
      </c>
      <c r="N228">
        <v>1273899600</v>
      </c>
      <c r="O228" s="11">
        <f t="shared" si="15"/>
        <v>40313.208333333336</v>
      </c>
      <c r="P228" t="b">
        <v>0</v>
      </c>
      <c r="Q228" t="b">
        <v>0</v>
      </c>
      <c r="R228" t="s">
        <v>122</v>
      </c>
      <c r="S228" s="7" t="s">
        <v>2054</v>
      </c>
      <c r="T228" s="7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 s="17">
        <f t="shared" si="12"/>
        <v>168.72085385878489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 s="11">
        <f t="shared" si="14"/>
        <v>42139.208333333328</v>
      </c>
      <c r="N229">
        <v>1432184400</v>
      </c>
      <c r="O229" s="11">
        <f t="shared" si="15"/>
        <v>42145.208333333328</v>
      </c>
      <c r="P229" t="b">
        <v>0</v>
      </c>
      <c r="Q229" t="b">
        <v>0</v>
      </c>
      <c r="R229" t="s">
        <v>292</v>
      </c>
      <c r="S229" s="7" t="s">
        <v>2050</v>
      </c>
      <c r="T229" s="7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17">
        <f t="shared" si="12"/>
        <v>119.90717911530093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 s="11">
        <f t="shared" si="14"/>
        <v>42613.208333333328</v>
      </c>
      <c r="N230">
        <v>1474779600</v>
      </c>
      <c r="O230" s="11">
        <f t="shared" si="15"/>
        <v>42638.208333333328</v>
      </c>
      <c r="P230" t="b">
        <v>0</v>
      </c>
      <c r="Q230" t="b">
        <v>0</v>
      </c>
      <c r="R230" t="s">
        <v>71</v>
      </c>
      <c r="S230" s="7" t="s">
        <v>2041</v>
      </c>
      <c r="T230" s="7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17">
        <f t="shared" si="12"/>
        <v>193.68925233644859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 s="11">
        <f t="shared" si="14"/>
        <v>42887.208333333328</v>
      </c>
      <c r="N231">
        <v>1500440400</v>
      </c>
      <c r="O231" s="11">
        <f t="shared" si="15"/>
        <v>42935.208333333328</v>
      </c>
      <c r="P231" t="b">
        <v>0</v>
      </c>
      <c r="Q231" t="b">
        <v>1</v>
      </c>
      <c r="R231" t="s">
        <v>292</v>
      </c>
      <c r="S231" s="7" t="s">
        <v>2050</v>
      </c>
      <c r="T231" s="7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 s="17">
        <f t="shared" si="12"/>
        <v>420.16666666666669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 s="11">
        <f t="shared" si="14"/>
        <v>43805.25</v>
      </c>
      <c r="N232">
        <v>1575612000</v>
      </c>
      <c r="O232" s="11">
        <f t="shared" si="15"/>
        <v>43805.25</v>
      </c>
      <c r="P232" t="b">
        <v>0</v>
      </c>
      <c r="Q232" t="b">
        <v>0</v>
      </c>
      <c r="R232" t="s">
        <v>89</v>
      </c>
      <c r="S232" s="7" t="s">
        <v>2050</v>
      </c>
      <c r="T232" s="7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 s="17">
        <f t="shared" si="12"/>
        <v>76.708333333333329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 s="11">
        <f t="shared" si="14"/>
        <v>41415.208333333336</v>
      </c>
      <c r="N233">
        <v>1374123600</v>
      </c>
      <c r="O233" s="11">
        <f t="shared" si="15"/>
        <v>41473.208333333336</v>
      </c>
      <c r="P233" t="b">
        <v>0</v>
      </c>
      <c r="Q233" t="b">
        <v>0</v>
      </c>
      <c r="R233" t="s">
        <v>33</v>
      </c>
      <c r="S233" s="7" t="s">
        <v>2039</v>
      </c>
      <c r="T233" s="7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17">
        <f t="shared" si="12"/>
        <v>171.26470588235293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 s="11">
        <f t="shared" si="14"/>
        <v>42576.208333333328</v>
      </c>
      <c r="N234">
        <v>1469509200</v>
      </c>
      <c r="O234" s="11">
        <f t="shared" si="15"/>
        <v>42577.208333333328</v>
      </c>
      <c r="P234" t="b">
        <v>0</v>
      </c>
      <c r="Q234" t="b">
        <v>0</v>
      </c>
      <c r="R234" t="s">
        <v>33</v>
      </c>
      <c r="S234" s="7" t="s">
        <v>2039</v>
      </c>
      <c r="T234" s="7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 s="17">
        <f t="shared" si="12"/>
        <v>157.89473684210526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 s="11">
        <f t="shared" si="14"/>
        <v>40706.208333333336</v>
      </c>
      <c r="N235">
        <v>1309237200</v>
      </c>
      <c r="O235" s="11">
        <f t="shared" si="15"/>
        <v>40722.208333333336</v>
      </c>
      <c r="P235" t="b">
        <v>0</v>
      </c>
      <c r="Q235" t="b">
        <v>0</v>
      </c>
      <c r="R235" t="s">
        <v>71</v>
      </c>
      <c r="S235" s="7" t="s">
        <v>2041</v>
      </c>
      <c r="T235" s="7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17">
        <f t="shared" si="12"/>
        <v>109.08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 s="11">
        <f t="shared" si="14"/>
        <v>42969.208333333328</v>
      </c>
      <c r="N236">
        <v>1503982800</v>
      </c>
      <c r="O236" s="11">
        <f t="shared" si="15"/>
        <v>42976.208333333328</v>
      </c>
      <c r="P236" t="b">
        <v>0</v>
      </c>
      <c r="Q236" t="b">
        <v>1</v>
      </c>
      <c r="R236" t="s">
        <v>89</v>
      </c>
      <c r="S236" s="7" t="s">
        <v>2050</v>
      </c>
      <c r="T236" s="7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 s="17">
        <f t="shared" si="12"/>
        <v>41.732558139534881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 s="11">
        <f t="shared" si="14"/>
        <v>42779.25</v>
      </c>
      <c r="N237">
        <v>1487397600</v>
      </c>
      <c r="O237" s="11">
        <f t="shared" si="15"/>
        <v>42784.25</v>
      </c>
      <c r="P237" t="b">
        <v>0</v>
      </c>
      <c r="Q237" t="b">
        <v>0</v>
      </c>
      <c r="R237" t="s">
        <v>71</v>
      </c>
      <c r="S237" s="7" t="s">
        <v>2041</v>
      </c>
      <c r="T237" s="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 s="17">
        <f t="shared" si="12"/>
        <v>10.944303797468354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 s="11">
        <f t="shared" si="14"/>
        <v>43641.208333333328</v>
      </c>
      <c r="N238">
        <v>1562043600</v>
      </c>
      <c r="O238" s="11">
        <f t="shared" si="15"/>
        <v>43648.208333333328</v>
      </c>
      <c r="P238" t="b">
        <v>0</v>
      </c>
      <c r="Q238" t="b">
        <v>1</v>
      </c>
      <c r="R238" t="s">
        <v>23</v>
      </c>
      <c r="S238" s="7" t="s">
        <v>2035</v>
      </c>
      <c r="T238" s="7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17">
        <f t="shared" si="12"/>
        <v>159.3763440860215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 s="11">
        <f t="shared" si="14"/>
        <v>41754.208333333336</v>
      </c>
      <c r="N239">
        <v>1398574800</v>
      </c>
      <c r="O239" s="11">
        <f t="shared" si="15"/>
        <v>41756.208333333336</v>
      </c>
      <c r="P239" t="b">
        <v>0</v>
      </c>
      <c r="Q239" t="b">
        <v>0</v>
      </c>
      <c r="R239" t="s">
        <v>71</v>
      </c>
      <c r="S239" s="7" t="s">
        <v>2041</v>
      </c>
      <c r="T239" s="7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 s="17">
        <f t="shared" si="12"/>
        <v>422.41666666666669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 s="11">
        <f t="shared" si="14"/>
        <v>43083.25</v>
      </c>
      <c r="N240">
        <v>1515391200</v>
      </c>
      <c r="O240" s="11">
        <f t="shared" si="15"/>
        <v>43108.25</v>
      </c>
      <c r="P240" t="b">
        <v>0</v>
      </c>
      <c r="Q240" t="b">
        <v>1</v>
      </c>
      <c r="R240" t="s">
        <v>33</v>
      </c>
      <c r="S240" s="7" t="s">
        <v>2039</v>
      </c>
      <c r="T240" s="7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 s="17">
        <f t="shared" si="12"/>
        <v>97.71875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 s="11">
        <f t="shared" si="14"/>
        <v>42245.208333333328</v>
      </c>
      <c r="N241">
        <v>1441170000</v>
      </c>
      <c r="O241" s="11">
        <f t="shared" si="15"/>
        <v>42249.208333333328</v>
      </c>
      <c r="P241" t="b">
        <v>0</v>
      </c>
      <c r="Q241" t="b">
        <v>0</v>
      </c>
      <c r="R241" t="s">
        <v>65</v>
      </c>
      <c r="S241" s="7" t="s">
        <v>2037</v>
      </c>
      <c r="T241" s="7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17">
        <f t="shared" si="12"/>
        <v>418.78911564625849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 s="11">
        <f t="shared" si="14"/>
        <v>40396.208333333336</v>
      </c>
      <c r="N242">
        <v>1281157200</v>
      </c>
      <c r="O242" s="11">
        <f t="shared" si="15"/>
        <v>40397.208333333336</v>
      </c>
      <c r="P242" t="b">
        <v>0</v>
      </c>
      <c r="Q242" t="b">
        <v>0</v>
      </c>
      <c r="R242" t="s">
        <v>33</v>
      </c>
      <c r="S242" s="7" t="s">
        <v>2039</v>
      </c>
      <c r="T242" s="7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 s="17">
        <f t="shared" si="12"/>
        <v>101.91632047477745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 s="11">
        <f t="shared" si="14"/>
        <v>41742.208333333336</v>
      </c>
      <c r="N243">
        <v>1398229200</v>
      </c>
      <c r="O243" s="11">
        <f t="shared" si="15"/>
        <v>41752.208333333336</v>
      </c>
      <c r="P243" t="b">
        <v>0</v>
      </c>
      <c r="Q243" t="b">
        <v>1</v>
      </c>
      <c r="R243" t="s">
        <v>68</v>
      </c>
      <c r="S243" s="7" t="s">
        <v>2047</v>
      </c>
      <c r="T243" s="7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17">
        <f t="shared" si="12"/>
        <v>127.72619047619047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 s="11">
        <f t="shared" si="14"/>
        <v>42865.208333333328</v>
      </c>
      <c r="N244">
        <v>1495256400</v>
      </c>
      <c r="O244" s="11">
        <f t="shared" si="15"/>
        <v>42875.208333333328</v>
      </c>
      <c r="P244" t="b">
        <v>0</v>
      </c>
      <c r="Q244" t="b">
        <v>1</v>
      </c>
      <c r="R244" t="s">
        <v>23</v>
      </c>
      <c r="S244" s="7" t="s">
        <v>2035</v>
      </c>
      <c r="T244" s="7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17">
        <f t="shared" si="12"/>
        <v>445.21739130434781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 s="11">
        <f t="shared" si="14"/>
        <v>43163.25</v>
      </c>
      <c r="N245">
        <v>1520402400</v>
      </c>
      <c r="O245" s="11">
        <f t="shared" si="15"/>
        <v>43166.25</v>
      </c>
      <c r="P245" t="b">
        <v>0</v>
      </c>
      <c r="Q245" t="b">
        <v>0</v>
      </c>
      <c r="R245" t="s">
        <v>33</v>
      </c>
      <c r="S245" s="7" t="s">
        <v>2039</v>
      </c>
      <c r="T245" s="7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 s="17">
        <f t="shared" si="12"/>
        <v>569.71428571428578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 s="11">
        <f t="shared" si="14"/>
        <v>41834.208333333336</v>
      </c>
      <c r="N246">
        <v>1409806800</v>
      </c>
      <c r="O246" s="11">
        <f t="shared" si="15"/>
        <v>41886.208333333336</v>
      </c>
      <c r="P246" t="b">
        <v>0</v>
      </c>
      <c r="Q246" t="b">
        <v>0</v>
      </c>
      <c r="R246" t="s">
        <v>33</v>
      </c>
      <c r="S246" s="7" t="s">
        <v>2039</v>
      </c>
      <c r="T246" s="7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17">
        <f t="shared" si="12"/>
        <v>509.34482758620686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 s="11">
        <f t="shared" si="14"/>
        <v>41736.208333333336</v>
      </c>
      <c r="N247">
        <v>1396933200</v>
      </c>
      <c r="O247" s="11">
        <f t="shared" si="15"/>
        <v>41737.208333333336</v>
      </c>
      <c r="P247" t="b">
        <v>0</v>
      </c>
      <c r="Q247" t="b">
        <v>0</v>
      </c>
      <c r="R247" t="s">
        <v>33</v>
      </c>
      <c r="S247" s="7" t="s">
        <v>2039</v>
      </c>
      <c r="T247" s="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17">
        <f t="shared" si="12"/>
        <v>325.5333333333333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 s="11">
        <f t="shared" si="14"/>
        <v>41491.208333333336</v>
      </c>
      <c r="N248">
        <v>1376024400</v>
      </c>
      <c r="O248" s="11">
        <f t="shared" si="15"/>
        <v>41495.208333333336</v>
      </c>
      <c r="P248" t="b">
        <v>0</v>
      </c>
      <c r="Q248" t="b">
        <v>0</v>
      </c>
      <c r="R248" t="s">
        <v>28</v>
      </c>
      <c r="S248" s="7" t="s">
        <v>2037</v>
      </c>
      <c r="T248" s="7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 s="17">
        <f t="shared" si="12"/>
        <v>932.61616161616166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 s="11">
        <f t="shared" si="14"/>
        <v>42726.25</v>
      </c>
      <c r="N249">
        <v>1483682400</v>
      </c>
      <c r="O249" s="11">
        <f t="shared" si="15"/>
        <v>42741.25</v>
      </c>
      <c r="P249" t="b">
        <v>0</v>
      </c>
      <c r="Q249" t="b">
        <v>1</v>
      </c>
      <c r="R249" t="s">
        <v>119</v>
      </c>
      <c r="S249" s="7" t="s">
        <v>2047</v>
      </c>
      <c r="T249" s="7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17">
        <f t="shared" si="12"/>
        <v>211.33870967741933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 s="11">
        <f t="shared" si="14"/>
        <v>42004.25</v>
      </c>
      <c r="N250">
        <v>1420437600</v>
      </c>
      <c r="O250" s="11">
        <f t="shared" si="15"/>
        <v>42009.25</v>
      </c>
      <c r="P250" t="b">
        <v>0</v>
      </c>
      <c r="Q250" t="b">
        <v>0</v>
      </c>
      <c r="R250" t="s">
        <v>292</v>
      </c>
      <c r="S250" s="7" t="s">
        <v>2050</v>
      </c>
      <c r="T250" s="7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17">
        <f t="shared" si="12"/>
        <v>273.32520325203251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 s="11">
        <f t="shared" si="14"/>
        <v>42006.25</v>
      </c>
      <c r="N251">
        <v>1420783200</v>
      </c>
      <c r="O251" s="11">
        <f t="shared" si="15"/>
        <v>42013.25</v>
      </c>
      <c r="P251" t="b">
        <v>0</v>
      </c>
      <c r="Q251" t="b">
        <v>0</v>
      </c>
      <c r="R251" t="s">
        <v>206</v>
      </c>
      <c r="S251" s="7" t="s">
        <v>2047</v>
      </c>
      <c r="T251" s="7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 s="17">
        <f t="shared" si="12"/>
        <v>3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 s="11">
        <f t="shared" si="14"/>
        <v>40203.25</v>
      </c>
      <c r="N252">
        <v>1267423200</v>
      </c>
      <c r="O252" s="11">
        <f t="shared" si="15"/>
        <v>40238.25</v>
      </c>
      <c r="P252" t="b">
        <v>0</v>
      </c>
      <c r="Q252" t="b">
        <v>0</v>
      </c>
      <c r="R252" t="s">
        <v>23</v>
      </c>
      <c r="S252" s="7" t="s">
        <v>2035</v>
      </c>
      <c r="T252" s="7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 s="17">
        <f t="shared" si="12"/>
        <v>54.084507042253513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 s="11">
        <f t="shared" si="14"/>
        <v>41252.25</v>
      </c>
      <c r="N253">
        <v>1355205600</v>
      </c>
      <c r="O253" s="11">
        <f t="shared" si="15"/>
        <v>41254.25</v>
      </c>
      <c r="P253" t="b">
        <v>0</v>
      </c>
      <c r="Q253" t="b">
        <v>0</v>
      </c>
      <c r="R253" t="s">
        <v>33</v>
      </c>
      <c r="S253" s="7" t="s">
        <v>2039</v>
      </c>
      <c r="T253" s="7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 s="17">
        <f t="shared" si="12"/>
        <v>626.29999999999995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 s="11">
        <f t="shared" si="14"/>
        <v>41572.208333333336</v>
      </c>
      <c r="N254">
        <v>1383109200</v>
      </c>
      <c r="O254" s="11">
        <f t="shared" si="15"/>
        <v>41577.208333333336</v>
      </c>
      <c r="P254" t="b">
        <v>0</v>
      </c>
      <c r="Q254" t="b">
        <v>0</v>
      </c>
      <c r="R254" t="s">
        <v>33</v>
      </c>
      <c r="S254" s="7" t="s">
        <v>2039</v>
      </c>
      <c r="T254" s="7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 s="17">
        <f t="shared" si="12"/>
        <v>89.021399176954731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 s="11">
        <f t="shared" si="14"/>
        <v>40641.208333333336</v>
      </c>
      <c r="N255">
        <v>1303275600</v>
      </c>
      <c r="O255" s="11">
        <f t="shared" si="15"/>
        <v>40653.208333333336</v>
      </c>
      <c r="P255" t="b">
        <v>0</v>
      </c>
      <c r="Q255" t="b">
        <v>0</v>
      </c>
      <c r="R255" t="s">
        <v>53</v>
      </c>
      <c r="S255" s="7" t="s">
        <v>2041</v>
      </c>
      <c r="T255" s="7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17">
        <f t="shared" si="12"/>
        <v>184.89130434782609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 s="11">
        <f t="shared" si="14"/>
        <v>42787.25</v>
      </c>
      <c r="N256">
        <v>1487829600</v>
      </c>
      <c r="O256" s="11">
        <f t="shared" si="15"/>
        <v>42789.25</v>
      </c>
      <c r="P256" t="b">
        <v>0</v>
      </c>
      <c r="Q256" t="b">
        <v>0</v>
      </c>
      <c r="R256" t="s">
        <v>68</v>
      </c>
      <c r="S256" s="7" t="s">
        <v>2047</v>
      </c>
      <c r="T256" s="7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 s="17">
        <f t="shared" si="12"/>
        <v>120.16770186335404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 s="11">
        <f t="shared" si="14"/>
        <v>40590.25</v>
      </c>
      <c r="N257">
        <v>1298268000</v>
      </c>
      <c r="O257" s="11">
        <f t="shared" si="15"/>
        <v>40595.25</v>
      </c>
      <c r="P257" t="b">
        <v>0</v>
      </c>
      <c r="Q257" t="b">
        <v>1</v>
      </c>
      <c r="R257" t="s">
        <v>23</v>
      </c>
      <c r="S257" s="7" t="s">
        <v>2035</v>
      </c>
      <c r="T257" s="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 s="17">
        <f t="shared" si="12"/>
        <v>23.390243902439025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 s="11">
        <f t="shared" si="14"/>
        <v>42393.25</v>
      </c>
      <c r="N258">
        <v>1456812000</v>
      </c>
      <c r="O258" s="11">
        <f t="shared" si="15"/>
        <v>42430.25</v>
      </c>
      <c r="P258" t="b">
        <v>0</v>
      </c>
      <c r="Q258" t="b">
        <v>0</v>
      </c>
      <c r="R258" t="s">
        <v>23</v>
      </c>
      <c r="S258" s="7" t="s">
        <v>2035</v>
      </c>
      <c r="T258" s="7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17">
        <f t="shared" ref="G259:G322" si="16">SUM(E259/D259)*100</f>
        <v>146</v>
      </c>
      <c r="H259">
        <v>92</v>
      </c>
      <c r="I259" s="6">
        <f t="shared" ref="I259:I322" si="17">AVERAGE(E259/H259)</f>
        <v>90.456521739130437</v>
      </c>
      <c r="J259" t="s">
        <v>21</v>
      </c>
      <c r="K259" t="s">
        <v>22</v>
      </c>
      <c r="L259">
        <v>1362463200</v>
      </c>
      <c r="M259" s="11">
        <f t="shared" ref="M259:M322" si="18">(((L259/60)/60)/24)+DATE(1970,1,1)</f>
        <v>41338.25</v>
      </c>
      <c r="N259">
        <v>1363669200</v>
      </c>
      <c r="O259" s="11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s="7" t="s">
        <v>2039</v>
      </c>
      <c r="T259" s="7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 s="17">
        <f t="shared" si="16"/>
        <v>268.48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 s="11">
        <f t="shared" si="18"/>
        <v>42712.25</v>
      </c>
      <c r="N260">
        <v>1482904800</v>
      </c>
      <c r="O260" s="11">
        <f t="shared" si="19"/>
        <v>42732.25</v>
      </c>
      <c r="P260" t="b">
        <v>0</v>
      </c>
      <c r="Q260" t="b">
        <v>1</v>
      </c>
      <c r="R260" t="s">
        <v>33</v>
      </c>
      <c r="S260" s="7" t="s">
        <v>2039</v>
      </c>
      <c r="T260" s="7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17">
        <f t="shared" si="16"/>
        <v>597.5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 s="11">
        <f t="shared" si="18"/>
        <v>41251.25</v>
      </c>
      <c r="N261">
        <v>1356588000</v>
      </c>
      <c r="O261" s="11">
        <f t="shared" si="19"/>
        <v>41270.25</v>
      </c>
      <c r="P261" t="b">
        <v>1</v>
      </c>
      <c r="Q261" t="b">
        <v>0</v>
      </c>
      <c r="R261" t="s">
        <v>122</v>
      </c>
      <c r="S261" s="7" t="s">
        <v>2054</v>
      </c>
      <c r="T261" s="7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17">
        <f t="shared" si="16"/>
        <v>157.69841269841268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 s="11">
        <f t="shared" si="18"/>
        <v>41180.208333333336</v>
      </c>
      <c r="N262">
        <v>1349845200</v>
      </c>
      <c r="O262" s="11">
        <f t="shared" si="19"/>
        <v>41192.208333333336</v>
      </c>
      <c r="P262" t="b">
        <v>0</v>
      </c>
      <c r="Q262" t="b">
        <v>0</v>
      </c>
      <c r="R262" t="s">
        <v>23</v>
      </c>
      <c r="S262" s="7" t="s">
        <v>2035</v>
      </c>
      <c r="T262" s="7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 s="17">
        <f t="shared" si="16"/>
        <v>31.201660735468568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 s="11">
        <f t="shared" si="18"/>
        <v>40415.208333333336</v>
      </c>
      <c r="N263">
        <v>1283058000</v>
      </c>
      <c r="O263" s="11">
        <f t="shared" si="19"/>
        <v>40419.208333333336</v>
      </c>
      <c r="P263" t="b">
        <v>0</v>
      </c>
      <c r="Q263" t="b">
        <v>1</v>
      </c>
      <c r="R263" t="s">
        <v>23</v>
      </c>
      <c r="S263" s="7" t="s">
        <v>2035</v>
      </c>
      <c r="T263" s="7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17">
        <f t="shared" si="16"/>
        <v>313.41176470588238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 s="11">
        <f t="shared" si="18"/>
        <v>40638.208333333336</v>
      </c>
      <c r="N264">
        <v>1304226000</v>
      </c>
      <c r="O264" s="11">
        <f t="shared" si="19"/>
        <v>40664.208333333336</v>
      </c>
      <c r="P264" t="b">
        <v>0</v>
      </c>
      <c r="Q264" t="b">
        <v>1</v>
      </c>
      <c r="R264" t="s">
        <v>60</v>
      </c>
      <c r="S264" s="7" t="s">
        <v>2035</v>
      </c>
      <c r="T264" s="7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17">
        <f t="shared" si="16"/>
        <v>370.89655172413791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 s="11">
        <f t="shared" si="18"/>
        <v>40187.25</v>
      </c>
      <c r="N265">
        <v>1263016800</v>
      </c>
      <c r="O265" s="11">
        <f t="shared" si="19"/>
        <v>40187.25</v>
      </c>
      <c r="P265" t="b">
        <v>0</v>
      </c>
      <c r="Q265" t="b">
        <v>0</v>
      </c>
      <c r="R265" t="s">
        <v>122</v>
      </c>
      <c r="S265" s="7" t="s">
        <v>2054</v>
      </c>
      <c r="T265" s="7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 s="17">
        <f t="shared" si="16"/>
        <v>362.66447368421052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 s="11">
        <f t="shared" si="18"/>
        <v>41317.25</v>
      </c>
      <c r="N266">
        <v>1362031200</v>
      </c>
      <c r="O266" s="11">
        <f t="shared" si="19"/>
        <v>41333.25</v>
      </c>
      <c r="P266" t="b">
        <v>0</v>
      </c>
      <c r="Q266" t="b">
        <v>0</v>
      </c>
      <c r="R266" t="s">
        <v>33</v>
      </c>
      <c r="S266" s="7" t="s">
        <v>2039</v>
      </c>
      <c r="T266" s="7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17">
        <f t="shared" si="16"/>
        <v>123.08163265306122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 s="11">
        <f t="shared" si="18"/>
        <v>42372.25</v>
      </c>
      <c r="N267">
        <v>1455602400</v>
      </c>
      <c r="O267" s="11">
        <f t="shared" si="19"/>
        <v>42416.25</v>
      </c>
      <c r="P267" t="b">
        <v>0</v>
      </c>
      <c r="Q267" t="b">
        <v>0</v>
      </c>
      <c r="R267" t="s">
        <v>33</v>
      </c>
      <c r="S267" s="7" t="s">
        <v>2039</v>
      </c>
      <c r="T267" s="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 s="17">
        <f t="shared" si="16"/>
        <v>76.766756032171585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 s="11">
        <f t="shared" si="18"/>
        <v>41950.25</v>
      </c>
      <c r="N268">
        <v>1418191200</v>
      </c>
      <c r="O268" s="11">
        <f t="shared" si="19"/>
        <v>41983.25</v>
      </c>
      <c r="P268" t="b">
        <v>0</v>
      </c>
      <c r="Q268" t="b">
        <v>1</v>
      </c>
      <c r="R268" t="s">
        <v>159</v>
      </c>
      <c r="S268" s="7" t="s">
        <v>2035</v>
      </c>
      <c r="T268" s="7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17">
        <f t="shared" si="16"/>
        <v>233.62012987012989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 s="11">
        <f t="shared" si="18"/>
        <v>41206.208333333336</v>
      </c>
      <c r="N269">
        <v>1352440800</v>
      </c>
      <c r="O269" s="11">
        <f t="shared" si="19"/>
        <v>41222.25</v>
      </c>
      <c r="P269" t="b">
        <v>0</v>
      </c>
      <c r="Q269" t="b">
        <v>0</v>
      </c>
      <c r="R269" t="s">
        <v>33</v>
      </c>
      <c r="S269" s="7" t="s">
        <v>2039</v>
      </c>
      <c r="T269" s="7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17">
        <f t="shared" si="16"/>
        <v>180.53333333333333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 s="11">
        <f t="shared" si="18"/>
        <v>41186.208333333336</v>
      </c>
      <c r="N270">
        <v>1353304800</v>
      </c>
      <c r="O270" s="11">
        <f t="shared" si="19"/>
        <v>41232.25</v>
      </c>
      <c r="P270" t="b">
        <v>0</v>
      </c>
      <c r="Q270" t="b">
        <v>0</v>
      </c>
      <c r="R270" t="s">
        <v>42</v>
      </c>
      <c r="S270" s="7" t="s">
        <v>2041</v>
      </c>
      <c r="T270" s="7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 s="17">
        <f t="shared" si="16"/>
        <v>252.62857142857143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 s="11">
        <f t="shared" si="18"/>
        <v>43496.25</v>
      </c>
      <c r="N271">
        <v>1550728800</v>
      </c>
      <c r="O271" s="11">
        <f t="shared" si="19"/>
        <v>43517.25</v>
      </c>
      <c r="P271" t="b">
        <v>0</v>
      </c>
      <c r="Q271" t="b">
        <v>0</v>
      </c>
      <c r="R271" t="s">
        <v>269</v>
      </c>
      <c r="S271" s="7" t="s">
        <v>2041</v>
      </c>
      <c r="T271" s="7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 s="17">
        <f t="shared" si="16"/>
        <v>27.176538240368025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 s="11">
        <f t="shared" si="18"/>
        <v>40514.25</v>
      </c>
      <c r="N272">
        <v>1291442400</v>
      </c>
      <c r="O272" s="11">
        <f t="shared" si="19"/>
        <v>40516.25</v>
      </c>
      <c r="P272" t="b">
        <v>0</v>
      </c>
      <c r="Q272" t="b">
        <v>0</v>
      </c>
      <c r="R272" t="s">
        <v>89</v>
      </c>
      <c r="S272" s="7" t="s">
        <v>2050</v>
      </c>
      <c r="T272" s="7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 s="17">
        <f t="shared" si="16"/>
        <v>1.2706571242680547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 s="11">
        <f t="shared" si="18"/>
        <v>42345.25</v>
      </c>
      <c r="N273">
        <v>1452146400</v>
      </c>
      <c r="O273" s="11">
        <f t="shared" si="19"/>
        <v>42376.25</v>
      </c>
      <c r="P273" t="b">
        <v>0</v>
      </c>
      <c r="Q273" t="b">
        <v>0</v>
      </c>
      <c r="R273" t="s">
        <v>122</v>
      </c>
      <c r="S273" s="7" t="s">
        <v>2054</v>
      </c>
      <c r="T273" s="7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 s="17">
        <f t="shared" si="16"/>
        <v>304.0097847358121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 s="11">
        <f t="shared" si="18"/>
        <v>43656.208333333328</v>
      </c>
      <c r="N274">
        <v>1564894800</v>
      </c>
      <c r="O274" s="11">
        <f t="shared" si="19"/>
        <v>43681.208333333328</v>
      </c>
      <c r="P274" t="b">
        <v>0</v>
      </c>
      <c r="Q274" t="b">
        <v>1</v>
      </c>
      <c r="R274" t="s">
        <v>33</v>
      </c>
      <c r="S274" s="7" t="s">
        <v>2039</v>
      </c>
      <c r="T274" s="7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17">
        <f t="shared" si="16"/>
        <v>137.23076923076923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 s="11">
        <f t="shared" si="18"/>
        <v>42995.208333333328</v>
      </c>
      <c r="N275">
        <v>1505883600</v>
      </c>
      <c r="O275" s="11">
        <f t="shared" si="19"/>
        <v>42998.208333333328</v>
      </c>
      <c r="P275" t="b">
        <v>0</v>
      </c>
      <c r="Q275" t="b">
        <v>0</v>
      </c>
      <c r="R275" t="s">
        <v>33</v>
      </c>
      <c r="S275" s="7" t="s">
        <v>2039</v>
      </c>
      <c r="T275" s="7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 s="17">
        <f t="shared" si="16"/>
        <v>32.208333333333336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 s="11">
        <f t="shared" si="18"/>
        <v>43045.25</v>
      </c>
      <c r="N276">
        <v>1510380000</v>
      </c>
      <c r="O276" s="11">
        <f t="shared" si="19"/>
        <v>43050.25</v>
      </c>
      <c r="P276" t="b">
        <v>0</v>
      </c>
      <c r="Q276" t="b">
        <v>0</v>
      </c>
      <c r="R276" t="s">
        <v>33</v>
      </c>
      <c r="S276" s="7" t="s">
        <v>2039</v>
      </c>
      <c r="T276" s="7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 s="17">
        <f t="shared" si="16"/>
        <v>241.51282051282053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 s="11">
        <f t="shared" si="18"/>
        <v>43561.208333333328</v>
      </c>
      <c r="N277">
        <v>1555218000</v>
      </c>
      <c r="O277" s="11">
        <f t="shared" si="19"/>
        <v>43569.208333333328</v>
      </c>
      <c r="P277" t="b">
        <v>0</v>
      </c>
      <c r="Q277" t="b">
        <v>0</v>
      </c>
      <c r="R277" t="s">
        <v>206</v>
      </c>
      <c r="S277" s="7" t="s">
        <v>2047</v>
      </c>
      <c r="T277" s="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 s="17">
        <f t="shared" si="16"/>
        <v>96.8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 s="11">
        <f t="shared" si="18"/>
        <v>41018.208333333336</v>
      </c>
      <c r="N278">
        <v>1335243600</v>
      </c>
      <c r="O278" s="11">
        <f t="shared" si="19"/>
        <v>41023.208333333336</v>
      </c>
      <c r="P278" t="b">
        <v>0</v>
      </c>
      <c r="Q278" t="b">
        <v>1</v>
      </c>
      <c r="R278" t="s">
        <v>89</v>
      </c>
      <c r="S278" s="7" t="s">
        <v>2050</v>
      </c>
      <c r="T278" s="7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17">
        <f t="shared" si="16"/>
        <v>1066.4285714285716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 s="11">
        <f t="shared" si="18"/>
        <v>40378.208333333336</v>
      </c>
      <c r="N279">
        <v>1279688400</v>
      </c>
      <c r="O279" s="11">
        <f t="shared" si="19"/>
        <v>40380.208333333336</v>
      </c>
      <c r="P279" t="b">
        <v>0</v>
      </c>
      <c r="Q279" t="b">
        <v>0</v>
      </c>
      <c r="R279" t="s">
        <v>33</v>
      </c>
      <c r="S279" s="7" t="s">
        <v>2039</v>
      </c>
      <c r="T279" s="7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 s="17">
        <f t="shared" si="16"/>
        <v>325.88888888888891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 s="11">
        <f t="shared" si="18"/>
        <v>41239.25</v>
      </c>
      <c r="N280">
        <v>1356069600</v>
      </c>
      <c r="O280" s="11">
        <f t="shared" si="19"/>
        <v>41264.25</v>
      </c>
      <c r="P280" t="b">
        <v>0</v>
      </c>
      <c r="Q280" t="b">
        <v>0</v>
      </c>
      <c r="R280" t="s">
        <v>28</v>
      </c>
      <c r="S280" s="7" t="s">
        <v>2037</v>
      </c>
      <c r="T280" s="7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17">
        <f t="shared" si="16"/>
        <v>170.70000000000002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 s="11">
        <f t="shared" si="18"/>
        <v>43346.208333333328</v>
      </c>
      <c r="N281">
        <v>1536210000</v>
      </c>
      <c r="O281" s="11">
        <f t="shared" si="19"/>
        <v>43349.208333333328</v>
      </c>
      <c r="P281" t="b">
        <v>0</v>
      </c>
      <c r="Q281" t="b">
        <v>0</v>
      </c>
      <c r="R281" t="s">
        <v>33</v>
      </c>
      <c r="S281" s="7" t="s">
        <v>2039</v>
      </c>
      <c r="T281" s="7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 s="17">
        <f t="shared" si="16"/>
        <v>581.44000000000005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 s="11">
        <f t="shared" si="18"/>
        <v>43060.25</v>
      </c>
      <c r="N282">
        <v>1511762400</v>
      </c>
      <c r="O282" s="11">
        <f t="shared" si="19"/>
        <v>43066.25</v>
      </c>
      <c r="P282" t="b">
        <v>0</v>
      </c>
      <c r="Q282" t="b">
        <v>0</v>
      </c>
      <c r="R282" t="s">
        <v>71</v>
      </c>
      <c r="S282" s="7" t="s">
        <v>2041</v>
      </c>
      <c r="T282" s="7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 s="17">
        <f t="shared" si="16"/>
        <v>91.520972644376897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 s="11">
        <f t="shared" si="18"/>
        <v>40979.25</v>
      </c>
      <c r="N283">
        <v>1333256400</v>
      </c>
      <c r="O283" s="11">
        <f t="shared" si="19"/>
        <v>41000.208333333336</v>
      </c>
      <c r="P283" t="b">
        <v>0</v>
      </c>
      <c r="Q283" t="b">
        <v>1</v>
      </c>
      <c r="R283" t="s">
        <v>33</v>
      </c>
      <c r="S283" s="7" t="s">
        <v>2039</v>
      </c>
      <c r="T283" s="7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17">
        <f t="shared" si="16"/>
        <v>108.04761904761904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 s="11">
        <f t="shared" si="18"/>
        <v>42701.25</v>
      </c>
      <c r="N284">
        <v>1480744800</v>
      </c>
      <c r="O284" s="11">
        <f t="shared" si="19"/>
        <v>42707.25</v>
      </c>
      <c r="P284" t="b">
        <v>0</v>
      </c>
      <c r="Q284" t="b">
        <v>1</v>
      </c>
      <c r="R284" t="s">
        <v>269</v>
      </c>
      <c r="S284" s="7" t="s">
        <v>2041</v>
      </c>
      <c r="T284" s="7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 s="17">
        <f t="shared" si="16"/>
        <v>18.728395061728396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 s="11">
        <f t="shared" si="18"/>
        <v>42520.208333333328</v>
      </c>
      <c r="N285">
        <v>1465016400</v>
      </c>
      <c r="O285" s="11">
        <f t="shared" si="19"/>
        <v>42525.208333333328</v>
      </c>
      <c r="P285" t="b">
        <v>0</v>
      </c>
      <c r="Q285" t="b">
        <v>0</v>
      </c>
      <c r="R285" t="s">
        <v>23</v>
      </c>
      <c r="S285" s="7" t="s">
        <v>2035</v>
      </c>
      <c r="T285" s="7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 s="17">
        <f t="shared" si="16"/>
        <v>83.193877551020407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 s="11">
        <f t="shared" si="18"/>
        <v>41030.208333333336</v>
      </c>
      <c r="N286">
        <v>1336280400</v>
      </c>
      <c r="O286" s="11">
        <f t="shared" si="19"/>
        <v>41035.208333333336</v>
      </c>
      <c r="P286" t="b">
        <v>0</v>
      </c>
      <c r="Q286" t="b">
        <v>0</v>
      </c>
      <c r="R286" t="s">
        <v>28</v>
      </c>
      <c r="S286" s="7" t="s">
        <v>2037</v>
      </c>
      <c r="T286" s="7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17">
        <f t="shared" si="16"/>
        <v>706.33333333333337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 s="11">
        <f t="shared" si="18"/>
        <v>42623.208333333328</v>
      </c>
      <c r="N287">
        <v>1476766800</v>
      </c>
      <c r="O287" s="11">
        <f t="shared" si="19"/>
        <v>42661.208333333328</v>
      </c>
      <c r="P287" t="b">
        <v>0</v>
      </c>
      <c r="Q287" t="b">
        <v>0</v>
      </c>
      <c r="R287" t="s">
        <v>33</v>
      </c>
      <c r="S287" s="7" t="s">
        <v>2039</v>
      </c>
      <c r="T287" s="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 s="17">
        <f t="shared" si="16"/>
        <v>17.446030330062445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 s="11">
        <f t="shared" si="18"/>
        <v>42697.25</v>
      </c>
      <c r="N288">
        <v>1480485600</v>
      </c>
      <c r="O288" s="11">
        <f t="shared" si="19"/>
        <v>42704.25</v>
      </c>
      <c r="P288" t="b">
        <v>0</v>
      </c>
      <c r="Q288" t="b">
        <v>0</v>
      </c>
      <c r="R288" t="s">
        <v>33</v>
      </c>
      <c r="S288" s="7" t="s">
        <v>2039</v>
      </c>
      <c r="T288" s="7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17">
        <f t="shared" si="16"/>
        <v>209.73015873015873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 s="11">
        <f t="shared" si="18"/>
        <v>42122.208333333328</v>
      </c>
      <c r="N289">
        <v>1430197200</v>
      </c>
      <c r="O289" s="11">
        <f t="shared" si="19"/>
        <v>42122.208333333328</v>
      </c>
      <c r="P289" t="b">
        <v>0</v>
      </c>
      <c r="Q289" t="b">
        <v>0</v>
      </c>
      <c r="R289" t="s">
        <v>50</v>
      </c>
      <c r="S289" s="7" t="s">
        <v>2035</v>
      </c>
      <c r="T289" s="7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 s="17">
        <f t="shared" si="16"/>
        <v>97.785714285714292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 s="11">
        <f t="shared" si="18"/>
        <v>40982.208333333336</v>
      </c>
      <c r="N290">
        <v>1331787600</v>
      </c>
      <c r="O290" s="11">
        <f t="shared" si="19"/>
        <v>40983.208333333336</v>
      </c>
      <c r="P290" t="b">
        <v>0</v>
      </c>
      <c r="Q290" t="b">
        <v>1</v>
      </c>
      <c r="R290" t="s">
        <v>148</v>
      </c>
      <c r="S290" s="7" t="s">
        <v>2035</v>
      </c>
      <c r="T290" s="7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 s="17">
        <f t="shared" si="16"/>
        <v>1684.25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 s="11">
        <f t="shared" si="18"/>
        <v>42219.208333333328</v>
      </c>
      <c r="N291">
        <v>1438837200</v>
      </c>
      <c r="O291" s="11">
        <f t="shared" si="19"/>
        <v>42222.208333333328</v>
      </c>
      <c r="P291" t="b">
        <v>0</v>
      </c>
      <c r="Q291" t="b">
        <v>0</v>
      </c>
      <c r="R291" t="s">
        <v>33</v>
      </c>
      <c r="S291" s="7" t="s">
        <v>2039</v>
      </c>
      <c r="T291" s="7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 s="17">
        <f t="shared" si="16"/>
        <v>54.402135231316727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 s="11">
        <f t="shared" si="18"/>
        <v>41404.208333333336</v>
      </c>
      <c r="N292">
        <v>1370926800</v>
      </c>
      <c r="O292" s="11">
        <f t="shared" si="19"/>
        <v>41436.208333333336</v>
      </c>
      <c r="P292" t="b">
        <v>0</v>
      </c>
      <c r="Q292" t="b">
        <v>1</v>
      </c>
      <c r="R292" t="s">
        <v>42</v>
      </c>
      <c r="S292" s="7" t="s">
        <v>2041</v>
      </c>
      <c r="T292" s="7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17">
        <f t="shared" si="16"/>
        <v>456.61111111111109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 s="11">
        <f t="shared" si="18"/>
        <v>40831.208333333336</v>
      </c>
      <c r="N293">
        <v>1319000400</v>
      </c>
      <c r="O293" s="11">
        <f t="shared" si="19"/>
        <v>40835.208333333336</v>
      </c>
      <c r="P293" t="b">
        <v>1</v>
      </c>
      <c r="Q293" t="b">
        <v>0</v>
      </c>
      <c r="R293" t="s">
        <v>28</v>
      </c>
      <c r="S293" s="7" t="s">
        <v>2037</v>
      </c>
      <c r="T293" s="7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 s="17">
        <f t="shared" si="16"/>
        <v>9.8219178082191778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 s="11">
        <f t="shared" si="18"/>
        <v>40984.208333333336</v>
      </c>
      <c r="N294">
        <v>1333429200</v>
      </c>
      <c r="O294" s="11">
        <f t="shared" si="19"/>
        <v>41002.208333333336</v>
      </c>
      <c r="P294" t="b">
        <v>0</v>
      </c>
      <c r="Q294" t="b">
        <v>0</v>
      </c>
      <c r="R294" t="s">
        <v>17</v>
      </c>
      <c r="S294" s="7" t="s">
        <v>2033</v>
      </c>
      <c r="T294" s="7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 s="17">
        <f t="shared" si="16"/>
        <v>16.384615384615383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 s="11">
        <f t="shared" si="18"/>
        <v>40456.208333333336</v>
      </c>
      <c r="N295">
        <v>1287032400</v>
      </c>
      <c r="O295" s="11">
        <f t="shared" si="19"/>
        <v>40465.208333333336</v>
      </c>
      <c r="P295" t="b">
        <v>0</v>
      </c>
      <c r="Q295" t="b">
        <v>0</v>
      </c>
      <c r="R295" t="s">
        <v>33</v>
      </c>
      <c r="S295" s="7" t="s">
        <v>2039</v>
      </c>
      <c r="T295" s="7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 s="17">
        <f t="shared" si="16"/>
        <v>1339.6666666666667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 s="11">
        <f t="shared" si="18"/>
        <v>43399.208333333328</v>
      </c>
      <c r="N296">
        <v>1541570400</v>
      </c>
      <c r="O296" s="11">
        <f t="shared" si="19"/>
        <v>43411.25</v>
      </c>
      <c r="P296" t="b">
        <v>0</v>
      </c>
      <c r="Q296" t="b">
        <v>0</v>
      </c>
      <c r="R296" t="s">
        <v>33</v>
      </c>
      <c r="S296" s="7" t="s">
        <v>2039</v>
      </c>
      <c r="T296" s="7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 s="17">
        <f t="shared" si="16"/>
        <v>35.650077760497666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 s="11">
        <f t="shared" si="18"/>
        <v>41562.208333333336</v>
      </c>
      <c r="N297">
        <v>1383976800</v>
      </c>
      <c r="O297" s="11">
        <f t="shared" si="19"/>
        <v>41587.25</v>
      </c>
      <c r="P297" t="b">
        <v>0</v>
      </c>
      <c r="Q297" t="b">
        <v>0</v>
      </c>
      <c r="R297" t="s">
        <v>33</v>
      </c>
      <c r="S297" s="7" t="s">
        <v>2039</v>
      </c>
      <c r="T297" s="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 s="17">
        <f t="shared" si="16"/>
        <v>54.950819672131146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 s="11">
        <f t="shared" si="18"/>
        <v>43493.25</v>
      </c>
      <c r="N298">
        <v>1550556000</v>
      </c>
      <c r="O298" s="11">
        <f t="shared" si="19"/>
        <v>43515.25</v>
      </c>
      <c r="P298" t="b">
        <v>0</v>
      </c>
      <c r="Q298" t="b">
        <v>0</v>
      </c>
      <c r="R298" t="s">
        <v>33</v>
      </c>
      <c r="S298" s="7" t="s">
        <v>2039</v>
      </c>
      <c r="T298" s="7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 s="17">
        <f t="shared" si="16"/>
        <v>94.236111111111114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 s="11">
        <f t="shared" si="18"/>
        <v>41653.25</v>
      </c>
      <c r="N299">
        <v>1390456800</v>
      </c>
      <c r="O299" s="11">
        <f t="shared" si="19"/>
        <v>41662.25</v>
      </c>
      <c r="P299" t="b">
        <v>0</v>
      </c>
      <c r="Q299" t="b">
        <v>1</v>
      </c>
      <c r="R299" t="s">
        <v>33</v>
      </c>
      <c r="S299" s="7" t="s">
        <v>2039</v>
      </c>
      <c r="T299" s="7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17">
        <f t="shared" si="16"/>
        <v>143.91428571428571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 s="11">
        <f t="shared" si="18"/>
        <v>42426.25</v>
      </c>
      <c r="N300">
        <v>1458018000</v>
      </c>
      <c r="O300" s="11">
        <f t="shared" si="19"/>
        <v>42444.208333333328</v>
      </c>
      <c r="P300" t="b">
        <v>0</v>
      </c>
      <c r="Q300" t="b">
        <v>1</v>
      </c>
      <c r="R300" t="s">
        <v>23</v>
      </c>
      <c r="S300" s="7" t="s">
        <v>2035</v>
      </c>
      <c r="T300" s="7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 s="17">
        <f t="shared" si="16"/>
        <v>51.421052631578945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 s="11">
        <f t="shared" si="18"/>
        <v>42432.25</v>
      </c>
      <c r="N301">
        <v>1461819600</v>
      </c>
      <c r="O301" s="11">
        <f t="shared" si="19"/>
        <v>42488.208333333328</v>
      </c>
      <c r="P301" t="b">
        <v>0</v>
      </c>
      <c r="Q301" t="b">
        <v>0</v>
      </c>
      <c r="R301" t="s">
        <v>17</v>
      </c>
      <c r="S301" s="7" t="s">
        <v>2033</v>
      </c>
      <c r="T301" s="7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 s="17">
        <f t="shared" si="16"/>
        <v>5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 s="11">
        <f t="shared" si="18"/>
        <v>42977.208333333328</v>
      </c>
      <c r="N302">
        <v>1504155600</v>
      </c>
      <c r="O302" s="11">
        <f t="shared" si="19"/>
        <v>42978.208333333328</v>
      </c>
      <c r="P302" t="b">
        <v>0</v>
      </c>
      <c r="Q302" t="b">
        <v>1</v>
      </c>
      <c r="R302" t="s">
        <v>68</v>
      </c>
      <c r="S302" s="7" t="s">
        <v>2047</v>
      </c>
      <c r="T302" s="7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17">
        <f t="shared" si="16"/>
        <v>1344.6666666666667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 s="11">
        <f t="shared" si="18"/>
        <v>42061.25</v>
      </c>
      <c r="N303">
        <v>1426395600</v>
      </c>
      <c r="O303" s="11">
        <f t="shared" si="19"/>
        <v>42078.208333333328</v>
      </c>
      <c r="P303" t="b">
        <v>0</v>
      </c>
      <c r="Q303" t="b">
        <v>0</v>
      </c>
      <c r="R303" t="s">
        <v>42</v>
      </c>
      <c r="S303" s="7" t="s">
        <v>2041</v>
      </c>
      <c r="T303" s="7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 s="17">
        <f t="shared" si="16"/>
        <v>31.844940867279899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 s="11">
        <f t="shared" si="18"/>
        <v>43345.208333333328</v>
      </c>
      <c r="N304">
        <v>1537074000</v>
      </c>
      <c r="O304" s="11">
        <f t="shared" si="19"/>
        <v>43359.208333333328</v>
      </c>
      <c r="P304" t="b">
        <v>0</v>
      </c>
      <c r="Q304" t="b">
        <v>0</v>
      </c>
      <c r="R304" t="s">
        <v>33</v>
      </c>
      <c r="S304" s="7" t="s">
        <v>2039</v>
      </c>
      <c r="T304" s="7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 s="17">
        <f t="shared" si="16"/>
        <v>82.617647058823536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 s="11">
        <f t="shared" si="18"/>
        <v>42376.25</v>
      </c>
      <c r="N305">
        <v>1452578400</v>
      </c>
      <c r="O305" s="11">
        <f t="shared" si="19"/>
        <v>42381.25</v>
      </c>
      <c r="P305" t="b">
        <v>0</v>
      </c>
      <c r="Q305" t="b">
        <v>0</v>
      </c>
      <c r="R305" t="s">
        <v>60</v>
      </c>
      <c r="S305" s="7" t="s">
        <v>2035</v>
      </c>
      <c r="T305" s="7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17">
        <f t="shared" si="16"/>
        <v>546.14285714285722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 s="11">
        <f t="shared" si="18"/>
        <v>42589.208333333328</v>
      </c>
      <c r="N306">
        <v>1474088400</v>
      </c>
      <c r="O306" s="11">
        <f t="shared" si="19"/>
        <v>42630.208333333328</v>
      </c>
      <c r="P306" t="b">
        <v>0</v>
      </c>
      <c r="Q306" t="b">
        <v>0</v>
      </c>
      <c r="R306" t="s">
        <v>42</v>
      </c>
      <c r="S306" s="7" t="s">
        <v>2041</v>
      </c>
      <c r="T306" s="7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17">
        <f t="shared" si="16"/>
        <v>286.21428571428572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 s="11">
        <f t="shared" si="18"/>
        <v>42448.208333333328</v>
      </c>
      <c r="N307">
        <v>1461906000</v>
      </c>
      <c r="O307" s="11">
        <f t="shared" si="19"/>
        <v>42489.208333333328</v>
      </c>
      <c r="P307" t="b">
        <v>0</v>
      </c>
      <c r="Q307" t="b">
        <v>0</v>
      </c>
      <c r="R307" t="s">
        <v>33</v>
      </c>
      <c r="S307" s="7" t="s">
        <v>2039</v>
      </c>
      <c r="T307" s="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 s="17">
        <f t="shared" si="16"/>
        <v>7.9076923076923071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 s="11">
        <f t="shared" si="18"/>
        <v>42930.208333333328</v>
      </c>
      <c r="N308">
        <v>1500267600</v>
      </c>
      <c r="O308" s="11">
        <f t="shared" si="19"/>
        <v>42933.208333333328</v>
      </c>
      <c r="P308" t="b">
        <v>0</v>
      </c>
      <c r="Q308" t="b">
        <v>1</v>
      </c>
      <c r="R308" t="s">
        <v>33</v>
      </c>
      <c r="S308" s="7" t="s">
        <v>2039</v>
      </c>
      <c r="T308" s="7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17">
        <f t="shared" si="16"/>
        <v>132.13677811550153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 s="11">
        <f t="shared" si="18"/>
        <v>41066.208333333336</v>
      </c>
      <c r="N309">
        <v>1340686800</v>
      </c>
      <c r="O309" s="11">
        <f t="shared" si="19"/>
        <v>41086.208333333336</v>
      </c>
      <c r="P309" t="b">
        <v>0</v>
      </c>
      <c r="Q309" t="b">
        <v>1</v>
      </c>
      <c r="R309" t="s">
        <v>119</v>
      </c>
      <c r="S309" s="7" t="s">
        <v>2047</v>
      </c>
      <c r="T309" s="7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 s="17">
        <f t="shared" si="16"/>
        <v>74.077834179357026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 s="11">
        <f t="shared" si="18"/>
        <v>40651.208333333336</v>
      </c>
      <c r="N310">
        <v>1303189200</v>
      </c>
      <c r="O310" s="11">
        <f t="shared" si="19"/>
        <v>40652.208333333336</v>
      </c>
      <c r="P310" t="b">
        <v>0</v>
      </c>
      <c r="Q310" t="b">
        <v>0</v>
      </c>
      <c r="R310" t="s">
        <v>33</v>
      </c>
      <c r="S310" s="7" t="s">
        <v>2039</v>
      </c>
      <c r="T310" s="7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 s="17">
        <f t="shared" si="16"/>
        <v>75.292682926829272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 s="11">
        <f t="shared" si="18"/>
        <v>40807.208333333336</v>
      </c>
      <c r="N311">
        <v>1318309200</v>
      </c>
      <c r="O311" s="11">
        <f t="shared" si="19"/>
        <v>40827.208333333336</v>
      </c>
      <c r="P311" t="b">
        <v>0</v>
      </c>
      <c r="Q311" t="b">
        <v>1</v>
      </c>
      <c r="R311" t="s">
        <v>60</v>
      </c>
      <c r="S311" s="7" t="s">
        <v>2035</v>
      </c>
      <c r="T311" s="7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 s="17">
        <f t="shared" si="16"/>
        <v>20.333333333333332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 s="11">
        <f t="shared" si="18"/>
        <v>40277.208333333336</v>
      </c>
      <c r="N312">
        <v>1272171600</v>
      </c>
      <c r="O312" s="11">
        <f t="shared" si="19"/>
        <v>40293.208333333336</v>
      </c>
      <c r="P312" t="b">
        <v>0</v>
      </c>
      <c r="Q312" t="b">
        <v>0</v>
      </c>
      <c r="R312" t="s">
        <v>89</v>
      </c>
      <c r="S312" s="7" t="s">
        <v>2050</v>
      </c>
      <c r="T312" s="7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 s="17">
        <f t="shared" si="16"/>
        <v>203.36507936507937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 s="11">
        <f t="shared" si="18"/>
        <v>40590.25</v>
      </c>
      <c r="N313">
        <v>1298872800</v>
      </c>
      <c r="O313" s="11">
        <f t="shared" si="19"/>
        <v>40602.25</v>
      </c>
      <c r="P313" t="b">
        <v>0</v>
      </c>
      <c r="Q313" t="b">
        <v>0</v>
      </c>
      <c r="R313" t="s">
        <v>33</v>
      </c>
      <c r="S313" s="7" t="s">
        <v>2039</v>
      </c>
      <c r="T313" s="7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17">
        <f t="shared" si="16"/>
        <v>310.2284263959391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 s="11">
        <f t="shared" si="18"/>
        <v>41572.208333333336</v>
      </c>
      <c r="N314">
        <v>1383282000</v>
      </c>
      <c r="O314" s="11">
        <f t="shared" si="19"/>
        <v>41579.208333333336</v>
      </c>
      <c r="P314" t="b">
        <v>0</v>
      </c>
      <c r="Q314" t="b">
        <v>0</v>
      </c>
      <c r="R314" t="s">
        <v>33</v>
      </c>
      <c r="S314" s="7" t="s">
        <v>2039</v>
      </c>
      <c r="T314" s="7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17">
        <f t="shared" si="16"/>
        <v>395.31818181818181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 s="11">
        <f t="shared" si="18"/>
        <v>40966.25</v>
      </c>
      <c r="N315">
        <v>1330495200</v>
      </c>
      <c r="O315" s="11">
        <f t="shared" si="19"/>
        <v>40968.25</v>
      </c>
      <c r="P315" t="b">
        <v>0</v>
      </c>
      <c r="Q315" t="b">
        <v>0</v>
      </c>
      <c r="R315" t="s">
        <v>23</v>
      </c>
      <c r="S315" s="7" t="s">
        <v>2035</v>
      </c>
      <c r="T315" s="7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 s="17">
        <f t="shared" si="16"/>
        <v>294.71428571428572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 s="11">
        <f t="shared" si="18"/>
        <v>43536.208333333328</v>
      </c>
      <c r="N316">
        <v>1552798800</v>
      </c>
      <c r="O316" s="11">
        <f t="shared" si="19"/>
        <v>43541.208333333328</v>
      </c>
      <c r="P316" t="b">
        <v>0</v>
      </c>
      <c r="Q316" t="b">
        <v>1</v>
      </c>
      <c r="R316" t="s">
        <v>42</v>
      </c>
      <c r="S316" s="7" t="s">
        <v>2041</v>
      </c>
      <c r="T316" s="7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 s="17">
        <f t="shared" si="16"/>
        <v>33.89473684210526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 s="11">
        <f t="shared" si="18"/>
        <v>41783.208333333336</v>
      </c>
      <c r="N317">
        <v>1403413200</v>
      </c>
      <c r="O317" s="11">
        <f t="shared" si="19"/>
        <v>41812.208333333336</v>
      </c>
      <c r="P317" t="b">
        <v>0</v>
      </c>
      <c r="Q317" t="b">
        <v>0</v>
      </c>
      <c r="R317" t="s">
        <v>33</v>
      </c>
      <c r="S317" s="7" t="s">
        <v>2039</v>
      </c>
      <c r="T317" s="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 s="17">
        <f t="shared" si="16"/>
        <v>66.677083333333329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 s="11">
        <f t="shared" si="18"/>
        <v>43788.25</v>
      </c>
      <c r="N318">
        <v>1574229600</v>
      </c>
      <c r="O318" s="11">
        <f t="shared" si="19"/>
        <v>43789.25</v>
      </c>
      <c r="P318" t="b">
        <v>0</v>
      </c>
      <c r="Q318" t="b">
        <v>1</v>
      </c>
      <c r="R318" t="s">
        <v>17</v>
      </c>
      <c r="S318" s="7" t="s">
        <v>2033</v>
      </c>
      <c r="T318" s="7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 s="17">
        <f t="shared" si="16"/>
        <v>19.227272727272727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 s="11">
        <f t="shared" si="18"/>
        <v>42869.208333333328</v>
      </c>
      <c r="N319">
        <v>1495861200</v>
      </c>
      <c r="O319" s="11">
        <f t="shared" si="19"/>
        <v>42882.208333333328</v>
      </c>
      <c r="P319" t="b">
        <v>0</v>
      </c>
      <c r="Q319" t="b">
        <v>0</v>
      </c>
      <c r="R319" t="s">
        <v>33</v>
      </c>
      <c r="S319" s="7" t="s">
        <v>2039</v>
      </c>
      <c r="T319" s="7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 s="17">
        <f t="shared" si="16"/>
        <v>15.842105263157894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 s="11">
        <f t="shared" si="18"/>
        <v>41684.25</v>
      </c>
      <c r="N320">
        <v>1392530400</v>
      </c>
      <c r="O320" s="11">
        <f t="shared" si="19"/>
        <v>41686.25</v>
      </c>
      <c r="P320" t="b">
        <v>0</v>
      </c>
      <c r="Q320" t="b">
        <v>0</v>
      </c>
      <c r="R320" t="s">
        <v>23</v>
      </c>
      <c r="S320" s="7" t="s">
        <v>2035</v>
      </c>
      <c r="T320" s="7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 s="17">
        <f t="shared" si="16"/>
        <v>38.702380952380956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 s="11">
        <f t="shared" si="18"/>
        <v>40402.208333333336</v>
      </c>
      <c r="N321">
        <v>1283662800</v>
      </c>
      <c r="O321" s="11">
        <f t="shared" si="19"/>
        <v>40426.208333333336</v>
      </c>
      <c r="P321" t="b">
        <v>0</v>
      </c>
      <c r="Q321" t="b">
        <v>0</v>
      </c>
      <c r="R321" t="s">
        <v>28</v>
      </c>
      <c r="S321" s="7" t="s">
        <v>2037</v>
      </c>
      <c r="T321" s="7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 s="17">
        <f t="shared" si="16"/>
        <v>9.5876777251184837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 s="11">
        <f t="shared" si="18"/>
        <v>40673.208333333336</v>
      </c>
      <c r="N322">
        <v>1305781200</v>
      </c>
      <c r="O322" s="11">
        <f t="shared" si="19"/>
        <v>40682.208333333336</v>
      </c>
      <c r="P322" t="b">
        <v>0</v>
      </c>
      <c r="Q322" t="b">
        <v>0</v>
      </c>
      <c r="R322" t="s">
        <v>119</v>
      </c>
      <c r="S322" s="7" t="s">
        <v>2047</v>
      </c>
      <c r="T322" s="7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 s="17">
        <f t="shared" ref="G323:G386" si="20">SUM(E323/D323)*100</f>
        <v>94.144366197183089</v>
      </c>
      <c r="H323">
        <v>2468</v>
      </c>
      <c r="I323" s="6">
        <f t="shared" ref="I323:I386" si="21">AVERAGE(E323/H323)</f>
        <v>65.000810372771468</v>
      </c>
      <c r="J323" t="s">
        <v>21</v>
      </c>
      <c r="K323" t="s">
        <v>22</v>
      </c>
      <c r="L323">
        <v>1301634000</v>
      </c>
      <c r="M323" s="11">
        <f t="shared" ref="M323:M386" si="22">(((L323/60)/60)/24)+DATE(1970,1,1)</f>
        <v>40634.208333333336</v>
      </c>
      <c r="N323">
        <v>1302325200</v>
      </c>
      <c r="O323" s="11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s="7" t="s">
        <v>2041</v>
      </c>
      <c r="T323" s="7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17">
        <f t="shared" si="20"/>
        <v>166.56234096692114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 s="11">
        <f t="shared" si="22"/>
        <v>40507.25</v>
      </c>
      <c r="N324">
        <v>1291788000</v>
      </c>
      <c r="O324" s="11">
        <f t="shared" si="23"/>
        <v>40520.25</v>
      </c>
      <c r="P324" t="b">
        <v>0</v>
      </c>
      <c r="Q324" t="b">
        <v>0</v>
      </c>
      <c r="R324" t="s">
        <v>33</v>
      </c>
      <c r="S324" s="7" t="s">
        <v>2039</v>
      </c>
      <c r="T324" s="7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 s="17">
        <f t="shared" si="20"/>
        <v>24.134831460674157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 s="11">
        <f t="shared" si="22"/>
        <v>41725.208333333336</v>
      </c>
      <c r="N325">
        <v>1396069200</v>
      </c>
      <c r="O325" s="11">
        <f t="shared" si="23"/>
        <v>41727.208333333336</v>
      </c>
      <c r="P325" t="b">
        <v>0</v>
      </c>
      <c r="Q325" t="b">
        <v>0</v>
      </c>
      <c r="R325" t="s">
        <v>42</v>
      </c>
      <c r="S325" s="7" t="s">
        <v>2041</v>
      </c>
      <c r="T325" s="7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17">
        <f t="shared" si="20"/>
        <v>164.05633802816902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 s="11">
        <f t="shared" si="22"/>
        <v>42176.208333333328</v>
      </c>
      <c r="N326">
        <v>1435899600</v>
      </c>
      <c r="O326" s="11">
        <f t="shared" si="23"/>
        <v>42188.208333333328</v>
      </c>
      <c r="P326" t="b">
        <v>0</v>
      </c>
      <c r="Q326" t="b">
        <v>1</v>
      </c>
      <c r="R326" t="s">
        <v>33</v>
      </c>
      <c r="S326" s="7" t="s">
        <v>2039</v>
      </c>
      <c r="T326" s="7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 s="17">
        <f t="shared" si="20"/>
        <v>90.723076923076931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 s="11">
        <f t="shared" si="22"/>
        <v>43267.208333333328</v>
      </c>
      <c r="N327">
        <v>1531112400</v>
      </c>
      <c r="O327" s="11">
        <f t="shared" si="23"/>
        <v>43290.208333333328</v>
      </c>
      <c r="P327" t="b">
        <v>0</v>
      </c>
      <c r="Q327" t="b">
        <v>1</v>
      </c>
      <c r="R327" t="s">
        <v>33</v>
      </c>
      <c r="S327" s="7" t="s">
        <v>2039</v>
      </c>
      <c r="T327" s="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 s="17">
        <f t="shared" si="20"/>
        <v>46.194444444444443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 s="11">
        <f t="shared" si="22"/>
        <v>42364.25</v>
      </c>
      <c r="N328">
        <v>1451628000</v>
      </c>
      <c r="O328" s="11">
        <f t="shared" si="23"/>
        <v>42370.25</v>
      </c>
      <c r="P328" t="b">
        <v>0</v>
      </c>
      <c r="Q328" t="b">
        <v>0</v>
      </c>
      <c r="R328" t="s">
        <v>71</v>
      </c>
      <c r="S328" s="7" t="s">
        <v>2041</v>
      </c>
      <c r="T328" s="7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 s="17">
        <f t="shared" si="20"/>
        <v>38.53846153846154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 s="11">
        <f t="shared" si="22"/>
        <v>43705.208333333328</v>
      </c>
      <c r="N329">
        <v>1567314000</v>
      </c>
      <c r="O329" s="11">
        <f t="shared" si="23"/>
        <v>43709.208333333328</v>
      </c>
      <c r="P329" t="b">
        <v>0</v>
      </c>
      <c r="Q329" t="b">
        <v>1</v>
      </c>
      <c r="R329" t="s">
        <v>33</v>
      </c>
      <c r="S329" s="7" t="s">
        <v>2039</v>
      </c>
      <c r="T329" s="7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 s="17">
        <f t="shared" si="20"/>
        <v>133.56231003039514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 s="11">
        <f t="shared" si="22"/>
        <v>43434.25</v>
      </c>
      <c r="N330">
        <v>1544508000</v>
      </c>
      <c r="O330" s="11">
        <f t="shared" si="23"/>
        <v>43445.25</v>
      </c>
      <c r="P330" t="b">
        <v>0</v>
      </c>
      <c r="Q330" t="b">
        <v>0</v>
      </c>
      <c r="R330" t="s">
        <v>23</v>
      </c>
      <c r="S330" s="7" t="s">
        <v>2035</v>
      </c>
      <c r="T330" s="7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 s="17">
        <f t="shared" si="20"/>
        <v>22.896588486140725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 s="11">
        <f t="shared" si="22"/>
        <v>42716.25</v>
      </c>
      <c r="N331">
        <v>1482472800</v>
      </c>
      <c r="O331" s="11">
        <f t="shared" si="23"/>
        <v>42727.25</v>
      </c>
      <c r="P331" t="b">
        <v>0</v>
      </c>
      <c r="Q331" t="b">
        <v>0</v>
      </c>
      <c r="R331" t="s">
        <v>89</v>
      </c>
      <c r="S331" s="7" t="s">
        <v>2050</v>
      </c>
      <c r="T331" s="7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17">
        <f t="shared" si="20"/>
        <v>184.95548961424333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 s="11">
        <f t="shared" si="22"/>
        <v>43077.25</v>
      </c>
      <c r="N332">
        <v>1512799200</v>
      </c>
      <c r="O332" s="11">
        <f t="shared" si="23"/>
        <v>43078.25</v>
      </c>
      <c r="P332" t="b">
        <v>0</v>
      </c>
      <c r="Q332" t="b">
        <v>0</v>
      </c>
      <c r="R332" t="s">
        <v>42</v>
      </c>
      <c r="S332" s="7" t="s">
        <v>2041</v>
      </c>
      <c r="T332" s="7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 s="17">
        <f t="shared" si="20"/>
        <v>443.72727272727275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 s="11">
        <f t="shared" si="22"/>
        <v>40896.25</v>
      </c>
      <c r="N333">
        <v>1324360800</v>
      </c>
      <c r="O333" s="11">
        <f t="shared" si="23"/>
        <v>40897.25</v>
      </c>
      <c r="P333" t="b">
        <v>0</v>
      </c>
      <c r="Q333" t="b">
        <v>0</v>
      </c>
      <c r="R333" t="s">
        <v>17</v>
      </c>
      <c r="S333" s="7" t="s">
        <v>2033</v>
      </c>
      <c r="T333" s="7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17">
        <f t="shared" si="20"/>
        <v>199.9806763285024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 s="11">
        <f t="shared" si="22"/>
        <v>41361.208333333336</v>
      </c>
      <c r="N334">
        <v>1364533200</v>
      </c>
      <c r="O334" s="11">
        <f t="shared" si="23"/>
        <v>41362.208333333336</v>
      </c>
      <c r="P334" t="b">
        <v>0</v>
      </c>
      <c r="Q334" t="b">
        <v>0</v>
      </c>
      <c r="R334" t="s">
        <v>65</v>
      </c>
      <c r="S334" s="7" t="s">
        <v>2037</v>
      </c>
      <c r="T334" s="7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17">
        <f t="shared" si="20"/>
        <v>123.95833333333333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 s="11">
        <f t="shared" si="22"/>
        <v>43424.25</v>
      </c>
      <c r="N335">
        <v>1545112800</v>
      </c>
      <c r="O335" s="11">
        <f t="shared" si="23"/>
        <v>43452.25</v>
      </c>
      <c r="P335" t="b">
        <v>0</v>
      </c>
      <c r="Q335" t="b">
        <v>0</v>
      </c>
      <c r="R335" t="s">
        <v>33</v>
      </c>
      <c r="S335" s="7" t="s">
        <v>2039</v>
      </c>
      <c r="T335" s="7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 s="17">
        <f t="shared" si="20"/>
        <v>186.61329305135951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 s="11">
        <f t="shared" si="22"/>
        <v>43110.25</v>
      </c>
      <c r="N336">
        <v>1516168800</v>
      </c>
      <c r="O336" s="11">
        <f t="shared" si="23"/>
        <v>43117.25</v>
      </c>
      <c r="P336" t="b">
        <v>0</v>
      </c>
      <c r="Q336" t="b">
        <v>0</v>
      </c>
      <c r="R336" t="s">
        <v>23</v>
      </c>
      <c r="S336" s="7" t="s">
        <v>2035</v>
      </c>
      <c r="T336" s="7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17">
        <f t="shared" si="20"/>
        <v>114.28538550057536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 s="11">
        <f t="shared" si="22"/>
        <v>43784.25</v>
      </c>
      <c r="N337">
        <v>1574920800</v>
      </c>
      <c r="O337" s="11">
        <f t="shared" si="23"/>
        <v>43797.25</v>
      </c>
      <c r="P337" t="b">
        <v>0</v>
      </c>
      <c r="Q337" t="b">
        <v>0</v>
      </c>
      <c r="R337" t="s">
        <v>23</v>
      </c>
      <c r="S337" s="7" t="s">
        <v>2035</v>
      </c>
      <c r="T337" s="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 s="17">
        <f t="shared" si="20"/>
        <v>97.032531824611041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 s="11">
        <f t="shared" si="22"/>
        <v>40527.25</v>
      </c>
      <c r="N338">
        <v>1292479200</v>
      </c>
      <c r="O338" s="11">
        <f t="shared" si="23"/>
        <v>40528.25</v>
      </c>
      <c r="P338" t="b">
        <v>0</v>
      </c>
      <c r="Q338" t="b">
        <v>1</v>
      </c>
      <c r="R338" t="s">
        <v>23</v>
      </c>
      <c r="S338" s="7" t="s">
        <v>2035</v>
      </c>
      <c r="T338" s="7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17">
        <f t="shared" si="20"/>
        <v>122.81904761904762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 s="11">
        <f t="shared" si="22"/>
        <v>43780.25</v>
      </c>
      <c r="N339">
        <v>1573538400</v>
      </c>
      <c r="O339" s="11">
        <f t="shared" si="23"/>
        <v>43781.25</v>
      </c>
      <c r="P339" t="b">
        <v>0</v>
      </c>
      <c r="Q339" t="b">
        <v>0</v>
      </c>
      <c r="R339" t="s">
        <v>33</v>
      </c>
      <c r="S339" s="7" t="s">
        <v>2039</v>
      </c>
      <c r="T339" s="7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17">
        <f t="shared" si="20"/>
        <v>179.14326647564468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 s="11">
        <f t="shared" si="22"/>
        <v>40821.208333333336</v>
      </c>
      <c r="N340">
        <v>1320382800</v>
      </c>
      <c r="O340" s="11">
        <f t="shared" si="23"/>
        <v>40851.208333333336</v>
      </c>
      <c r="P340" t="b">
        <v>0</v>
      </c>
      <c r="Q340" t="b">
        <v>0</v>
      </c>
      <c r="R340" t="s">
        <v>33</v>
      </c>
      <c r="S340" s="7" t="s">
        <v>2039</v>
      </c>
      <c r="T340" s="7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 s="17">
        <f t="shared" si="20"/>
        <v>79.951577402787962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 s="11">
        <f t="shared" si="22"/>
        <v>42949.208333333328</v>
      </c>
      <c r="N341">
        <v>1502859600</v>
      </c>
      <c r="O341" s="11">
        <f t="shared" si="23"/>
        <v>42963.208333333328</v>
      </c>
      <c r="P341" t="b">
        <v>0</v>
      </c>
      <c r="Q341" t="b">
        <v>0</v>
      </c>
      <c r="R341" t="s">
        <v>33</v>
      </c>
      <c r="S341" s="7" t="s">
        <v>2039</v>
      </c>
      <c r="T341" s="7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 s="17">
        <f t="shared" si="20"/>
        <v>94.242587601078171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 s="11">
        <f t="shared" si="22"/>
        <v>40889.25</v>
      </c>
      <c r="N342">
        <v>1323756000</v>
      </c>
      <c r="O342" s="11">
        <f t="shared" si="23"/>
        <v>40890.25</v>
      </c>
      <c r="P342" t="b">
        <v>0</v>
      </c>
      <c r="Q342" t="b">
        <v>0</v>
      </c>
      <c r="R342" t="s">
        <v>122</v>
      </c>
      <c r="S342" s="7" t="s">
        <v>2054</v>
      </c>
      <c r="T342" s="7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 s="17">
        <f t="shared" si="20"/>
        <v>84.669291338582681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 s="11">
        <f t="shared" si="22"/>
        <v>42244.208333333328</v>
      </c>
      <c r="N343">
        <v>1441342800</v>
      </c>
      <c r="O343" s="11">
        <f t="shared" si="23"/>
        <v>42251.208333333328</v>
      </c>
      <c r="P343" t="b">
        <v>0</v>
      </c>
      <c r="Q343" t="b">
        <v>0</v>
      </c>
      <c r="R343" t="s">
        <v>60</v>
      </c>
      <c r="S343" s="7" t="s">
        <v>2035</v>
      </c>
      <c r="T343" s="7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 s="17">
        <f t="shared" si="20"/>
        <v>66.521920668058456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 s="11">
        <f t="shared" si="22"/>
        <v>41475.208333333336</v>
      </c>
      <c r="N344">
        <v>1375333200</v>
      </c>
      <c r="O344" s="11">
        <f t="shared" si="23"/>
        <v>41487.208333333336</v>
      </c>
      <c r="P344" t="b">
        <v>0</v>
      </c>
      <c r="Q344" t="b">
        <v>0</v>
      </c>
      <c r="R344" t="s">
        <v>33</v>
      </c>
      <c r="S344" s="7" t="s">
        <v>2039</v>
      </c>
      <c r="T344" s="7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 s="17">
        <f t="shared" si="20"/>
        <v>53.922222222222224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 s="11">
        <f t="shared" si="22"/>
        <v>41597.25</v>
      </c>
      <c r="N345">
        <v>1389420000</v>
      </c>
      <c r="O345" s="11">
        <f t="shared" si="23"/>
        <v>41650.25</v>
      </c>
      <c r="P345" t="b">
        <v>0</v>
      </c>
      <c r="Q345" t="b">
        <v>0</v>
      </c>
      <c r="R345" t="s">
        <v>33</v>
      </c>
      <c r="S345" s="7" t="s">
        <v>2039</v>
      </c>
      <c r="T345" s="7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 s="17">
        <f t="shared" si="20"/>
        <v>41.983299595141702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 s="11">
        <f t="shared" si="22"/>
        <v>43122.25</v>
      </c>
      <c r="N346">
        <v>1520056800</v>
      </c>
      <c r="O346" s="11">
        <f t="shared" si="23"/>
        <v>43162.25</v>
      </c>
      <c r="P346" t="b">
        <v>0</v>
      </c>
      <c r="Q346" t="b">
        <v>0</v>
      </c>
      <c r="R346" t="s">
        <v>89</v>
      </c>
      <c r="S346" s="7" t="s">
        <v>2050</v>
      </c>
      <c r="T346" s="7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 s="17">
        <f t="shared" si="20"/>
        <v>14.69479695431472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 s="11">
        <f t="shared" si="22"/>
        <v>42194.208333333328</v>
      </c>
      <c r="N347">
        <v>1436504400</v>
      </c>
      <c r="O347" s="11">
        <f t="shared" si="23"/>
        <v>42195.208333333328</v>
      </c>
      <c r="P347" t="b">
        <v>0</v>
      </c>
      <c r="Q347" t="b">
        <v>0</v>
      </c>
      <c r="R347" t="s">
        <v>53</v>
      </c>
      <c r="S347" s="7" t="s">
        <v>2041</v>
      </c>
      <c r="T347" s="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 s="17">
        <f t="shared" si="20"/>
        <v>34.475000000000001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 s="11">
        <f t="shared" si="22"/>
        <v>42971.208333333328</v>
      </c>
      <c r="N348">
        <v>1508302800</v>
      </c>
      <c r="O348" s="11">
        <f t="shared" si="23"/>
        <v>43026.208333333328</v>
      </c>
      <c r="P348" t="b">
        <v>0</v>
      </c>
      <c r="Q348" t="b">
        <v>1</v>
      </c>
      <c r="R348" t="s">
        <v>60</v>
      </c>
      <c r="S348" s="7" t="s">
        <v>2035</v>
      </c>
      <c r="T348" s="7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17">
        <f t="shared" si="20"/>
        <v>1400.7777777777778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 s="11">
        <f t="shared" si="22"/>
        <v>42046.25</v>
      </c>
      <c r="N349">
        <v>1425708000</v>
      </c>
      <c r="O349" s="11">
        <f t="shared" si="23"/>
        <v>42070.25</v>
      </c>
      <c r="P349" t="b">
        <v>0</v>
      </c>
      <c r="Q349" t="b">
        <v>0</v>
      </c>
      <c r="R349" t="s">
        <v>28</v>
      </c>
      <c r="S349" s="7" t="s">
        <v>2037</v>
      </c>
      <c r="T349" s="7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 s="17">
        <f t="shared" si="20"/>
        <v>71.770351758793964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 s="11">
        <f t="shared" si="22"/>
        <v>42782.25</v>
      </c>
      <c r="N350">
        <v>1488348000</v>
      </c>
      <c r="O350" s="11">
        <f t="shared" si="23"/>
        <v>42795.25</v>
      </c>
      <c r="P350" t="b">
        <v>0</v>
      </c>
      <c r="Q350" t="b">
        <v>0</v>
      </c>
      <c r="R350" t="s">
        <v>17</v>
      </c>
      <c r="S350" s="7" t="s">
        <v>2033</v>
      </c>
      <c r="T350" s="7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 s="17">
        <f t="shared" si="20"/>
        <v>53.074115044247783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 s="11">
        <f t="shared" si="22"/>
        <v>42930.208333333328</v>
      </c>
      <c r="N351">
        <v>1502600400</v>
      </c>
      <c r="O351" s="11">
        <f t="shared" si="23"/>
        <v>42960.208333333328</v>
      </c>
      <c r="P351" t="b">
        <v>0</v>
      </c>
      <c r="Q351" t="b">
        <v>0</v>
      </c>
      <c r="R351" t="s">
        <v>33</v>
      </c>
      <c r="S351" s="7" t="s">
        <v>2039</v>
      </c>
      <c r="T351" s="7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 s="17">
        <f t="shared" si="20"/>
        <v>5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 s="11">
        <f t="shared" si="22"/>
        <v>42144.208333333328</v>
      </c>
      <c r="N352">
        <v>1433653200</v>
      </c>
      <c r="O352" s="11">
        <f t="shared" si="23"/>
        <v>42162.208333333328</v>
      </c>
      <c r="P352" t="b">
        <v>0</v>
      </c>
      <c r="Q352" t="b">
        <v>1</v>
      </c>
      <c r="R352" t="s">
        <v>159</v>
      </c>
      <c r="S352" s="7" t="s">
        <v>2035</v>
      </c>
      <c r="T352" s="7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17">
        <f t="shared" si="20"/>
        <v>127.70715249662618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 s="11">
        <f t="shared" si="22"/>
        <v>42240.208333333328</v>
      </c>
      <c r="N353">
        <v>1441602000</v>
      </c>
      <c r="O353" s="11">
        <f t="shared" si="23"/>
        <v>42254.208333333328</v>
      </c>
      <c r="P353" t="b">
        <v>0</v>
      </c>
      <c r="Q353" t="b">
        <v>0</v>
      </c>
      <c r="R353" t="s">
        <v>23</v>
      </c>
      <c r="S353" s="7" t="s">
        <v>2035</v>
      </c>
      <c r="T353" s="7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 s="17">
        <f t="shared" si="20"/>
        <v>34.892857142857139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 s="11">
        <f t="shared" si="22"/>
        <v>42315.25</v>
      </c>
      <c r="N354">
        <v>1447567200</v>
      </c>
      <c r="O354" s="11">
        <f t="shared" si="23"/>
        <v>42323.25</v>
      </c>
      <c r="P354" t="b">
        <v>0</v>
      </c>
      <c r="Q354" t="b">
        <v>0</v>
      </c>
      <c r="R354" t="s">
        <v>33</v>
      </c>
      <c r="S354" s="7" t="s">
        <v>2039</v>
      </c>
      <c r="T354" s="7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 s="17">
        <f t="shared" si="20"/>
        <v>410.59821428571428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 s="11">
        <f t="shared" si="22"/>
        <v>43651.208333333328</v>
      </c>
      <c r="N355">
        <v>1562389200</v>
      </c>
      <c r="O355" s="11">
        <f t="shared" si="23"/>
        <v>43652.208333333328</v>
      </c>
      <c r="P355" t="b">
        <v>0</v>
      </c>
      <c r="Q355" t="b">
        <v>0</v>
      </c>
      <c r="R355" t="s">
        <v>33</v>
      </c>
      <c r="S355" s="7" t="s">
        <v>2039</v>
      </c>
      <c r="T355" s="7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17">
        <f t="shared" si="20"/>
        <v>123.73770491803278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 s="11">
        <f t="shared" si="22"/>
        <v>41520.208333333336</v>
      </c>
      <c r="N356">
        <v>1378789200</v>
      </c>
      <c r="O356" s="11">
        <f t="shared" si="23"/>
        <v>41527.208333333336</v>
      </c>
      <c r="P356" t="b">
        <v>0</v>
      </c>
      <c r="Q356" t="b">
        <v>0</v>
      </c>
      <c r="R356" t="s">
        <v>42</v>
      </c>
      <c r="S356" s="7" t="s">
        <v>2041</v>
      </c>
      <c r="T356" s="7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 s="17">
        <f t="shared" si="20"/>
        <v>58.973684210526315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 s="11">
        <f t="shared" si="22"/>
        <v>42757.25</v>
      </c>
      <c r="N357">
        <v>1488520800</v>
      </c>
      <c r="O357" s="11">
        <f t="shared" si="23"/>
        <v>42797.25</v>
      </c>
      <c r="P357" t="b">
        <v>0</v>
      </c>
      <c r="Q357" t="b">
        <v>0</v>
      </c>
      <c r="R357" t="s">
        <v>65</v>
      </c>
      <c r="S357" s="7" t="s">
        <v>2037</v>
      </c>
      <c r="T357" s="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 s="17">
        <f t="shared" si="20"/>
        <v>36.892473118279568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 s="11">
        <f t="shared" si="22"/>
        <v>40922.25</v>
      </c>
      <c r="N358">
        <v>1327298400</v>
      </c>
      <c r="O358" s="11">
        <f t="shared" si="23"/>
        <v>40931.25</v>
      </c>
      <c r="P358" t="b">
        <v>0</v>
      </c>
      <c r="Q358" t="b">
        <v>0</v>
      </c>
      <c r="R358" t="s">
        <v>33</v>
      </c>
      <c r="S358" s="7" t="s">
        <v>2039</v>
      </c>
      <c r="T358" s="7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17">
        <f t="shared" si="20"/>
        <v>184.91304347826087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 s="11">
        <f t="shared" si="22"/>
        <v>42250.208333333328</v>
      </c>
      <c r="N359">
        <v>1443416400</v>
      </c>
      <c r="O359" s="11">
        <f t="shared" si="23"/>
        <v>42275.208333333328</v>
      </c>
      <c r="P359" t="b">
        <v>0</v>
      </c>
      <c r="Q359" t="b">
        <v>0</v>
      </c>
      <c r="R359" t="s">
        <v>89</v>
      </c>
      <c r="S359" s="7" t="s">
        <v>2050</v>
      </c>
      <c r="T359" s="7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 s="17">
        <f t="shared" si="20"/>
        <v>11.814432989690722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 s="11">
        <f t="shared" si="22"/>
        <v>43322.208333333328</v>
      </c>
      <c r="N360">
        <v>1534136400</v>
      </c>
      <c r="O360" s="11">
        <f t="shared" si="23"/>
        <v>43325.208333333328</v>
      </c>
      <c r="P360" t="b">
        <v>1</v>
      </c>
      <c r="Q360" t="b">
        <v>0</v>
      </c>
      <c r="R360" t="s">
        <v>122</v>
      </c>
      <c r="S360" s="7" t="s">
        <v>2054</v>
      </c>
      <c r="T360" s="7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 s="17">
        <f t="shared" si="20"/>
        <v>298.7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 s="11">
        <f t="shared" si="22"/>
        <v>40782.208333333336</v>
      </c>
      <c r="N361">
        <v>1315026000</v>
      </c>
      <c r="O361" s="11">
        <f t="shared" si="23"/>
        <v>40789.208333333336</v>
      </c>
      <c r="P361" t="b">
        <v>0</v>
      </c>
      <c r="Q361" t="b">
        <v>0</v>
      </c>
      <c r="R361" t="s">
        <v>71</v>
      </c>
      <c r="S361" s="7" t="s">
        <v>2041</v>
      </c>
      <c r="T361" s="7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17">
        <f t="shared" si="20"/>
        <v>226.35175879396985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 s="11">
        <f t="shared" si="22"/>
        <v>40544.25</v>
      </c>
      <c r="N362">
        <v>1295071200</v>
      </c>
      <c r="O362" s="11">
        <f t="shared" si="23"/>
        <v>40558.25</v>
      </c>
      <c r="P362" t="b">
        <v>0</v>
      </c>
      <c r="Q362" t="b">
        <v>1</v>
      </c>
      <c r="R362" t="s">
        <v>33</v>
      </c>
      <c r="S362" s="7" t="s">
        <v>2039</v>
      </c>
      <c r="T362" s="7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17">
        <f t="shared" si="20"/>
        <v>173.56363636363636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 s="11">
        <f t="shared" si="22"/>
        <v>43015.208333333328</v>
      </c>
      <c r="N363">
        <v>1509426000</v>
      </c>
      <c r="O363" s="11">
        <f t="shared" si="23"/>
        <v>43039.208333333328</v>
      </c>
      <c r="P363" t="b">
        <v>0</v>
      </c>
      <c r="Q363" t="b">
        <v>0</v>
      </c>
      <c r="R363" t="s">
        <v>33</v>
      </c>
      <c r="S363" s="7" t="s">
        <v>2039</v>
      </c>
      <c r="T363" s="7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 s="17">
        <f t="shared" si="20"/>
        <v>371.75675675675677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 s="11">
        <f t="shared" si="22"/>
        <v>40570.25</v>
      </c>
      <c r="N364">
        <v>1299391200</v>
      </c>
      <c r="O364" s="11">
        <f t="shared" si="23"/>
        <v>40608.25</v>
      </c>
      <c r="P364" t="b">
        <v>0</v>
      </c>
      <c r="Q364" t="b">
        <v>0</v>
      </c>
      <c r="R364" t="s">
        <v>23</v>
      </c>
      <c r="S364" s="7" t="s">
        <v>2035</v>
      </c>
      <c r="T364" s="7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17">
        <f t="shared" si="20"/>
        <v>160.19230769230771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 s="11">
        <f t="shared" si="22"/>
        <v>40904.25</v>
      </c>
      <c r="N365">
        <v>1325052000</v>
      </c>
      <c r="O365" s="11">
        <f t="shared" si="23"/>
        <v>40905.25</v>
      </c>
      <c r="P365" t="b">
        <v>0</v>
      </c>
      <c r="Q365" t="b">
        <v>0</v>
      </c>
      <c r="R365" t="s">
        <v>23</v>
      </c>
      <c r="S365" s="7" t="s">
        <v>2035</v>
      </c>
      <c r="T365" s="7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 s="17">
        <f t="shared" si="20"/>
        <v>1616.3333333333335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 s="11">
        <f t="shared" si="22"/>
        <v>43164.25</v>
      </c>
      <c r="N366">
        <v>1522818000</v>
      </c>
      <c r="O366" s="11">
        <f t="shared" si="23"/>
        <v>43194.208333333328</v>
      </c>
      <c r="P366" t="b">
        <v>0</v>
      </c>
      <c r="Q366" t="b">
        <v>0</v>
      </c>
      <c r="R366" t="s">
        <v>60</v>
      </c>
      <c r="S366" s="7" t="s">
        <v>2035</v>
      </c>
      <c r="T366" s="7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17">
        <f t="shared" si="20"/>
        <v>733.4375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 s="11">
        <f t="shared" si="22"/>
        <v>42733.25</v>
      </c>
      <c r="N367">
        <v>1485324000</v>
      </c>
      <c r="O367" s="11">
        <f t="shared" si="23"/>
        <v>42760.25</v>
      </c>
      <c r="P367" t="b">
        <v>0</v>
      </c>
      <c r="Q367" t="b">
        <v>0</v>
      </c>
      <c r="R367" t="s">
        <v>33</v>
      </c>
      <c r="S367" s="7" t="s">
        <v>2039</v>
      </c>
      <c r="T367" s="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17">
        <f t="shared" si="20"/>
        <v>592.11111111111109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 s="11">
        <f t="shared" si="22"/>
        <v>40546.25</v>
      </c>
      <c r="N368">
        <v>1294120800</v>
      </c>
      <c r="O368" s="11">
        <f t="shared" si="23"/>
        <v>40547.25</v>
      </c>
      <c r="P368" t="b">
        <v>0</v>
      </c>
      <c r="Q368" t="b">
        <v>1</v>
      </c>
      <c r="R368" t="s">
        <v>33</v>
      </c>
      <c r="S368" s="7" t="s">
        <v>2039</v>
      </c>
      <c r="T368" s="7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 s="17">
        <f t="shared" si="20"/>
        <v>18.888888888888889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 s="11">
        <f t="shared" si="22"/>
        <v>41930.208333333336</v>
      </c>
      <c r="N369">
        <v>1415685600</v>
      </c>
      <c r="O369" s="11">
        <f t="shared" si="23"/>
        <v>41954.25</v>
      </c>
      <c r="P369" t="b">
        <v>0</v>
      </c>
      <c r="Q369" t="b">
        <v>1</v>
      </c>
      <c r="R369" t="s">
        <v>33</v>
      </c>
      <c r="S369" s="7" t="s">
        <v>2039</v>
      </c>
      <c r="T369" s="7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17">
        <f t="shared" si="20"/>
        <v>276.80769230769232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 s="11">
        <f t="shared" si="22"/>
        <v>40464.208333333336</v>
      </c>
      <c r="N370">
        <v>1288933200</v>
      </c>
      <c r="O370" s="11">
        <f t="shared" si="23"/>
        <v>40487.208333333336</v>
      </c>
      <c r="P370" t="b">
        <v>0</v>
      </c>
      <c r="Q370" t="b">
        <v>1</v>
      </c>
      <c r="R370" t="s">
        <v>42</v>
      </c>
      <c r="S370" s="7" t="s">
        <v>2041</v>
      </c>
      <c r="T370" s="7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17">
        <f t="shared" si="20"/>
        <v>273.01851851851848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 s="11">
        <f t="shared" si="22"/>
        <v>41308.25</v>
      </c>
      <c r="N371">
        <v>1363237200</v>
      </c>
      <c r="O371" s="11">
        <f t="shared" si="23"/>
        <v>41347.208333333336</v>
      </c>
      <c r="P371" t="b">
        <v>0</v>
      </c>
      <c r="Q371" t="b">
        <v>1</v>
      </c>
      <c r="R371" t="s">
        <v>269</v>
      </c>
      <c r="S371" s="7" t="s">
        <v>2041</v>
      </c>
      <c r="T371" s="7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 s="17">
        <f t="shared" si="20"/>
        <v>159.36331255565449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 s="11">
        <f t="shared" si="22"/>
        <v>43570.208333333328</v>
      </c>
      <c r="N372">
        <v>1555822800</v>
      </c>
      <c r="O372" s="11">
        <f t="shared" si="23"/>
        <v>43576.208333333328</v>
      </c>
      <c r="P372" t="b">
        <v>0</v>
      </c>
      <c r="Q372" t="b">
        <v>0</v>
      </c>
      <c r="R372" t="s">
        <v>33</v>
      </c>
      <c r="S372" s="7" t="s">
        <v>2039</v>
      </c>
      <c r="T372" s="7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 s="17">
        <f t="shared" si="20"/>
        <v>67.869978858350947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 s="11">
        <f t="shared" si="22"/>
        <v>42043.25</v>
      </c>
      <c r="N373">
        <v>1427778000</v>
      </c>
      <c r="O373" s="11">
        <f t="shared" si="23"/>
        <v>42094.208333333328</v>
      </c>
      <c r="P373" t="b">
        <v>0</v>
      </c>
      <c r="Q373" t="b">
        <v>0</v>
      </c>
      <c r="R373" t="s">
        <v>33</v>
      </c>
      <c r="S373" s="7" t="s">
        <v>2039</v>
      </c>
      <c r="T373" s="7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17">
        <f t="shared" si="20"/>
        <v>1591.5555555555554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 s="11">
        <f t="shared" si="22"/>
        <v>42012.25</v>
      </c>
      <c r="N374">
        <v>1422424800</v>
      </c>
      <c r="O374" s="11">
        <f t="shared" si="23"/>
        <v>42032.25</v>
      </c>
      <c r="P374" t="b">
        <v>0</v>
      </c>
      <c r="Q374" t="b">
        <v>1</v>
      </c>
      <c r="R374" t="s">
        <v>42</v>
      </c>
      <c r="S374" s="7" t="s">
        <v>2041</v>
      </c>
      <c r="T374" s="7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 s="17">
        <f t="shared" si="20"/>
        <v>730.18222222222221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 s="11">
        <f t="shared" si="22"/>
        <v>42964.208333333328</v>
      </c>
      <c r="N375">
        <v>1503637200</v>
      </c>
      <c r="O375" s="11">
        <f t="shared" si="23"/>
        <v>42972.208333333328</v>
      </c>
      <c r="P375" t="b">
        <v>0</v>
      </c>
      <c r="Q375" t="b">
        <v>0</v>
      </c>
      <c r="R375" t="s">
        <v>33</v>
      </c>
      <c r="S375" s="7" t="s">
        <v>2039</v>
      </c>
      <c r="T375" s="7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 s="17">
        <f t="shared" si="20"/>
        <v>13.185782556750297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 s="11">
        <f t="shared" si="22"/>
        <v>43476.25</v>
      </c>
      <c r="N376">
        <v>1547618400</v>
      </c>
      <c r="O376" s="11">
        <f t="shared" si="23"/>
        <v>43481.25</v>
      </c>
      <c r="P376" t="b">
        <v>0</v>
      </c>
      <c r="Q376" t="b">
        <v>1</v>
      </c>
      <c r="R376" t="s">
        <v>42</v>
      </c>
      <c r="S376" s="7" t="s">
        <v>2041</v>
      </c>
      <c r="T376" s="7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 s="17">
        <f t="shared" si="20"/>
        <v>54.777777777777779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 s="11">
        <f t="shared" si="22"/>
        <v>42293.208333333328</v>
      </c>
      <c r="N377">
        <v>1449900000</v>
      </c>
      <c r="O377" s="11">
        <f t="shared" si="23"/>
        <v>42350.25</v>
      </c>
      <c r="P377" t="b">
        <v>0</v>
      </c>
      <c r="Q377" t="b">
        <v>0</v>
      </c>
      <c r="R377" t="s">
        <v>60</v>
      </c>
      <c r="S377" s="7" t="s">
        <v>2035</v>
      </c>
      <c r="T377" s="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 s="17">
        <f t="shared" si="20"/>
        <v>361.02941176470591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 s="11">
        <f t="shared" si="22"/>
        <v>41826.208333333336</v>
      </c>
      <c r="N378">
        <v>1405141200</v>
      </c>
      <c r="O378" s="11">
        <f t="shared" si="23"/>
        <v>41832.208333333336</v>
      </c>
      <c r="P378" t="b">
        <v>0</v>
      </c>
      <c r="Q378" t="b">
        <v>0</v>
      </c>
      <c r="R378" t="s">
        <v>23</v>
      </c>
      <c r="S378" s="7" t="s">
        <v>2035</v>
      </c>
      <c r="T378" s="7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 s="17">
        <f t="shared" si="20"/>
        <v>10.257545271629779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 s="11">
        <f t="shared" si="22"/>
        <v>43760.208333333328</v>
      </c>
      <c r="N379">
        <v>1572933600</v>
      </c>
      <c r="O379" s="11">
        <f t="shared" si="23"/>
        <v>43774.25</v>
      </c>
      <c r="P379" t="b">
        <v>0</v>
      </c>
      <c r="Q379" t="b">
        <v>0</v>
      </c>
      <c r="R379" t="s">
        <v>33</v>
      </c>
      <c r="S379" s="7" t="s">
        <v>2039</v>
      </c>
      <c r="T379" s="7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 s="17">
        <f t="shared" si="20"/>
        <v>13.962962962962964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 s="11">
        <f t="shared" si="22"/>
        <v>43241.208333333328</v>
      </c>
      <c r="N380">
        <v>1530162000</v>
      </c>
      <c r="O380" s="11">
        <f t="shared" si="23"/>
        <v>43279.208333333328</v>
      </c>
      <c r="P380" t="b">
        <v>0</v>
      </c>
      <c r="Q380" t="b">
        <v>0</v>
      </c>
      <c r="R380" t="s">
        <v>42</v>
      </c>
      <c r="S380" s="7" t="s">
        <v>2041</v>
      </c>
      <c r="T380" s="7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 s="17">
        <f t="shared" si="20"/>
        <v>40.444444444444443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 s="11">
        <f t="shared" si="22"/>
        <v>40843.208333333336</v>
      </c>
      <c r="N381">
        <v>1320904800</v>
      </c>
      <c r="O381" s="11">
        <f t="shared" si="23"/>
        <v>40857.25</v>
      </c>
      <c r="P381" t="b">
        <v>0</v>
      </c>
      <c r="Q381" t="b">
        <v>0</v>
      </c>
      <c r="R381" t="s">
        <v>33</v>
      </c>
      <c r="S381" s="7" t="s">
        <v>2039</v>
      </c>
      <c r="T381" s="7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17">
        <f t="shared" si="20"/>
        <v>160.32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 s="11">
        <f t="shared" si="22"/>
        <v>41448.208333333336</v>
      </c>
      <c r="N382">
        <v>1372395600</v>
      </c>
      <c r="O382" s="11">
        <f t="shared" si="23"/>
        <v>41453.208333333336</v>
      </c>
      <c r="P382" t="b">
        <v>0</v>
      </c>
      <c r="Q382" t="b">
        <v>0</v>
      </c>
      <c r="R382" t="s">
        <v>33</v>
      </c>
      <c r="S382" s="7" t="s">
        <v>2039</v>
      </c>
      <c r="T382" s="7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 s="17">
        <f t="shared" si="20"/>
        <v>183.9433962264151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 s="11">
        <f t="shared" si="22"/>
        <v>42163.208333333328</v>
      </c>
      <c r="N383">
        <v>1437714000</v>
      </c>
      <c r="O383" s="11">
        <f t="shared" si="23"/>
        <v>42209.208333333328</v>
      </c>
      <c r="P383" t="b">
        <v>0</v>
      </c>
      <c r="Q383" t="b">
        <v>0</v>
      </c>
      <c r="R383" t="s">
        <v>33</v>
      </c>
      <c r="S383" s="7" t="s">
        <v>2039</v>
      </c>
      <c r="T383" s="7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 s="17">
        <f t="shared" si="20"/>
        <v>63.769230769230766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 s="11">
        <f t="shared" si="22"/>
        <v>43024.208333333328</v>
      </c>
      <c r="N384">
        <v>1509771600</v>
      </c>
      <c r="O384" s="11">
        <f t="shared" si="23"/>
        <v>43043.208333333328</v>
      </c>
      <c r="P384" t="b">
        <v>0</v>
      </c>
      <c r="Q384" t="b">
        <v>0</v>
      </c>
      <c r="R384" t="s">
        <v>122</v>
      </c>
      <c r="S384" s="7" t="s">
        <v>2054</v>
      </c>
      <c r="T384" s="7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17">
        <f t="shared" si="20"/>
        <v>225.38095238095238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 s="11">
        <f t="shared" si="22"/>
        <v>43509.25</v>
      </c>
      <c r="N385">
        <v>1550556000</v>
      </c>
      <c r="O385" s="11">
        <f t="shared" si="23"/>
        <v>43515.25</v>
      </c>
      <c r="P385" t="b">
        <v>0</v>
      </c>
      <c r="Q385" t="b">
        <v>1</v>
      </c>
      <c r="R385" t="s">
        <v>17</v>
      </c>
      <c r="S385" s="7" t="s">
        <v>2033</v>
      </c>
      <c r="T385" s="7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 s="17">
        <f t="shared" si="20"/>
        <v>172.00961538461539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 s="11">
        <f t="shared" si="22"/>
        <v>42776.25</v>
      </c>
      <c r="N386">
        <v>1489039200</v>
      </c>
      <c r="O386" s="11">
        <f t="shared" si="23"/>
        <v>42803.25</v>
      </c>
      <c r="P386" t="b">
        <v>1</v>
      </c>
      <c r="Q386" t="b">
        <v>1</v>
      </c>
      <c r="R386" t="s">
        <v>42</v>
      </c>
      <c r="S386" s="7" t="s">
        <v>2041</v>
      </c>
      <c r="T386" s="7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17">
        <f t="shared" ref="G387:G450" si="24">SUM(E387/D387)*100</f>
        <v>146.16709511568124</v>
      </c>
      <c r="H387">
        <v>1137</v>
      </c>
      <c r="I387" s="6">
        <f t="shared" ref="I387:I450" si="25">AVERAGE(E387/H387)</f>
        <v>50.007915567282325</v>
      </c>
      <c r="J387" t="s">
        <v>21</v>
      </c>
      <c r="K387" t="s">
        <v>22</v>
      </c>
      <c r="L387">
        <v>1553835600</v>
      </c>
      <c r="M387" s="11">
        <f t="shared" ref="M387:M450" si="26">(((L387/60)/60)/24)+DATE(1970,1,1)</f>
        <v>43553.208333333328</v>
      </c>
      <c r="N387">
        <v>1556600400</v>
      </c>
      <c r="O387" s="11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s="7" t="s">
        <v>2047</v>
      </c>
      <c r="T387" s="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 s="17">
        <f t="shared" si="24"/>
        <v>76.42361623616236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 s="11">
        <f t="shared" si="26"/>
        <v>40355.208333333336</v>
      </c>
      <c r="N388">
        <v>1278565200</v>
      </c>
      <c r="O388" s="11">
        <f t="shared" si="27"/>
        <v>40367.208333333336</v>
      </c>
      <c r="P388" t="b">
        <v>0</v>
      </c>
      <c r="Q388" t="b">
        <v>0</v>
      </c>
      <c r="R388" t="s">
        <v>33</v>
      </c>
      <c r="S388" s="7" t="s">
        <v>2039</v>
      </c>
      <c r="T388" s="7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 s="17">
        <f t="shared" si="24"/>
        <v>39.261467889908261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 s="11">
        <f t="shared" si="26"/>
        <v>41072.208333333336</v>
      </c>
      <c r="N389">
        <v>1339909200</v>
      </c>
      <c r="O389" s="11">
        <f t="shared" si="27"/>
        <v>41077.208333333336</v>
      </c>
      <c r="P389" t="b">
        <v>0</v>
      </c>
      <c r="Q389" t="b">
        <v>0</v>
      </c>
      <c r="R389" t="s">
        <v>65</v>
      </c>
      <c r="S389" s="7" t="s">
        <v>2037</v>
      </c>
      <c r="T389" s="7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 s="17">
        <f t="shared" si="24"/>
        <v>11.270034843205574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 s="11">
        <f t="shared" si="26"/>
        <v>40912.25</v>
      </c>
      <c r="N390">
        <v>1325829600</v>
      </c>
      <c r="O390" s="11">
        <f t="shared" si="27"/>
        <v>40914.25</v>
      </c>
      <c r="P390" t="b">
        <v>0</v>
      </c>
      <c r="Q390" t="b">
        <v>0</v>
      </c>
      <c r="R390" t="s">
        <v>60</v>
      </c>
      <c r="S390" s="7" t="s">
        <v>2035</v>
      </c>
      <c r="T390" s="7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17">
        <f t="shared" si="24"/>
        <v>122.11084337349398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 s="11">
        <f t="shared" si="26"/>
        <v>40479.208333333336</v>
      </c>
      <c r="N391">
        <v>1290578400</v>
      </c>
      <c r="O391" s="11">
        <f t="shared" si="27"/>
        <v>40506.25</v>
      </c>
      <c r="P391" t="b">
        <v>0</v>
      </c>
      <c r="Q391" t="b">
        <v>0</v>
      </c>
      <c r="R391" t="s">
        <v>33</v>
      </c>
      <c r="S391" s="7" t="s">
        <v>2039</v>
      </c>
      <c r="T391" s="7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 s="17">
        <f t="shared" si="24"/>
        <v>186.54166666666669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 s="11">
        <f t="shared" si="26"/>
        <v>41530.208333333336</v>
      </c>
      <c r="N392">
        <v>1380344400</v>
      </c>
      <c r="O392" s="11">
        <f t="shared" si="27"/>
        <v>41545.208333333336</v>
      </c>
      <c r="P392" t="b">
        <v>0</v>
      </c>
      <c r="Q392" t="b">
        <v>0</v>
      </c>
      <c r="R392" t="s">
        <v>122</v>
      </c>
      <c r="S392" s="7" t="s">
        <v>2054</v>
      </c>
      <c r="T392" s="7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 s="17">
        <f t="shared" si="24"/>
        <v>7.2731788079470201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 s="11">
        <f t="shared" si="26"/>
        <v>41653.25</v>
      </c>
      <c r="N393">
        <v>1389852000</v>
      </c>
      <c r="O393" s="11">
        <f t="shared" si="27"/>
        <v>41655.25</v>
      </c>
      <c r="P393" t="b">
        <v>0</v>
      </c>
      <c r="Q393" t="b">
        <v>0</v>
      </c>
      <c r="R393" t="s">
        <v>68</v>
      </c>
      <c r="S393" s="7" t="s">
        <v>2047</v>
      </c>
      <c r="T393" s="7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 s="17">
        <f t="shared" si="24"/>
        <v>65.642371234207957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 s="11">
        <f t="shared" si="26"/>
        <v>40549.25</v>
      </c>
      <c r="N394">
        <v>1294466400</v>
      </c>
      <c r="O394" s="11">
        <f t="shared" si="27"/>
        <v>40551.25</v>
      </c>
      <c r="P394" t="b">
        <v>0</v>
      </c>
      <c r="Q394" t="b">
        <v>0</v>
      </c>
      <c r="R394" t="s">
        <v>65</v>
      </c>
      <c r="S394" s="7" t="s">
        <v>2037</v>
      </c>
      <c r="T394" s="7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17">
        <f t="shared" si="24"/>
        <v>228.96178343949046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 s="11">
        <f t="shared" si="26"/>
        <v>42933.208333333328</v>
      </c>
      <c r="N395">
        <v>1500354000</v>
      </c>
      <c r="O395" s="11">
        <f t="shared" si="27"/>
        <v>42934.208333333328</v>
      </c>
      <c r="P395" t="b">
        <v>0</v>
      </c>
      <c r="Q395" t="b">
        <v>0</v>
      </c>
      <c r="R395" t="s">
        <v>159</v>
      </c>
      <c r="S395" s="7" t="s">
        <v>2035</v>
      </c>
      <c r="T395" s="7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17">
        <f t="shared" si="24"/>
        <v>469.37499999999994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 s="11">
        <f t="shared" si="26"/>
        <v>41484.208333333336</v>
      </c>
      <c r="N396">
        <v>1375938000</v>
      </c>
      <c r="O396" s="11">
        <f t="shared" si="27"/>
        <v>41494.208333333336</v>
      </c>
      <c r="P396" t="b">
        <v>0</v>
      </c>
      <c r="Q396" t="b">
        <v>1</v>
      </c>
      <c r="R396" t="s">
        <v>42</v>
      </c>
      <c r="S396" s="7" t="s">
        <v>2041</v>
      </c>
      <c r="T396" s="7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 s="17">
        <f t="shared" si="24"/>
        <v>130.11267605633802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 s="11">
        <f t="shared" si="26"/>
        <v>40885.25</v>
      </c>
      <c r="N397">
        <v>1323410400</v>
      </c>
      <c r="O397" s="11">
        <f t="shared" si="27"/>
        <v>40886.25</v>
      </c>
      <c r="P397" t="b">
        <v>1</v>
      </c>
      <c r="Q397" t="b">
        <v>0</v>
      </c>
      <c r="R397" t="s">
        <v>33</v>
      </c>
      <c r="S397" s="7" t="s">
        <v>2039</v>
      </c>
      <c r="T397" s="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17">
        <f t="shared" si="24"/>
        <v>167.05422993492408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 s="11">
        <f t="shared" si="26"/>
        <v>43378.208333333328</v>
      </c>
      <c r="N398">
        <v>1539406800</v>
      </c>
      <c r="O398" s="11">
        <f t="shared" si="27"/>
        <v>43386.208333333328</v>
      </c>
      <c r="P398" t="b">
        <v>0</v>
      </c>
      <c r="Q398" t="b">
        <v>0</v>
      </c>
      <c r="R398" t="s">
        <v>53</v>
      </c>
      <c r="S398" s="7" t="s">
        <v>2041</v>
      </c>
      <c r="T398" s="7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17">
        <f t="shared" si="24"/>
        <v>173.8641975308642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 s="11">
        <f t="shared" si="26"/>
        <v>41417.208333333336</v>
      </c>
      <c r="N399">
        <v>1369803600</v>
      </c>
      <c r="O399" s="11">
        <f t="shared" si="27"/>
        <v>41423.208333333336</v>
      </c>
      <c r="P399" t="b">
        <v>0</v>
      </c>
      <c r="Q399" t="b">
        <v>0</v>
      </c>
      <c r="R399" t="s">
        <v>23</v>
      </c>
      <c r="S399" s="7" t="s">
        <v>2035</v>
      </c>
      <c r="T399" s="7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 s="17">
        <f t="shared" si="24"/>
        <v>717.76470588235293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 s="11">
        <f t="shared" si="26"/>
        <v>43228.208333333328</v>
      </c>
      <c r="N400">
        <v>1525928400</v>
      </c>
      <c r="O400" s="11">
        <f t="shared" si="27"/>
        <v>43230.208333333328</v>
      </c>
      <c r="P400" t="b">
        <v>0</v>
      </c>
      <c r="Q400" t="b">
        <v>1</v>
      </c>
      <c r="R400" t="s">
        <v>71</v>
      </c>
      <c r="S400" s="7" t="s">
        <v>2041</v>
      </c>
      <c r="T400" s="7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 s="17">
        <f t="shared" si="24"/>
        <v>63.850976361767728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 s="11">
        <f t="shared" si="26"/>
        <v>40576.25</v>
      </c>
      <c r="N401">
        <v>1297231200</v>
      </c>
      <c r="O401" s="11">
        <f t="shared" si="27"/>
        <v>40583.25</v>
      </c>
      <c r="P401" t="b">
        <v>0</v>
      </c>
      <c r="Q401" t="b">
        <v>0</v>
      </c>
      <c r="R401" t="s">
        <v>60</v>
      </c>
      <c r="S401" s="7" t="s">
        <v>2035</v>
      </c>
      <c r="T401" s="7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 s="17">
        <f t="shared" si="24"/>
        <v>2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 s="11">
        <f t="shared" si="26"/>
        <v>41502.208333333336</v>
      </c>
      <c r="N402">
        <v>1378530000</v>
      </c>
      <c r="O402" s="11">
        <f t="shared" si="27"/>
        <v>41524.208333333336</v>
      </c>
      <c r="P402" t="b">
        <v>0</v>
      </c>
      <c r="Q402" t="b">
        <v>1</v>
      </c>
      <c r="R402" t="s">
        <v>122</v>
      </c>
      <c r="S402" s="7" t="s">
        <v>2054</v>
      </c>
      <c r="T402" s="7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 s="17">
        <f t="shared" si="24"/>
        <v>1530.2222222222222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 s="11">
        <f t="shared" si="26"/>
        <v>43765.208333333328</v>
      </c>
      <c r="N403">
        <v>1572152400</v>
      </c>
      <c r="O403" s="11">
        <f t="shared" si="27"/>
        <v>43765.208333333328</v>
      </c>
      <c r="P403" t="b">
        <v>0</v>
      </c>
      <c r="Q403" t="b">
        <v>0</v>
      </c>
      <c r="R403" t="s">
        <v>33</v>
      </c>
      <c r="S403" s="7" t="s">
        <v>2039</v>
      </c>
      <c r="T403" s="7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 s="17">
        <f t="shared" si="24"/>
        <v>40.356164383561641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 s="11">
        <f t="shared" si="26"/>
        <v>40914.25</v>
      </c>
      <c r="N404">
        <v>1329890400</v>
      </c>
      <c r="O404" s="11">
        <f t="shared" si="27"/>
        <v>40961.25</v>
      </c>
      <c r="P404" t="b">
        <v>0</v>
      </c>
      <c r="Q404" t="b">
        <v>1</v>
      </c>
      <c r="R404" t="s">
        <v>100</v>
      </c>
      <c r="S404" s="7" t="s">
        <v>2041</v>
      </c>
      <c r="T404" s="7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 s="17">
        <f t="shared" si="24"/>
        <v>86.220633299284984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 s="11">
        <f t="shared" si="26"/>
        <v>40310.208333333336</v>
      </c>
      <c r="N405">
        <v>1276750800</v>
      </c>
      <c r="O405" s="11">
        <f t="shared" si="27"/>
        <v>40346.208333333336</v>
      </c>
      <c r="P405" t="b">
        <v>0</v>
      </c>
      <c r="Q405" t="b">
        <v>1</v>
      </c>
      <c r="R405" t="s">
        <v>33</v>
      </c>
      <c r="S405" s="7" t="s">
        <v>2039</v>
      </c>
      <c r="T405" s="7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 s="17">
        <f t="shared" si="24"/>
        <v>315.58486707566465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 s="11">
        <f t="shared" si="26"/>
        <v>43053.25</v>
      </c>
      <c r="N406">
        <v>1510898400</v>
      </c>
      <c r="O406" s="11">
        <f t="shared" si="27"/>
        <v>43056.25</v>
      </c>
      <c r="P406" t="b">
        <v>0</v>
      </c>
      <c r="Q406" t="b">
        <v>0</v>
      </c>
      <c r="R406" t="s">
        <v>33</v>
      </c>
      <c r="S406" s="7" t="s">
        <v>2039</v>
      </c>
      <c r="T406" s="7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 s="17">
        <f t="shared" si="24"/>
        <v>89.618243243243242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 s="11">
        <f t="shared" si="26"/>
        <v>43255.208333333328</v>
      </c>
      <c r="N407">
        <v>1532408400</v>
      </c>
      <c r="O407" s="11">
        <f t="shared" si="27"/>
        <v>43305.208333333328</v>
      </c>
      <c r="P407" t="b">
        <v>0</v>
      </c>
      <c r="Q407" t="b">
        <v>0</v>
      </c>
      <c r="R407" t="s">
        <v>33</v>
      </c>
      <c r="S407" s="7" t="s">
        <v>2039</v>
      </c>
      <c r="T407" s="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 s="17">
        <f t="shared" si="24"/>
        <v>182.14503816793894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 s="11">
        <f t="shared" si="26"/>
        <v>41304.25</v>
      </c>
      <c r="N408">
        <v>1360562400</v>
      </c>
      <c r="O408" s="11">
        <f t="shared" si="27"/>
        <v>41316.25</v>
      </c>
      <c r="P408" t="b">
        <v>1</v>
      </c>
      <c r="Q408" t="b">
        <v>0</v>
      </c>
      <c r="R408" t="s">
        <v>42</v>
      </c>
      <c r="S408" s="7" t="s">
        <v>2041</v>
      </c>
      <c r="T408" s="7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17">
        <f t="shared" si="24"/>
        <v>355.88235294117646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 s="11">
        <f t="shared" si="26"/>
        <v>43751.208333333328</v>
      </c>
      <c r="N409">
        <v>1571547600</v>
      </c>
      <c r="O409" s="11">
        <f t="shared" si="27"/>
        <v>43758.208333333328</v>
      </c>
      <c r="P409" t="b">
        <v>0</v>
      </c>
      <c r="Q409" t="b">
        <v>0</v>
      </c>
      <c r="R409" t="s">
        <v>33</v>
      </c>
      <c r="S409" s="7" t="s">
        <v>2039</v>
      </c>
      <c r="T409" s="7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17">
        <f t="shared" si="24"/>
        <v>131.83695652173913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 s="11">
        <f t="shared" si="26"/>
        <v>42541.208333333328</v>
      </c>
      <c r="N410">
        <v>1468126800</v>
      </c>
      <c r="O410" s="11">
        <f t="shared" si="27"/>
        <v>42561.208333333328</v>
      </c>
      <c r="P410" t="b">
        <v>0</v>
      </c>
      <c r="Q410" t="b">
        <v>0</v>
      </c>
      <c r="R410" t="s">
        <v>42</v>
      </c>
      <c r="S410" s="7" t="s">
        <v>2041</v>
      </c>
      <c r="T410" s="7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 s="17">
        <f t="shared" si="24"/>
        <v>46.315634218289084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 s="11">
        <f t="shared" si="26"/>
        <v>42843.208333333328</v>
      </c>
      <c r="N411">
        <v>1492837200</v>
      </c>
      <c r="O411" s="11">
        <f t="shared" si="27"/>
        <v>42847.208333333328</v>
      </c>
      <c r="P411" t="b">
        <v>0</v>
      </c>
      <c r="Q411" t="b">
        <v>0</v>
      </c>
      <c r="R411" t="s">
        <v>23</v>
      </c>
      <c r="S411" s="7" t="s">
        <v>2035</v>
      </c>
      <c r="T411" s="7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 s="17">
        <f t="shared" si="24"/>
        <v>36.132726089785294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 s="11">
        <f t="shared" si="26"/>
        <v>42122.208333333328</v>
      </c>
      <c r="N412">
        <v>1430197200</v>
      </c>
      <c r="O412" s="11">
        <f t="shared" si="27"/>
        <v>42122.208333333328</v>
      </c>
      <c r="P412" t="b">
        <v>0</v>
      </c>
      <c r="Q412" t="b">
        <v>0</v>
      </c>
      <c r="R412" t="s">
        <v>292</v>
      </c>
      <c r="S412" s="7" t="s">
        <v>2050</v>
      </c>
      <c r="T412" s="7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17">
        <f t="shared" si="24"/>
        <v>104.62820512820512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 s="11">
        <f t="shared" si="26"/>
        <v>42884.208333333328</v>
      </c>
      <c r="N413">
        <v>1496206800</v>
      </c>
      <c r="O413" s="11">
        <f t="shared" si="27"/>
        <v>42886.208333333328</v>
      </c>
      <c r="P413" t="b">
        <v>0</v>
      </c>
      <c r="Q413" t="b">
        <v>0</v>
      </c>
      <c r="R413" t="s">
        <v>33</v>
      </c>
      <c r="S413" s="7" t="s">
        <v>2039</v>
      </c>
      <c r="T413" s="7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 s="17">
        <f t="shared" si="24"/>
        <v>668.85714285714289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 s="11">
        <f t="shared" si="26"/>
        <v>41642.25</v>
      </c>
      <c r="N414">
        <v>1389592800</v>
      </c>
      <c r="O414" s="11">
        <f t="shared" si="27"/>
        <v>41652.25</v>
      </c>
      <c r="P414" t="b">
        <v>0</v>
      </c>
      <c r="Q414" t="b">
        <v>0</v>
      </c>
      <c r="R414" t="s">
        <v>119</v>
      </c>
      <c r="S414" s="7" t="s">
        <v>2047</v>
      </c>
      <c r="T414" s="7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 s="17">
        <f t="shared" si="24"/>
        <v>62.072823218997364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 s="11">
        <f t="shared" si="26"/>
        <v>43431.25</v>
      </c>
      <c r="N415">
        <v>1545631200</v>
      </c>
      <c r="O415" s="11">
        <f t="shared" si="27"/>
        <v>43458.25</v>
      </c>
      <c r="P415" t="b">
        <v>0</v>
      </c>
      <c r="Q415" t="b">
        <v>0</v>
      </c>
      <c r="R415" t="s">
        <v>71</v>
      </c>
      <c r="S415" s="7" t="s">
        <v>2041</v>
      </c>
      <c r="T415" s="7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 s="17">
        <f t="shared" si="24"/>
        <v>84.699787460148784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 s="11">
        <f t="shared" si="26"/>
        <v>40288.208333333336</v>
      </c>
      <c r="N416">
        <v>1272430800</v>
      </c>
      <c r="O416" s="11">
        <f t="shared" si="27"/>
        <v>40296.208333333336</v>
      </c>
      <c r="P416" t="b">
        <v>0</v>
      </c>
      <c r="Q416" t="b">
        <v>1</v>
      </c>
      <c r="R416" t="s">
        <v>17</v>
      </c>
      <c r="S416" s="7" t="s">
        <v>2033</v>
      </c>
      <c r="T416" s="7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 s="17">
        <f t="shared" si="24"/>
        <v>11.059030837004405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 s="11">
        <f t="shared" si="26"/>
        <v>40921.25</v>
      </c>
      <c r="N417">
        <v>1327903200</v>
      </c>
      <c r="O417" s="11">
        <f t="shared" si="27"/>
        <v>40938.25</v>
      </c>
      <c r="P417" t="b">
        <v>0</v>
      </c>
      <c r="Q417" t="b">
        <v>0</v>
      </c>
      <c r="R417" t="s">
        <v>33</v>
      </c>
      <c r="S417" s="7" t="s">
        <v>2039</v>
      </c>
      <c r="T417" s="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 s="17">
        <f t="shared" si="24"/>
        <v>43.838781575037146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 s="11">
        <f t="shared" si="26"/>
        <v>40560.25</v>
      </c>
      <c r="N418">
        <v>1296021600</v>
      </c>
      <c r="O418" s="11">
        <f t="shared" si="27"/>
        <v>40569.25</v>
      </c>
      <c r="P418" t="b">
        <v>0</v>
      </c>
      <c r="Q418" t="b">
        <v>1</v>
      </c>
      <c r="R418" t="s">
        <v>42</v>
      </c>
      <c r="S418" s="7" t="s">
        <v>2041</v>
      </c>
      <c r="T418" s="7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 s="17">
        <f t="shared" si="24"/>
        <v>55.470588235294116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 s="11">
        <f t="shared" si="26"/>
        <v>43407.208333333328</v>
      </c>
      <c r="N419">
        <v>1543298400</v>
      </c>
      <c r="O419" s="11">
        <f t="shared" si="27"/>
        <v>43431.25</v>
      </c>
      <c r="P419" t="b">
        <v>0</v>
      </c>
      <c r="Q419" t="b">
        <v>0</v>
      </c>
      <c r="R419" t="s">
        <v>33</v>
      </c>
      <c r="S419" s="7" t="s">
        <v>2039</v>
      </c>
      <c r="T419" s="7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 s="17">
        <f t="shared" si="24"/>
        <v>57.399511301160658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 s="11">
        <f t="shared" si="26"/>
        <v>41035.208333333336</v>
      </c>
      <c r="N420">
        <v>1336366800</v>
      </c>
      <c r="O420" s="11">
        <f t="shared" si="27"/>
        <v>41036.208333333336</v>
      </c>
      <c r="P420" t="b">
        <v>0</v>
      </c>
      <c r="Q420" t="b">
        <v>0</v>
      </c>
      <c r="R420" t="s">
        <v>42</v>
      </c>
      <c r="S420" s="7" t="s">
        <v>2041</v>
      </c>
      <c r="T420" s="7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17">
        <f t="shared" si="24"/>
        <v>123.43497363796135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 s="11">
        <f t="shared" si="26"/>
        <v>40899.25</v>
      </c>
      <c r="N421">
        <v>1325052000</v>
      </c>
      <c r="O421" s="11">
        <f t="shared" si="27"/>
        <v>40905.25</v>
      </c>
      <c r="P421" t="b">
        <v>0</v>
      </c>
      <c r="Q421" t="b">
        <v>0</v>
      </c>
      <c r="R421" t="s">
        <v>28</v>
      </c>
      <c r="S421" s="7" t="s">
        <v>2037</v>
      </c>
      <c r="T421" s="7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 s="17">
        <f t="shared" si="24"/>
        <v>128.46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 s="11">
        <f t="shared" si="26"/>
        <v>42911.208333333328</v>
      </c>
      <c r="N422">
        <v>1499576400</v>
      </c>
      <c r="O422" s="11">
        <f t="shared" si="27"/>
        <v>42925.208333333328</v>
      </c>
      <c r="P422" t="b">
        <v>0</v>
      </c>
      <c r="Q422" t="b">
        <v>0</v>
      </c>
      <c r="R422" t="s">
        <v>33</v>
      </c>
      <c r="S422" s="7" t="s">
        <v>2039</v>
      </c>
      <c r="T422" s="7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 s="17">
        <f t="shared" si="24"/>
        <v>63.989361702127653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 s="11">
        <f t="shared" si="26"/>
        <v>42915.208333333328</v>
      </c>
      <c r="N423">
        <v>1501304400</v>
      </c>
      <c r="O423" s="11">
        <f t="shared" si="27"/>
        <v>42945.208333333328</v>
      </c>
      <c r="P423" t="b">
        <v>0</v>
      </c>
      <c r="Q423" t="b">
        <v>1</v>
      </c>
      <c r="R423" t="s">
        <v>65</v>
      </c>
      <c r="S423" s="7" t="s">
        <v>2037</v>
      </c>
      <c r="T423" s="7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17">
        <f t="shared" si="24"/>
        <v>127.29885057471265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 s="11">
        <f t="shared" si="26"/>
        <v>40285.208333333336</v>
      </c>
      <c r="N424">
        <v>1273208400</v>
      </c>
      <c r="O424" s="11">
        <f t="shared" si="27"/>
        <v>40305.208333333336</v>
      </c>
      <c r="P424" t="b">
        <v>0</v>
      </c>
      <c r="Q424" t="b">
        <v>1</v>
      </c>
      <c r="R424" t="s">
        <v>33</v>
      </c>
      <c r="S424" s="7" t="s">
        <v>2039</v>
      </c>
      <c r="T424" s="7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 s="17">
        <f t="shared" si="24"/>
        <v>10.638024357239512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 s="11">
        <f t="shared" si="26"/>
        <v>40808.208333333336</v>
      </c>
      <c r="N425">
        <v>1316840400</v>
      </c>
      <c r="O425" s="11">
        <f t="shared" si="27"/>
        <v>40810.208333333336</v>
      </c>
      <c r="P425" t="b">
        <v>0</v>
      </c>
      <c r="Q425" t="b">
        <v>1</v>
      </c>
      <c r="R425" t="s">
        <v>17</v>
      </c>
      <c r="S425" s="7" t="s">
        <v>2033</v>
      </c>
      <c r="T425" s="7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 s="17">
        <f t="shared" si="24"/>
        <v>40.470588235294116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 s="11">
        <f t="shared" si="26"/>
        <v>43208.208333333328</v>
      </c>
      <c r="N426">
        <v>1524546000</v>
      </c>
      <c r="O426" s="11">
        <f t="shared" si="27"/>
        <v>43214.208333333328</v>
      </c>
      <c r="P426" t="b">
        <v>0</v>
      </c>
      <c r="Q426" t="b">
        <v>0</v>
      </c>
      <c r="R426" t="s">
        <v>60</v>
      </c>
      <c r="S426" s="7" t="s">
        <v>2035</v>
      </c>
      <c r="T426" s="7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17">
        <f t="shared" si="24"/>
        <v>287.66666666666663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 s="11">
        <f t="shared" si="26"/>
        <v>42213.208333333328</v>
      </c>
      <c r="N427">
        <v>1438578000</v>
      </c>
      <c r="O427" s="11">
        <f t="shared" si="27"/>
        <v>42219.208333333328</v>
      </c>
      <c r="P427" t="b">
        <v>0</v>
      </c>
      <c r="Q427" t="b">
        <v>0</v>
      </c>
      <c r="R427" t="s">
        <v>122</v>
      </c>
      <c r="S427" s="7" t="s">
        <v>2054</v>
      </c>
      <c r="T427" s="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 s="17">
        <f t="shared" si="24"/>
        <v>572.94444444444446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 s="11">
        <f t="shared" si="26"/>
        <v>41332.25</v>
      </c>
      <c r="N428">
        <v>1362549600</v>
      </c>
      <c r="O428" s="11">
        <f t="shared" si="27"/>
        <v>41339.25</v>
      </c>
      <c r="P428" t="b">
        <v>0</v>
      </c>
      <c r="Q428" t="b">
        <v>0</v>
      </c>
      <c r="R428" t="s">
        <v>33</v>
      </c>
      <c r="S428" s="7" t="s">
        <v>2039</v>
      </c>
      <c r="T428" s="7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17">
        <f t="shared" si="24"/>
        <v>112.90429799426933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 s="11">
        <f t="shared" si="26"/>
        <v>41895.208333333336</v>
      </c>
      <c r="N429">
        <v>1413349200</v>
      </c>
      <c r="O429" s="11">
        <f t="shared" si="27"/>
        <v>41927.208333333336</v>
      </c>
      <c r="P429" t="b">
        <v>0</v>
      </c>
      <c r="Q429" t="b">
        <v>1</v>
      </c>
      <c r="R429" t="s">
        <v>33</v>
      </c>
      <c r="S429" s="7" t="s">
        <v>2039</v>
      </c>
      <c r="T429" s="7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 s="17">
        <f t="shared" si="24"/>
        <v>46.387573964497044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 s="11">
        <f t="shared" si="26"/>
        <v>40585.25</v>
      </c>
      <c r="N430">
        <v>1298008800</v>
      </c>
      <c r="O430" s="11">
        <f t="shared" si="27"/>
        <v>40592.25</v>
      </c>
      <c r="P430" t="b">
        <v>0</v>
      </c>
      <c r="Q430" t="b">
        <v>0</v>
      </c>
      <c r="R430" t="s">
        <v>71</v>
      </c>
      <c r="S430" s="7" t="s">
        <v>2041</v>
      </c>
      <c r="T430" s="7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 s="17">
        <f t="shared" si="24"/>
        <v>90.675916230366497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 s="11">
        <f t="shared" si="26"/>
        <v>41680.25</v>
      </c>
      <c r="N431">
        <v>1394427600</v>
      </c>
      <c r="O431" s="11">
        <f t="shared" si="27"/>
        <v>41708.208333333336</v>
      </c>
      <c r="P431" t="b">
        <v>0</v>
      </c>
      <c r="Q431" t="b">
        <v>1</v>
      </c>
      <c r="R431" t="s">
        <v>122</v>
      </c>
      <c r="S431" s="7" t="s">
        <v>2054</v>
      </c>
      <c r="T431" s="7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 s="17">
        <f t="shared" si="24"/>
        <v>67.740740740740748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 s="11">
        <f t="shared" si="26"/>
        <v>43737.208333333328</v>
      </c>
      <c r="N432">
        <v>1572670800</v>
      </c>
      <c r="O432" s="11">
        <f t="shared" si="27"/>
        <v>43771.208333333328</v>
      </c>
      <c r="P432" t="b">
        <v>0</v>
      </c>
      <c r="Q432" t="b">
        <v>0</v>
      </c>
      <c r="R432" t="s">
        <v>33</v>
      </c>
      <c r="S432" s="7" t="s">
        <v>2039</v>
      </c>
      <c r="T432" s="7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17">
        <f t="shared" si="24"/>
        <v>192.49019607843135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 s="11">
        <f t="shared" si="26"/>
        <v>43273.208333333328</v>
      </c>
      <c r="N433">
        <v>1531112400</v>
      </c>
      <c r="O433" s="11">
        <f t="shared" si="27"/>
        <v>43290.208333333328</v>
      </c>
      <c r="P433" t="b">
        <v>1</v>
      </c>
      <c r="Q433" t="b">
        <v>0</v>
      </c>
      <c r="R433" t="s">
        <v>33</v>
      </c>
      <c r="S433" s="7" t="s">
        <v>2039</v>
      </c>
      <c r="T433" s="7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 s="17">
        <f t="shared" si="24"/>
        <v>82.714285714285722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 s="11">
        <f t="shared" si="26"/>
        <v>41761.208333333336</v>
      </c>
      <c r="N434">
        <v>1400734800</v>
      </c>
      <c r="O434" s="11">
        <f t="shared" si="27"/>
        <v>41781.208333333336</v>
      </c>
      <c r="P434" t="b">
        <v>0</v>
      </c>
      <c r="Q434" t="b">
        <v>0</v>
      </c>
      <c r="R434" t="s">
        <v>33</v>
      </c>
      <c r="S434" s="7" t="s">
        <v>2039</v>
      </c>
      <c r="T434" s="7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 s="17">
        <f t="shared" si="24"/>
        <v>54.163920922570021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 s="11">
        <f t="shared" si="26"/>
        <v>41603.25</v>
      </c>
      <c r="N435">
        <v>1386741600</v>
      </c>
      <c r="O435" s="11">
        <f t="shared" si="27"/>
        <v>41619.25</v>
      </c>
      <c r="P435" t="b">
        <v>0</v>
      </c>
      <c r="Q435" t="b">
        <v>1</v>
      </c>
      <c r="R435" t="s">
        <v>42</v>
      </c>
      <c r="S435" s="7" t="s">
        <v>2041</v>
      </c>
      <c r="T435" s="7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 s="17">
        <f t="shared" si="24"/>
        <v>16.722222222222221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 s="11">
        <f t="shared" si="26"/>
        <v>42705.25</v>
      </c>
      <c r="N436">
        <v>1481781600</v>
      </c>
      <c r="O436" s="11">
        <f t="shared" si="27"/>
        <v>42719.25</v>
      </c>
      <c r="P436" t="b">
        <v>1</v>
      </c>
      <c r="Q436" t="b">
        <v>0</v>
      </c>
      <c r="R436" t="s">
        <v>33</v>
      </c>
      <c r="S436" s="7" t="s">
        <v>2039</v>
      </c>
      <c r="T436" s="7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17">
        <f t="shared" si="24"/>
        <v>116.87664041994749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 s="11">
        <f t="shared" si="26"/>
        <v>41988.25</v>
      </c>
      <c r="N437">
        <v>1419660000</v>
      </c>
      <c r="O437" s="11">
        <f t="shared" si="27"/>
        <v>42000.25</v>
      </c>
      <c r="P437" t="b">
        <v>0</v>
      </c>
      <c r="Q437" t="b">
        <v>1</v>
      </c>
      <c r="R437" t="s">
        <v>33</v>
      </c>
      <c r="S437" s="7" t="s">
        <v>2039</v>
      </c>
      <c r="T437" s="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17">
        <f t="shared" si="24"/>
        <v>1052.1538461538462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 s="11">
        <f t="shared" si="26"/>
        <v>43575.208333333328</v>
      </c>
      <c r="N438">
        <v>1555822800</v>
      </c>
      <c r="O438" s="11">
        <f t="shared" si="27"/>
        <v>43576.208333333328</v>
      </c>
      <c r="P438" t="b">
        <v>0</v>
      </c>
      <c r="Q438" t="b">
        <v>0</v>
      </c>
      <c r="R438" t="s">
        <v>159</v>
      </c>
      <c r="S438" s="7" t="s">
        <v>2035</v>
      </c>
      <c r="T438" s="7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 s="17">
        <f t="shared" si="24"/>
        <v>123.07407407407408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 s="11">
        <f t="shared" si="26"/>
        <v>42260.208333333328</v>
      </c>
      <c r="N439">
        <v>1442379600</v>
      </c>
      <c r="O439" s="11">
        <f t="shared" si="27"/>
        <v>42263.208333333328</v>
      </c>
      <c r="P439" t="b">
        <v>0</v>
      </c>
      <c r="Q439" t="b">
        <v>1</v>
      </c>
      <c r="R439" t="s">
        <v>71</v>
      </c>
      <c r="S439" s="7" t="s">
        <v>2041</v>
      </c>
      <c r="T439" s="7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17">
        <f t="shared" si="24"/>
        <v>178.63855421686748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 s="11">
        <f t="shared" si="26"/>
        <v>41337.25</v>
      </c>
      <c r="N440">
        <v>1364965200</v>
      </c>
      <c r="O440" s="11">
        <f t="shared" si="27"/>
        <v>41367.208333333336</v>
      </c>
      <c r="P440" t="b">
        <v>0</v>
      </c>
      <c r="Q440" t="b">
        <v>0</v>
      </c>
      <c r="R440" t="s">
        <v>33</v>
      </c>
      <c r="S440" s="7" t="s">
        <v>2039</v>
      </c>
      <c r="T440" s="7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17">
        <f t="shared" si="24"/>
        <v>355.28169014084506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 s="11">
        <f t="shared" si="26"/>
        <v>42680.208333333328</v>
      </c>
      <c r="N441">
        <v>1479016800</v>
      </c>
      <c r="O441" s="11">
        <f t="shared" si="27"/>
        <v>42687.25</v>
      </c>
      <c r="P441" t="b">
        <v>0</v>
      </c>
      <c r="Q441" t="b">
        <v>0</v>
      </c>
      <c r="R441" t="s">
        <v>474</v>
      </c>
      <c r="S441" s="7" t="s">
        <v>2041</v>
      </c>
      <c r="T441" s="7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 s="17">
        <f t="shared" si="24"/>
        <v>161.90634146341463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 s="11">
        <f t="shared" si="26"/>
        <v>42916.208333333328</v>
      </c>
      <c r="N442">
        <v>1499662800</v>
      </c>
      <c r="O442" s="11">
        <f t="shared" si="27"/>
        <v>42926.208333333328</v>
      </c>
      <c r="P442" t="b">
        <v>0</v>
      </c>
      <c r="Q442" t="b">
        <v>0</v>
      </c>
      <c r="R442" t="s">
        <v>269</v>
      </c>
      <c r="S442" s="7" t="s">
        <v>2041</v>
      </c>
      <c r="T442" s="7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 s="17">
        <f t="shared" si="24"/>
        <v>24.914285714285715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 s="11">
        <f t="shared" si="26"/>
        <v>41025.208333333336</v>
      </c>
      <c r="N443">
        <v>1337835600</v>
      </c>
      <c r="O443" s="11">
        <f t="shared" si="27"/>
        <v>41053.208333333336</v>
      </c>
      <c r="P443" t="b">
        <v>0</v>
      </c>
      <c r="Q443" t="b">
        <v>0</v>
      </c>
      <c r="R443" t="s">
        <v>65</v>
      </c>
      <c r="S443" s="7" t="s">
        <v>2037</v>
      </c>
      <c r="T443" s="7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17">
        <f t="shared" si="24"/>
        <v>198.72222222222223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 s="11">
        <f t="shared" si="26"/>
        <v>42980.208333333328</v>
      </c>
      <c r="N444">
        <v>1505710800</v>
      </c>
      <c r="O444" s="11">
        <f t="shared" si="27"/>
        <v>42996.208333333328</v>
      </c>
      <c r="P444" t="b">
        <v>0</v>
      </c>
      <c r="Q444" t="b">
        <v>0</v>
      </c>
      <c r="R444" t="s">
        <v>33</v>
      </c>
      <c r="S444" s="7" t="s">
        <v>2039</v>
      </c>
      <c r="T444" s="7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 s="17">
        <f t="shared" si="24"/>
        <v>34.752688172043008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 s="11">
        <f t="shared" si="26"/>
        <v>40451.208333333336</v>
      </c>
      <c r="N445">
        <v>1287464400</v>
      </c>
      <c r="O445" s="11">
        <f t="shared" si="27"/>
        <v>40470.208333333336</v>
      </c>
      <c r="P445" t="b">
        <v>0</v>
      </c>
      <c r="Q445" t="b">
        <v>0</v>
      </c>
      <c r="R445" t="s">
        <v>33</v>
      </c>
      <c r="S445" s="7" t="s">
        <v>2039</v>
      </c>
      <c r="T445" s="7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17">
        <f t="shared" si="24"/>
        <v>176.41935483870967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 s="11">
        <f t="shared" si="26"/>
        <v>40748.208333333336</v>
      </c>
      <c r="N446">
        <v>1311656400</v>
      </c>
      <c r="O446" s="11">
        <f t="shared" si="27"/>
        <v>40750.208333333336</v>
      </c>
      <c r="P446" t="b">
        <v>0</v>
      </c>
      <c r="Q446" t="b">
        <v>1</v>
      </c>
      <c r="R446" t="s">
        <v>60</v>
      </c>
      <c r="S446" s="7" t="s">
        <v>2035</v>
      </c>
      <c r="T446" s="7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17">
        <f t="shared" si="24"/>
        <v>511.38095238095235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 s="11">
        <f t="shared" si="26"/>
        <v>40515.25</v>
      </c>
      <c r="N447">
        <v>1293170400</v>
      </c>
      <c r="O447" s="11">
        <f t="shared" si="27"/>
        <v>40536.25</v>
      </c>
      <c r="P447" t="b">
        <v>0</v>
      </c>
      <c r="Q447" t="b">
        <v>1</v>
      </c>
      <c r="R447" t="s">
        <v>33</v>
      </c>
      <c r="S447" s="7" t="s">
        <v>2039</v>
      </c>
      <c r="T447" s="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 s="17">
        <f t="shared" si="24"/>
        <v>82.044117647058826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 s="11">
        <f t="shared" si="26"/>
        <v>41261.25</v>
      </c>
      <c r="N448">
        <v>1355983200</v>
      </c>
      <c r="O448" s="11">
        <f t="shared" si="27"/>
        <v>41263.25</v>
      </c>
      <c r="P448" t="b">
        <v>0</v>
      </c>
      <c r="Q448" t="b">
        <v>0</v>
      </c>
      <c r="R448" t="s">
        <v>65</v>
      </c>
      <c r="S448" s="7" t="s">
        <v>2037</v>
      </c>
      <c r="T448" s="7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 s="17">
        <f t="shared" si="24"/>
        <v>24.326030927835053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 s="11">
        <f t="shared" si="26"/>
        <v>43088.25</v>
      </c>
      <c r="N449">
        <v>1515045600</v>
      </c>
      <c r="O449" s="11">
        <f t="shared" si="27"/>
        <v>43104.25</v>
      </c>
      <c r="P449" t="b">
        <v>0</v>
      </c>
      <c r="Q449" t="b">
        <v>0</v>
      </c>
      <c r="R449" t="s">
        <v>269</v>
      </c>
      <c r="S449" s="7" t="s">
        <v>2041</v>
      </c>
      <c r="T449" s="7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 s="17">
        <f t="shared" si="24"/>
        <v>50.482758620689658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 s="11">
        <f t="shared" si="26"/>
        <v>41378.208333333336</v>
      </c>
      <c r="N450">
        <v>1366088400</v>
      </c>
      <c r="O450" s="11">
        <f t="shared" si="27"/>
        <v>41380.208333333336</v>
      </c>
      <c r="P450" t="b">
        <v>0</v>
      </c>
      <c r="Q450" t="b">
        <v>1</v>
      </c>
      <c r="R450" t="s">
        <v>89</v>
      </c>
      <c r="S450" s="7" t="s">
        <v>2050</v>
      </c>
      <c r="T450" s="7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17">
        <f t="shared" ref="G451:G514" si="28">SUM(E451/D451)*100</f>
        <v>967</v>
      </c>
      <c r="H451">
        <v>86</v>
      </c>
      <c r="I451" s="6">
        <f t="shared" ref="I451:I514" si="29">AVERAGE(E451/H451)</f>
        <v>101.19767441860465</v>
      </c>
      <c r="J451" t="s">
        <v>36</v>
      </c>
      <c r="K451" t="s">
        <v>37</v>
      </c>
      <c r="L451">
        <v>1551852000</v>
      </c>
      <c r="M451" s="11">
        <f t="shared" ref="M451:M514" si="30">(((L451/60)/60)/24)+DATE(1970,1,1)</f>
        <v>43530.25</v>
      </c>
      <c r="N451">
        <v>1553317200</v>
      </c>
      <c r="O451" s="11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s="7" t="s">
        <v>2050</v>
      </c>
      <c r="T451" s="7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 s="17">
        <f t="shared" si="28"/>
        <v>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 s="11">
        <f t="shared" si="30"/>
        <v>43394.208333333328</v>
      </c>
      <c r="N452">
        <v>1542088800</v>
      </c>
      <c r="O452" s="11">
        <f t="shared" si="31"/>
        <v>43417.25</v>
      </c>
      <c r="P452" t="b">
        <v>0</v>
      </c>
      <c r="Q452" t="b">
        <v>0</v>
      </c>
      <c r="R452" t="s">
        <v>71</v>
      </c>
      <c r="S452" s="7" t="s">
        <v>2041</v>
      </c>
      <c r="T452" s="7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 s="17">
        <f t="shared" si="28"/>
        <v>122.84501347708894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 s="11">
        <f t="shared" si="30"/>
        <v>42935.208333333328</v>
      </c>
      <c r="N453">
        <v>1503118800</v>
      </c>
      <c r="O453" s="11">
        <f t="shared" si="31"/>
        <v>42966.208333333328</v>
      </c>
      <c r="P453" t="b">
        <v>0</v>
      </c>
      <c r="Q453" t="b">
        <v>0</v>
      </c>
      <c r="R453" t="s">
        <v>23</v>
      </c>
      <c r="S453" s="7" t="s">
        <v>2035</v>
      </c>
      <c r="T453" s="7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 s="17">
        <f t="shared" si="28"/>
        <v>63.4375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 s="11">
        <f t="shared" si="30"/>
        <v>40365.208333333336</v>
      </c>
      <c r="N454">
        <v>1278478800</v>
      </c>
      <c r="O454" s="11">
        <f t="shared" si="31"/>
        <v>40366.208333333336</v>
      </c>
      <c r="P454" t="b">
        <v>0</v>
      </c>
      <c r="Q454" t="b">
        <v>0</v>
      </c>
      <c r="R454" t="s">
        <v>53</v>
      </c>
      <c r="S454" s="7" t="s">
        <v>2041</v>
      </c>
      <c r="T454" s="7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 s="17">
        <f t="shared" si="28"/>
        <v>56.331688596491226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 s="11">
        <f t="shared" si="30"/>
        <v>42705.25</v>
      </c>
      <c r="N455">
        <v>1484114400</v>
      </c>
      <c r="O455" s="11">
        <f t="shared" si="31"/>
        <v>42746.25</v>
      </c>
      <c r="P455" t="b">
        <v>0</v>
      </c>
      <c r="Q455" t="b">
        <v>0</v>
      </c>
      <c r="R455" t="s">
        <v>474</v>
      </c>
      <c r="S455" s="7" t="s">
        <v>2041</v>
      </c>
      <c r="T455" s="7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 s="17">
        <f t="shared" si="28"/>
        <v>44.074999999999996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 s="11">
        <f t="shared" si="30"/>
        <v>41568.208333333336</v>
      </c>
      <c r="N456">
        <v>1385445600</v>
      </c>
      <c r="O456" s="11">
        <f t="shared" si="31"/>
        <v>41604.25</v>
      </c>
      <c r="P456" t="b">
        <v>0</v>
      </c>
      <c r="Q456" t="b">
        <v>1</v>
      </c>
      <c r="R456" t="s">
        <v>53</v>
      </c>
      <c r="S456" s="7" t="s">
        <v>2041</v>
      </c>
      <c r="T456" s="7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17">
        <f t="shared" si="28"/>
        <v>118.37253218884121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 s="11">
        <f t="shared" si="30"/>
        <v>40809.208333333336</v>
      </c>
      <c r="N457">
        <v>1318741200</v>
      </c>
      <c r="O457" s="11">
        <f t="shared" si="31"/>
        <v>40832.208333333336</v>
      </c>
      <c r="P457" t="b">
        <v>0</v>
      </c>
      <c r="Q457" t="b">
        <v>0</v>
      </c>
      <c r="R457" t="s">
        <v>33</v>
      </c>
      <c r="S457" s="7" t="s">
        <v>2039</v>
      </c>
      <c r="T457" s="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17">
        <f t="shared" si="28"/>
        <v>104.1243169398907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 s="11">
        <f t="shared" si="30"/>
        <v>43141.25</v>
      </c>
      <c r="N458">
        <v>1518242400</v>
      </c>
      <c r="O458" s="11">
        <f t="shared" si="31"/>
        <v>43141.25</v>
      </c>
      <c r="P458" t="b">
        <v>0</v>
      </c>
      <c r="Q458" t="b">
        <v>1</v>
      </c>
      <c r="R458" t="s">
        <v>60</v>
      </c>
      <c r="S458" s="7" t="s">
        <v>2035</v>
      </c>
      <c r="T458" s="7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 s="17">
        <f t="shared" si="28"/>
        <v>26.640000000000004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 s="11">
        <f t="shared" si="30"/>
        <v>42657.208333333328</v>
      </c>
      <c r="N459">
        <v>1476594000</v>
      </c>
      <c r="O459" s="11">
        <f t="shared" si="31"/>
        <v>42659.208333333328</v>
      </c>
      <c r="P459" t="b">
        <v>0</v>
      </c>
      <c r="Q459" t="b">
        <v>0</v>
      </c>
      <c r="R459" t="s">
        <v>33</v>
      </c>
      <c r="S459" s="7" t="s">
        <v>2039</v>
      </c>
      <c r="T459" s="7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17">
        <f t="shared" si="28"/>
        <v>351.20118343195264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 s="11">
        <f t="shared" si="30"/>
        <v>40265.208333333336</v>
      </c>
      <c r="N460">
        <v>1273554000</v>
      </c>
      <c r="O460" s="11">
        <f t="shared" si="31"/>
        <v>40309.208333333336</v>
      </c>
      <c r="P460" t="b">
        <v>0</v>
      </c>
      <c r="Q460" t="b">
        <v>0</v>
      </c>
      <c r="R460" t="s">
        <v>33</v>
      </c>
      <c r="S460" s="7" t="s">
        <v>2039</v>
      </c>
      <c r="T460" s="7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 s="17">
        <f t="shared" si="28"/>
        <v>90.063492063492063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 s="11">
        <f t="shared" si="30"/>
        <v>42001.25</v>
      </c>
      <c r="N461">
        <v>1421906400</v>
      </c>
      <c r="O461" s="11">
        <f t="shared" si="31"/>
        <v>42026.25</v>
      </c>
      <c r="P461" t="b">
        <v>0</v>
      </c>
      <c r="Q461" t="b">
        <v>0</v>
      </c>
      <c r="R461" t="s">
        <v>42</v>
      </c>
      <c r="S461" s="7" t="s">
        <v>2041</v>
      </c>
      <c r="T461" s="7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 s="17">
        <f t="shared" si="28"/>
        <v>171.625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 s="11">
        <f t="shared" si="30"/>
        <v>40399.208333333336</v>
      </c>
      <c r="N462">
        <v>1281589200</v>
      </c>
      <c r="O462" s="11">
        <f t="shared" si="31"/>
        <v>40402.208333333336</v>
      </c>
      <c r="P462" t="b">
        <v>0</v>
      </c>
      <c r="Q462" t="b">
        <v>0</v>
      </c>
      <c r="R462" t="s">
        <v>33</v>
      </c>
      <c r="S462" s="7" t="s">
        <v>2039</v>
      </c>
      <c r="T462" s="7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17">
        <f t="shared" si="28"/>
        <v>141.04655870445345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 s="11">
        <f t="shared" si="30"/>
        <v>41757.208333333336</v>
      </c>
      <c r="N463">
        <v>1400389200</v>
      </c>
      <c r="O463" s="11">
        <f t="shared" si="31"/>
        <v>41777.208333333336</v>
      </c>
      <c r="P463" t="b">
        <v>0</v>
      </c>
      <c r="Q463" t="b">
        <v>0</v>
      </c>
      <c r="R463" t="s">
        <v>53</v>
      </c>
      <c r="S463" s="7" t="s">
        <v>2041</v>
      </c>
      <c r="T463" s="7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 s="17">
        <f t="shared" si="28"/>
        <v>30.57944915254237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 s="11">
        <f t="shared" si="30"/>
        <v>41304.25</v>
      </c>
      <c r="N464">
        <v>1362808800</v>
      </c>
      <c r="O464" s="11">
        <f t="shared" si="31"/>
        <v>41342.25</v>
      </c>
      <c r="P464" t="b">
        <v>0</v>
      </c>
      <c r="Q464" t="b">
        <v>0</v>
      </c>
      <c r="R464" t="s">
        <v>292</v>
      </c>
      <c r="S464" s="7" t="s">
        <v>2050</v>
      </c>
      <c r="T464" s="7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17">
        <f t="shared" si="28"/>
        <v>108.16455696202532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 s="11">
        <f t="shared" si="30"/>
        <v>41639.25</v>
      </c>
      <c r="N465">
        <v>1388815200</v>
      </c>
      <c r="O465" s="11">
        <f t="shared" si="31"/>
        <v>41643.25</v>
      </c>
      <c r="P465" t="b">
        <v>0</v>
      </c>
      <c r="Q465" t="b">
        <v>0</v>
      </c>
      <c r="R465" t="s">
        <v>71</v>
      </c>
      <c r="S465" s="7" t="s">
        <v>2041</v>
      </c>
      <c r="T465" s="7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17">
        <f t="shared" si="28"/>
        <v>133.45505617977528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 s="11">
        <f t="shared" si="30"/>
        <v>43142.25</v>
      </c>
      <c r="N466">
        <v>1519538400</v>
      </c>
      <c r="O466" s="11">
        <f t="shared" si="31"/>
        <v>43156.25</v>
      </c>
      <c r="P466" t="b">
        <v>0</v>
      </c>
      <c r="Q466" t="b">
        <v>0</v>
      </c>
      <c r="R466" t="s">
        <v>33</v>
      </c>
      <c r="S466" s="7" t="s">
        <v>2039</v>
      </c>
      <c r="T466" s="7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 s="17">
        <f t="shared" si="28"/>
        <v>187.85106382978722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 s="11">
        <f t="shared" si="30"/>
        <v>43127.25</v>
      </c>
      <c r="N467">
        <v>1517810400</v>
      </c>
      <c r="O467" s="11">
        <f t="shared" si="31"/>
        <v>43136.25</v>
      </c>
      <c r="P467" t="b">
        <v>0</v>
      </c>
      <c r="Q467" t="b">
        <v>0</v>
      </c>
      <c r="R467" t="s">
        <v>206</v>
      </c>
      <c r="S467" s="7" t="s">
        <v>2047</v>
      </c>
      <c r="T467" s="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17">
        <f t="shared" si="28"/>
        <v>332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 s="11">
        <f t="shared" si="30"/>
        <v>41409.208333333336</v>
      </c>
      <c r="N468">
        <v>1370581200</v>
      </c>
      <c r="O468" s="11">
        <f t="shared" si="31"/>
        <v>41432.208333333336</v>
      </c>
      <c r="P468" t="b">
        <v>0</v>
      </c>
      <c r="Q468" t="b">
        <v>1</v>
      </c>
      <c r="R468" t="s">
        <v>65</v>
      </c>
      <c r="S468" s="7" t="s">
        <v>2037</v>
      </c>
      <c r="T468" s="7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17">
        <f t="shared" si="28"/>
        <v>575.21428571428578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 s="11">
        <f t="shared" si="30"/>
        <v>42331.25</v>
      </c>
      <c r="N469">
        <v>1448863200</v>
      </c>
      <c r="O469" s="11">
        <f t="shared" si="31"/>
        <v>42338.25</v>
      </c>
      <c r="P469" t="b">
        <v>0</v>
      </c>
      <c r="Q469" t="b">
        <v>1</v>
      </c>
      <c r="R469" t="s">
        <v>28</v>
      </c>
      <c r="S469" s="7" t="s">
        <v>2037</v>
      </c>
      <c r="T469" s="7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 s="17">
        <f t="shared" si="28"/>
        <v>40.5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 s="11">
        <f t="shared" si="30"/>
        <v>43569.208333333328</v>
      </c>
      <c r="N470">
        <v>1556600400</v>
      </c>
      <c r="O470" s="11">
        <f t="shared" si="31"/>
        <v>43585.208333333328</v>
      </c>
      <c r="P470" t="b">
        <v>0</v>
      </c>
      <c r="Q470" t="b">
        <v>0</v>
      </c>
      <c r="R470" t="s">
        <v>33</v>
      </c>
      <c r="S470" s="7" t="s">
        <v>2039</v>
      </c>
      <c r="T470" s="7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17">
        <f t="shared" si="28"/>
        <v>184.42857142857144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 s="11">
        <f t="shared" si="30"/>
        <v>42142.208333333328</v>
      </c>
      <c r="N471">
        <v>1432098000</v>
      </c>
      <c r="O471" s="11">
        <f t="shared" si="31"/>
        <v>42144.208333333328</v>
      </c>
      <c r="P471" t="b">
        <v>0</v>
      </c>
      <c r="Q471" t="b">
        <v>0</v>
      </c>
      <c r="R471" t="s">
        <v>53</v>
      </c>
      <c r="S471" s="7" t="s">
        <v>2041</v>
      </c>
      <c r="T471" s="7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17">
        <f t="shared" si="28"/>
        <v>285.80555555555554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 s="11">
        <f t="shared" si="30"/>
        <v>42716.25</v>
      </c>
      <c r="N472">
        <v>1482127200</v>
      </c>
      <c r="O472" s="11">
        <f t="shared" si="31"/>
        <v>42723.25</v>
      </c>
      <c r="P472" t="b">
        <v>0</v>
      </c>
      <c r="Q472" t="b">
        <v>0</v>
      </c>
      <c r="R472" t="s">
        <v>65</v>
      </c>
      <c r="S472" s="7" t="s">
        <v>2037</v>
      </c>
      <c r="T472" s="7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 s="17">
        <f t="shared" si="28"/>
        <v>319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 s="11">
        <f t="shared" si="30"/>
        <v>41031.208333333336</v>
      </c>
      <c r="N473">
        <v>1335934800</v>
      </c>
      <c r="O473" s="11">
        <f t="shared" si="31"/>
        <v>41031.208333333336</v>
      </c>
      <c r="P473" t="b">
        <v>0</v>
      </c>
      <c r="Q473" t="b">
        <v>1</v>
      </c>
      <c r="R473" t="s">
        <v>17</v>
      </c>
      <c r="S473" s="7" t="s">
        <v>2033</v>
      </c>
      <c r="T473" s="7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 s="17">
        <f t="shared" si="28"/>
        <v>39.234070221066318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 s="11">
        <f t="shared" si="30"/>
        <v>43535.208333333328</v>
      </c>
      <c r="N474">
        <v>1556946000</v>
      </c>
      <c r="O474" s="11">
        <f t="shared" si="31"/>
        <v>43589.208333333328</v>
      </c>
      <c r="P474" t="b">
        <v>0</v>
      </c>
      <c r="Q474" t="b">
        <v>0</v>
      </c>
      <c r="R474" t="s">
        <v>23</v>
      </c>
      <c r="S474" s="7" t="s">
        <v>2035</v>
      </c>
      <c r="T474" s="7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17">
        <f t="shared" si="28"/>
        <v>178.14000000000001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 s="11">
        <f t="shared" si="30"/>
        <v>43277.208333333328</v>
      </c>
      <c r="N475">
        <v>1530075600</v>
      </c>
      <c r="O475" s="11">
        <f t="shared" si="31"/>
        <v>43278.208333333328</v>
      </c>
      <c r="P475" t="b">
        <v>0</v>
      </c>
      <c r="Q475" t="b">
        <v>0</v>
      </c>
      <c r="R475" t="s">
        <v>50</v>
      </c>
      <c r="S475" s="7" t="s">
        <v>2035</v>
      </c>
      <c r="T475" s="7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 s="17">
        <f t="shared" si="28"/>
        <v>365.15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 s="11">
        <f t="shared" si="30"/>
        <v>41989.25</v>
      </c>
      <c r="N476">
        <v>1418796000</v>
      </c>
      <c r="O476" s="11">
        <f t="shared" si="31"/>
        <v>41990.25</v>
      </c>
      <c r="P476" t="b">
        <v>0</v>
      </c>
      <c r="Q476" t="b">
        <v>0</v>
      </c>
      <c r="R476" t="s">
        <v>269</v>
      </c>
      <c r="S476" s="7" t="s">
        <v>2041</v>
      </c>
      <c r="T476" s="7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17">
        <f t="shared" si="28"/>
        <v>113.94594594594594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 s="11">
        <f t="shared" si="30"/>
        <v>41450.208333333336</v>
      </c>
      <c r="N477">
        <v>1372482000</v>
      </c>
      <c r="O477" s="11">
        <f t="shared" si="31"/>
        <v>41454.208333333336</v>
      </c>
      <c r="P477" t="b">
        <v>0</v>
      </c>
      <c r="Q477" t="b">
        <v>1</v>
      </c>
      <c r="R477" t="s">
        <v>206</v>
      </c>
      <c r="S477" s="7" t="s">
        <v>2047</v>
      </c>
      <c r="T477" s="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 s="17">
        <f t="shared" si="28"/>
        <v>29.828720626631856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 s="11">
        <f t="shared" si="30"/>
        <v>43322.208333333328</v>
      </c>
      <c r="N478">
        <v>1534395600</v>
      </c>
      <c r="O478" s="11">
        <f t="shared" si="31"/>
        <v>43328.208333333328</v>
      </c>
      <c r="P478" t="b">
        <v>0</v>
      </c>
      <c r="Q478" t="b">
        <v>0</v>
      </c>
      <c r="R478" t="s">
        <v>119</v>
      </c>
      <c r="S478" s="7" t="s">
        <v>2047</v>
      </c>
      <c r="T478" s="7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 s="17">
        <f t="shared" si="28"/>
        <v>54.270588235294113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 s="11">
        <f t="shared" si="30"/>
        <v>40720.208333333336</v>
      </c>
      <c r="N479">
        <v>1311397200</v>
      </c>
      <c r="O479" s="11">
        <f t="shared" si="31"/>
        <v>40747.208333333336</v>
      </c>
      <c r="P479" t="b">
        <v>0</v>
      </c>
      <c r="Q479" t="b">
        <v>0</v>
      </c>
      <c r="R479" t="s">
        <v>474</v>
      </c>
      <c r="S479" s="7" t="s">
        <v>2041</v>
      </c>
      <c r="T479" s="7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17">
        <f t="shared" si="28"/>
        <v>236.34156976744185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 s="11">
        <f t="shared" si="30"/>
        <v>42072.208333333328</v>
      </c>
      <c r="N480">
        <v>1426914000</v>
      </c>
      <c r="O480" s="11">
        <f t="shared" si="31"/>
        <v>42084.208333333328</v>
      </c>
      <c r="P480" t="b">
        <v>0</v>
      </c>
      <c r="Q480" t="b">
        <v>0</v>
      </c>
      <c r="R480" t="s">
        <v>65</v>
      </c>
      <c r="S480" s="7" t="s">
        <v>2037</v>
      </c>
      <c r="T480" s="7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 s="17">
        <f t="shared" si="28"/>
        <v>512.91666666666663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 s="11">
        <f t="shared" si="30"/>
        <v>42945.208333333328</v>
      </c>
      <c r="N481">
        <v>1501477200</v>
      </c>
      <c r="O481" s="11">
        <f t="shared" si="31"/>
        <v>42947.208333333328</v>
      </c>
      <c r="P481" t="b">
        <v>0</v>
      </c>
      <c r="Q481" t="b">
        <v>0</v>
      </c>
      <c r="R481" t="s">
        <v>17</v>
      </c>
      <c r="S481" s="7" t="s">
        <v>2033</v>
      </c>
      <c r="T481" s="7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17">
        <f t="shared" si="28"/>
        <v>100.65116279069768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 s="11">
        <f t="shared" si="30"/>
        <v>40248.25</v>
      </c>
      <c r="N482">
        <v>1269061200</v>
      </c>
      <c r="O482" s="11">
        <f t="shared" si="31"/>
        <v>40257.208333333336</v>
      </c>
      <c r="P482" t="b">
        <v>0</v>
      </c>
      <c r="Q482" t="b">
        <v>1</v>
      </c>
      <c r="R482" t="s">
        <v>122</v>
      </c>
      <c r="S482" s="7" t="s">
        <v>2054</v>
      </c>
      <c r="T482" s="7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17">
        <f t="shared" si="28"/>
        <v>81.348423194303152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 s="11">
        <f t="shared" si="30"/>
        <v>41913.208333333336</v>
      </c>
      <c r="N483">
        <v>1415772000</v>
      </c>
      <c r="O483" s="11">
        <f t="shared" si="31"/>
        <v>41955.25</v>
      </c>
      <c r="P483" t="b">
        <v>0</v>
      </c>
      <c r="Q483" t="b">
        <v>1</v>
      </c>
      <c r="R483" t="s">
        <v>33</v>
      </c>
      <c r="S483" s="7" t="s">
        <v>2039</v>
      </c>
      <c r="T483" s="7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 s="17">
        <f t="shared" si="28"/>
        <v>16.404761904761905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 s="11">
        <f t="shared" si="30"/>
        <v>40963.25</v>
      </c>
      <c r="N484">
        <v>1331013600</v>
      </c>
      <c r="O484" s="11">
        <f t="shared" si="31"/>
        <v>40974.25</v>
      </c>
      <c r="P484" t="b">
        <v>0</v>
      </c>
      <c r="Q484" t="b">
        <v>1</v>
      </c>
      <c r="R484" t="s">
        <v>119</v>
      </c>
      <c r="S484" s="7" t="s">
        <v>2047</v>
      </c>
      <c r="T484" s="7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 s="17">
        <f t="shared" si="28"/>
        <v>52.774617067833695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 s="11">
        <f t="shared" si="30"/>
        <v>43811.25</v>
      </c>
      <c r="N485">
        <v>1576735200</v>
      </c>
      <c r="O485" s="11">
        <f t="shared" si="31"/>
        <v>43818.25</v>
      </c>
      <c r="P485" t="b">
        <v>0</v>
      </c>
      <c r="Q485" t="b">
        <v>0</v>
      </c>
      <c r="R485" t="s">
        <v>33</v>
      </c>
      <c r="S485" s="7" t="s">
        <v>2039</v>
      </c>
      <c r="T485" s="7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17">
        <f t="shared" si="28"/>
        <v>260.20608108108109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 s="11">
        <f t="shared" si="30"/>
        <v>41855.208333333336</v>
      </c>
      <c r="N486">
        <v>1411362000</v>
      </c>
      <c r="O486" s="11">
        <f t="shared" si="31"/>
        <v>41904.208333333336</v>
      </c>
      <c r="P486" t="b">
        <v>0</v>
      </c>
      <c r="Q486" t="b">
        <v>1</v>
      </c>
      <c r="R486" t="s">
        <v>17</v>
      </c>
      <c r="S486" s="7" t="s">
        <v>2033</v>
      </c>
      <c r="T486" s="7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 s="17">
        <f t="shared" si="28"/>
        <v>30.73289183222958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 s="11">
        <f t="shared" si="30"/>
        <v>43626.208333333328</v>
      </c>
      <c r="N487">
        <v>1563685200</v>
      </c>
      <c r="O487" s="11">
        <f t="shared" si="31"/>
        <v>43667.208333333328</v>
      </c>
      <c r="P487" t="b">
        <v>0</v>
      </c>
      <c r="Q487" t="b">
        <v>0</v>
      </c>
      <c r="R487" t="s">
        <v>33</v>
      </c>
      <c r="S487" s="7" t="s">
        <v>2039</v>
      </c>
      <c r="T487" s="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 s="17">
        <f t="shared" si="28"/>
        <v>13.5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 s="11">
        <f t="shared" si="30"/>
        <v>43168.25</v>
      </c>
      <c r="N488">
        <v>1521867600</v>
      </c>
      <c r="O488" s="11">
        <f t="shared" si="31"/>
        <v>43183.208333333328</v>
      </c>
      <c r="P488" t="b">
        <v>0</v>
      </c>
      <c r="Q488" t="b">
        <v>1</v>
      </c>
      <c r="R488" t="s">
        <v>206</v>
      </c>
      <c r="S488" s="7" t="s">
        <v>2047</v>
      </c>
      <c r="T488" s="7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17">
        <f t="shared" si="28"/>
        <v>178.62556663644605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 s="11">
        <f t="shared" si="30"/>
        <v>42845.208333333328</v>
      </c>
      <c r="N489">
        <v>1495515600</v>
      </c>
      <c r="O489" s="11">
        <f t="shared" si="31"/>
        <v>42878.208333333328</v>
      </c>
      <c r="P489" t="b">
        <v>0</v>
      </c>
      <c r="Q489" t="b">
        <v>0</v>
      </c>
      <c r="R489" t="s">
        <v>33</v>
      </c>
      <c r="S489" s="7" t="s">
        <v>2039</v>
      </c>
      <c r="T489" s="7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 s="17">
        <f t="shared" si="28"/>
        <v>220.0566037735849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 s="11">
        <f t="shared" si="30"/>
        <v>42403.25</v>
      </c>
      <c r="N490">
        <v>1455948000</v>
      </c>
      <c r="O490" s="11">
        <f t="shared" si="31"/>
        <v>42420.25</v>
      </c>
      <c r="P490" t="b">
        <v>0</v>
      </c>
      <c r="Q490" t="b">
        <v>0</v>
      </c>
      <c r="R490" t="s">
        <v>33</v>
      </c>
      <c r="S490" s="7" t="s">
        <v>2039</v>
      </c>
      <c r="T490" s="7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17">
        <f t="shared" si="28"/>
        <v>101.5108695652174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 s="11">
        <f t="shared" si="30"/>
        <v>40406.208333333336</v>
      </c>
      <c r="N491">
        <v>1282366800</v>
      </c>
      <c r="O491" s="11">
        <f t="shared" si="31"/>
        <v>40411.208333333336</v>
      </c>
      <c r="P491" t="b">
        <v>0</v>
      </c>
      <c r="Q491" t="b">
        <v>0</v>
      </c>
      <c r="R491" t="s">
        <v>65</v>
      </c>
      <c r="S491" s="7" t="s">
        <v>2037</v>
      </c>
      <c r="T491" s="7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 s="17">
        <f t="shared" si="28"/>
        <v>191.5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 s="11">
        <f t="shared" si="30"/>
        <v>43786.25</v>
      </c>
      <c r="N492">
        <v>1574575200</v>
      </c>
      <c r="O492" s="11">
        <f t="shared" si="31"/>
        <v>43793.25</v>
      </c>
      <c r="P492" t="b">
        <v>0</v>
      </c>
      <c r="Q492" t="b">
        <v>0</v>
      </c>
      <c r="R492" t="s">
        <v>1029</v>
      </c>
      <c r="S492" s="7" t="s">
        <v>2064</v>
      </c>
      <c r="T492" s="7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17">
        <f t="shared" si="28"/>
        <v>305.34683098591546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 s="11">
        <f t="shared" si="30"/>
        <v>41456.208333333336</v>
      </c>
      <c r="N493">
        <v>1374901200</v>
      </c>
      <c r="O493" s="11">
        <f t="shared" si="31"/>
        <v>41482.208333333336</v>
      </c>
      <c r="P493" t="b">
        <v>0</v>
      </c>
      <c r="Q493" t="b">
        <v>1</v>
      </c>
      <c r="R493" t="s">
        <v>17</v>
      </c>
      <c r="S493" s="7" t="s">
        <v>2033</v>
      </c>
      <c r="T493" s="7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17">
        <f t="shared" si="28"/>
        <v>23.995287958115181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 s="11">
        <f t="shared" si="30"/>
        <v>40336.208333333336</v>
      </c>
      <c r="N494">
        <v>1278910800</v>
      </c>
      <c r="O494" s="11">
        <f t="shared" si="31"/>
        <v>40371.208333333336</v>
      </c>
      <c r="P494" t="b">
        <v>1</v>
      </c>
      <c r="Q494" t="b">
        <v>1</v>
      </c>
      <c r="R494" t="s">
        <v>100</v>
      </c>
      <c r="S494" s="7" t="s">
        <v>2041</v>
      </c>
      <c r="T494" s="7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 s="17">
        <f t="shared" si="28"/>
        <v>723.77777777777771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 s="11">
        <f t="shared" si="30"/>
        <v>43645.208333333328</v>
      </c>
      <c r="N495">
        <v>1562907600</v>
      </c>
      <c r="O495" s="11">
        <f t="shared" si="31"/>
        <v>43658.208333333328</v>
      </c>
      <c r="P495" t="b">
        <v>0</v>
      </c>
      <c r="Q495" t="b">
        <v>0</v>
      </c>
      <c r="R495" t="s">
        <v>122</v>
      </c>
      <c r="S495" s="7" t="s">
        <v>2054</v>
      </c>
      <c r="T495" s="7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17">
        <f t="shared" si="28"/>
        <v>547.36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 s="11">
        <f t="shared" si="30"/>
        <v>40990.208333333336</v>
      </c>
      <c r="N496">
        <v>1332478800</v>
      </c>
      <c r="O496" s="11">
        <f t="shared" si="31"/>
        <v>40991.208333333336</v>
      </c>
      <c r="P496" t="b">
        <v>0</v>
      </c>
      <c r="Q496" t="b">
        <v>0</v>
      </c>
      <c r="R496" t="s">
        <v>65</v>
      </c>
      <c r="S496" s="7" t="s">
        <v>2037</v>
      </c>
      <c r="T496" s="7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17">
        <f t="shared" si="28"/>
        <v>414.49999999999994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 s="11">
        <f t="shared" si="30"/>
        <v>41800.208333333336</v>
      </c>
      <c r="N497">
        <v>1402722000</v>
      </c>
      <c r="O497" s="11">
        <f t="shared" si="31"/>
        <v>41804.208333333336</v>
      </c>
      <c r="P497" t="b">
        <v>0</v>
      </c>
      <c r="Q497" t="b">
        <v>0</v>
      </c>
      <c r="R497" t="s">
        <v>33</v>
      </c>
      <c r="S497" s="7" t="s">
        <v>2039</v>
      </c>
      <c r="T497" s="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 s="17">
        <f t="shared" si="28"/>
        <v>0.90696409140369971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 s="11">
        <f t="shared" si="30"/>
        <v>42876.208333333328</v>
      </c>
      <c r="N498">
        <v>1496811600</v>
      </c>
      <c r="O498" s="11">
        <f t="shared" si="31"/>
        <v>42893.208333333328</v>
      </c>
      <c r="P498" t="b">
        <v>0</v>
      </c>
      <c r="Q498" t="b">
        <v>0</v>
      </c>
      <c r="R498" t="s">
        <v>71</v>
      </c>
      <c r="S498" s="7" t="s">
        <v>2041</v>
      </c>
      <c r="T498" s="7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 s="17">
        <f t="shared" si="28"/>
        <v>34.173469387755098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 s="11">
        <f t="shared" si="30"/>
        <v>42724.25</v>
      </c>
      <c r="N499">
        <v>1482213600</v>
      </c>
      <c r="O499" s="11">
        <f t="shared" si="31"/>
        <v>42724.25</v>
      </c>
      <c r="P499" t="b">
        <v>0</v>
      </c>
      <c r="Q499" t="b">
        <v>1</v>
      </c>
      <c r="R499" t="s">
        <v>65</v>
      </c>
      <c r="S499" s="7" t="s">
        <v>2037</v>
      </c>
      <c r="T499" s="7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17">
        <f t="shared" si="28"/>
        <v>23.948810754912099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 s="11">
        <f t="shared" si="30"/>
        <v>42005.25</v>
      </c>
      <c r="N500">
        <v>1420264800</v>
      </c>
      <c r="O500" s="11">
        <f t="shared" si="31"/>
        <v>42007.25</v>
      </c>
      <c r="P500" t="b">
        <v>0</v>
      </c>
      <c r="Q500" t="b">
        <v>0</v>
      </c>
      <c r="R500" t="s">
        <v>28</v>
      </c>
      <c r="S500" s="7" t="s">
        <v>2037</v>
      </c>
      <c r="T500" s="7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17">
        <f t="shared" si="28"/>
        <v>48.072649572649574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 s="11">
        <f t="shared" si="30"/>
        <v>42444.208333333328</v>
      </c>
      <c r="N501">
        <v>1458450000</v>
      </c>
      <c r="O501" s="11">
        <f t="shared" si="31"/>
        <v>42449.208333333328</v>
      </c>
      <c r="P501" t="b">
        <v>0</v>
      </c>
      <c r="Q501" t="b">
        <v>1</v>
      </c>
      <c r="R501" t="s">
        <v>42</v>
      </c>
      <c r="S501" s="7" t="s">
        <v>2041</v>
      </c>
      <c r="T501" s="7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 s="17">
        <f t="shared" si="28"/>
        <v>0</v>
      </c>
      <c r="H502">
        <v>0</v>
      </c>
      <c r="I502" s="6">
        <v>0</v>
      </c>
      <c r="J502" t="s">
        <v>21</v>
      </c>
      <c r="K502" t="s">
        <v>22</v>
      </c>
      <c r="L502">
        <v>1367384400</v>
      </c>
      <c r="M502" s="11">
        <f t="shared" si="30"/>
        <v>41395.208333333336</v>
      </c>
      <c r="N502">
        <v>1369803600</v>
      </c>
      <c r="O502" s="11">
        <f t="shared" si="31"/>
        <v>41423.208333333336</v>
      </c>
      <c r="P502" t="b">
        <v>0</v>
      </c>
      <c r="Q502" t="b">
        <v>1</v>
      </c>
      <c r="R502" t="s">
        <v>33</v>
      </c>
      <c r="S502" s="7" t="s">
        <v>2039</v>
      </c>
      <c r="T502" s="7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17">
        <f t="shared" si="28"/>
        <v>70.145182291666657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 s="11">
        <f t="shared" si="30"/>
        <v>41345.208333333336</v>
      </c>
      <c r="N503">
        <v>1363237200</v>
      </c>
      <c r="O503" s="11">
        <f t="shared" si="31"/>
        <v>41347.208333333336</v>
      </c>
      <c r="P503" t="b">
        <v>0</v>
      </c>
      <c r="Q503" t="b">
        <v>0</v>
      </c>
      <c r="R503" t="s">
        <v>42</v>
      </c>
      <c r="S503" s="7" t="s">
        <v>2041</v>
      </c>
      <c r="T503" s="7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 s="17">
        <f t="shared" si="28"/>
        <v>529.92307692307691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 s="11">
        <f t="shared" si="30"/>
        <v>41117.208333333336</v>
      </c>
      <c r="N504">
        <v>1345870800</v>
      </c>
      <c r="O504" s="11">
        <f t="shared" si="31"/>
        <v>41146.208333333336</v>
      </c>
      <c r="P504" t="b">
        <v>0</v>
      </c>
      <c r="Q504" t="b">
        <v>1</v>
      </c>
      <c r="R504" t="s">
        <v>89</v>
      </c>
      <c r="S504" s="7" t="s">
        <v>2050</v>
      </c>
      <c r="T504" s="7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17">
        <f t="shared" si="28"/>
        <v>180.32549019607845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 s="11">
        <f t="shared" si="30"/>
        <v>42186.208333333328</v>
      </c>
      <c r="N505">
        <v>1437454800</v>
      </c>
      <c r="O505" s="11">
        <f t="shared" si="31"/>
        <v>42206.208333333328</v>
      </c>
      <c r="P505" t="b">
        <v>0</v>
      </c>
      <c r="Q505" t="b">
        <v>0</v>
      </c>
      <c r="R505" t="s">
        <v>53</v>
      </c>
      <c r="S505" s="7" t="s">
        <v>2041</v>
      </c>
      <c r="T505" s="7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 s="17">
        <f t="shared" si="28"/>
        <v>92.320000000000007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 s="11">
        <f t="shared" si="30"/>
        <v>42142.208333333328</v>
      </c>
      <c r="N506">
        <v>1432011600</v>
      </c>
      <c r="O506" s="11">
        <f t="shared" si="31"/>
        <v>42143.208333333328</v>
      </c>
      <c r="P506" t="b">
        <v>0</v>
      </c>
      <c r="Q506" t="b">
        <v>0</v>
      </c>
      <c r="R506" t="s">
        <v>23</v>
      </c>
      <c r="S506" s="7" t="s">
        <v>2035</v>
      </c>
      <c r="T506" s="7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 s="17">
        <f t="shared" si="28"/>
        <v>13.901001112347053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 s="11">
        <f t="shared" si="30"/>
        <v>41341.25</v>
      </c>
      <c r="N507">
        <v>1366347600</v>
      </c>
      <c r="O507" s="11">
        <f t="shared" si="31"/>
        <v>41383.208333333336</v>
      </c>
      <c r="P507" t="b">
        <v>0</v>
      </c>
      <c r="Q507" t="b">
        <v>1</v>
      </c>
      <c r="R507" t="s">
        <v>133</v>
      </c>
      <c r="S507" s="7" t="s">
        <v>2047</v>
      </c>
      <c r="T507" s="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17">
        <f t="shared" si="28"/>
        <v>927.07777777777767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 s="11">
        <f t="shared" si="30"/>
        <v>43062.25</v>
      </c>
      <c r="N508">
        <v>1512885600</v>
      </c>
      <c r="O508" s="11">
        <f t="shared" si="31"/>
        <v>43079.25</v>
      </c>
      <c r="P508" t="b">
        <v>0</v>
      </c>
      <c r="Q508" t="b">
        <v>1</v>
      </c>
      <c r="R508" t="s">
        <v>33</v>
      </c>
      <c r="S508" s="7" t="s">
        <v>2039</v>
      </c>
      <c r="T508" s="7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 s="17">
        <f t="shared" si="28"/>
        <v>39.857142857142861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 s="11">
        <f t="shared" si="30"/>
        <v>41373.208333333336</v>
      </c>
      <c r="N509">
        <v>1369717200</v>
      </c>
      <c r="O509" s="11">
        <f t="shared" si="31"/>
        <v>41422.208333333336</v>
      </c>
      <c r="P509" t="b">
        <v>0</v>
      </c>
      <c r="Q509" t="b">
        <v>1</v>
      </c>
      <c r="R509" t="s">
        <v>28</v>
      </c>
      <c r="S509" s="7" t="s">
        <v>2037</v>
      </c>
      <c r="T509" s="7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17">
        <f t="shared" si="28"/>
        <v>112.22929936305732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 s="11">
        <f t="shared" si="30"/>
        <v>43310.208333333328</v>
      </c>
      <c r="N510">
        <v>1534654800</v>
      </c>
      <c r="O510" s="11">
        <f t="shared" si="31"/>
        <v>43331.208333333328</v>
      </c>
      <c r="P510" t="b">
        <v>0</v>
      </c>
      <c r="Q510" t="b">
        <v>0</v>
      </c>
      <c r="R510" t="s">
        <v>33</v>
      </c>
      <c r="S510" s="7" t="s">
        <v>2039</v>
      </c>
      <c r="T510" s="7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17">
        <f t="shared" si="28"/>
        <v>70.925816023738875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 s="11">
        <f t="shared" si="30"/>
        <v>41034.208333333336</v>
      </c>
      <c r="N511">
        <v>1337058000</v>
      </c>
      <c r="O511" s="11">
        <f t="shared" si="31"/>
        <v>41044.208333333336</v>
      </c>
      <c r="P511" t="b">
        <v>0</v>
      </c>
      <c r="Q511" t="b">
        <v>0</v>
      </c>
      <c r="R511" t="s">
        <v>33</v>
      </c>
      <c r="S511" s="7" t="s">
        <v>2039</v>
      </c>
      <c r="T511" s="7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 s="17">
        <f t="shared" si="28"/>
        <v>119.08974358974358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 s="11">
        <f t="shared" si="30"/>
        <v>43251.208333333328</v>
      </c>
      <c r="N512">
        <v>1529816400</v>
      </c>
      <c r="O512" s="11">
        <f t="shared" si="31"/>
        <v>43275.208333333328</v>
      </c>
      <c r="P512" t="b">
        <v>0</v>
      </c>
      <c r="Q512" t="b">
        <v>0</v>
      </c>
      <c r="R512" t="s">
        <v>53</v>
      </c>
      <c r="S512" s="7" t="s">
        <v>2041</v>
      </c>
      <c r="T512" s="7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17">
        <f t="shared" si="28"/>
        <v>24.017591339648174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 s="11">
        <f t="shared" si="30"/>
        <v>43671.208333333328</v>
      </c>
      <c r="N513">
        <v>1564894800</v>
      </c>
      <c r="O513" s="11">
        <f t="shared" si="31"/>
        <v>43681.208333333328</v>
      </c>
      <c r="P513" t="b">
        <v>0</v>
      </c>
      <c r="Q513" t="b">
        <v>0</v>
      </c>
      <c r="R513" t="s">
        <v>33</v>
      </c>
      <c r="S513" s="7" t="s">
        <v>2039</v>
      </c>
      <c r="T513" s="7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17">
        <f t="shared" si="28"/>
        <v>139.31868131868131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 s="11">
        <f t="shared" si="30"/>
        <v>41825.208333333336</v>
      </c>
      <c r="N514">
        <v>1404622800</v>
      </c>
      <c r="O514" s="11">
        <f t="shared" si="31"/>
        <v>41826.208333333336</v>
      </c>
      <c r="P514" t="b">
        <v>0</v>
      </c>
      <c r="Q514" t="b">
        <v>1</v>
      </c>
      <c r="R514" t="s">
        <v>89</v>
      </c>
      <c r="S514" s="7" t="s">
        <v>2050</v>
      </c>
      <c r="T514" s="7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 s="17">
        <f t="shared" ref="G515:G578" si="32">SUM(E515/D515)*100</f>
        <v>39.277108433734945</v>
      </c>
      <c r="H515">
        <v>35</v>
      </c>
      <c r="I515" s="6">
        <f t="shared" ref="I515:I578" si="33">AVERAGE(E515/H515)</f>
        <v>93.142857142857139</v>
      </c>
      <c r="J515" t="s">
        <v>21</v>
      </c>
      <c r="K515" t="s">
        <v>22</v>
      </c>
      <c r="L515">
        <v>1284008400</v>
      </c>
      <c r="M515" s="11">
        <f t="shared" ref="M515:M578" si="34">(((L515/60)/60)/24)+DATE(1970,1,1)</f>
        <v>40430.208333333336</v>
      </c>
      <c r="N515">
        <v>1284181200</v>
      </c>
      <c r="O515" s="11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s="7" t="s">
        <v>2041</v>
      </c>
      <c r="T515" s="7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17">
        <f t="shared" si="32"/>
        <v>22.439077144917089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 s="11">
        <f t="shared" si="34"/>
        <v>41614.25</v>
      </c>
      <c r="N516">
        <v>1386741600</v>
      </c>
      <c r="O516" s="11">
        <f t="shared" si="35"/>
        <v>41619.25</v>
      </c>
      <c r="P516" t="b">
        <v>0</v>
      </c>
      <c r="Q516" t="b">
        <v>1</v>
      </c>
      <c r="R516" t="s">
        <v>23</v>
      </c>
      <c r="S516" s="7" t="s">
        <v>2035</v>
      </c>
      <c r="T516" s="7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 s="17">
        <f t="shared" si="32"/>
        <v>55.779069767441861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 s="11">
        <f t="shared" si="34"/>
        <v>40900.25</v>
      </c>
      <c r="N517">
        <v>1324792800</v>
      </c>
      <c r="O517" s="11">
        <f t="shared" si="35"/>
        <v>40902.25</v>
      </c>
      <c r="P517" t="b">
        <v>0</v>
      </c>
      <c r="Q517" t="b">
        <v>1</v>
      </c>
      <c r="R517" t="s">
        <v>33</v>
      </c>
      <c r="S517" s="7" t="s">
        <v>2039</v>
      </c>
      <c r="T517" s="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17">
        <f t="shared" si="32"/>
        <v>42.523125996810208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 s="11">
        <f t="shared" si="34"/>
        <v>40396.208333333336</v>
      </c>
      <c r="N518">
        <v>1284354000</v>
      </c>
      <c r="O518" s="11">
        <f t="shared" si="35"/>
        <v>40434.208333333336</v>
      </c>
      <c r="P518" t="b">
        <v>0</v>
      </c>
      <c r="Q518" t="b">
        <v>0</v>
      </c>
      <c r="R518" t="s">
        <v>68</v>
      </c>
      <c r="S518" s="7" t="s">
        <v>2047</v>
      </c>
      <c r="T518" s="7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17">
        <f t="shared" si="32"/>
        <v>112.00000000000001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 s="11">
        <f t="shared" si="34"/>
        <v>42860.208333333328</v>
      </c>
      <c r="N519">
        <v>1494392400</v>
      </c>
      <c r="O519" s="11">
        <f t="shared" si="35"/>
        <v>42865.208333333328</v>
      </c>
      <c r="P519" t="b">
        <v>0</v>
      </c>
      <c r="Q519" t="b">
        <v>0</v>
      </c>
      <c r="R519" t="s">
        <v>17</v>
      </c>
      <c r="S519" s="7" t="s">
        <v>2033</v>
      </c>
      <c r="T519" s="7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 s="17">
        <f t="shared" si="32"/>
        <v>7.0681818181818183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 s="11">
        <f t="shared" si="34"/>
        <v>43154.25</v>
      </c>
      <c r="N520">
        <v>1519538400</v>
      </c>
      <c r="O520" s="11">
        <f t="shared" si="35"/>
        <v>43156.25</v>
      </c>
      <c r="P520" t="b">
        <v>0</v>
      </c>
      <c r="Q520" t="b">
        <v>1</v>
      </c>
      <c r="R520" t="s">
        <v>71</v>
      </c>
      <c r="S520" s="7" t="s">
        <v>2041</v>
      </c>
      <c r="T520" s="7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17">
        <f t="shared" si="32"/>
        <v>101.74563871693867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 s="11">
        <f t="shared" si="34"/>
        <v>42012.25</v>
      </c>
      <c r="N521">
        <v>1421906400</v>
      </c>
      <c r="O521" s="11">
        <f t="shared" si="35"/>
        <v>42026.25</v>
      </c>
      <c r="P521" t="b">
        <v>0</v>
      </c>
      <c r="Q521" t="b">
        <v>1</v>
      </c>
      <c r="R521" t="s">
        <v>23</v>
      </c>
      <c r="S521" s="7" t="s">
        <v>2035</v>
      </c>
      <c r="T521" s="7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17">
        <f t="shared" si="32"/>
        <v>425.75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 s="11">
        <f t="shared" si="34"/>
        <v>43574.208333333328</v>
      </c>
      <c r="N522">
        <v>1555909200</v>
      </c>
      <c r="O522" s="11">
        <f t="shared" si="35"/>
        <v>43577.208333333328</v>
      </c>
      <c r="P522" t="b">
        <v>0</v>
      </c>
      <c r="Q522" t="b">
        <v>0</v>
      </c>
      <c r="R522" t="s">
        <v>33</v>
      </c>
      <c r="S522" s="7" t="s">
        <v>2039</v>
      </c>
      <c r="T522" s="7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 s="17">
        <f t="shared" si="32"/>
        <v>145.53947368421052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 s="11">
        <f t="shared" si="34"/>
        <v>42605.208333333328</v>
      </c>
      <c r="N523">
        <v>1472446800</v>
      </c>
      <c r="O523" s="11">
        <f t="shared" si="35"/>
        <v>42611.208333333328</v>
      </c>
      <c r="P523" t="b">
        <v>0</v>
      </c>
      <c r="Q523" t="b">
        <v>1</v>
      </c>
      <c r="R523" t="s">
        <v>53</v>
      </c>
      <c r="S523" s="7" t="s">
        <v>2041</v>
      </c>
      <c r="T523" s="7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17">
        <f t="shared" si="32"/>
        <v>32.453465346534657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 s="11">
        <f t="shared" si="34"/>
        <v>41093.208333333336</v>
      </c>
      <c r="N524">
        <v>1342328400</v>
      </c>
      <c r="O524" s="11">
        <f t="shared" si="35"/>
        <v>41105.208333333336</v>
      </c>
      <c r="P524" t="b">
        <v>0</v>
      </c>
      <c r="Q524" t="b">
        <v>0</v>
      </c>
      <c r="R524" t="s">
        <v>100</v>
      </c>
      <c r="S524" s="7" t="s">
        <v>2041</v>
      </c>
      <c r="T524" s="7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17">
        <f t="shared" si="32"/>
        <v>700.33333333333326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 s="11">
        <f t="shared" si="34"/>
        <v>40241.25</v>
      </c>
      <c r="N525">
        <v>1268114400</v>
      </c>
      <c r="O525" s="11">
        <f t="shared" si="35"/>
        <v>40246.25</v>
      </c>
      <c r="P525" t="b">
        <v>0</v>
      </c>
      <c r="Q525" t="b">
        <v>0</v>
      </c>
      <c r="R525" t="s">
        <v>100</v>
      </c>
      <c r="S525" s="7" t="s">
        <v>2041</v>
      </c>
      <c r="T525" s="7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 s="17">
        <f t="shared" si="32"/>
        <v>83.904860392967933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 s="11">
        <f t="shared" si="34"/>
        <v>40294.208333333336</v>
      </c>
      <c r="N526">
        <v>1273381200</v>
      </c>
      <c r="O526" s="11">
        <f t="shared" si="35"/>
        <v>40307.208333333336</v>
      </c>
      <c r="P526" t="b">
        <v>0</v>
      </c>
      <c r="Q526" t="b">
        <v>0</v>
      </c>
      <c r="R526" t="s">
        <v>33</v>
      </c>
      <c r="S526" s="7" t="s">
        <v>2039</v>
      </c>
      <c r="T526" s="7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 s="17">
        <f t="shared" si="32"/>
        <v>84.19047619047619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 s="11">
        <f t="shared" si="34"/>
        <v>40505.25</v>
      </c>
      <c r="N527">
        <v>1290837600</v>
      </c>
      <c r="O527" s="11">
        <f t="shared" si="35"/>
        <v>40509.25</v>
      </c>
      <c r="P527" t="b">
        <v>0</v>
      </c>
      <c r="Q527" t="b">
        <v>0</v>
      </c>
      <c r="R527" t="s">
        <v>65</v>
      </c>
      <c r="S527" s="7" t="s">
        <v>2037</v>
      </c>
      <c r="T527" s="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17">
        <f t="shared" si="32"/>
        <v>155.95180722891567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 s="11">
        <f t="shared" si="34"/>
        <v>42364.25</v>
      </c>
      <c r="N528">
        <v>1454306400</v>
      </c>
      <c r="O528" s="11">
        <f t="shared" si="35"/>
        <v>42401.25</v>
      </c>
      <c r="P528" t="b">
        <v>0</v>
      </c>
      <c r="Q528" t="b">
        <v>1</v>
      </c>
      <c r="R528" t="s">
        <v>33</v>
      </c>
      <c r="S528" s="7" t="s">
        <v>2039</v>
      </c>
      <c r="T528" s="7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17">
        <f t="shared" si="32"/>
        <v>99.619450317124731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 s="11">
        <f t="shared" si="34"/>
        <v>42405.25</v>
      </c>
      <c r="N529">
        <v>1457762400</v>
      </c>
      <c r="O529" s="11">
        <f t="shared" si="35"/>
        <v>42441.25</v>
      </c>
      <c r="P529" t="b">
        <v>0</v>
      </c>
      <c r="Q529" t="b">
        <v>0</v>
      </c>
      <c r="R529" t="s">
        <v>71</v>
      </c>
      <c r="S529" s="7" t="s">
        <v>2041</v>
      </c>
      <c r="T529" s="7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 s="17">
        <f t="shared" si="32"/>
        <v>80.300000000000011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 s="11">
        <f t="shared" si="34"/>
        <v>41601.25</v>
      </c>
      <c r="N530">
        <v>1389074400</v>
      </c>
      <c r="O530" s="11">
        <f t="shared" si="35"/>
        <v>41646.25</v>
      </c>
      <c r="P530" t="b">
        <v>0</v>
      </c>
      <c r="Q530" t="b">
        <v>0</v>
      </c>
      <c r="R530" t="s">
        <v>60</v>
      </c>
      <c r="S530" s="7" t="s">
        <v>2035</v>
      </c>
      <c r="T530" s="7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 s="17">
        <f t="shared" si="32"/>
        <v>11.254901960784313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 s="11">
        <f t="shared" si="34"/>
        <v>41769.208333333336</v>
      </c>
      <c r="N531">
        <v>1402117200</v>
      </c>
      <c r="O531" s="11">
        <f t="shared" si="35"/>
        <v>41797.208333333336</v>
      </c>
      <c r="P531" t="b">
        <v>0</v>
      </c>
      <c r="Q531" t="b">
        <v>0</v>
      </c>
      <c r="R531" t="s">
        <v>89</v>
      </c>
      <c r="S531" s="7" t="s">
        <v>2050</v>
      </c>
      <c r="T531" s="7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17">
        <f t="shared" si="32"/>
        <v>91.740952380952379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 s="11">
        <f t="shared" si="34"/>
        <v>40421.208333333336</v>
      </c>
      <c r="N532">
        <v>1284440400</v>
      </c>
      <c r="O532" s="11">
        <f t="shared" si="35"/>
        <v>40435.208333333336</v>
      </c>
      <c r="P532" t="b">
        <v>0</v>
      </c>
      <c r="Q532" t="b">
        <v>1</v>
      </c>
      <c r="R532" t="s">
        <v>119</v>
      </c>
      <c r="S532" s="7" t="s">
        <v>2047</v>
      </c>
      <c r="T532" s="7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17">
        <f t="shared" si="32"/>
        <v>95.521156936261391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 s="11">
        <f t="shared" si="34"/>
        <v>41589.25</v>
      </c>
      <c r="N533">
        <v>1388988000</v>
      </c>
      <c r="O533" s="11">
        <f t="shared" si="35"/>
        <v>41645.25</v>
      </c>
      <c r="P533" t="b">
        <v>0</v>
      </c>
      <c r="Q533" t="b">
        <v>0</v>
      </c>
      <c r="R533" t="s">
        <v>89</v>
      </c>
      <c r="S533" s="7" t="s">
        <v>2050</v>
      </c>
      <c r="T533" s="7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 s="17">
        <f t="shared" si="32"/>
        <v>502.87499999999994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 s="11">
        <f t="shared" si="34"/>
        <v>43125.25</v>
      </c>
      <c r="N534">
        <v>1516946400</v>
      </c>
      <c r="O534" s="11">
        <f t="shared" si="35"/>
        <v>43126.25</v>
      </c>
      <c r="P534" t="b">
        <v>0</v>
      </c>
      <c r="Q534" t="b">
        <v>0</v>
      </c>
      <c r="R534" t="s">
        <v>33</v>
      </c>
      <c r="S534" s="7" t="s">
        <v>2039</v>
      </c>
      <c r="T534" s="7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17">
        <f t="shared" si="32"/>
        <v>159.24394463667818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 s="11">
        <f t="shared" si="34"/>
        <v>41479.208333333336</v>
      </c>
      <c r="N535">
        <v>1377752400</v>
      </c>
      <c r="O535" s="11">
        <f t="shared" si="35"/>
        <v>41515.208333333336</v>
      </c>
      <c r="P535" t="b">
        <v>0</v>
      </c>
      <c r="Q535" t="b">
        <v>0</v>
      </c>
      <c r="R535" t="s">
        <v>60</v>
      </c>
      <c r="S535" s="7" t="s">
        <v>2035</v>
      </c>
      <c r="T535" s="7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 s="17">
        <f t="shared" si="32"/>
        <v>15.022446689113355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 s="11">
        <f t="shared" si="34"/>
        <v>43329.208333333328</v>
      </c>
      <c r="N536">
        <v>1534568400</v>
      </c>
      <c r="O536" s="11">
        <f t="shared" si="35"/>
        <v>43330.208333333328</v>
      </c>
      <c r="P536" t="b">
        <v>0</v>
      </c>
      <c r="Q536" t="b">
        <v>1</v>
      </c>
      <c r="R536" t="s">
        <v>53</v>
      </c>
      <c r="S536" s="7" t="s">
        <v>2041</v>
      </c>
      <c r="T536" s="7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 s="17">
        <f t="shared" si="32"/>
        <v>482.03846153846149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 s="11">
        <f t="shared" si="34"/>
        <v>43259.208333333328</v>
      </c>
      <c r="N537">
        <v>1528606800</v>
      </c>
      <c r="O537" s="11">
        <f t="shared" si="35"/>
        <v>43261.208333333328</v>
      </c>
      <c r="P537" t="b">
        <v>0</v>
      </c>
      <c r="Q537" t="b">
        <v>1</v>
      </c>
      <c r="R537" t="s">
        <v>33</v>
      </c>
      <c r="S537" s="7" t="s">
        <v>2039</v>
      </c>
      <c r="T537" s="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17">
        <f t="shared" si="32"/>
        <v>149.96938775510205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 s="11">
        <f t="shared" si="34"/>
        <v>40414.208333333336</v>
      </c>
      <c r="N538">
        <v>1284872400</v>
      </c>
      <c r="O538" s="11">
        <f t="shared" si="35"/>
        <v>40440.208333333336</v>
      </c>
      <c r="P538" t="b">
        <v>0</v>
      </c>
      <c r="Q538" t="b">
        <v>0</v>
      </c>
      <c r="R538" t="s">
        <v>119</v>
      </c>
      <c r="S538" s="7" t="s">
        <v>2047</v>
      </c>
      <c r="T538" s="7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17">
        <f t="shared" si="32"/>
        <v>117.22156398104266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 s="11">
        <f t="shared" si="34"/>
        <v>43342.208333333328</v>
      </c>
      <c r="N539">
        <v>1537592400</v>
      </c>
      <c r="O539" s="11">
        <f t="shared" si="35"/>
        <v>43365.208333333328</v>
      </c>
      <c r="P539" t="b">
        <v>1</v>
      </c>
      <c r="Q539" t="b">
        <v>1</v>
      </c>
      <c r="R539" t="s">
        <v>42</v>
      </c>
      <c r="S539" s="7" t="s">
        <v>2041</v>
      </c>
      <c r="T539" s="7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17">
        <f t="shared" si="32"/>
        <v>37.695968274950431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 s="11">
        <f t="shared" si="34"/>
        <v>41539.208333333336</v>
      </c>
      <c r="N540">
        <v>1381208400</v>
      </c>
      <c r="O540" s="11">
        <f t="shared" si="35"/>
        <v>41555.208333333336</v>
      </c>
      <c r="P540" t="b">
        <v>0</v>
      </c>
      <c r="Q540" t="b">
        <v>0</v>
      </c>
      <c r="R540" t="s">
        <v>292</v>
      </c>
      <c r="S540" s="7" t="s">
        <v>2050</v>
      </c>
      <c r="T540" s="7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 s="17">
        <f t="shared" si="32"/>
        <v>72.653061224489804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 s="11">
        <f t="shared" si="34"/>
        <v>43647.208333333328</v>
      </c>
      <c r="N541">
        <v>1562475600</v>
      </c>
      <c r="O541" s="11">
        <f t="shared" si="35"/>
        <v>43653.208333333328</v>
      </c>
      <c r="P541" t="b">
        <v>0</v>
      </c>
      <c r="Q541" t="b">
        <v>1</v>
      </c>
      <c r="R541" t="s">
        <v>17</v>
      </c>
      <c r="S541" s="7" t="s">
        <v>2033</v>
      </c>
      <c r="T541" s="7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17">
        <f t="shared" si="32"/>
        <v>265.98113207547169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 s="11">
        <f t="shared" si="34"/>
        <v>43225.208333333328</v>
      </c>
      <c r="N542">
        <v>1527397200</v>
      </c>
      <c r="O542" s="11">
        <f t="shared" si="35"/>
        <v>43247.208333333328</v>
      </c>
      <c r="P542" t="b">
        <v>0</v>
      </c>
      <c r="Q542" t="b">
        <v>0</v>
      </c>
      <c r="R542" t="s">
        <v>122</v>
      </c>
      <c r="S542" s="7" t="s">
        <v>2054</v>
      </c>
      <c r="T542" s="7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17">
        <f t="shared" si="32"/>
        <v>24.205617977528089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 s="11">
        <f t="shared" si="34"/>
        <v>42165.208333333328</v>
      </c>
      <c r="N543">
        <v>1436158800</v>
      </c>
      <c r="O543" s="11">
        <f t="shared" si="35"/>
        <v>42191.208333333328</v>
      </c>
      <c r="P543" t="b">
        <v>0</v>
      </c>
      <c r="Q543" t="b">
        <v>0</v>
      </c>
      <c r="R543" t="s">
        <v>292</v>
      </c>
      <c r="S543" s="7" t="s">
        <v>2050</v>
      </c>
      <c r="T543" s="7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 s="17">
        <f t="shared" si="32"/>
        <v>2.5064935064935066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 s="11">
        <f t="shared" si="34"/>
        <v>42391.25</v>
      </c>
      <c r="N544">
        <v>1456034400</v>
      </c>
      <c r="O544" s="11">
        <f t="shared" si="35"/>
        <v>42421.25</v>
      </c>
      <c r="P544" t="b">
        <v>0</v>
      </c>
      <c r="Q544" t="b">
        <v>0</v>
      </c>
      <c r="R544" t="s">
        <v>60</v>
      </c>
      <c r="S544" s="7" t="s">
        <v>2035</v>
      </c>
      <c r="T544" s="7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 s="17">
        <f t="shared" si="32"/>
        <v>16.329799764428738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 s="11">
        <f t="shared" si="34"/>
        <v>41528.208333333336</v>
      </c>
      <c r="N545">
        <v>1380171600</v>
      </c>
      <c r="O545" s="11">
        <f t="shared" si="35"/>
        <v>41543.208333333336</v>
      </c>
      <c r="P545" t="b">
        <v>0</v>
      </c>
      <c r="Q545" t="b">
        <v>0</v>
      </c>
      <c r="R545" t="s">
        <v>89</v>
      </c>
      <c r="S545" s="7" t="s">
        <v>2050</v>
      </c>
      <c r="T545" s="7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 s="17">
        <f t="shared" si="32"/>
        <v>276.5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 s="11">
        <f t="shared" si="34"/>
        <v>42377.25</v>
      </c>
      <c r="N546">
        <v>1453356000</v>
      </c>
      <c r="O546" s="11">
        <f t="shared" si="35"/>
        <v>42390.25</v>
      </c>
      <c r="P546" t="b">
        <v>0</v>
      </c>
      <c r="Q546" t="b">
        <v>0</v>
      </c>
      <c r="R546" t="s">
        <v>23</v>
      </c>
      <c r="S546" s="7" t="s">
        <v>2035</v>
      </c>
      <c r="T546" s="7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17">
        <f t="shared" si="32"/>
        <v>88.803571428571431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 s="11">
        <f t="shared" si="34"/>
        <v>43824.25</v>
      </c>
      <c r="N547">
        <v>1578981600</v>
      </c>
      <c r="O547" s="11">
        <f t="shared" si="35"/>
        <v>43844.25</v>
      </c>
      <c r="P547" t="b">
        <v>0</v>
      </c>
      <c r="Q547" t="b">
        <v>0</v>
      </c>
      <c r="R547" t="s">
        <v>33</v>
      </c>
      <c r="S547" s="7" t="s">
        <v>2039</v>
      </c>
      <c r="T547" s="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 s="17">
        <f t="shared" si="32"/>
        <v>163.57142857142856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 s="11">
        <f t="shared" si="34"/>
        <v>43360.208333333328</v>
      </c>
      <c r="N548">
        <v>1537419600</v>
      </c>
      <c r="O548" s="11">
        <f t="shared" si="35"/>
        <v>43363.208333333328</v>
      </c>
      <c r="P548" t="b">
        <v>0</v>
      </c>
      <c r="Q548" t="b">
        <v>1</v>
      </c>
      <c r="R548" t="s">
        <v>33</v>
      </c>
      <c r="S548" s="7" t="s">
        <v>2039</v>
      </c>
      <c r="T548" s="7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17">
        <f t="shared" si="32"/>
        <v>969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 s="11">
        <f t="shared" si="34"/>
        <v>42029.25</v>
      </c>
      <c r="N549">
        <v>1423202400</v>
      </c>
      <c r="O549" s="11">
        <f t="shared" si="35"/>
        <v>42041.25</v>
      </c>
      <c r="P549" t="b">
        <v>0</v>
      </c>
      <c r="Q549" t="b">
        <v>0</v>
      </c>
      <c r="R549" t="s">
        <v>53</v>
      </c>
      <c r="S549" s="7" t="s">
        <v>2041</v>
      </c>
      <c r="T549" s="7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17">
        <f t="shared" si="32"/>
        <v>270.91376701966715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 s="11">
        <f t="shared" si="34"/>
        <v>42461.208333333328</v>
      </c>
      <c r="N550">
        <v>1460610000</v>
      </c>
      <c r="O550" s="11">
        <f t="shared" si="35"/>
        <v>42474.208333333328</v>
      </c>
      <c r="P550" t="b">
        <v>0</v>
      </c>
      <c r="Q550" t="b">
        <v>0</v>
      </c>
      <c r="R550" t="s">
        <v>33</v>
      </c>
      <c r="S550" s="7" t="s">
        <v>2039</v>
      </c>
      <c r="T550" s="7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 s="17">
        <f t="shared" si="32"/>
        <v>284.21355932203392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 s="11">
        <f t="shared" si="34"/>
        <v>41422.208333333336</v>
      </c>
      <c r="N551">
        <v>1370494800</v>
      </c>
      <c r="O551" s="11">
        <f t="shared" si="35"/>
        <v>41431.208333333336</v>
      </c>
      <c r="P551" t="b">
        <v>0</v>
      </c>
      <c r="Q551" t="b">
        <v>0</v>
      </c>
      <c r="R551" t="s">
        <v>65</v>
      </c>
      <c r="S551" s="7" t="s">
        <v>2037</v>
      </c>
      <c r="T551" s="7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 s="17">
        <f t="shared" si="32"/>
        <v>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 s="11">
        <f t="shared" si="34"/>
        <v>40968.25</v>
      </c>
      <c r="N552">
        <v>1332306000</v>
      </c>
      <c r="O552" s="11">
        <f t="shared" si="35"/>
        <v>40989.208333333336</v>
      </c>
      <c r="P552" t="b">
        <v>0</v>
      </c>
      <c r="Q552" t="b">
        <v>0</v>
      </c>
      <c r="R552" t="s">
        <v>60</v>
      </c>
      <c r="S552" s="7" t="s">
        <v>2035</v>
      </c>
      <c r="T552" s="7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17">
        <f t="shared" si="32"/>
        <v>58.6329816768462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 s="11">
        <f t="shared" si="34"/>
        <v>41993.25</v>
      </c>
      <c r="N553">
        <v>1422511200</v>
      </c>
      <c r="O553" s="11">
        <f t="shared" si="35"/>
        <v>42033.25</v>
      </c>
      <c r="P553" t="b">
        <v>0</v>
      </c>
      <c r="Q553" t="b">
        <v>1</v>
      </c>
      <c r="R553" t="s">
        <v>28</v>
      </c>
      <c r="S553" s="7" t="s">
        <v>2037</v>
      </c>
      <c r="T553" s="7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 s="17">
        <f t="shared" si="32"/>
        <v>98.51111111111112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 s="11">
        <f t="shared" si="34"/>
        <v>42700.25</v>
      </c>
      <c r="N554">
        <v>1480312800</v>
      </c>
      <c r="O554" s="11">
        <f t="shared" si="35"/>
        <v>42702.25</v>
      </c>
      <c r="P554" t="b">
        <v>0</v>
      </c>
      <c r="Q554" t="b">
        <v>0</v>
      </c>
      <c r="R554" t="s">
        <v>33</v>
      </c>
      <c r="S554" s="7" t="s">
        <v>2039</v>
      </c>
      <c r="T554" s="7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17">
        <f t="shared" si="32"/>
        <v>43.975381008206334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 s="11">
        <f t="shared" si="34"/>
        <v>40545.25</v>
      </c>
      <c r="N555">
        <v>1294034400</v>
      </c>
      <c r="O555" s="11">
        <f t="shared" si="35"/>
        <v>40546.25</v>
      </c>
      <c r="P555" t="b">
        <v>0</v>
      </c>
      <c r="Q555" t="b">
        <v>0</v>
      </c>
      <c r="R555" t="s">
        <v>23</v>
      </c>
      <c r="S555" s="7" t="s">
        <v>2035</v>
      </c>
      <c r="T555" s="7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17">
        <f t="shared" si="32"/>
        <v>151.66315789473683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 s="11">
        <f t="shared" si="34"/>
        <v>42723.25</v>
      </c>
      <c r="N556">
        <v>1482645600</v>
      </c>
      <c r="O556" s="11">
        <f t="shared" si="35"/>
        <v>42729.25</v>
      </c>
      <c r="P556" t="b">
        <v>0</v>
      </c>
      <c r="Q556" t="b">
        <v>0</v>
      </c>
      <c r="R556" t="s">
        <v>60</v>
      </c>
      <c r="S556" s="7" t="s">
        <v>2035</v>
      </c>
      <c r="T556" s="7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 s="17">
        <f t="shared" si="32"/>
        <v>223.63492063492063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 s="11">
        <f t="shared" si="34"/>
        <v>41731.208333333336</v>
      </c>
      <c r="N557">
        <v>1399093200</v>
      </c>
      <c r="O557" s="11">
        <f t="shared" si="35"/>
        <v>41762.208333333336</v>
      </c>
      <c r="P557" t="b">
        <v>0</v>
      </c>
      <c r="Q557" t="b">
        <v>0</v>
      </c>
      <c r="R557" t="s">
        <v>23</v>
      </c>
      <c r="S557" s="7" t="s">
        <v>2035</v>
      </c>
      <c r="T557" s="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17">
        <f t="shared" si="32"/>
        <v>239.75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 s="11">
        <f t="shared" si="34"/>
        <v>40792.208333333336</v>
      </c>
      <c r="N558">
        <v>1315890000</v>
      </c>
      <c r="O558" s="11">
        <f t="shared" si="35"/>
        <v>40799.208333333336</v>
      </c>
      <c r="P558" t="b">
        <v>0</v>
      </c>
      <c r="Q558" t="b">
        <v>1</v>
      </c>
      <c r="R558" t="s">
        <v>206</v>
      </c>
      <c r="S558" s="7" t="s">
        <v>2047</v>
      </c>
      <c r="T558" s="7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17">
        <f t="shared" si="32"/>
        <v>199.33333333333334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 s="11">
        <f t="shared" si="34"/>
        <v>42279.208333333328</v>
      </c>
      <c r="N559">
        <v>1444021200</v>
      </c>
      <c r="O559" s="11">
        <f t="shared" si="35"/>
        <v>42282.208333333328</v>
      </c>
      <c r="P559" t="b">
        <v>0</v>
      </c>
      <c r="Q559" t="b">
        <v>1</v>
      </c>
      <c r="R559" t="s">
        <v>474</v>
      </c>
      <c r="S559" s="7" t="s">
        <v>2041</v>
      </c>
      <c r="T559" s="7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 s="17">
        <f t="shared" si="32"/>
        <v>137.34482758620689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 s="11">
        <f t="shared" si="34"/>
        <v>42424.25</v>
      </c>
      <c r="N560">
        <v>1460005200</v>
      </c>
      <c r="O560" s="11">
        <f t="shared" si="35"/>
        <v>42467.208333333328</v>
      </c>
      <c r="P560" t="b">
        <v>0</v>
      </c>
      <c r="Q560" t="b">
        <v>0</v>
      </c>
      <c r="R560" t="s">
        <v>33</v>
      </c>
      <c r="S560" s="7" t="s">
        <v>2039</v>
      </c>
      <c r="T560" s="7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17">
        <f t="shared" si="32"/>
        <v>100.9696106362773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 s="11">
        <f t="shared" si="34"/>
        <v>42584.208333333328</v>
      </c>
      <c r="N561">
        <v>1470718800</v>
      </c>
      <c r="O561" s="11">
        <f t="shared" si="35"/>
        <v>42591.208333333328</v>
      </c>
      <c r="P561" t="b">
        <v>0</v>
      </c>
      <c r="Q561" t="b">
        <v>0</v>
      </c>
      <c r="R561" t="s">
        <v>33</v>
      </c>
      <c r="S561" s="7" t="s">
        <v>2039</v>
      </c>
      <c r="T561" s="7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17">
        <f t="shared" si="32"/>
        <v>794.16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 s="11">
        <f t="shared" si="34"/>
        <v>40865.25</v>
      </c>
      <c r="N562">
        <v>1325052000</v>
      </c>
      <c r="O562" s="11">
        <f t="shared" si="35"/>
        <v>40905.25</v>
      </c>
      <c r="P562" t="b">
        <v>0</v>
      </c>
      <c r="Q562" t="b">
        <v>0</v>
      </c>
      <c r="R562" t="s">
        <v>71</v>
      </c>
      <c r="S562" s="7" t="s">
        <v>2041</v>
      </c>
      <c r="T562" s="7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17">
        <f t="shared" si="32"/>
        <v>369.7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 s="11">
        <f t="shared" si="34"/>
        <v>40833.208333333336</v>
      </c>
      <c r="N563">
        <v>1319000400</v>
      </c>
      <c r="O563" s="11">
        <f t="shared" si="35"/>
        <v>40835.208333333336</v>
      </c>
      <c r="P563" t="b">
        <v>0</v>
      </c>
      <c r="Q563" t="b">
        <v>0</v>
      </c>
      <c r="R563" t="s">
        <v>33</v>
      </c>
      <c r="S563" s="7" t="s">
        <v>2039</v>
      </c>
      <c r="T563" s="7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 s="17">
        <f t="shared" si="32"/>
        <v>12.818181818181817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 s="11">
        <f t="shared" si="34"/>
        <v>43536.208333333328</v>
      </c>
      <c r="N564">
        <v>1552539600</v>
      </c>
      <c r="O564" s="11">
        <f t="shared" si="35"/>
        <v>43538.208333333328</v>
      </c>
      <c r="P564" t="b">
        <v>0</v>
      </c>
      <c r="Q564" t="b">
        <v>0</v>
      </c>
      <c r="R564" t="s">
        <v>23</v>
      </c>
      <c r="S564" s="7" t="s">
        <v>2035</v>
      </c>
      <c r="T564" s="7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 s="17">
        <f t="shared" si="32"/>
        <v>138.02702702702703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 s="11">
        <f t="shared" si="34"/>
        <v>43417.25</v>
      </c>
      <c r="N565">
        <v>1543816800</v>
      </c>
      <c r="O565" s="11">
        <f t="shared" si="35"/>
        <v>43437.25</v>
      </c>
      <c r="P565" t="b">
        <v>0</v>
      </c>
      <c r="Q565" t="b">
        <v>0</v>
      </c>
      <c r="R565" t="s">
        <v>42</v>
      </c>
      <c r="S565" s="7" t="s">
        <v>2041</v>
      </c>
      <c r="T565" s="7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17">
        <f t="shared" si="32"/>
        <v>83.813278008298752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 s="11">
        <f t="shared" si="34"/>
        <v>42078.208333333328</v>
      </c>
      <c r="N566">
        <v>1427086800</v>
      </c>
      <c r="O566" s="11">
        <f t="shared" si="35"/>
        <v>42086.208333333328</v>
      </c>
      <c r="P566" t="b">
        <v>0</v>
      </c>
      <c r="Q566" t="b">
        <v>0</v>
      </c>
      <c r="R566" t="s">
        <v>33</v>
      </c>
      <c r="S566" s="7" t="s">
        <v>2039</v>
      </c>
      <c r="T566" s="7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17">
        <f t="shared" si="32"/>
        <v>204.60063224446787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 s="11">
        <f t="shared" si="34"/>
        <v>40862.25</v>
      </c>
      <c r="N567">
        <v>1323064800</v>
      </c>
      <c r="O567" s="11">
        <f t="shared" si="35"/>
        <v>40882.25</v>
      </c>
      <c r="P567" t="b">
        <v>0</v>
      </c>
      <c r="Q567" t="b">
        <v>0</v>
      </c>
      <c r="R567" t="s">
        <v>33</v>
      </c>
      <c r="S567" s="7" t="s">
        <v>2039</v>
      </c>
      <c r="T567" s="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 s="17">
        <f t="shared" si="32"/>
        <v>44.344086021505376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 s="11">
        <f t="shared" si="34"/>
        <v>42424.25</v>
      </c>
      <c r="N568">
        <v>1458277200</v>
      </c>
      <c r="O568" s="11">
        <f t="shared" si="35"/>
        <v>42447.208333333328</v>
      </c>
      <c r="P568" t="b">
        <v>0</v>
      </c>
      <c r="Q568" t="b">
        <v>1</v>
      </c>
      <c r="R568" t="s">
        <v>50</v>
      </c>
      <c r="S568" s="7" t="s">
        <v>2035</v>
      </c>
      <c r="T568" s="7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17">
        <f t="shared" si="32"/>
        <v>218.60294117647058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 s="11">
        <f t="shared" si="34"/>
        <v>41830.208333333336</v>
      </c>
      <c r="N569">
        <v>1405141200</v>
      </c>
      <c r="O569" s="11">
        <f t="shared" si="35"/>
        <v>41832.208333333336</v>
      </c>
      <c r="P569" t="b">
        <v>0</v>
      </c>
      <c r="Q569" t="b">
        <v>0</v>
      </c>
      <c r="R569" t="s">
        <v>23</v>
      </c>
      <c r="S569" s="7" t="s">
        <v>2035</v>
      </c>
      <c r="T569" s="7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17">
        <f t="shared" si="32"/>
        <v>186.03314917127071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 s="11">
        <f t="shared" si="34"/>
        <v>40374.208333333336</v>
      </c>
      <c r="N570">
        <v>1283058000</v>
      </c>
      <c r="O570" s="11">
        <f t="shared" si="35"/>
        <v>40419.208333333336</v>
      </c>
      <c r="P570" t="b">
        <v>0</v>
      </c>
      <c r="Q570" t="b">
        <v>0</v>
      </c>
      <c r="R570" t="s">
        <v>33</v>
      </c>
      <c r="S570" s="7" t="s">
        <v>2039</v>
      </c>
      <c r="T570" s="7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 s="17">
        <f t="shared" si="32"/>
        <v>237.33830845771143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 s="11">
        <f t="shared" si="34"/>
        <v>40554.25</v>
      </c>
      <c r="N571">
        <v>1295762400</v>
      </c>
      <c r="O571" s="11">
        <f t="shared" si="35"/>
        <v>40566.25</v>
      </c>
      <c r="P571" t="b">
        <v>0</v>
      </c>
      <c r="Q571" t="b">
        <v>0</v>
      </c>
      <c r="R571" t="s">
        <v>71</v>
      </c>
      <c r="S571" s="7" t="s">
        <v>2041</v>
      </c>
      <c r="T571" s="7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17">
        <f t="shared" si="32"/>
        <v>305.65384615384613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 s="11">
        <f t="shared" si="34"/>
        <v>41993.25</v>
      </c>
      <c r="N572">
        <v>1419573600</v>
      </c>
      <c r="O572" s="11">
        <f t="shared" si="35"/>
        <v>41999.25</v>
      </c>
      <c r="P572" t="b">
        <v>0</v>
      </c>
      <c r="Q572" t="b">
        <v>1</v>
      </c>
      <c r="R572" t="s">
        <v>23</v>
      </c>
      <c r="S572" s="7" t="s">
        <v>2035</v>
      </c>
      <c r="T572" s="7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 s="17">
        <f t="shared" si="32"/>
        <v>94.142857142857139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 s="11">
        <f t="shared" si="34"/>
        <v>42174.208333333328</v>
      </c>
      <c r="N573">
        <v>1438750800</v>
      </c>
      <c r="O573" s="11">
        <f t="shared" si="35"/>
        <v>42221.208333333328</v>
      </c>
      <c r="P573" t="b">
        <v>0</v>
      </c>
      <c r="Q573" t="b">
        <v>0</v>
      </c>
      <c r="R573" t="s">
        <v>100</v>
      </c>
      <c r="S573" s="7" t="s">
        <v>2041</v>
      </c>
      <c r="T573" s="7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 s="17">
        <f t="shared" si="32"/>
        <v>54.400000000000006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 s="11">
        <f t="shared" si="34"/>
        <v>42275.208333333328</v>
      </c>
      <c r="N574">
        <v>1444798800</v>
      </c>
      <c r="O574" s="11">
        <f t="shared" si="35"/>
        <v>42291.208333333328</v>
      </c>
      <c r="P574" t="b">
        <v>0</v>
      </c>
      <c r="Q574" t="b">
        <v>1</v>
      </c>
      <c r="R574" t="s">
        <v>23</v>
      </c>
      <c r="S574" s="7" t="s">
        <v>2035</v>
      </c>
      <c r="T574" s="7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17">
        <f t="shared" si="32"/>
        <v>111.88059701492537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 s="11">
        <f t="shared" si="34"/>
        <v>41761.208333333336</v>
      </c>
      <c r="N575">
        <v>1399179600</v>
      </c>
      <c r="O575" s="11">
        <f t="shared" si="35"/>
        <v>41763.208333333336</v>
      </c>
      <c r="P575" t="b">
        <v>0</v>
      </c>
      <c r="Q575" t="b">
        <v>0</v>
      </c>
      <c r="R575" t="s">
        <v>1029</v>
      </c>
      <c r="S575" s="7" t="s">
        <v>2064</v>
      </c>
      <c r="T575" s="7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 s="17">
        <f t="shared" si="32"/>
        <v>369.14814814814815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 s="11">
        <f t="shared" si="34"/>
        <v>43806.25</v>
      </c>
      <c r="N576">
        <v>1576562400</v>
      </c>
      <c r="O576" s="11">
        <f t="shared" si="35"/>
        <v>43816.25</v>
      </c>
      <c r="P576" t="b">
        <v>0</v>
      </c>
      <c r="Q576" t="b">
        <v>1</v>
      </c>
      <c r="R576" t="s">
        <v>17</v>
      </c>
      <c r="S576" s="7" t="s">
        <v>2033</v>
      </c>
      <c r="T576" s="7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 s="17">
        <f t="shared" si="32"/>
        <v>62.930372148859547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 s="11">
        <f t="shared" si="34"/>
        <v>41779.208333333336</v>
      </c>
      <c r="N577">
        <v>1400821200</v>
      </c>
      <c r="O577" s="11">
        <f t="shared" si="35"/>
        <v>41782.208333333336</v>
      </c>
      <c r="P577" t="b">
        <v>0</v>
      </c>
      <c r="Q577" t="b">
        <v>1</v>
      </c>
      <c r="R577" t="s">
        <v>33</v>
      </c>
      <c r="S577" s="7" t="s">
        <v>2039</v>
      </c>
      <c r="T577" s="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 s="17">
        <f t="shared" si="32"/>
        <v>64.927835051546396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 s="11">
        <f t="shared" si="34"/>
        <v>43040.208333333328</v>
      </c>
      <c r="N578">
        <v>1510984800</v>
      </c>
      <c r="O578" s="11">
        <f t="shared" si="35"/>
        <v>43057.25</v>
      </c>
      <c r="P578" t="b">
        <v>0</v>
      </c>
      <c r="Q578" t="b">
        <v>0</v>
      </c>
      <c r="R578" t="s">
        <v>33</v>
      </c>
      <c r="S578" s="7" t="s">
        <v>2039</v>
      </c>
      <c r="T578" s="7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 s="17">
        <f t="shared" ref="G579:G642" si="36">SUM(E579/D579)*100</f>
        <v>18.853658536585368</v>
      </c>
      <c r="H579">
        <v>37</v>
      </c>
      <c r="I579" s="6">
        <f t="shared" ref="I579:I642" si="37">AVERAGE(E579/H579)</f>
        <v>41.783783783783782</v>
      </c>
      <c r="J579" t="s">
        <v>21</v>
      </c>
      <c r="K579" t="s">
        <v>22</v>
      </c>
      <c r="L579">
        <v>1299823200</v>
      </c>
      <c r="M579" s="11">
        <f t="shared" ref="M579:M642" si="38">(((L579/60)/60)/24)+DATE(1970,1,1)</f>
        <v>40613.25</v>
      </c>
      <c r="N579">
        <v>1302066000</v>
      </c>
      <c r="O579" s="11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s="7" t="s">
        <v>2035</v>
      </c>
      <c r="T579" s="7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 s="17">
        <f t="shared" si="36"/>
        <v>16.754404145077721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 s="11">
        <f t="shared" si="38"/>
        <v>40878.25</v>
      </c>
      <c r="N580">
        <v>1322978400</v>
      </c>
      <c r="O580" s="11">
        <f t="shared" si="39"/>
        <v>40881.25</v>
      </c>
      <c r="P580" t="b">
        <v>0</v>
      </c>
      <c r="Q580" t="b">
        <v>0</v>
      </c>
      <c r="R580" t="s">
        <v>474</v>
      </c>
      <c r="S580" s="7" t="s">
        <v>2041</v>
      </c>
      <c r="T580" s="7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17">
        <f t="shared" si="36"/>
        <v>101.11290322580646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 s="11">
        <f t="shared" si="38"/>
        <v>40762.208333333336</v>
      </c>
      <c r="N581">
        <v>1313730000</v>
      </c>
      <c r="O581" s="11">
        <f t="shared" si="39"/>
        <v>40774.208333333336</v>
      </c>
      <c r="P581" t="b">
        <v>0</v>
      </c>
      <c r="Q581" t="b">
        <v>0</v>
      </c>
      <c r="R581" t="s">
        <v>159</v>
      </c>
      <c r="S581" s="7" t="s">
        <v>2035</v>
      </c>
      <c r="T581" s="7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 s="17">
        <f t="shared" si="36"/>
        <v>341.5022831050228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 s="11">
        <f t="shared" si="38"/>
        <v>41696.25</v>
      </c>
      <c r="N582">
        <v>1394085600</v>
      </c>
      <c r="O582" s="11">
        <f t="shared" si="39"/>
        <v>41704.25</v>
      </c>
      <c r="P582" t="b">
        <v>0</v>
      </c>
      <c r="Q582" t="b">
        <v>0</v>
      </c>
      <c r="R582" t="s">
        <v>33</v>
      </c>
      <c r="S582" s="7" t="s">
        <v>2039</v>
      </c>
      <c r="T582" s="7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 s="17">
        <f t="shared" si="36"/>
        <v>64.016666666666666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 s="11">
        <f t="shared" si="38"/>
        <v>40662.208333333336</v>
      </c>
      <c r="N583">
        <v>1305349200</v>
      </c>
      <c r="O583" s="11">
        <f t="shared" si="39"/>
        <v>40677.208333333336</v>
      </c>
      <c r="P583" t="b">
        <v>0</v>
      </c>
      <c r="Q583" t="b">
        <v>0</v>
      </c>
      <c r="R583" t="s">
        <v>28</v>
      </c>
      <c r="S583" s="7" t="s">
        <v>2037</v>
      </c>
      <c r="T583" s="7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 s="17">
        <f t="shared" si="36"/>
        <v>52.080459770114942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 s="11">
        <f t="shared" si="38"/>
        <v>42165.208333333328</v>
      </c>
      <c r="N584">
        <v>1434344400</v>
      </c>
      <c r="O584" s="11">
        <f t="shared" si="39"/>
        <v>42170.208333333328</v>
      </c>
      <c r="P584" t="b">
        <v>0</v>
      </c>
      <c r="Q584" t="b">
        <v>1</v>
      </c>
      <c r="R584" t="s">
        <v>89</v>
      </c>
      <c r="S584" s="7" t="s">
        <v>2050</v>
      </c>
      <c r="T584" s="7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 s="17">
        <f t="shared" si="36"/>
        <v>322.40211640211641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 s="11">
        <f t="shared" si="38"/>
        <v>40959.25</v>
      </c>
      <c r="N585">
        <v>1331186400</v>
      </c>
      <c r="O585" s="11">
        <f t="shared" si="39"/>
        <v>40976.25</v>
      </c>
      <c r="P585" t="b">
        <v>0</v>
      </c>
      <c r="Q585" t="b">
        <v>0</v>
      </c>
      <c r="R585" t="s">
        <v>42</v>
      </c>
      <c r="S585" s="7" t="s">
        <v>2041</v>
      </c>
      <c r="T585" s="7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17">
        <f t="shared" si="36"/>
        <v>119.50810185185186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 s="11">
        <f t="shared" si="38"/>
        <v>41024.208333333336</v>
      </c>
      <c r="N586">
        <v>1336539600</v>
      </c>
      <c r="O586" s="11">
        <f t="shared" si="39"/>
        <v>41038.208333333336</v>
      </c>
      <c r="P586" t="b">
        <v>0</v>
      </c>
      <c r="Q586" t="b">
        <v>0</v>
      </c>
      <c r="R586" t="s">
        <v>28</v>
      </c>
      <c r="S586" s="7" t="s">
        <v>2037</v>
      </c>
      <c r="T586" s="7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17">
        <f t="shared" si="36"/>
        <v>146.79775280898878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 s="11">
        <f t="shared" si="38"/>
        <v>40255.208333333336</v>
      </c>
      <c r="N587">
        <v>1269752400</v>
      </c>
      <c r="O587" s="11">
        <f t="shared" si="39"/>
        <v>40265.208333333336</v>
      </c>
      <c r="P587" t="b">
        <v>0</v>
      </c>
      <c r="Q587" t="b">
        <v>0</v>
      </c>
      <c r="R587" t="s">
        <v>206</v>
      </c>
      <c r="S587" s="7" t="s">
        <v>2047</v>
      </c>
      <c r="T587" s="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 s="17">
        <f t="shared" si="36"/>
        <v>950.57142857142856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 s="11">
        <f t="shared" si="38"/>
        <v>40499.25</v>
      </c>
      <c r="N588">
        <v>1291615200</v>
      </c>
      <c r="O588" s="11">
        <f t="shared" si="39"/>
        <v>40518.25</v>
      </c>
      <c r="P588" t="b">
        <v>0</v>
      </c>
      <c r="Q588" t="b">
        <v>0</v>
      </c>
      <c r="R588" t="s">
        <v>23</v>
      </c>
      <c r="S588" s="7" t="s">
        <v>2035</v>
      </c>
      <c r="T588" s="7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 s="17">
        <f t="shared" si="36"/>
        <v>72.893617021276597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 s="11">
        <f t="shared" si="38"/>
        <v>43484.25</v>
      </c>
      <c r="N589">
        <v>1552366800</v>
      </c>
      <c r="O589" s="11">
        <f t="shared" si="39"/>
        <v>43536.208333333328</v>
      </c>
      <c r="P589" t="b">
        <v>0</v>
      </c>
      <c r="Q589" t="b">
        <v>1</v>
      </c>
      <c r="R589" t="s">
        <v>17</v>
      </c>
      <c r="S589" s="7" t="s">
        <v>2033</v>
      </c>
      <c r="T589" s="7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17">
        <f t="shared" si="36"/>
        <v>79.008248730964468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 s="11">
        <f t="shared" si="38"/>
        <v>40262.208333333336</v>
      </c>
      <c r="N590">
        <v>1272171600</v>
      </c>
      <c r="O590" s="11">
        <f t="shared" si="39"/>
        <v>40293.208333333336</v>
      </c>
      <c r="P590" t="b">
        <v>0</v>
      </c>
      <c r="Q590" t="b">
        <v>0</v>
      </c>
      <c r="R590" t="s">
        <v>33</v>
      </c>
      <c r="S590" s="7" t="s">
        <v>2039</v>
      </c>
      <c r="T590" s="7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 s="17">
        <f t="shared" si="36"/>
        <v>64.721518987341781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 s="11">
        <f t="shared" si="38"/>
        <v>42190.208333333328</v>
      </c>
      <c r="N591">
        <v>1436677200</v>
      </c>
      <c r="O591" s="11">
        <f t="shared" si="39"/>
        <v>42197.208333333328</v>
      </c>
      <c r="P591" t="b">
        <v>0</v>
      </c>
      <c r="Q591" t="b">
        <v>0</v>
      </c>
      <c r="R591" t="s">
        <v>42</v>
      </c>
      <c r="S591" s="7" t="s">
        <v>2041</v>
      </c>
      <c r="T591" s="7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 s="17">
        <f t="shared" si="36"/>
        <v>82.028169014084511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 s="11">
        <f t="shared" si="38"/>
        <v>41994.25</v>
      </c>
      <c r="N592">
        <v>1420092000</v>
      </c>
      <c r="O592" s="11">
        <f t="shared" si="39"/>
        <v>42005.25</v>
      </c>
      <c r="P592" t="b">
        <v>0</v>
      </c>
      <c r="Q592" t="b">
        <v>0</v>
      </c>
      <c r="R592" t="s">
        <v>133</v>
      </c>
      <c r="S592" s="7" t="s">
        <v>2047</v>
      </c>
      <c r="T592" s="7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 s="17">
        <f t="shared" si="36"/>
        <v>1037.6666666666667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 s="11">
        <f t="shared" si="38"/>
        <v>40373.208333333336</v>
      </c>
      <c r="N593">
        <v>1279947600</v>
      </c>
      <c r="O593" s="11">
        <f t="shared" si="39"/>
        <v>40383.208333333336</v>
      </c>
      <c r="P593" t="b">
        <v>0</v>
      </c>
      <c r="Q593" t="b">
        <v>0</v>
      </c>
      <c r="R593" t="s">
        <v>89</v>
      </c>
      <c r="S593" s="7" t="s">
        <v>2050</v>
      </c>
      <c r="T593" s="7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17">
        <f t="shared" si="36"/>
        <v>12.910076530612244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 s="11">
        <f t="shared" si="38"/>
        <v>41789.208333333336</v>
      </c>
      <c r="N594">
        <v>1402203600</v>
      </c>
      <c r="O594" s="11">
        <f t="shared" si="39"/>
        <v>41798.208333333336</v>
      </c>
      <c r="P594" t="b">
        <v>0</v>
      </c>
      <c r="Q594" t="b">
        <v>0</v>
      </c>
      <c r="R594" t="s">
        <v>33</v>
      </c>
      <c r="S594" s="7" t="s">
        <v>2039</v>
      </c>
      <c r="T594" s="7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17">
        <f t="shared" si="36"/>
        <v>154.84210526315789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 s="11">
        <f t="shared" si="38"/>
        <v>41724.208333333336</v>
      </c>
      <c r="N595">
        <v>1396933200</v>
      </c>
      <c r="O595" s="11">
        <f t="shared" si="39"/>
        <v>41737.208333333336</v>
      </c>
      <c r="P595" t="b">
        <v>0</v>
      </c>
      <c r="Q595" t="b">
        <v>0</v>
      </c>
      <c r="R595" t="s">
        <v>71</v>
      </c>
      <c r="S595" s="7" t="s">
        <v>2041</v>
      </c>
      <c r="T595" s="7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17">
        <f t="shared" si="36"/>
        <v>7.0991735537190088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 s="11">
        <f t="shared" si="38"/>
        <v>42548.208333333328</v>
      </c>
      <c r="N596">
        <v>1467262800</v>
      </c>
      <c r="O596" s="11">
        <f t="shared" si="39"/>
        <v>42551.208333333328</v>
      </c>
      <c r="P596" t="b">
        <v>0</v>
      </c>
      <c r="Q596" t="b">
        <v>1</v>
      </c>
      <c r="R596" t="s">
        <v>33</v>
      </c>
      <c r="S596" s="7" t="s">
        <v>2039</v>
      </c>
      <c r="T596" s="7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17">
        <f t="shared" si="36"/>
        <v>208.52773826458036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 s="11">
        <f t="shared" si="38"/>
        <v>40253.208333333336</v>
      </c>
      <c r="N597">
        <v>1270530000</v>
      </c>
      <c r="O597" s="11">
        <f t="shared" si="39"/>
        <v>40274.208333333336</v>
      </c>
      <c r="P597" t="b">
        <v>0</v>
      </c>
      <c r="Q597" t="b">
        <v>1</v>
      </c>
      <c r="R597" t="s">
        <v>33</v>
      </c>
      <c r="S597" s="7" t="s">
        <v>2039</v>
      </c>
      <c r="T597" s="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 s="17">
        <f t="shared" si="36"/>
        <v>99.683544303797461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 s="11">
        <f t="shared" si="38"/>
        <v>42434.25</v>
      </c>
      <c r="N598">
        <v>1457762400</v>
      </c>
      <c r="O598" s="11">
        <f t="shared" si="39"/>
        <v>42441.25</v>
      </c>
      <c r="P598" t="b">
        <v>0</v>
      </c>
      <c r="Q598" t="b">
        <v>1</v>
      </c>
      <c r="R598" t="s">
        <v>53</v>
      </c>
      <c r="S598" s="7" t="s">
        <v>2041</v>
      </c>
      <c r="T598" s="7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17">
        <f t="shared" si="36"/>
        <v>201.59756097560978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 s="11">
        <f t="shared" si="38"/>
        <v>43786.25</v>
      </c>
      <c r="N599">
        <v>1575525600</v>
      </c>
      <c r="O599" s="11">
        <f t="shared" si="39"/>
        <v>43804.25</v>
      </c>
      <c r="P599" t="b">
        <v>0</v>
      </c>
      <c r="Q599" t="b">
        <v>0</v>
      </c>
      <c r="R599" t="s">
        <v>33</v>
      </c>
      <c r="S599" s="7" t="s">
        <v>2039</v>
      </c>
      <c r="T599" s="7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17">
        <f t="shared" si="36"/>
        <v>162.09032258064516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 s="11">
        <f t="shared" si="38"/>
        <v>40344.208333333336</v>
      </c>
      <c r="N600">
        <v>1279083600</v>
      </c>
      <c r="O600" s="11">
        <f t="shared" si="39"/>
        <v>40373.208333333336</v>
      </c>
      <c r="P600" t="b">
        <v>0</v>
      </c>
      <c r="Q600" t="b">
        <v>0</v>
      </c>
      <c r="R600" t="s">
        <v>23</v>
      </c>
      <c r="S600" s="7" t="s">
        <v>2035</v>
      </c>
      <c r="T600" s="7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 s="17">
        <f t="shared" si="36"/>
        <v>3.6436208125445471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 s="11">
        <f t="shared" si="38"/>
        <v>42047.25</v>
      </c>
      <c r="N601">
        <v>1424412000</v>
      </c>
      <c r="O601" s="11">
        <f t="shared" si="39"/>
        <v>42055.25</v>
      </c>
      <c r="P601" t="b">
        <v>0</v>
      </c>
      <c r="Q601" t="b">
        <v>0</v>
      </c>
      <c r="R601" t="s">
        <v>42</v>
      </c>
      <c r="S601" s="7" t="s">
        <v>2041</v>
      </c>
      <c r="T601" s="7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 s="17">
        <f t="shared" si="36"/>
        <v>5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 s="11">
        <f t="shared" si="38"/>
        <v>41485.208333333336</v>
      </c>
      <c r="N602">
        <v>1376197200</v>
      </c>
      <c r="O602" s="11">
        <f t="shared" si="39"/>
        <v>41497.208333333336</v>
      </c>
      <c r="P602" t="b">
        <v>0</v>
      </c>
      <c r="Q602" t="b">
        <v>0</v>
      </c>
      <c r="R602" t="s">
        <v>17</v>
      </c>
      <c r="S602" s="7" t="s">
        <v>2033</v>
      </c>
      <c r="T602" s="7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17">
        <f t="shared" si="36"/>
        <v>206.63492063492063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 s="11">
        <f t="shared" si="38"/>
        <v>41789.208333333336</v>
      </c>
      <c r="N603">
        <v>1402894800</v>
      </c>
      <c r="O603" s="11">
        <f t="shared" si="39"/>
        <v>41806.208333333336</v>
      </c>
      <c r="P603" t="b">
        <v>1</v>
      </c>
      <c r="Q603" t="b">
        <v>0</v>
      </c>
      <c r="R603" t="s">
        <v>65</v>
      </c>
      <c r="S603" s="7" t="s">
        <v>2037</v>
      </c>
      <c r="T603" s="7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17">
        <f t="shared" si="36"/>
        <v>128.23628691983123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 s="11">
        <f t="shared" si="38"/>
        <v>42160.208333333328</v>
      </c>
      <c r="N604">
        <v>1434430800</v>
      </c>
      <c r="O604" s="11">
        <f t="shared" si="39"/>
        <v>42171.208333333328</v>
      </c>
      <c r="P604" t="b">
        <v>0</v>
      </c>
      <c r="Q604" t="b">
        <v>0</v>
      </c>
      <c r="R604" t="s">
        <v>33</v>
      </c>
      <c r="S604" s="7" t="s">
        <v>2039</v>
      </c>
      <c r="T604" s="7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17">
        <f t="shared" si="36"/>
        <v>119.66037735849055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 s="11">
        <f t="shared" si="38"/>
        <v>43573.208333333328</v>
      </c>
      <c r="N605">
        <v>1557896400</v>
      </c>
      <c r="O605" s="11">
        <f t="shared" si="39"/>
        <v>43600.208333333328</v>
      </c>
      <c r="P605" t="b">
        <v>0</v>
      </c>
      <c r="Q605" t="b">
        <v>0</v>
      </c>
      <c r="R605" t="s">
        <v>33</v>
      </c>
      <c r="S605" s="7" t="s">
        <v>2039</v>
      </c>
      <c r="T605" s="7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17">
        <f t="shared" si="36"/>
        <v>170.73055242390078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 s="11">
        <f t="shared" si="38"/>
        <v>40565.25</v>
      </c>
      <c r="N606">
        <v>1297490400</v>
      </c>
      <c r="O606" s="11">
        <f t="shared" si="39"/>
        <v>40586.25</v>
      </c>
      <c r="P606" t="b">
        <v>0</v>
      </c>
      <c r="Q606" t="b">
        <v>0</v>
      </c>
      <c r="R606" t="s">
        <v>33</v>
      </c>
      <c r="S606" s="7" t="s">
        <v>2039</v>
      </c>
      <c r="T606" s="7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 s="17">
        <f t="shared" si="36"/>
        <v>187.21212121212122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 s="11">
        <f t="shared" si="38"/>
        <v>42280.208333333328</v>
      </c>
      <c r="N607">
        <v>1447394400</v>
      </c>
      <c r="O607" s="11">
        <f t="shared" si="39"/>
        <v>42321.25</v>
      </c>
      <c r="P607" t="b">
        <v>0</v>
      </c>
      <c r="Q607" t="b">
        <v>0</v>
      </c>
      <c r="R607" t="s">
        <v>68</v>
      </c>
      <c r="S607" s="7" t="s">
        <v>2047</v>
      </c>
      <c r="T607" s="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17">
        <f t="shared" si="36"/>
        <v>188.38235294117646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 s="11">
        <f t="shared" si="38"/>
        <v>42436.25</v>
      </c>
      <c r="N608">
        <v>1458277200</v>
      </c>
      <c r="O608" s="11">
        <f t="shared" si="39"/>
        <v>42447.208333333328</v>
      </c>
      <c r="P608" t="b">
        <v>0</v>
      </c>
      <c r="Q608" t="b">
        <v>0</v>
      </c>
      <c r="R608" t="s">
        <v>23</v>
      </c>
      <c r="S608" s="7" t="s">
        <v>2035</v>
      </c>
      <c r="T608" s="7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17">
        <f t="shared" si="36"/>
        <v>131.29869186046511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 s="11">
        <f t="shared" si="38"/>
        <v>41721.208333333336</v>
      </c>
      <c r="N609">
        <v>1395723600</v>
      </c>
      <c r="O609" s="11">
        <f t="shared" si="39"/>
        <v>41723.208333333336</v>
      </c>
      <c r="P609" t="b">
        <v>0</v>
      </c>
      <c r="Q609" t="b">
        <v>0</v>
      </c>
      <c r="R609" t="s">
        <v>17</v>
      </c>
      <c r="S609" s="7" t="s">
        <v>2033</v>
      </c>
      <c r="T609" s="7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 s="17">
        <f t="shared" si="36"/>
        <v>283.97435897435901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 s="11">
        <f t="shared" si="38"/>
        <v>43530.25</v>
      </c>
      <c r="N610">
        <v>1552197600</v>
      </c>
      <c r="O610" s="11">
        <f t="shared" si="39"/>
        <v>43534.25</v>
      </c>
      <c r="P610" t="b">
        <v>0</v>
      </c>
      <c r="Q610" t="b">
        <v>1</v>
      </c>
      <c r="R610" t="s">
        <v>159</v>
      </c>
      <c r="S610" s="7" t="s">
        <v>2035</v>
      </c>
      <c r="T610" s="7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17">
        <f t="shared" si="36"/>
        <v>120.41999999999999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 s="11">
        <f t="shared" si="38"/>
        <v>43481.25</v>
      </c>
      <c r="N611">
        <v>1549087200</v>
      </c>
      <c r="O611" s="11">
        <f t="shared" si="39"/>
        <v>43498.25</v>
      </c>
      <c r="P611" t="b">
        <v>0</v>
      </c>
      <c r="Q611" t="b">
        <v>0</v>
      </c>
      <c r="R611" t="s">
        <v>474</v>
      </c>
      <c r="S611" s="7" t="s">
        <v>2041</v>
      </c>
      <c r="T611" s="7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17">
        <f t="shared" si="36"/>
        <v>419.0560747663551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 s="11">
        <f t="shared" si="38"/>
        <v>41259.25</v>
      </c>
      <c r="N612">
        <v>1356847200</v>
      </c>
      <c r="O612" s="11">
        <f t="shared" si="39"/>
        <v>41273.25</v>
      </c>
      <c r="P612" t="b">
        <v>0</v>
      </c>
      <c r="Q612" t="b">
        <v>0</v>
      </c>
      <c r="R612" t="s">
        <v>33</v>
      </c>
      <c r="S612" s="7" t="s">
        <v>2039</v>
      </c>
      <c r="T612" s="7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 s="17">
        <f t="shared" si="36"/>
        <v>13.853658536585368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 s="11">
        <f t="shared" si="38"/>
        <v>41480.208333333336</v>
      </c>
      <c r="N613">
        <v>1375765200</v>
      </c>
      <c r="O613" s="11">
        <f t="shared" si="39"/>
        <v>41492.208333333336</v>
      </c>
      <c r="P613" t="b">
        <v>0</v>
      </c>
      <c r="Q613" t="b">
        <v>0</v>
      </c>
      <c r="R613" t="s">
        <v>33</v>
      </c>
      <c r="S613" s="7" t="s">
        <v>2039</v>
      </c>
      <c r="T613" s="7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17">
        <f t="shared" si="36"/>
        <v>139.43548387096774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 s="11">
        <f t="shared" si="38"/>
        <v>40474.208333333336</v>
      </c>
      <c r="N614">
        <v>1289800800</v>
      </c>
      <c r="O614" s="11">
        <f t="shared" si="39"/>
        <v>40497.25</v>
      </c>
      <c r="P614" t="b">
        <v>0</v>
      </c>
      <c r="Q614" t="b">
        <v>0</v>
      </c>
      <c r="R614" t="s">
        <v>50</v>
      </c>
      <c r="S614" s="7" t="s">
        <v>2035</v>
      </c>
      <c r="T614" s="7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17">
        <f t="shared" si="36"/>
        <v>174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 s="11">
        <f t="shared" si="38"/>
        <v>42973.208333333328</v>
      </c>
      <c r="N615">
        <v>1504501200</v>
      </c>
      <c r="O615" s="11">
        <f t="shared" si="39"/>
        <v>42982.208333333328</v>
      </c>
      <c r="P615" t="b">
        <v>0</v>
      </c>
      <c r="Q615" t="b">
        <v>0</v>
      </c>
      <c r="R615" t="s">
        <v>33</v>
      </c>
      <c r="S615" s="7" t="s">
        <v>2039</v>
      </c>
      <c r="T615" s="7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 s="17">
        <f t="shared" si="36"/>
        <v>155.49056603773585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 s="11">
        <f t="shared" si="38"/>
        <v>42746.25</v>
      </c>
      <c r="N616">
        <v>1485669600</v>
      </c>
      <c r="O616" s="11">
        <f t="shared" si="39"/>
        <v>42764.25</v>
      </c>
      <c r="P616" t="b">
        <v>0</v>
      </c>
      <c r="Q616" t="b">
        <v>0</v>
      </c>
      <c r="R616" t="s">
        <v>33</v>
      </c>
      <c r="S616" s="7" t="s">
        <v>2039</v>
      </c>
      <c r="T616" s="7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17">
        <f t="shared" si="36"/>
        <v>170.44705882352943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 s="11">
        <f t="shared" si="38"/>
        <v>42489.208333333328</v>
      </c>
      <c r="N617">
        <v>1462770000</v>
      </c>
      <c r="O617" s="11">
        <f t="shared" si="39"/>
        <v>42499.208333333328</v>
      </c>
      <c r="P617" t="b">
        <v>0</v>
      </c>
      <c r="Q617" t="b">
        <v>0</v>
      </c>
      <c r="R617" t="s">
        <v>33</v>
      </c>
      <c r="S617" s="7" t="s">
        <v>2039</v>
      </c>
      <c r="T617" s="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 s="17">
        <f t="shared" si="36"/>
        <v>189.515625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 s="11">
        <f t="shared" si="38"/>
        <v>41537.208333333336</v>
      </c>
      <c r="N618">
        <v>1379739600</v>
      </c>
      <c r="O618" s="11">
        <f t="shared" si="39"/>
        <v>41538.208333333336</v>
      </c>
      <c r="P618" t="b">
        <v>0</v>
      </c>
      <c r="Q618" t="b">
        <v>1</v>
      </c>
      <c r="R618" t="s">
        <v>60</v>
      </c>
      <c r="S618" s="7" t="s">
        <v>2035</v>
      </c>
      <c r="T618" s="7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17">
        <f t="shared" si="36"/>
        <v>249.71428571428572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 s="11">
        <f t="shared" si="38"/>
        <v>41794.208333333336</v>
      </c>
      <c r="N619">
        <v>1402722000</v>
      </c>
      <c r="O619" s="11">
        <f t="shared" si="39"/>
        <v>41804.208333333336</v>
      </c>
      <c r="P619" t="b">
        <v>0</v>
      </c>
      <c r="Q619" t="b">
        <v>0</v>
      </c>
      <c r="R619" t="s">
        <v>33</v>
      </c>
      <c r="S619" s="7" t="s">
        <v>2039</v>
      </c>
      <c r="T619" s="7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17">
        <f t="shared" si="36"/>
        <v>48.860523665659613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 s="11">
        <f t="shared" si="38"/>
        <v>41396.208333333336</v>
      </c>
      <c r="N620">
        <v>1369285200</v>
      </c>
      <c r="O620" s="11">
        <f t="shared" si="39"/>
        <v>41417.208333333336</v>
      </c>
      <c r="P620" t="b">
        <v>0</v>
      </c>
      <c r="Q620" t="b">
        <v>0</v>
      </c>
      <c r="R620" t="s">
        <v>68</v>
      </c>
      <c r="S620" s="7" t="s">
        <v>2047</v>
      </c>
      <c r="T620" s="7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17">
        <f t="shared" si="36"/>
        <v>28.461970393057683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 s="11">
        <f t="shared" si="38"/>
        <v>40669.208333333336</v>
      </c>
      <c r="N621">
        <v>1304744400</v>
      </c>
      <c r="O621" s="11">
        <f t="shared" si="39"/>
        <v>40670.208333333336</v>
      </c>
      <c r="P621" t="b">
        <v>1</v>
      </c>
      <c r="Q621" t="b">
        <v>1</v>
      </c>
      <c r="R621" t="s">
        <v>33</v>
      </c>
      <c r="S621" s="7" t="s">
        <v>2039</v>
      </c>
      <c r="T621" s="7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17">
        <f t="shared" si="36"/>
        <v>268.02325581395348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 s="11">
        <f t="shared" si="38"/>
        <v>42559.208333333328</v>
      </c>
      <c r="N622">
        <v>1468299600</v>
      </c>
      <c r="O622" s="11">
        <f t="shared" si="39"/>
        <v>42563.208333333328</v>
      </c>
      <c r="P622" t="b">
        <v>0</v>
      </c>
      <c r="Q622" t="b">
        <v>0</v>
      </c>
      <c r="R622" t="s">
        <v>122</v>
      </c>
      <c r="S622" s="7" t="s">
        <v>2054</v>
      </c>
      <c r="T622" s="7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17">
        <f t="shared" si="36"/>
        <v>619.80078125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 s="11">
        <f t="shared" si="38"/>
        <v>42626.208333333328</v>
      </c>
      <c r="N623">
        <v>1474174800</v>
      </c>
      <c r="O623" s="11">
        <f t="shared" si="39"/>
        <v>42631.208333333328</v>
      </c>
      <c r="P623" t="b">
        <v>0</v>
      </c>
      <c r="Q623" t="b">
        <v>0</v>
      </c>
      <c r="R623" t="s">
        <v>33</v>
      </c>
      <c r="S623" s="7" t="s">
        <v>2039</v>
      </c>
      <c r="T623" s="7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17">
        <f t="shared" si="36"/>
        <v>3.1301587301587301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 s="11">
        <f t="shared" si="38"/>
        <v>43205.208333333328</v>
      </c>
      <c r="N624">
        <v>1526014800</v>
      </c>
      <c r="O624" s="11">
        <f t="shared" si="39"/>
        <v>43231.208333333328</v>
      </c>
      <c r="P624" t="b">
        <v>0</v>
      </c>
      <c r="Q624" t="b">
        <v>0</v>
      </c>
      <c r="R624" t="s">
        <v>60</v>
      </c>
      <c r="S624" s="7" t="s">
        <v>2035</v>
      </c>
      <c r="T624" s="7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17">
        <f t="shared" si="36"/>
        <v>159.92152704135739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 s="11">
        <f t="shared" si="38"/>
        <v>42201.208333333328</v>
      </c>
      <c r="N625">
        <v>1437454800</v>
      </c>
      <c r="O625" s="11">
        <f t="shared" si="39"/>
        <v>42206.208333333328</v>
      </c>
      <c r="P625" t="b">
        <v>0</v>
      </c>
      <c r="Q625" t="b">
        <v>0</v>
      </c>
      <c r="R625" t="s">
        <v>33</v>
      </c>
      <c r="S625" s="7" t="s">
        <v>2039</v>
      </c>
      <c r="T625" s="7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17">
        <f t="shared" si="36"/>
        <v>279.39215686274508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 s="11">
        <f t="shared" si="38"/>
        <v>42029.25</v>
      </c>
      <c r="N626">
        <v>1422684000</v>
      </c>
      <c r="O626" s="11">
        <f t="shared" si="39"/>
        <v>42035.25</v>
      </c>
      <c r="P626" t="b">
        <v>0</v>
      </c>
      <c r="Q626" t="b">
        <v>0</v>
      </c>
      <c r="R626" t="s">
        <v>122</v>
      </c>
      <c r="S626" s="7" t="s">
        <v>2054</v>
      </c>
      <c r="T626" s="7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 s="17">
        <f t="shared" si="36"/>
        <v>77.373333333333335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 s="11">
        <f t="shared" si="38"/>
        <v>43857.25</v>
      </c>
      <c r="N627">
        <v>1581314400</v>
      </c>
      <c r="O627" s="11">
        <f t="shared" si="39"/>
        <v>43871.25</v>
      </c>
      <c r="P627" t="b">
        <v>0</v>
      </c>
      <c r="Q627" t="b">
        <v>0</v>
      </c>
      <c r="R627" t="s">
        <v>33</v>
      </c>
      <c r="S627" s="7" t="s">
        <v>2039</v>
      </c>
      <c r="T627" s="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17">
        <f t="shared" si="36"/>
        <v>206.32812500000003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 s="11">
        <f t="shared" si="38"/>
        <v>40449.208333333336</v>
      </c>
      <c r="N628">
        <v>1286427600</v>
      </c>
      <c r="O628" s="11">
        <f t="shared" si="39"/>
        <v>40458.208333333336</v>
      </c>
      <c r="P628" t="b">
        <v>0</v>
      </c>
      <c r="Q628" t="b">
        <v>1</v>
      </c>
      <c r="R628" t="s">
        <v>33</v>
      </c>
      <c r="S628" s="7" t="s">
        <v>2039</v>
      </c>
      <c r="T628" s="7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17">
        <f t="shared" si="36"/>
        <v>694.25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 s="11">
        <f t="shared" si="38"/>
        <v>40345.208333333336</v>
      </c>
      <c r="N629">
        <v>1278738000</v>
      </c>
      <c r="O629" s="11">
        <f t="shared" si="39"/>
        <v>40369.208333333336</v>
      </c>
      <c r="P629" t="b">
        <v>1</v>
      </c>
      <c r="Q629" t="b">
        <v>0</v>
      </c>
      <c r="R629" t="s">
        <v>17</v>
      </c>
      <c r="S629" s="7" t="s">
        <v>2033</v>
      </c>
      <c r="T629" s="7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 s="17">
        <f t="shared" si="36"/>
        <v>151.78947368421052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 s="11">
        <f t="shared" si="38"/>
        <v>40455.208333333336</v>
      </c>
      <c r="N630">
        <v>1286427600</v>
      </c>
      <c r="O630" s="11">
        <f t="shared" si="39"/>
        <v>40458.208333333336</v>
      </c>
      <c r="P630" t="b">
        <v>0</v>
      </c>
      <c r="Q630" t="b">
        <v>0</v>
      </c>
      <c r="R630" t="s">
        <v>60</v>
      </c>
      <c r="S630" s="7" t="s">
        <v>2035</v>
      </c>
      <c r="T630" s="7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 s="17">
        <f t="shared" si="36"/>
        <v>64.58207217694995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 s="11">
        <f t="shared" si="38"/>
        <v>42557.208333333328</v>
      </c>
      <c r="N631">
        <v>1467954000</v>
      </c>
      <c r="O631" s="11">
        <f t="shared" si="39"/>
        <v>42559.208333333328</v>
      </c>
      <c r="P631" t="b">
        <v>0</v>
      </c>
      <c r="Q631" t="b">
        <v>1</v>
      </c>
      <c r="R631" t="s">
        <v>33</v>
      </c>
      <c r="S631" s="7" t="s">
        <v>2039</v>
      </c>
      <c r="T631" s="7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 s="17">
        <f t="shared" si="36"/>
        <v>62.873684210526314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 s="11">
        <f t="shared" si="38"/>
        <v>43586.208333333328</v>
      </c>
      <c r="N632">
        <v>1557637200</v>
      </c>
      <c r="O632" s="11">
        <f t="shared" si="39"/>
        <v>43597.208333333328</v>
      </c>
      <c r="P632" t="b">
        <v>0</v>
      </c>
      <c r="Q632" t="b">
        <v>1</v>
      </c>
      <c r="R632" t="s">
        <v>33</v>
      </c>
      <c r="S632" s="7" t="s">
        <v>2039</v>
      </c>
      <c r="T632" s="7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17">
        <f t="shared" si="36"/>
        <v>310.39864864864865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 s="11">
        <f t="shared" si="38"/>
        <v>43550.208333333328</v>
      </c>
      <c r="N633">
        <v>1553922000</v>
      </c>
      <c r="O633" s="11">
        <f t="shared" si="39"/>
        <v>43554.208333333328</v>
      </c>
      <c r="P633" t="b">
        <v>0</v>
      </c>
      <c r="Q633" t="b">
        <v>0</v>
      </c>
      <c r="R633" t="s">
        <v>33</v>
      </c>
      <c r="S633" s="7" t="s">
        <v>2039</v>
      </c>
      <c r="T633" s="7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17">
        <f t="shared" si="36"/>
        <v>42.859916782246884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 s="11">
        <f t="shared" si="38"/>
        <v>41945.208333333336</v>
      </c>
      <c r="N634">
        <v>1416463200</v>
      </c>
      <c r="O634" s="11">
        <f t="shared" si="39"/>
        <v>41963.25</v>
      </c>
      <c r="P634" t="b">
        <v>0</v>
      </c>
      <c r="Q634" t="b">
        <v>0</v>
      </c>
      <c r="R634" t="s">
        <v>33</v>
      </c>
      <c r="S634" s="7" t="s">
        <v>2039</v>
      </c>
      <c r="T634" s="7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 s="17">
        <f t="shared" si="36"/>
        <v>83.119402985074629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 s="11">
        <f t="shared" si="38"/>
        <v>42315.25</v>
      </c>
      <c r="N635">
        <v>1447221600</v>
      </c>
      <c r="O635" s="11">
        <f t="shared" si="39"/>
        <v>42319.25</v>
      </c>
      <c r="P635" t="b">
        <v>0</v>
      </c>
      <c r="Q635" t="b">
        <v>0</v>
      </c>
      <c r="R635" t="s">
        <v>71</v>
      </c>
      <c r="S635" s="7" t="s">
        <v>2041</v>
      </c>
      <c r="T635" s="7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17">
        <f t="shared" si="36"/>
        <v>78.531302876480552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 s="11">
        <f t="shared" si="38"/>
        <v>42819.208333333328</v>
      </c>
      <c r="N636">
        <v>1491627600</v>
      </c>
      <c r="O636" s="11">
        <f t="shared" si="39"/>
        <v>42833.208333333328</v>
      </c>
      <c r="P636" t="b">
        <v>0</v>
      </c>
      <c r="Q636" t="b">
        <v>0</v>
      </c>
      <c r="R636" t="s">
        <v>269</v>
      </c>
      <c r="S636" s="7" t="s">
        <v>2041</v>
      </c>
      <c r="T636" s="7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17">
        <f t="shared" si="36"/>
        <v>114.09352517985612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 s="11">
        <f t="shared" si="38"/>
        <v>41314.25</v>
      </c>
      <c r="N637">
        <v>1363150800</v>
      </c>
      <c r="O637" s="11">
        <f t="shared" si="39"/>
        <v>41346.208333333336</v>
      </c>
      <c r="P637" t="b">
        <v>0</v>
      </c>
      <c r="Q637" t="b">
        <v>0</v>
      </c>
      <c r="R637" t="s">
        <v>269</v>
      </c>
      <c r="S637" s="7" t="s">
        <v>2041</v>
      </c>
      <c r="T637" s="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17">
        <f t="shared" si="36"/>
        <v>64.537683358624179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 s="11">
        <f t="shared" si="38"/>
        <v>40926.25</v>
      </c>
      <c r="N638">
        <v>1330754400</v>
      </c>
      <c r="O638" s="11">
        <f t="shared" si="39"/>
        <v>40971.25</v>
      </c>
      <c r="P638" t="b">
        <v>0</v>
      </c>
      <c r="Q638" t="b">
        <v>1</v>
      </c>
      <c r="R638" t="s">
        <v>71</v>
      </c>
      <c r="S638" s="7" t="s">
        <v>2041</v>
      </c>
      <c r="T638" s="7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 s="17">
        <f t="shared" si="36"/>
        <v>79.411764705882348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 s="11">
        <f t="shared" si="38"/>
        <v>42688.25</v>
      </c>
      <c r="N639">
        <v>1479794400</v>
      </c>
      <c r="O639" s="11">
        <f t="shared" si="39"/>
        <v>42696.25</v>
      </c>
      <c r="P639" t="b">
        <v>0</v>
      </c>
      <c r="Q639" t="b">
        <v>0</v>
      </c>
      <c r="R639" t="s">
        <v>33</v>
      </c>
      <c r="S639" s="7" t="s">
        <v>2039</v>
      </c>
      <c r="T639" s="7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 s="17">
        <f t="shared" si="36"/>
        <v>11.419117647058824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 s="11">
        <f t="shared" si="38"/>
        <v>40386.208333333336</v>
      </c>
      <c r="N640">
        <v>1281243600</v>
      </c>
      <c r="O640" s="11">
        <f t="shared" si="39"/>
        <v>40398.208333333336</v>
      </c>
      <c r="P640" t="b">
        <v>0</v>
      </c>
      <c r="Q640" t="b">
        <v>1</v>
      </c>
      <c r="R640" t="s">
        <v>33</v>
      </c>
      <c r="S640" s="7" t="s">
        <v>2039</v>
      </c>
      <c r="T640" s="7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 s="17">
        <f t="shared" si="36"/>
        <v>56.186046511627907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 s="11">
        <f t="shared" si="38"/>
        <v>43309.208333333328</v>
      </c>
      <c r="N641">
        <v>1532754000</v>
      </c>
      <c r="O641" s="11">
        <f t="shared" si="39"/>
        <v>43309.208333333328</v>
      </c>
      <c r="P641" t="b">
        <v>0</v>
      </c>
      <c r="Q641" t="b">
        <v>1</v>
      </c>
      <c r="R641" t="s">
        <v>53</v>
      </c>
      <c r="S641" s="7" t="s">
        <v>2041</v>
      </c>
      <c r="T641" s="7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17">
        <f t="shared" si="36"/>
        <v>16.501669449081803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 s="11">
        <f t="shared" si="38"/>
        <v>42387.25</v>
      </c>
      <c r="N642">
        <v>1453356000</v>
      </c>
      <c r="O642" s="11">
        <f t="shared" si="39"/>
        <v>42390.25</v>
      </c>
      <c r="P642" t="b">
        <v>0</v>
      </c>
      <c r="Q642" t="b">
        <v>0</v>
      </c>
      <c r="R642" t="s">
        <v>33</v>
      </c>
      <c r="S642" s="7" t="s">
        <v>2039</v>
      </c>
      <c r="T642" s="7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17">
        <f t="shared" ref="G643:G706" si="40">SUM(E643/D643)*100</f>
        <v>119.96808510638297</v>
      </c>
      <c r="H643">
        <v>194</v>
      </c>
      <c r="I643" s="6">
        <f t="shared" ref="I643:I706" si="41">AVERAGE(E643/H643)</f>
        <v>58.128865979381445</v>
      </c>
      <c r="J643" t="s">
        <v>98</v>
      </c>
      <c r="K643" t="s">
        <v>99</v>
      </c>
      <c r="L643">
        <v>1487570400</v>
      </c>
      <c r="M643" s="11">
        <f t="shared" ref="M643:M706" si="42">(((L643/60)/60)/24)+DATE(1970,1,1)</f>
        <v>42786.25</v>
      </c>
      <c r="N643">
        <v>1489986000</v>
      </c>
      <c r="O643" s="11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s="7" t="s">
        <v>2039</v>
      </c>
      <c r="T643" s="7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 s="17">
        <f t="shared" si="40"/>
        <v>145.45652173913044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 s="11">
        <f t="shared" si="42"/>
        <v>43451.25</v>
      </c>
      <c r="N644">
        <v>1545804000</v>
      </c>
      <c r="O644" s="11">
        <f t="shared" si="43"/>
        <v>43460.25</v>
      </c>
      <c r="P644" t="b">
        <v>0</v>
      </c>
      <c r="Q644" t="b">
        <v>0</v>
      </c>
      <c r="R644" t="s">
        <v>65</v>
      </c>
      <c r="S644" s="7" t="s">
        <v>2037</v>
      </c>
      <c r="T644" s="7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17">
        <f t="shared" si="40"/>
        <v>221.38255033557047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 s="11">
        <f t="shared" si="42"/>
        <v>42795.25</v>
      </c>
      <c r="N645">
        <v>1489899600</v>
      </c>
      <c r="O645" s="11">
        <f t="shared" si="43"/>
        <v>42813.208333333328</v>
      </c>
      <c r="P645" t="b">
        <v>0</v>
      </c>
      <c r="Q645" t="b">
        <v>0</v>
      </c>
      <c r="R645" t="s">
        <v>33</v>
      </c>
      <c r="S645" s="7" t="s">
        <v>2039</v>
      </c>
      <c r="T645" s="7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17">
        <f t="shared" si="40"/>
        <v>48.396694214876035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 s="11">
        <f t="shared" si="42"/>
        <v>43452.25</v>
      </c>
      <c r="N646">
        <v>1546495200</v>
      </c>
      <c r="O646" s="11">
        <f t="shared" si="43"/>
        <v>43468.25</v>
      </c>
      <c r="P646" t="b">
        <v>0</v>
      </c>
      <c r="Q646" t="b">
        <v>0</v>
      </c>
      <c r="R646" t="s">
        <v>33</v>
      </c>
      <c r="S646" s="7" t="s">
        <v>2039</v>
      </c>
      <c r="T646" s="7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17">
        <f t="shared" si="40"/>
        <v>92.911504424778755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 s="11">
        <f t="shared" si="42"/>
        <v>43369.208333333328</v>
      </c>
      <c r="N647">
        <v>1539752400</v>
      </c>
      <c r="O647" s="11">
        <f t="shared" si="43"/>
        <v>43390.208333333328</v>
      </c>
      <c r="P647" t="b">
        <v>0</v>
      </c>
      <c r="Q647" t="b">
        <v>1</v>
      </c>
      <c r="R647" t="s">
        <v>23</v>
      </c>
      <c r="S647" s="7" t="s">
        <v>2035</v>
      </c>
      <c r="T647" s="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 s="17">
        <f t="shared" si="40"/>
        <v>88.599797365754824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 s="11">
        <f t="shared" si="42"/>
        <v>41346.208333333336</v>
      </c>
      <c r="N648">
        <v>1364101200</v>
      </c>
      <c r="O648" s="11">
        <f t="shared" si="43"/>
        <v>41357.208333333336</v>
      </c>
      <c r="P648" t="b">
        <v>0</v>
      </c>
      <c r="Q648" t="b">
        <v>0</v>
      </c>
      <c r="R648" t="s">
        <v>89</v>
      </c>
      <c r="S648" s="7" t="s">
        <v>2050</v>
      </c>
      <c r="T648" s="7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 s="17">
        <f t="shared" si="40"/>
        <v>41.4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 s="11">
        <f t="shared" si="42"/>
        <v>43199.208333333328</v>
      </c>
      <c r="N649">
        <v>1525323600</v>
      </c>
      <c r="O649" s="11">
        <f t="shared" si="43"/>
        <v>43223.208333333328</v>
      </c>
      <c r="P649" t="b">
        <v>0</v>
      </c>
      <c r="Q649" t="b">
        <v>0</v>
      </c>
      <c r="R649" t="s">
        <v>206</v>
      </c>
      <c r="S649" s="7" t="s">
        <v>2047</v>
      </c>
      <c r="T649" s="7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 s="17">
        <f t="shared" si="40"/>
        <v>63.056795131845846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 s="11">
        <f t="shared" si="42"/>
        <v>42922.208333333328</v>
      </c>
      <c r="N650">
        <v>1500872400</v>
      </c>
      <c r="O650" s="11">
        <f t="shared" si="43"/>
        <v>42940.208333333328</v>
      </c>
      <c r="P650" t="b">
        <v>1</v>
      </c>
      <c r="Q650" t="b">
        <v>0</v>
      </c>
      <c r="R650" t="s">
        <v>17</v>
      </c>
      <c r="S650" s="7" t="s">
        <v>2033</v>
      </c>
      <c r="T650" s="7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17">
        <f t="shared" si="40"/>
        <v>48.482333607230892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 s="11">
        <f t="shared" si="42"/>
        <v>40471.208333333336</v>
      </c>
      <c r="N651">
        <v>1288501200</v>
      </c>
      <c r="O651" s="11">
        <f t="shared" si="43"/>
        <v>40482.208333333336</v>
      </c>
      <c r="P651" t="b">
        <v>1</v>
      </c>
      <c r="Q651" t="b">
        <v>1</v>
      </c>
      <c r="R651" t="s">
        <v>33</v>
      </c>
      <c r="S651" s="7" t="s">
        <v>2039</v>
      </c>
      <c r="T651" s="7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 s="17">
        <f t="shared" si="40"/>
        <v>2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 s="11">
        <f t="shared" si="42"/>
        <v>41828.208333333336</v>
      </c>
      <c r="N652">
        <v>1407128400</v>
      </c>
      <c r="O652" s="11">
        <f t="shared" si="43"/>
        <v>41855.208333333336</v>
      </c>
      <c r="P652" t="b">
        <v>0</v>
      </c>
      <c r="Q652" t="b">
        <v>0</v>
      </c>
      <c r="R652" t="s">
        <v>159</v>
      </c>
      <c r="S652" s="7" t="s">
        <v>2035</v>
      </c>
      <c r="T652" s="7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17">
        <f t="shared" si="40"/>
        <v>88.47941026944585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 s="11">
        <f t="shared" si="42"/>
        <v>41692.25</v>
      </c>
      <c r="N653">
        <v>1394344800</v>
      </c>
      <c r="O653" s="11">
        <f t="shared" si="43"/>
        <v>41707.25</v>
      </c>
      <c r="P653" t="b">
        <v>0</v>
      </c>
      <c r="Q653" t="b">
        <v>0</v>
      </c>
      <c r="R653" t="s">
        <v>100</v>
      </c>
      <c r="S653" s="7" t="s">
        <v>2041</v>
      </c>
      <c r="T653" s="7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17">
        <f t="shared" si="40"/>
        <v>126.84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 s="11">
        <f t="shared" si="42"/>
        <v>42587.208333333328</v>
      </c>
      <c r="N654">
        <v>1474088400</v>
      </c>
      <c r="O654" s="11">
        <f t="shared" si="43"/>
        <v>42630.208333333328</v>
      </c>
      <c r="P654" t="b">
        <v>0</v>
      </c>
      <c r="Q654" t="b">
        <v>0</v>
      </c>
      <c r="R654" t="s">
        <v>28</v>
      </c>
      <c r="S654" s="7" t="s">
        <v>2037</v>
      </c>
      <c r="T654" s="7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 s="17">
        <f t="shared" si="40"/>
        <v>2338.833333333333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 s="11">
        <f t="shared" si="42"/>
        <v>42468.208333333328</v>
      </c>
      <c r="N655">
        <v>1460264400</v>
      </c>
      <c r="O655" s="11">
        <f t="shared" si="43"/>
        <v>42470.208333333328</v>
      </c>
      <c r="P655" t="b">
        <v>0</v>
      </c>
      <c r="Q655" t="b">
        <v>0</v>
      </c>
      <c r="R655" t="s">
        <v>28</v>
      </c>
      <c r="S655" s="7" t="s">
        <v>2037</v>
      </c>
      <c r="T655" s="7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17">
        <f t="shared" si="40"/>
        <v>508.38857142857148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 s="11">
        <f t="shared" si="42"/>
        <v>42240.208333333328</v>
      </c>
      <c r="N656">
        <v>1440824400</v>
      </c>
      <c r="O656" s="11">
        <f t="shared" si="43"/>
        <v>42245.208333333328</v>
      </c>
      <c r="P656" t="b">
        <v>0</v>
      </c>
      <c r="Q656" t="b">
        <v>0</v>
      </c>
      <c r="R656" t="s">
        <v>148</v>
      </c>
      <c r="S656" s="7" t="s">
        <v>2035</v>
      </c>
      <c r="T656" s="7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17">
        <f t="shared" si="40"/>
        <v>191.47826086956522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 s="11">
        <f t="shared" si="42"/>
        <v>42796.25</v>
      </c>
      <c r="N657">
        <v>1489554000</v>
      </c>
      <c r="O657" s="11">
        <f t="shared" si="43"/>
        <v>42809.208333333328</v>
      </c>
      <c r="P657" t="b">
        <v>1</v>
      </c>
      <c r="Q657" t="b">
        <v>0</v>
      </c>
      <c r="R657" t="s">
        <v>122</v>
      </c>
      <c r="S657" s="7" t="s">
        <v>2054</v>
      </c>
      <c r="T657" s="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17">
        <f t="shared" si="40"/>
        <v>42.127533783783782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 s="11">
        <f t="shared" si="42"/>
        <v>43097.25</v>
      </c>
      <c r="N658">
        <v>1514872800</v>
      </c>
      <c r="O658" s="11">
        <f t="shared" si="43"/>
        <v>43102.25</v>
      </c>
      <c r="P658" t="b">
        <v>0</v>
      </c>
      <c r="Q658" t="b">
        <v>0</v>
      </c>
      <c r="R658" t="s">
        <v>17</v>
      </c>
      <c r="S658" s="7" t="s">
        <v>2033</v>
      </c>
      <c r="T658" s="7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 s="17">
        <f t="shared" si="40"/>
        <v>8.24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 s="11">
        <f t="shared" si="42"/>
        <v>43096.25</v>
      </c>
      <c r="N659">
        <v>1515736800</v>
      </c>
      <c r="O659" s="11">
        <f t="shared" si="43"/>
        <v>43112.25</v>
      </c>
      <c r="P659" t="b">
        <v>0</v>
      </c>
      <c r="Q659" t="b">
        <v>0</v>
      </c>
      <c r="R659" t="s">
        <v>474</v>
      </c>
      <c r="S659" s="7" t="s">
        <v>2041</v>
      </c>
      <c r="T659" s="7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 s="17">
        <f t="shared" si="40"/>
        <v>60.064638783269963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 s="11">
        <f t="shared" si="42"/>
        <v>42246.208333333328</v>
      </c>
      <c r="N660">
        <v>1442898000</v>
      </c>
      <c r="O660" s="11">
        <f t="shared" si="43"/>
        <v>42269.208333333328</v>
      </c>
      <c r="P660" t="b">
        <v>0</v>
      </c>
      <c r="Q660" t="b">
        <v>0</v>
      </c>
      <c r="R660" t="s">
        <v>23</v>
      </c>
      <c r="S660" s="7" t="s">
        <v>2035</v>
      </c>
      <c r="T660" s="7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17">
        <f t="shared" si="40"/>
        <v>47.232808616404313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 s="11">
        <f t="shared" si="42"/>
        <v>40570.25</v>
      </c>
      <c r="N661">
        <v>1296194400</v>
      </c>
      <c r="O661" s="11">
        <f t="shared" si="43"/>
        <v>40571.25</v>
      </c>
      <c r="P661" t="b">
        <v>0</v>
      </c>
      <c r="Q661" t="b">
        <v>0</v>
      </c>
      <c r="R661" t="s">
        <v>42</v>
      </c>
      <c r="S661" s="7" t="s">
        <v>2041</v>
      </c>
      <c r="T661" s="7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 s="17">
        <f t="shared" si="40"/>
        <v>81.736263736263737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 s="11">
        <f t="shared" si="42"/>
        <v>42237.208333333328</v>
      </c>
      <c r="N662">
        <v>1440910800</v>
      </c>
      <c r="O662" s="11">
        <f t="shared" si="43"/>
        <v>42246.208333333328</v>
      </c>
      <c r="P662" t="b">
        <v>1</v>
      </c>
      <c r="Q662" t="b">
        <v>0</v>
      </c>
      <c r="R662" t="s">
        <v>33</v>
      </c>
      <c r="S662" s="7" t="s">
        <v>2039</v>
      </c>
      <c r="T662" s="7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17">
        <f t="shared" si="40"/>
        <v>54.187265917603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 s="11">
        <f t="shared" si="42"/>
        <v>40996.208333333336</v>
      </c>
      <c r="N663">
        <v>1335502800</v>
      </c>
      <c r="O663" s="11">
        <f t="shared" si="43"/>
        <v>41026.208333333336</v>
      </c>
      <c r="P663" t="b">
        <v>0</v>
      </c>
      <c r="Q663" t="b">
        <v>0</v>
      </c>
      <c r="R663" t="s">
        <v>159</v>
      </c>
      <c r="S663" s="7" t="s">
        <v>2035</v>
      </c>
      <c r="T663" s="7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 s="17">
        <f t="shared" si="40"/>
        <v>97.868131868131869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 s="11">
        <f t="shared" si="42"/>
        <v>43443.25</v>
      </c>
      <c r="N664">
        <v>1544680800</v>
      </c>
      <c r="O664" s="11">
        <f t="shared" si="43"/>
        <v>43447.25</v>
      </c>
      <c r="P664" t="b">
        <v>0</v>
      </c>
      <c r="Q664" t="b">
        <v>0</v>
      </c>
      <c r="R664" t="s">
        <v>33</v>
      </c>
      <c r="S664" s="7" t="s">
        <v>2039</v>
      </c>
      <c r="T664" s="7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 s="17">
        <f t="shared" si="40"/>
        <v>77.239999999999995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 s="11">
        <f t="shared" si="42"/>
        <v>40458.208333333336</v>
      </c>
      <c r="N665">
        <v>1288414800</v>
      </c>
      <c r="O665" s="11">
        <f t="shared" si="43"/>
        <v>40481.208333333336</v>
      </c>
      <c r="P665" t="b">
        <v>0</v>
      </c>
      <c r="Q665" t="b">
        <v>0</v>
      </c>
      <c r="R665" t="s">
        <v>33</v>
      </c>
      <c r="S665" s="7" t="s">
        <v>2039</v>
      </c>
      <c r="T665" s="7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 s="17">
        <f t="shared" si="40"/>
        <v>33.464735516372798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 s="11">
        <f t="shared" si="42"/>
        <v>40959.25</v>
      </c>
      <c r="N666">
        <v>1330581600</v>
      </c>
      <c r="O666" s="11">
        <f t="shared" si="43"/>
        <v>40969.25</v>
      </c>
      <c r="P666" t="b">
        <v>0</v>
      </c>
      <c r="Q666" t="b">
        <v>0</v>
      </c>
      <c r="R666" t="s">
        <v>159</v>
      </c>
      <c r="S666" s="7" t="s">
        <v>2035</v>
      </c>
      <c r="T666" s="7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17">
        <f t="shared" si="40"/>
        <v>239.58823529411765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 s="11">
        <f t="shared" si="42"/>
        <v>40733.208333333336</v>
      </c>
      <c r="N667">
        <v>1311397200</v>
      </c>
      <c r="O667" s="11">
        <f t="shared" si="43"/>
        <v>40747.208333333336</v>
      </c>
      <c r="P667" t="b">
        <v>0</v>
      </c>
      <c r="Q667" t="b">
        <v>1</v>
      </c>
      <c r="R667" t="s">
        <v>42</v>
      </c>
      <c r="S667" s="7" t="s">
        <v>2041</v>
      </c>
      <c r="T667" s="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 s="17">
        <f t="shared" si="40"/>
        <v>64.032258064516128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 s="11">
        <f t="shared" si="42"/>
        <v>41516.208333333336</v>
      </c>
      <c r="N668">
        <v>1378357200</v>
      </c>
      <c r="O668" s="11">
        <f t="shared" si="43"/>
        <v>41522.208333333336</v>
      </c>
      <c r="P668" t="b">
        <v>0</v>
      </c>
      <c r="Q668" t="b">
        <v>1</v>
      </c>
      <c r="R668" t="s">
        <v>33</v>
      </c>
      <c r="S668" s="7" t="s">
        <v>2039</v>
      </c>
      <c r="T668" s="7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 s="17">
        <f t="shared" si="40"/>
        <v>176.15942028985506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 s="11">
        <f t="shared" si="42"/>
        <v>41892.208333333336</v>
      </c>
      <c r="N669">
        <v>1411102800</v>
      </c>
      <c r="O669" s="11">
        <f t="shared" si="43"/>
        <v>41901.208333333336</v>
      </c>
      <c r="P669" t="b">
        <v>0</v>
      </c>
      <c r="Q669" t="b">
        <v>0</v>
      </c>
      <c r="R669" t="s">
        <v>1029</v>
      </c>
      <c r="S669" s="7" t="s">
        <v>2064</v>
      </c>
      <c r="T669" s="7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 s="17">
        <f t="shared" si="40"/>
        <v>20.33818181818182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 s="11">
        <f t="shared" si="42"/>
        <v>41122.208333333336</v>
      </c>
      <c r="N670">
        <v>1344834000</v>
      </c>
      <c r="O670" s="11">
        <f t="shared" si="43"/>
        <v>41134.208333333336</v>
      </c>
      <c r="P670" t="b">
        <v>0</v>
      </c>
      <c r="Q670" t="b">
        <v>0</v>
      </c>
      <c r="R670" t="s">
        <v>33</v>
      </c>
      <c r="S670" s="7" t="s">
        <v>2039</v>
      </c>
      <c r="T670" s="7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17">
        <f t="shared" si="40"/>
        <v>358.64754098360658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 s="11">
        <f t="shared" si="42"/>
        <v>42912.208333333328</v>
      </c>
      <c r="N671">
        <v>1499230800</v>
      </c>
      <c r="O671" s="11">
        <f t="shared" si="43"/>
        <v>42921.208333333328</v>
      </c>
      <c r="P671" t="b">
        <v>0</v>
      </c>
      <c r="Q671" t="b">
        <v>0</v>
      </c>
      <c r="R671" t="s">
        <v>33</v>
      </c>
      <c r="S671" s="7" t="s">
        <v>2039</v>
      </c>
      <c r="T671" s="7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 s="17">
        <f t="shared" si="40"/>
        <v>468.85802469135803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 s="11">
        <f t="shared" si="42"/>
        <v>42425.25</v>
      </c>
      <c r="N672">
        <v>1457416800</v>
      </c>
      <c r="O672" s="11">
        <f t="shared" si="43"/>
        <v>42437.25</v>
      </c>
      <c r="P672" t="b">
        <v>0</v>
      </c>
      <c r="Q672" t="b">
        <v>0</v>
      </c>
      <c r="R672" t="s">
        <v>60</v>
      </c>
      <c r="S672" s="7" t="s">
        <v>2035</v>
      </c>
      <c r="T672" s="7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17">
        <f t="shared" si="40"/>
        <v>122.05635245901641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 s="11">
        <f t="shared" si="42"/>
        <v>40390.208333333336</v>
      </c>
      <c r="N673">
        <v>1280898000</v>
      </c>
      <c r="O673" s="11">
        <f t="shared" si="43"/>
        <v>40394.208333333336</v>
      </c>
      <c r="P673" t="b">
        <v>0</v>
      </c>
      <c r="Q673" t="b">
        <v>1</v>
      </c>
      <c r="R673" t="s">
        <v>33</v>
      </c>
      <c r="S673" s="7" t="s">
        <v>2039</v>
      </c>
      <c r="T673" s="7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17">
        <f t="shared" si="40"/>
        <v>55.931783729156137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 s="11">
        <f t="shared" si="42"/>
        <v>43180.208333333328</v>
      </c>
      <c r="N674">
        <v>1522472400</v>
      </c>
      <c r="O674" s="11">
        <f t="shared" si="43"/>
        <v>43190.208333333328</v>
      </c>
      <c r="P674" t="b">
        <v>0</v>
      </c>
      <c r="Q674" t="b">
        <v>0</v>
      </c>
      <c r="R674" t="s">
        <v>33</v>
      </c>
      <c r="S674" s="7" t="s">
        <v>2039</v>
      </c>
      <c r="T674" s="7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 s="17">
        <f t="shared" si="40"/>
        <v>43.660714285714285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 s="11">
        <f t="shared" si="42"/>
        <v>42475.208333333328</v>
      </c>
      <c r="N675">
        <v>1462510800</v>
      </c>
      <c r="O675" s="11">
        <f t="shared" si="43"/>
        <v>42496.208333333328</v>
      </c>
      <c r="P675" t="b">
        <v>0</v>
      </c>
      <c r="Q675" t="b">
        <v>0</v>
      </c>
      <c r="R675" t="s">
        <v>60</v>
      </c>
      <c r="S675" s="7" t="s">
        <v>2035</v>
      </c>
      <c r="T675" s="7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17">
        <f t="shared" si="40"/>
        <v>33.53837141183363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 s="11">
        <f t="shared" si="42"/>
        <v>40774.208333333336</v>
      </c>
      <c r="N676">
        <v>1317790800</v>
      </c>
      <c r="O676" s="11">
        <f t="shared" si="43"/>
        <v>40821.208333333336</v>
      </c>
      <c r="P676" t="b">
        <v>0</v>
      </c>
      <c r="Q676" t="b">
        <v>0</v>
      </c>
      <c r="R676" t="s">
        <v>122</v>
      </c>
      <c r="S676" s="7" t="s">
        <v>2054</v>
      </c>
      <c r="T676" s="7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 s="17">
        <f t="shared" si="40"/>
        <v>122.97938144329896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 s="11">
        <f t="shared" si="42"/>
        <v>43719.208333333328</v>
      </c>
      <c r="N677">
        <v>1568782800</v>
      </c>
      <c r="O677" s="11">
        <f t="shared" si="43"/>
        <v>43726.208333333328</v>
      </c>
      <c r="P677" t="b">
        <v>0</v>
      </c>
      <c r="Q677" t="b">
        <v>0</v>
      </c>
      <c r="R677" t="s">
        <v>1029</v>
      </c>
      <c r="S677" s="7" t="s">
        <v>2064</v>
      </c>
      <c r="T677" s="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17">
        <f t="shared" si="40"/>
        <v>189.74959871589084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 s="11">
        <f t="shared" si="42"/>
        <v>41178.208333333336</v>
      </c>
      <c r="N678">
        <v>1349413200</v>
      </c>
      <c r="O678" s="11">
        <f t="shared" si="43"/>
        <v>41187.208333333336</v>
      </c>
      <c r="P678" t="b">
        <v>0</v>
      </c>
      <c r="Q678" t="b">
        <v>0</v>
      </c>
      <c r="R678" t="s">
        <v>122</v>
      </c>
      <c r="S678" s="7" t="s">
        <v>2054</v>
      </c>
      <c r="T678" s="7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 s="17">
        <f t="shared" si="40"/>
        <v>83.622641509433961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 s="11">
        <f t="shared" si="42"/>
        <v>42561.208333333328</v>
      </c>
      <c r="N679">
        <v>1472446800</v>
      </c>
      <c r="O679" s="11">
        <f t="shared" si="43"/>
        <v>42611.208333333328</v>
      </c>
      <c r="P679" t="b">
        <v>0</v>
      </c>
      <c r="Q679" t="b">
        <v>0</v>
      </c>
      <c r="R679" t="s">
        <v>119</v>
      </c>
      <c r="S679" s="7" t="s">
        <v>2047</v>
      </c>
      <c r="T679" s="7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 s="17">
        <f t="shared" si="40"/>
        <v>17.968844221105527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 s="11">
        <f t="shared" si="42"/>
        <v>43484.25</v>
      </c>
      <c r="N680">
        <v>1548050400</v>
      </c>
      <c r="O680" s="11">
        <f t="shared" si="43"/>
        <v>43486.25</v>
      </c>
      <c r="P680" t="b">
        <v>0</v>
      </c>
      <c r="Q680" t="b">
        <v>0</v>
      </c>
      <c r="R680" t="s">
        <v>53</v>
      </c>
      <c r="S680" s="7" t="s">
        <v>2041</v>
      </c>
      <c r="T680" s="7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17">
        <f t="shared" si="40"/>
        <v>1036.5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 s="11">
        <f t="shared" si="42"/>
        <v>43756.208333333328</v>
      </c>
      <c r="N681">
        <v>1571806800</v>
      </c>
      <c r="O681" s="11">
        <f t="shared" si="43"/>
        <v>43761.208333333328</v>
      </c>
      <c r="P681" t="b">
        <v>0</v>
      </c>
      <c r="Q681" t="b">
        <v>1</v>
      </c>
      <c r="R681" t="s">
        <v>17</v>
      </c>
      <c r="S681" s="7" t="s">
        <v>2033</v>
      </c>
      <c r="T681" s="7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17">
        <f t="shared" si="40"/>
        <v>97.405219780219781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 s="11">
        <f t="shared" si="42"/>
        <v>43813.25</v>
      </c>
      <c r="N682">
        <v>1576476000</v>
      </c>
      <c r="O682" s="11">
        <f t="shared" si="43"/>
        <v>43815.25</v>
      </c>
      <c r="P682" t="b">
        <v>0</v>
      </c>
      <c r="Q682" t="b">
        <v>1</v>
      </c>
      <c r="R682" t="s">
        <v>292</v>
      </c>
      <c r="S682" s="7" t="s">
        <v>2050</v>
      </c>
      <c r="T682" s="7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17">
        <f t="shared" si="40"/>
        <v>86.386203150461711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 s="11">
        <f t="shared" si="42"/>
        <v>40898.25</v>
      </c>
      <c r="N683">
        <v>1324965600</v>
      </c>
      <c r="O683" s="11">
        <f t="shared" si="43"/>
        <v>40904.25</v>
      </c>
      <c r="P683" t="b">
        <v>0</v>
      </c>
      <c r="Q683" t="b">
        <v>0</v>
      </c>
      <c r="R683" t="s">
        <v>33</v>
      </c>
      <c r="S683" s="7" t="s">
        <v>2039</v>
      </c>
      <c r="T683" s="7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17">
        <f t="shared" si="40"/>
        <v>150.16666666666666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 s="11">
        <f t="shared" si="42"/>
        <v>41619.25</v>
      </c>
      <c r="N684">
        <v>1387519200</v>
      </c>
      <c r="O684" s="11">
        <f t="shared" si="43"/>
        <v>41628.25</v>
      </c>
      <c r="P684" t="b">
        <v>0</v>
      </c>
      <c r="Q684" t="b">
        <v>0</v>
      </c>
      <c r="R684" t="s">
        <v>33</v>
      </c>
      <c r="S684" s="7" t="s">
        <v>2039</v>
      </c>
      <c r="T684" s="7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17">
        <f t="shared" si="40"/>
        <v>358.43478260869563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 s="11">
        <f t="shared" si="42"/>
        <v>43359.208333333328</v>
      </c>
      <c r="N685">
        <v>1537246800</v>
      </c>
      <c r="O685" s="11">
        <f t="shared" si="43"/>
        <v>43361.208333333328</v>
      </c>
      <c r="P685" t="b">
        <v>0</v>
      </c>
      <c r="Q685" t="b">
        <v>0</v>
      </c>
      <c r="R685" t="s">
        <v>33</v>
      </c>
      <c r="S685" s="7" t="s">
        <v>2039</v>
      </c>
      <c r="T685" s="7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 s="17">
        <f t="shared" si="40"/>
        <v>542.85714285714289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 s="11">
        <f t="shared" si="42"/>
        <v>40358.208333333336</v>
      </c>
      <c r="N686">
        <v>1279515600</v>
      </c>
      <c r="O686" s="11">
        <f t="shared" si="43"/>
        <v>40378.208333333336</v>
      </c>
      <c r="P686" t="b">
        <v>0</v>
      </c>
      <c r="Q686" t="b">
        <v>0</v>
      </c>
      <c r="R686" t="s">
        <v>68</v>
      </c>
      <c r="S686" s="7" t="s">
        <v>2047</v>
      </c>
      <c r="T686" s="7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17">
        <f t="shared" si="40"/>
        <v>67.500714285714281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 s="11">
        <f t="shared" si="42"/>
        <v>42239.208333333328</v>
      </c>
      <c r="N687">
        <v>1442379600</v>
      </c>
      <c r="O687" s="11">
        <f t="shared" si="43"/>
        <v>42263.208333333328</v>
      </c>
      <c r="P687" t="b">
        <v>0</v>
      </c>
      <c r="Q687" t="b">
        <v>0</v>
      </c>
      <c r="R687" t="s">
        <v>33</v>
      </c>
      <c r="S687" s="7" t="s">
        <v>2039</v>
      </c>
      <c r="T687" s="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 s="17">
        <f t="shared" si="40"/>
        <v>191.74666666666667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 s="11">
        <f t="shared" si="42"/>
        <v>43186.208333333328</v>
      </c>
      <c r="N688">
        <v>1523077200</v>
      </c>
      <c r="O688" s="11">
        <f t="shared" si="43"/>
        <v>43197.208333333328</v>
      </c>
      <c r="P688" t="b">
        <v>0</v>
      </c>
      <c r="Q688" t="b">
        <v>0</v>
      </c>
      <c r="R688" t="s">
        <v>65</v>
      </c>
      <c r="S688" s="7" t="s">
        <v>2037</v>
      </c>
      <c r="T688" s="7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17">
        <f t="shared" si="40"/>
        <v>932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 s="11">
        <f t="shared" si="42"/>
        <v>42806.25</v>
      </c>
      <c r="N689">
        <v>1489554000</v>
      </c>
      <c r="O689" s="11">
        <f t="shared" si="43"/>
        <v>42809.208333333328</v>
      </c>
      <c r="P689" t="b">
        <v>0</v>
      </c>
      <c r="Q689" t="b">
        <v>0</v>
      </c>
      <c r="R689" t="s">
        <v>33</v>
      </c>
      <c r="S689" s="7" t="s">
        <v>2039</v>
      </c>
      <c r="T689" s="7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17">
        <f t="shared" si="40"/>
        <v>429.27586206896552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 s="11">
        <f t="shared" si="42"/>
        <v>43475.25</v>
      </c>
      <c r="N690">
        <v>1548482400</v>
      </c>
      <c r="O690" s="11">
        <f t="shared" si="43"/>
        <v>43491.25</v>
      </c>
      <c r="P690" t="b">
        <v>0</v>
      </c>
      <c r="Q690" t="b">
        <v>1</v>
      </c>
      <c r="R690" t="s">
        <v>269</v>
      </c>
      <c r="S690" s="7" t="s">
        <v>2041</v>
      </c>
      <c r="T690" s="7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 s="17">
        <f t="shared" si="40"/>
        <v>100.65753424657535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 s="11">
        <f t="shared" si="42"/>
        <v>41576.208333333336</v>
      </c>
      <c r="N691">
        <v>1384063200</v>
      </c>
      <c r="O691" s="11">
        <f t="shared" si="43"/>
        <v>41588.25</v>
      </c>
      <c r="P691" t="b">
        <v>0</v>
      </c>
      <c r="Q691" t="b">
        <v>0</v>
      </c>
      <c r="R691" t="s">
        <v>28</v>
      </c>
      <c r="S691" s="7" t="s">
        <v>2037</v>
      </c>
      <c r="T691" s="7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17">
        <f t="shared" si="40"/>
        <v>226.61111111111109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 s="11">
        <f t="shared" si="42"/>
        <v>40874.25</v>
      </c>
      <c r="N692">
        <v>1322892000</v>
      </c>
      <c r="O692" s="11">
        <f t="shared" si="43"/>
        <v>40880.25</v>
      </c>
      <c r="P692" t="b">
        <v>0</v>
      </c>
      <c r="Q692" t="b">
        <v>1</v>
      </c>
      <c r="R692" t="s">
        <v>42</v>
      </c>
      <c r="S692" s="7" t="s">
        <v>2041</v>
      </c>
      <c r="T692" s="7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17">
        <f t="shared" si="40"/>
        <v>142.38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 s="11">
        <f t="shared" si="42"/>
        <v>41185.208333333336</v>
      </c>
      <c r="N693">
        <v>1350709200</v>
      </c>
      <c r="O693" s="11">
        <f t="shared" si="43"/>
        <v>41202.208333333336</v>
      </c>
      <c r="P693" t="b">
        <v>1</v>
      </c>
      <c r="Q693" t="b">
        <v>1</v>
      </c>
      <c r="R693" t="s">
        <v>42</v>
      </c>
      <c r="S693" s="7" t="s">
        <v>2041</v>
      </c>
      <c r="T693" s="7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 s="17">
        <f t="shared" si="40"/>
        <v>90.633333333333326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 s="11">
        <f t="shared" si="42"/>
        <v>43655.208333333328</v>
      </c>
      <c r="N694">
        <v>1564203600</v>
      </c>
      <c r="O694" s="11">
        <f t="shared" si="43"/>
        <v>43673.208333333328</v>
      </c>
      <c r="P694" t="b">
        <v>0</v>
      </c>
      <c r="Q694" t="b">
        <v>0</v>
      </c>
      <c r="R694" t="s">
        <v>23</v>
      </c>
      <c r="S694" s="7" t="s">
        <v>2035</v>
      </c>
      <c r="T694" s="7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17">
        <f t="shared" si="40"/>
        <v>63.966740576496676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 s="11">
        <f t="shared" si="42"/>
        <v>43025.208333333328</v>
      </c>
      <c r="N695">
        <v>1509685200</v>
      </c>
      <c r="O695" s="11">
        <f t="shared" si="43"/>
        <v>43042.208333333328</v>
      </c>
      <c r="P695" t="b">
        <v>0</v>
      </c>
      <c r="Q695" t="b">
        <v>0</v>
      </c>
      <c r="R695" t="s">
        <v>33</v>
      </c>
      <c r="S695" s="7" t="s">
        <v>2039</v>
      </c>
      <c r="T695" s="7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 s="17">
        <f t="shared" si="40"/>
        <v>84.131868131868131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 s="11">
        <f t="shared" si="42"/>
        <v>43066.25</v>
      </c>
      <c r="N696">
        <v>1514959200</v>
      </c>
      <c r="O696" s="11">
        <f t="shared" si="43"/>
        <v>43103.25</v>
      </c>
      <c r="P696" t="b">
        <v>0</v>
      </c>
      <c r="Q696" t="b">
        <v>0</v>
      </c>
      <c r="R696" t="s">
        <v>33</v>
      </c>
      <c r="S696" s="7" t="s">
        <v>2039</v>
      </c>
      <c r="T696" s="7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 s="17">
        <f t="shared" si="40"/>
        <v>133.93478260869566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 s="11">
        <f t="shared" si="42"/>
        <v>42322.25</v>
      </c>
      <c r="N697">
        <v>1448863200</v>
      </c>
      <c r="O697" s="11">
        <f t="shared" si="43"/>
        <v>42338.25</v>
      </c>
      <c r="P697" t="b">
        <v>1</v>
      </c>
      <c r="Q697" t="b">
        <v>0</v>
      </c>
      <c r="R697" t="s">
        <v>23</v>
      </c>
      <c r="S697" s="7" t="s">
        <v>2035</v>
      </c>
      <c r="T697" s="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17">
        <f t="shared" si="40"/>
        <v>59.042047531992694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 s="11">
        <f t="shared" si="42"/>
        <v>42114.208333333328</v>
      </c>
      <c r="N698">
        <v>1429592400</v>
      </c>
      <c r="O698" s="11">
        <f t="shared" si="43"/>
        <v>42115.208333333328</v>
      </c>
      <c r="P698" t="b">
        <v>0</v>
      </c>
      <c r="Q698" t="b">
        <v>1</v>
      </c>
      <c r="R698" t="s">
        <v>33</v>
      </c>
      <c r="S698" s="7" t="s">
        <v>2039</v>
      </c>
      <c r="T698" s="7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17">
        <f t="shared" si="40"/>
        <v>152.80062063615205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 s="11">
        <f t="shared" si="42"/>
        <v>43190.208333333328</v>
      </c>
      <c r="N699">
        <v>1522645200</v>
      </c>
      <c r="O699" s="11">
        <f t="shared" si="43"/>
        <v>43192.208333333328</v>
      </c>
      <c r="P699" t="b">
        <v>0</v>
      </c>
      <c r="Q699" t="b">
        <v>0</v>
      </c>
      <c r="R699" t="s">
        <v>50</v>
      </c>
      <c r="S699" s="7" t="s">
        <v>2035</v>
      </c>
      <c r="T699" s="7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17">
        <f t="shared" si="40"/>
        <v>446.69121140142522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 s="11">
        <f t="shared" si="42"/>
        <v>40871.25</v>
      </c>
      <c r="N700">
        <v>1323324000</v>
      </c>
      <c r="O700" s="11">
        <f t="shared" si="43"/>
        <v>40885.25</v>
      </c>
      <c r="P700" t="b">
        <v>0</v>
      </c>
      <c r="Q700" t="b">
        <v>0</v>
      </c>
      <c r="R700" t="s">
        <v>65</v>
      </c>
      <c r="S700" s="7" t="s">
        <v>2037</v>
      </c>
      <c r="T700" s="7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 s="17">
        <f t="shared" si="40"/>
        <v>84.391891891891888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 s="11">
        <f t="shared" si="42"/>
        <v>43641.208333333328</v>
      </c>
      <c r="N701">
        <v>1561525200</v>
      </c>
      <c r="O701" s="11">
        <f t="shared" si="43"/>
        <v>43642.208333333328</v>
      </c>
      <c r="P701" t="b">
        <v>0</v>
      </c>
      <c r="Q701" t="b">
        <v>0</v>
      </c>
      <c r="R701" t="s">
        <v>53</v>
      </c>
      <c r="S701" s="7" t="s">
        <v>2041</v>
      </c>
      <c r="T701" s="7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 s="17">
        <f t="shared" si="40"/>
        <v>3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 s="11">
        <f t="shared" si="42"/>
        <v>40203.25</v>
      </c>
      <c r="N702">
        <v>1265695200</v>
      </c>
      <c r="O702" s="11">
        <f t="shared" si="43"/>
        <v>40218.25</v>
      </c>
      <c r="P702" t="b">
        <v>0</v>
      </c>
      <c r="Q702" t="b">
        <v>0</v>
      </c>
      <c r="R702" t="s">
        <v>65</v>
      </c>
      <c r="S702" s="7" t="s">
        <v>2037</v>
      </c>
      <c r="T702" s="7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17">
        <f t="shared" si="40"/>
        <v>175.02692307692308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 s="11">
        <f t="shared" si="42"/>
        <v>40629.208333333336</v>
      </c>
      <c r="N703">
        <v>1301806800</v>
      </c>
      <c r="O703" s="11">
        <f t="shared" si="43"/>
        <v>40636.208333333336</v>
      </c>
      <c r="P703" t="b">
        <v>1</v>
      </c>
      <c r="Q703" t="b">
        <v>0</v>
      </c>
      <c r="R703" t="s">
        <v>33</v>
      </c>
      <c r="S703" s="7" t="s">
        <v>2039</v>
      </c>
      <c r="T703" s="7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 s="17">
        <f t="shared" si="40"/>
        <v>54.137931034482754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 s="11">
        <f t="shared" si="42"/>
        <v>41477.208333333336</v>
      </c>
      <c r="N704">
        <v>1374901200</v>
      </c>
      <c r="O704" s="11">
        <f t="shared" si="43"/>
        <v>41482.208333333336</v>
      </c>
      <c r="P704" t="b">
        <v>0</v>
      </c>
      <c r="Q704" t="b">
        <v>0</v>
      </c>
      <c r="R704" t="s">
        <v>65</v>
      </c>
      <c r="S704" s="7" t="s">
        <v>2037</v>
      </c>
      <c r="T704" s="7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17">
        <f t="shared" si="40"/>
        <v>311.87381703470032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 s="11">
        <f t="shared" si="42"/>
        <v>41020.208333333336</v>
      </c>
      <c r="N705">
        <v>1336453200</v>
      </c>
      <c r="O705" s="11">
        <f t="shared" si="43"/>
        <v>41037.208333333336</v>
      </c>
      <c r="P705" t="b">
        <v>1</v>
      </c>
      <c r="Q705" t="b">
        <v>1</v>
      </c>
      <c r="R705" t="s">
        <v>206</v>
      </c>
      <c r="S705" s="7" t="s">
        <v>2047</v>
      </c>
      <c r="T705" s="7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17">
        <f t="shared" si="40"/>
        <v>122.78160919540231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 s="11">
        <f t="shared" si="42"/>
        <v>42555.208333333328</v>
      </c>
      <c r="N706">
        <v>1468904400</v>
      </c>
      <c r="O706" s="11">
        <f t="shared" si="43"/>
        <v>42570.208333333328</v>
      </c>
      <c r="P706" t="b">
        <v>0</v>
      </c>
      <c r="Q706" t="b">
        <v>0</v>
      </c>
      <c r="R706" t="s">
        <v>71</v>
      </c>
      <c r="S706" s="7" t="s">
        <v>2041</v>
      </c>
      <c r="T706" s="7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17">
        <f t="shared" ref="G707:G770" si="44">SUM(E707/D707)*100</f>
        <v>99.026517383618156</v>
      </c>
      <c r="H707">
        <v>2025</v>
      </c>
      <c r="I707" s="6">
        <f t="shared" ref="I707:I770" si="45">AVERAGE(E707/H707)</f>
        <v>82.986666666666665</v>
      </c>
      <c r="J707" t="s">
        <v>40</v>
      </c>
      <c r="K707" t="s">
        <v>41</v>
      </c>
      <c r="L707">
        <v>1386741600</v>
      </c>
      <c r="M707" s="11">
        <f t="shared" ref="M707:M770" si="46">(((L707/60)/60)/24)+DATE(1970,1,1)</f>
        <v>41619.25</v>
      </c>
      <c r="N707">
        <v>1387087200</v>
      </c>
      <c r="O707" s="11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s="7" t="s">
        <v>2047</v>
      </c>
      <c r="T707" s="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17">
        <f t="shared" si="44"/>
        <v>127.84686346863469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 s="11">
        <f t="shared" si="46"/>
        <v>43471.25</v>
      </c>
      <c r="N708">
        <v>1547445600</v>
      </c>
      <c r="O708" s="11">
        <f t="shared" si="47"/>
        <v>43479.25</v>
      </c>
      <c r="P708" t="b">
        <v>0</v>
      </c>
      <c r="Q708" t="b">
        <v>1</v>
      </c>
      <c r="R708" t="s">
        <v>28</v>
      </c>
      <c r="S708" s="7" t="s">
        <v>2037</v>
      </c>
      <c r="T708" s="7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17">
        <f t="shared" si="44"/>
        <v>158.61643835616439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 s="11">
        <f t="shared" si="46"/>
        <v>43442.25</v>
      </c>
      <c r="N709">
        <v>1547359200</v>
      </c>
      <c r="O709" s="11">
        <f t="shared" si="47"/>
        <v>43478.25</v>
      </c>
      <c r="P709" t="b">
        <v>0</v>
      </c>
      <c r="Q709" t="b">
        <v>0</v>
      </c>
      <c r="R709" t="s">
        <v>53</v>
      </c>
      <c r="S709" s="7" t="s">
        <v>2041</v>
      </c>
      <c r="T709" s="7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17">
        <f t="shared" si="44"/>
        <v>707.05882352941171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 s="11">
        <f t="shared" si="46"/>
        <v>42877.208333333328</v>
      </c>
      <c r="N710">
        <v>1496293200</v>
      </c>
      <c r="O710" s="11">
        <f t="shared" si="47"/>
        <v>42887.208333333328</v>
      </c>
      <c r="P710" t="b">
        <v>0</v>
      </c>
      <c r="Q710" t="b">
        <v>0</v>
      </c>
      <c r="R710" t="s">
        <v>33</v>
      </c>
      <c r="S710" s="7" t="s">
        <v>2039</v>
      </c>
      <c r="T710" s="7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 s="17">
        <f t="shared" si="44"/>
        <v>142.38775510204081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 s="11">
        <f t="shared" si="46"/>
        <v>41018.208333333336</v>
      </c>
      <c r="N711">
        <v>1335416400</v>
      </c>
      <c r="O711" s="11">
        <f t="shared" si="47"/>
        <v>41025.208333333336</v>
      </c>
      <c r="P711" t="b">
        <v>0</v>
      </c>
      <c r="Q711" t="b">
        <v>0</v>
      </c>
      <c r="R711" t="s">
        <v>33</v>
      </c>
      <c r="S711" s="7" t="s">
        <v>2039</v>
      </c>
      <c r="T711" s="7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17">
        <f t="shared" si="44"/>
        <v>147.86046511627907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 s="11">
        <f t="shared" si="46"/>
        <v>43295.208333333328</v>
      </c>
      <c r="N712">
        <v>1532149200</v>
      </c>
      <c r="O712" s="11">
        <f t="shared" si="47"/>
        <v>43302.208333333328</v>
      </c>
      <c r="P712" t="b">
        <v>0</v>
      </c>
      <c r="Q712" t="b">
        <v>1</v>
      </c>
      <c r="R712" t="s">
        <v>33</v>
      </c>
      <c r="S712" s="7" t="s">
        <v>2039</v>
      </c>
      <c r="T712" s="7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 s="17">
        <f t="shared" si="44"/>
        <v>20.322580645161288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 s="11">
        <f t="shared" si="46"/>
        <v>42393.25</v>
      </c>
      <c r="N713">
        <v>1453788000</v>
      </c>
      <c r="O713" s="11">
        <f t="shared" si="47"/>
        <v>42395.25</v>
      </c>
      <c r="P713" t="b">
        <v>1</v>
      </c>
      <c r="Q713" t="b">
        <v>1</v>
      </c>
      <c r="R713" t="s">
        <v>33</v>
      </c>
      <c r="S713" s="7" t="s">
        <v>2039</v>
      </c>
      <c r="T713" s="7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 s="17">
        <f t="shared" si="44"/>
        <v>1840.625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 s="11">
        <f t="shared" si="46"/>
        <v>42559.208333333328</v>
      </c>
      <c r="N714">
        <v>1471496400</v>
      </c>
      <c r="O714" s="11">
        <f t="shared" si="47"/>
        <v>42600.208333333328</v>
      </c>
      <c r="P714" t="b">
        <v>0</v>
      </c>
      <c r="Q714" t="b">
        <v>0</v>
      </c>
      <c r="R714" t="s">
        <v>33</v>
      </c>
      <c r="S714" s="7" t="s">
        <v>2039</v>
      </c>
      <c r="T714" s="7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17">
        <f t="shared" si="44"/>
        <v>161.94202898550725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 s="11">
        <f t="shared" si="46"/>
        <v>42604.208333333328</v>
      </c>
      <c r="N715">
        <v>1472878800</v>
      </c>
      <c r="O715" s="11">
        <f t="shared" si="47"/>
        <v>42616.208333333328</v>
      </c>
      <c r="P715" t="b">
        <v>0</v>
      </c>
      <c r="Q715" t="b">
        <v>0</v>
      </c>
      <c r="R715" t="s">
        <v>133</v>
      </c>
      <c r="S715" s="7" t="s">
        <v>2047</v>
      </c>
      <c r="T715" s="7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17">
        <f t="shared" si="44"/>
        <v>472.82077922077923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 s="11">
        <f t="shared" si="46"/>
        <v>41870.208333333336</v>
      </c>
      <c r="N716">
        <v>1408510800</v>
      </c>
      <c r="O716" s="11">
        <f t="shared" si="47"/>
        <v>41871.208333333336</v>
      </c>
      <c r="P716" t="b">
        <v>0</v>
      </c>
      <c r="Q716" t="b">
        <v>0</v>
      </c>
      <c r="R716" t="s">
        <v>23</v>
      </c>
      <c r="S716" s="7" t="s">
        <v>2035</v>
      </c>
      <c r="T716" s="7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17">
        <f t="shared" si="44"/>
        <v>24.466101694915253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 s="11">
        <f t="shared" si="46"/>
        <v>40397.208333333336</v>
      </c>
      <c r="N717">
        <v>1281589200</v>
      </c>
      <c r="O717" s="11">
        <f t="shared" si="47"/>
        <v>40402.208333333336</v>
      </c>
      <c r="P717" t="b">
        <v>0</v>
      </c>
      <c r="Q717" t="b">
        <v>0</v>
      </c>
      <c r="R717" t="s">
        <v>292</v>
      </c>
      <c r="S717" s="7" t="s">
        <v>2050</v>
      </c>
      <c r="T717" s="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17">
        <f t="shared" si="44"/>
        <v>517.65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 s="11">
        <f t="shared" si="46"/>
        <v>41465.208333333336</v>
      </c>
      <c r="N718">
        <v>1375851600</v>
      </c>
      <c r="O718" s="11">
        <f t="shared" si="47"/>
        <v>41493.208333333336</v>
      </c>
      <c r="P718" t="b">
        <v>0</v>
      </c>
      <c r="Q718" t="b">
        <v>1</v>
      </c>
      <c r="R718" t="s">
        <v>33</v>
      </c>
      <c r="S718" s="7" t="s">
        <v>2039</v>
      </c>
      <c r="T718" s="7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 s="17">
        <f t="shared" si="44"/>
        <v>247.64285714285714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 s="11">
        <f t="shared" si="46"/>
        <v>40777.208333333336</v>
      </c>
      <c r="N719">
        <v>1315803600</v>
      </c>
      <c r="O719" s="11">
        <f t="shared" si="47"/>
        <v>40798.208333333336</v>
      </c>
      <c r="P719" t="b">
        <v>0</v>
      </c>
      <c r="Q719" t="b">
        <v>0</v>
      </c>
      <c r="R719" t="s">
        <v>42</v>
      </c>
      <c r="S719" s="7" t="s">
        <v>2041</v>
      </c>
      <c r="T719" s="7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17">
        <f t="shared" si="44"/>
        <v>100.20481927710843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 s="11">
        <f t="shared" si="46"/>
        <v>41442.208333333336</v>
      </c>
      <c r="N720">
        <v>1373691600</v>
      </c>
      <c r="O720" s="11">
        <f t="shared" si="47"/>
        <v>41468.208333333336</v>
      </c>
      <c r="P720" t="b">
        <v>0</v>
      </c>
      <c r="Q720" t="b">
        <v>0</v>
      </c>
      <c r="R720" t="s">
        <v>65</v>
      </c>
      <c r="S720" s="7" t="s">
        <v>2037</v>
      </c>
      <c r="T720" s="7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17">
        <f t="shared" si="44"/>
        <v>153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 s="11">
        <f t="shared" si="46"/>
        <v>41058.208333333336</v>
      </c>
      <c r="N721">
        <v>1339218000</v>
      </c>
      <c r="O721" s="11">
        <f t="shared" si="47"/>
        <v>41069.208333333336</v>
      </c>
      <c r="P721" t="b">
        <v>0</v>
      </c>
      <c r="Q721" t="b">
        <v>0</v>
      </c>
      <c r="R721" t="s">
        <v>119</v>
      </c>
      <c r="S721" s="7" t="s">
        <v>2047</v>
      </c>
      <c r="T721" s="7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 s="17">
        <f t="shared" si="44"/>
        <v>37.091954022988503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 s="11">
        <f t="shared" si="46"/>
        <v>43152.25</v>
      </c>
      <c r="N722">
        <v>1520402400</v>
      </c>
      <c r="O722" s="11">
        <f t="shared" si="47"/>
        <v>43166.25</v>
      </c>
      <c r="P722" t="b">
        <v>0</v>
      </c>
      <c r="Q722" t="b">
        <v>1</v>
      </c>
      <c r="R722" t="s">
        <v>33</v>
      </c>
      <c r="S722" s="7" t="s">
        <v>2039</v>
      </c>
      <c r="T722" s="7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 s="17">
        <f t="shared" si="44"/>
        <v>4.392394822006473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 s="11">
        <f t="shared" si="46"/>
        <v>43194.208333333328</v>
      </c>
      <c r="N723">
        <v>1523336400</v>
      </c>
      <c r="O723" s="11">
        <f t="shared" si="47"/>
        <v>43200.208333333328</v>
      </c>
      <c r="P723" t="b">
        <v>0</v>
      </c>
      <c r="Q723" t="b">
        <v>0</v>
      </c>
      <c r="R723" t="s">
        <v>23</v>
      </c>
      <c r="S723" s="7" t="s">
        <v>2035</v>
      </c>
      <c r="T723" s="7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17">
        <f t="shared" si="44"/>
        <v>156.50721649484535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 s="11">
        <f t="shared" si="46"/>
        <v>43045.25</v>
      </c>
      <c r="N724">
        <v>1512280800</v>
      </c>
      <c r="O724" s="11">
        <f t="shared" si="47"/>
        <v>43072.25</v>
      </c>
      <c r="P724" t="b">
        <v>0</v>
      </c>
      <c r="Q724" t="b">
        <v>0</v>
      </c>
      <c r="R724" t="s">
        <v>42</v>
      </c>
      <c r="S724" s="7" t="s">
        <v>2041</v>
      </c>
      <c r="T724" s="7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 s="17">
        <f t="shared" si="44"/>
        <v>270.40816326530609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 s="11">
        <f t="shared" si="46"/>
        <v>42431.25</v>
      </c>
      <c r="N725">
        <v>1458709200</v>
      </c>
      <c r="O725" s="11">
        <f t="shared" si="47"/>
        <v>42452.208333333328</v>
      </c>
      <c r="P725" t="b">
        <v>0</v>
      </c>
      <c r="Q725" t="b">
        <v>0</v>
      </c>
      <c r="R725" t="s">
        <v>33</v>
      </c>
      <c r="S725" s="7" t="s">
        <v>2039</v>
      </c>
      <c r="T725" s="7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17">
        <f t="shared" si="44"/>
        <v>134.05952380952382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 s="11">
        <f t="shared" si="46"/>
        <v>41934.208333333336</v>
      </c>
      <c r="N726">
        <v>1414126800</v>
      </c>
      <c r="O726" s="11">
        <f t="shared" si="47"/>
        <v>41936.208333333336</v>
      </c>
      <c r="P726" t="b">
        <v>0</v>
      </c>
      <c r="Q726" t="b">
        <v>1</v>
      </c>
      <c r="R726" t="s">
        <v>33</v>
      </c>
      <c r="S726" s="7" t="s">
        <v>2039</v>
      </c>
      <c r="T726" s="7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17">
        <f t="shared" si="44"/>
        <v>50.398033126293996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 s="11">
        <f t="shared" si="46"/>
        <v>41958.25</v>
      </c>
      <c r="N727">
        <v>1416204000</v>
      </c>
      <c r="O727" s="11">
        <f t="shared" si="47"/>
        <v>41960.25</v>
      </c>
      <c r="P727" t="b">
        <v>0</v>
      </c>
      <c r="Q727" t="b">
        <v>0</v>
      </c>
      <c r="R727" t="s">
        <v>292</v>
      </c>
      <c r="S727" s="7" t="s">
        <v>2050</v>
      </c>
      <c r="T727" s="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 s="17">
        <f t="shared" si="44"/>
        <v>88.815837937384899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 s="11">
        <f t="shared" si="46"/>
        <v>40476.208333333336</v>
      </c>
      <c r="N728">
        <v>1288501200</v>
      </c>
      <c r="O728" s="11">
        <f t="shared" si="47"/>
        <v>40482.208333333336</v>
      </c>
      <c r="P728" t="b">
        <v>0</v>
      </c>
      <c r="Q728" t="b">
        <v>1</v>
      </c>
      <c r="R728" t="s">
        <v>33</v>
      </c>
      <c r="S728" s="7" t="s">
        <v>2039</v>
      </c>
      <c r="T728" s="7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17">
        <f t="shared" si="44"/>
        <v>165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 s="11">
        <f t="shared" si="46"/>
        <v>43485.25</v>
      </c>
      <c r="N729">
        <v>1552971600</v>
      </c>
      <c r="O729" s="11">
        <f t="shared" si="47"/>
        <v>43543.208333333328</v>
      </c>
      <c r="P729" t="b">
        <v>0</v>
      </c>
      <c r="Q729" t="b">
        <v>0</v>
      </c>
      <c r="R729" t="s">
        <v>28</v>
      </c>
      <c r="S729" s="7" t="s">
        <v>2037</v>
      </c>
      <c r="T729" s="7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 s="17">
        <f t="shared" si="44"/>
        <v>17.5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 s="11">
        <f t="shared" si="46"/>
        <v>42515.208333333328</v>
      </c>
      <c r="N730">
        <v>1465102800</v>
      </c>
      <c r="O730" s="11">
        <f t="shared" si="47"/>
        <v>42526.208333333328</v>
      </c>
      <c r="P730" t="b">
        <v>0</v>
      </c>
      <c r="Q730" t="b">
        <v>0</v>
      </c>
      <c r="R730" t="s">
        <v>33</v>
      </c>
      <c r="S730" s="7" t="s">
        <v>2039</v>
      </c>
      <c r="T730" s="7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17">
        <f t="shared" si="44"/>
        <v>185.66071428571428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 s="11">
        <f t="shared" si="46"/>
        <v>41309.25</v>
      </c>
      <c r="N731">
        <v>1360130400</v>
      </c>
      <c r="O731" s="11">
        <f t="shared" si="47"/>
        <v>41311.25</v>
      </c>
      <c r="P731" t="b">
        <v>0</v>
      </c>
      <c r="Q731" t="b">
        <v>0</v>
      </c>
      <c r="R731" t="s">
        <v>53</v>
      </c>
      <c r="S731" s="7" t="s">
        <v>2041</v>
      </c>
      <c r="T731" s="7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17">
        <f t="shared" si="44"/>
        <v>412.6631944444444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 s="11">
        <f t="shared" si="46"/>
        <v>42147.208333333328</v>
      </c>
      <c r="N732">
        <v>1432875600</v>
      </c>
      <c r="O732" s="11">
        <f t="shared" si="47"/>
        <v>42153.208333333328</v>
      </c>
      <c r="P732" t="b">
        <v>0</v>
      </c>
      <c r="Q732" t="b">
        <v>0</v>
      </c>
      <c r="R732" t="s">
        <v>65</v>
      </c>
      <c r="S732" s="7" t="s">
        <v>2037</v>
      </c>
      <c r="T732" s="7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 s="17">
        <f t="shared" si="44"/>
        <v>90.25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 s="11">
        <f t="shared" si="46"/>
        <v>42939.208333333328</v>
      </c>
      <c r="N733">
        <v>1500872400</v>
      </c>
      <c r="O733" s="11">
        <f t="shared" si="47"/>
        <v>42940.208333333328</v>
      </c>
      <c r="P733" t="b">
        <v>0</v>
      </c>
      <c r="Q733" t="b">
        <v>0</v>
      </c>
      <c r="R733" t="s">
        <v>28</v>
      </c>
      <c r="S733" s="7" t="s">
        <v>2037</v>
      </c>
      <c r="T733" s="7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17">
        <f t="shared" si="44"/>
        <v>91.984615384615381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 s="11">
        <f t="shared" si="46"/>
        <v>42816.208333333328</v>
      </c>
      <c r="N734">
        <v>1492146000</v>
      </c>
      <c r="O734" s="11">
        <f t="shared" si="47"/>
        <v>42839.208333333328</v>
      </c>
      <c r="P734" t="b">
        <v>0</v>
      </c>
      <c r="Q734" t="b">
        <v>1</v>
      </c>
      <c r="R734" t="s">
        <v>23</v>
      </c>
      <c r="S734" s="7" t="s">
        <v>2035</v>
      </c>
      <c r="T734" s="7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17">
        <f t="shared" si="44"/>
        <v>527.00632911392404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 s="11">
        <f t="shared" si="46"/>
        <v>41844.208333333336</v>
      </c>
      <c r="N735">
        <v>1407301200</v>
      </c>
      <c r="O735" s="11">
        <f t="shared" si="47"/>
        <v>41857.208333333336</v>
      </c>
      <c r="P735" t="b">
        <v>0</v>
      </c>
      <c r="Q735" t="b">
        <v>0</v>
      </c>
      <c r="R735" t="s">
        <v>148</v>
      </c>
      <c r="S735" s="7" t="s">
        <v>2035</v>
      </c>
      <c r="T735" s="7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 s="17">
        <f t="shared" si="44"/>
        <v>319.14285714285711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 s="11">
        <f t="shared" si="46"/>
        <v>42763.25</v>
      </c>
      <c r="N736">
        <v>1486620000</v>
      </c>
      <c r="O736" s="11">
        <f t="shared" si="47"/>
        <v>42775.25</v>
      </c>
      <c r="P736" t="b">
        <v>0</v>
      </c>
      <c r="Q736" t="b">
        <v>1</v>
      </c>
      <c r="R736" t="s">
        <v>33</v>
      </c>
      <c r="S736" s="7" t="s">
        <v>2039</v>
      </c>
      <c r="T736" s="7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17">
        <f t="shared" si="44"/>
        <v>354.18867924528303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 s="11">
        <f t="shared" si="46"/>
        <v>42459.208333333328</v>
      </c>
      <c r="N737">
        <v>1459918800</v>
      </c>
      <c r="O737" s="11">
        <f t="shared" si="47"/>
        <v>42466.208333333328</v>
      </c>
      <c r="P737" t="b">
        <v>0</v>
      </c>
      <c r="Q737" t="b">
        <v>0</v>
      </c>
      <c r="R737" t="s">
        <v>122</v>
      </c>
      <c r="S737" s="7" t="s">
        <v>2054</v>
      </c>
      <c r="T737" s="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 s="17">
        <f t="shared" si="44"/>
        <v>32.896103896103895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 s="11">
        <f t="shared" si="46"/>
        <v>42055.25</v>
      </c>
      <c r="N738">
        <v>1424757600</v>
      </c>
      <c r="O738" s="11">
        <f t="shared" si="47"/>
        <v>42059.25</v>
      </c>
      <c r="P738" t="b">
        <v>0</v>
      </c>
      <c r="Q738" t="b">
        <v>0</v>
      </c>
      <c r="R738" t="s">
        <v>68</v>
      </c>
      <c r="S738" s="7" t="s">
        <v>2047</v>
      </c>
      <c r="T738" s="7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 s="17">
        <f t="shared" si="44"/>
        <v>135.8918918918919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 s="11">
        <f t="shared" si="46"/>
        <v>42685.25</v>
      </c>
      <c r="N739">
        <v>1479880800</v>
      </c>
      <c r="O739" s="11">
        <f t="shared" si="47"/>
        <v>42697.25</v>
      </c>
      <c r="P739" t="b">
        <v>0</v>
      </c>
      <c r="Q739" t="b">
        <v>0</v>
      </c>
      <c r="R739" t="s">
        <v>60</v>
      </c>
      <c r="S739" s="7" t="s">
        <v>2035</v>
      </c>
      <c r="T739" s="7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 s="17">
        <f t="shared" si="44"/>
        <v>2.0843373493975905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 s="11">
        <f t="shared" si="46"/>
        <v>41959.25</v>
      </c>
      <c r="N740">
        <v>1418018400</v>
      </c>
      <c r="O740" s="11">
        <f t="shared" si="47"/>
        <v>41981.25</v>
      </c>
      <c r="P740" t="b">
        <v>0</v>
      </c>
      <c r="Q740" t="b">
        <v>1</v>
      </c>
      <c r="R740" t="s">
        <v>33</v>
      </c>
      <c r="S740" s="7" t="s">
        <v>2039</v>
      </c>
      <c r="T740" s="7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 s="17">
        <f t="shared" si="44"/>
        <v>61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 s="11">
        <f t="shared" si="46"/>
        <v>41089.208333333336</v>
      </c>
      <c r="N741">
        <v>1341032400</v>
      </c>
      <c r="O741" s="11">
        <f t="shared" si="47"/>
        <v>41090.208333333336</v>
      </c>
      <c r="P741" t="b">
        <v>0</v>
      </c>
      <c r="Q741" t="b">
        <v>0</v>
      </c>
      <c r="R741" t="s">
        <v>60</v>
      </c>
      <c r="S741" s="7" t="s">
        <v>2035</v>
      </c>
      <c r="T741" s="7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 s="17">
        <f t="shared" si="44"/>
        <v>30.037735849056602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 s="11">
        <f t="shared" si="46"/>
        <v>42769.25</v>
      </c>
      <c r="N742">
        <v>1486360800</v>
      </c>
      <c r="O742" s="11">
        <f t="shared" si="47"/>
        <v>42772.25</v>
      </c>
      <c r="P742" t="b">
        <v>0</v>
      </c>
      <c r="Q742" t="b">
        <v>0</v>
      </c>
      <c r="R742" t="s">
        <v>33</v>
      </c>
      <c r="S742" s="7" t="s">
        <v>2039</v>
      </c>
      <c r="T742" s="7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17">
        <f t="shared" si="44"/>
        <v>1179.1666666666665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 s="11">
        <f t="shared" si="46"/>
        <v>40321.208333333336</v>
      </c>
      <c r="N743">
        <v>1274677200</v>
      </c>
      <c r="O743" s="11">
        <f t="shared" si="47"/>
        <v>40322.208333333336</v>
      </c>
      <c r="P743" t="b">
        <v>0</v>
      </c>
      <c r="Q743" t="b">
        <v>0</v>
      </c>
      <c r="R743" t="s">
        <v>33</v>
      </c>
      <c r="S743" s="7" t="s">
        <v>2039</v>
      </c>
      <c r="T743" s="7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 s="17">
        <f t="shared" si="44"/>
        <v>1126.0833333333335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 s="11">
        <f t="shared" si="46"/>
        <v>40197.25</v>
      </c>
      <c r="N744">
        <v>1267509600</v>
      </c>
      <c r="O744" s="11">
        <f t="shared" si="47"/>
        <v>40239.25</v>
      </c>
      <c r="P744" t="b">
        <v>0</v>
      </c>
      <c r="Q744" t="b">
        <v>0</v>
      </c>
      <c r="R744" t="s">
        <v>50</v>
      </c>
      <c r="S744" s="7" t="s">
        <v>2035</v>
      </c>
      <c r="T744" s="7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 s="17">
        <f t="shared" si="44"/>
        <v>12.923076923076923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 s="11">
        <f t="shared" si="46"/>
        <v>42298.208333333328</v>
      </c>
      <c r="N745">
        <v>1445922000</v>
      </c>
      <c r="O745" s="11">
        <f t="shared" si="47"/>
        <v>42304.208333333328</v>
      </c>
      <c r="P745" t="b">
        <v>0</v>
      </c>
      <c r="Q745" t="b">
        <v>1</v>
      </c>
      <c r="R745" t="s">
        <v>33</v>
      </c>
      <c r="S745" s="7" t="s">
        <v>2039</v>
      </c>
      <c r="T745" s="7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17">
        <f t="shared" si="44"/>
        <v>712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 s="11">
        <f t="shared" si="46"/>
        <v>43322.208333333328</v>
      </c>
      <c r="N746">
        <v>1534050000</v>
      </c>
      <c r="O746" s="11">
        <f t="shared" si="47"/>
        <v>43324.208333333328</v>
      </c>
      <c r="P746" t="b">
        <v>0</v>
      </c>
      <c r="Q746" t="b">
        <v>1</v>
      </c>
      <c r="R746" t="s">
        <v>33</v>
      </c>
      <c r="S746" s="7" t="s">
        <v>2039</v>
      </c>
      <c r="T746" s="7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 s="17">
        <f t="shared" si="44"/>
        <v>30.304347826086957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 s="11">
        <f t="shared" si="46"/>
        <v>40328.208333333336</v>
      </c>
      <c r="N747">
        <v>1277528400</v>
      </c>
      <c r="O747" s="11">
        <f t="shared" si="47"/>
        <v>40355.208333333336</v>
      </c>
      <c r="P747" t="b">
        <v>0</v>
      </c>
      <c r="Q747" t="b">
        <v>0</v>
      </c>
      <c r="R747" t="s">
        <v>65</v>
      </c>
      <c r="S747" s="7" t="s">
        <v>2037</v>
      </c>
      <c r="T747" s="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17">
        <f t="shared" si="44"/>
        <v>212.50896057347671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 s="11">
        <f t="shared" si="46"/>
        <v>40825.208333333336</v>
      </c>
      <c r="N748">
        <v>1318568400</v>
      </c>
      <c r="O748" s="11">
        <f t="shared" si="47"/>
        <v>40830.208333333336</v>
      </c>
      <c r="P748" t="b">
        <v>0</v>
      </c>
      <c r="Q748" t="b">
        <v>0</v>
      </c>
      <c r="R748" t="s">
        <v>28</v>
      </c>
      <c r="S748" s="7" t="s">
        <v>2037</v>
      </c>
      <c r="T748" s="7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17">
        <f t="shared" si="44"/>
        <v>228.85714285714286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 s="11">
        <f t="shared" si="46"/>
        <v>40423.208333333336</v>
      </c>
      <c r="N749">
        <v>1284354000</v>
      </c>
      <c r="O749" s="11">
        <f t="shared" si="47"/>
        <v>40434.208333333336</v>
      </c>
      <c r="P749" t="b">
        <v>0</v>
      </c>
      <c r="Q749" t="b">
        <v>0</v>
      </c>
      <c r="R749" t="s">
        <v>33</v>
      </c>
      <c r="S749" s="7" t="s">
        <v>2039</v>
      </c>
      <c r="T749" s="7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17">
        <f t="shared" si="44"/>
        <v>34.959979476654695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 s="11">
        <f t="shared" si="46"/>
        <v>40238.25</v>
      </c>
      <c r="N750">
        <v>1269579600</v>
      </c>
      <c r="O750" s="11">
        <f t="shared" si="47"/>
        <v>40263.208333333336</v>
      </c>
      <c r="P750" t="b">
        <v>0</v>
      </c>
      <c r="Q750" t="b">
        <v>1</v>
      </c>
      <c r="R750" t="s">
        <v>71</v>
      </c>
      <c r="S750" s="7" t="s">
        <v>2041</v>
      </c>
      <c r="T750" s="7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17">
        <f t="shared" si="44"/>
        <v>157.29069767441862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 s="11">
        <f t="shared" si="46"/>
        <v>41920.208333333336</v>
      </c>
      <c r="N751">
        <v>1413781200</v>
      </c>
      <c r="O751" s="11">
        <f t="shared" si="47"/>
        <v>41932.208333333336</v>
      </c>
      <c r="P751" t="b">
        <v>0</v>
      </c>
      <c r="Q751" t="b">
        <v>1</v>
      </c>
      <c r="R751" t="s">
        <v>65</v>
      </c>
      <c r="S751" s="7" t="s">
        <v>2037</v>
      </c>
      <c r="T751" s="7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 s="17">
        <f t="shared" si="44"/>
        <v>1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 s="11">
        <f t="shared" si="46"/>
        <v>40360.208333333336</v>
      </c>
      <c r="N752">
        <v>1280120400</v>
      </c>
      <c r="O752" s="11">
        <f t="shared" si="47"/>
        <v>40385.208333333336</v>
      </c>
      <c r="P752" t="b">
        <v>0</v>
      </c>
      <c r="Q752" t="b">
        <v>0</v>
      </c>
      <c r="R752" t="s">
        <v>50</v>
      </c>
      <c r="S752" s="7" t="s">
        <v>2035</v>
      </c>
      <c r="T752" s="7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 s="17">
        <f t="shared" si="44"/>
        <v>232.30555555555554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 s="11">
        <f t="shared" si="46"/>
        <v>42446.208333333328</v>
      </c>
      <c r="N753">
        <v>1459486800</v>
      </c>
      <c r="O753" s="11">
        <f t="shared" si="47"/>
        <v>42461.208333333328</v>
      </c>
      <c r="P753" t="b">
        <v>1</v>
      </c>
      <c r="Q753" t="b">
        <v>1</v>
      </c>
      <c r="R753" t="s">
        <v>68</v>
      </c>
      <c r="S753" s="7" t="s">
        <v>2047</v>
      </c>
      <c r="T753" s="7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 s="17">
        <f t="shared" si="44"/>
        <v>92.448275862068968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 s="11">
        <f t="shared" si="46"/>
        <v>40395.208333333336</v>
      </c>
      <c r="N754">
        <v>1282539600</v>
      </c>
      <c r="O754" s="11">
        <f t="shared" si="47"/>
        <v>40413.208333333336</v>
      </c>
      <c r="P754" t="b">
        <v>0</v>
      </c>
      <c r="Q754" t="b">
        <v>1</v>
      </c>
      <c r="R754" t="s">
        <v>33</v>
      </c>
      <c r="S754" s="7" t="s">
        <v>2039</v>
      </c>
      <c r="T754" s="7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17">
        <f t="shared" si="44"/>
        <v>256.70212765957444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 s="11">
        <f t="shared" si="46"/>
        <v>40321.208333333336</v>
      </c>
      <c r="N755">
        <v>1275886800</v>
      </c>
      <c r="O755" s="11">
        <f t="shared" si="47"/>
        <v>40336.208333333336</v>
      </c>
      <c r="P755" t="b">
        <v>0</v>
      </c>
      <c r="Q755" t="b">
        <v>0</v>
      </c>
      <c r="R755" t="s">
        <v>122</v>
      </c>
      <c r="S755" s="7" t="s">
        <v>2054</v>
      </c>
      <c r="T755" s="7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17">
        <f t="shared" si="44"/>
        <v>168.47017045454547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 s="11">
        <f t="shared" si="46"/>
        <v>41210.208333333336</v>
      </c>
      <c r="N756">
        <v>1355983200</v>
      </c>
      <c r="O756" s="11">
        <f t="shared" si="47"/>
        <v>41263.25</v>
      </c>
      <c r="P756" t="b">
        <v>0</v>
      </c>
      <c r="Q756" t="b">
        <v>0</v>
      </c>
      <c r="R756" t="s">
        <v>33</v>
      </c>
      <c r="S756" s="7" t="s">
        <v>2039</v>
      </c>
      <c r="T756" s="7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17">
        <f t="shared" si="44"/>
        <v>166.57777777777778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 s="11">
        <f t="shared" si="46"/>
        <v>43096.25</v>
      </c>
      <c r="N757">
        <v>1515391200</v>
      </c>
      <c r="O757" s="11">
        <f t="shared" si="47"/>
        <v>43108.25</v>
      </c>
      <c r="P757" t="b">
        <v>0</v>
      </c>
      <c r="Q757" t="b">
        <v>1</v>
      </c>
      <c r="R757" t="s">
        <v>33</v>
      </c>
      <c r="S757" s="7" t="s">
        <v>2039</v>
      </c>
      <c r="T757" s="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 s="17">
        <f t="shared" si="44"/>
        <v>772.07692307692309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 s="11">
        <f t="shared" si="46"/>
        <v>42024.25</v>
      </c>
      <c r="N758">
        <v>1422252000</v>
      </c>
      <c r="O758" s="11">
        <f t="shared" si="47"/>
        <v>42030.25</v>
      </c>
      <c r="P758" t="b">
        <v>0</v>
      </c>
      <c r="Q758" t="b">
        <v>0</v>
      </c>
      <c r="R758" t="s">
        <v>33</v>
      </c>
      <c r="S758" s="7" t="s">
        <v>2039</v>
      </c>
      <c r="T758" s="7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17">
        <f t="shared" si="44"/>
        <v>406.85714285714283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 s="11">
        <f t="shared" si="46"/>
        <v>40675.208333333336</v>
      </c>
      <c r="N759">
        <v>1305522000</v>
      </c>
      <c r="O759" s="11">
        <f t="shared" si="47"/>
        <v>40679.208333333336</v>
      </c>
      <c r="P759" t="b">
        <v>0</v>
      </c>
      <c r="Q759" t="b">
        <v>0</v>
      </c>
      <c r="R759" t="s">
        <v>53</v>
      </c>
      <c r="S759" s="7" t="s">
        <v>2041</v>
      </c>
      <c r="T759" s="7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17">
        <f t="shared" si="44"/>
        <v>564.20608108108115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 s="11">
        <f t="shared" si="46"/>
        <v>41936.208333333336</v>
      </c>
      <c r="N760">
        <v>1414904400</v>
      </c>
      <c r="O760" s="11">
        <f t="shared" si="47"/>
        <v>41945.208333333336</v>
      </c>
      <c r="P760" t="b">
        <v>0</v>
      </c>
      <c r="Q760" t="b">
        <v>0</v>
      </c>
      <c r="R760" t="s">
        <v>23</v>
      </c>
      <c r="S760" s="7" t="s">
        <v>2035</v>
      </c>
      <c r="T760" s="7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17">
        <f t="shared" si="44"/>
        <v>68.426865671641792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 s="11">
        <f t="shared" si="46"/>
        <v>43136.25</v>
      </c>
      <c r="N761">
        <v>1520402400</v>
      </c>
      <c r="O761" s="11">
        <f t="shared" si="47"/>
        <v>43166.25</v>
      </c>
      <c r="P761" t="b">
        <v>0</v>
      </c>
      <c r="Q761" t="b">
        <v>0</v>
      </c>
      <c r="R761" t="s">
        <v>50</v>
      </c>
      <c r="S761" s="7" t="s">
        <v>2035</v>
      </c>
      <c r="T761" s="7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 s="17">
        <f t="shared" si="44"/>
        <v>34.351966873706004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 s="11">
        <f t="shared" si="46"/>
        <v>43678.208333333328</v>
      </c>
      <c r="N762">
        <v>1567141200</v>
      </c>
      <c r="O762" s="11">
        <f t="shared" si="47"/>
        <v>43707.208333333328</v>
      </c>
      <c r="P762" t="b">
        <v>0</v>
      </c>
      <c r="Q762" t="b">
        <v>1</v>
      </c>
      <c r="R762" t="s">
        <v>89</v>
      </c>
      <c r="S762" s="7" t="s">
        <v>2050</v>
      </c>
      <c r="T762" s="7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17">
        <f t="shared" si="44"/>
        <v>655.4545454545455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 s="11">
        <f t="shared" si="46"/>
        <v>42938.208333333328</v>
      </c>
      <c r="N763">
        <v>1501131600</v>
      </c>
      <c r="O763" s="11">
        <f t="shared" si="47"/>
        <v>42943.208333333328</v>
      </c>
      <c r="P763" t="b">
        <v>0</v>
      </c>
      <c r="Q763" t="b">
        <v>0</v>
      </c>
      <c r="R763" t="s">
        <v>23</v>
      </c>
      <c r="S763" s="7" t="s">
        <v>2035</v>
      </c>
      <c r="T763" s="7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 s="17">
        <f t="shared" si="44"/>
        <v>177.25714285714284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 s="11">
        <f t="shared" si="46"/>
        <v>41241.25</v>
      </c>
      <c r="N764">
        <v>1355032800</v>
      </c>
      <c r="O764" s="11">
        <f t="shared" si="47"/>
        <v>41252.25</v>
      </c>
      <c r="P764" t="b">
        <v>0</v>
      </c>
      <c r="Q764" t="b">
        <v>0</v>
      </c>
      <c r="R764" t="s">
        <v>159</v>
      </c>
      <c r="S764" s="7" t="s">
        <v>2035</v>
      </c>
      <c r="T764" s="7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17">
        <f t="shared" si="44"/>
        <v>113.17857142857144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 s="11">
        <f t="shared" si="46"/>
        <v>41037.208333333336</v>
      </c>
      <c r="N765">
        <v>1339477200</v>
      </c>
      <c r="O765" s="11">
        <f t="shared" si="47"/>
        <v>41072.208333333336</v>
      </c>
      <c r="P765" t="b">
        <v>0</v>
      </c>
      <c r="Q765" t="b">
        <v>1</v>
      </c>
      <c r="R765" t="s">
        <v>33</v>
      </c>
      <c r="S765" s="7" t="s">
        <v>2039</v>
      </c>
      <c r="T765" s="7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17">
        <f t="shared" si="44"/>
        <v>728.18181818181824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 s="11">
        <f t="shared" si="46"/>
        <v>40676.208333333336</v>
      </c>
      <c r="N766">
        <v>1305954000</v>
      </c>
      <c r="O766" s="11">
        <f t="shared" si="47"/>
        <v>40684.208333333336</v>
      </c>
      <c r="P766" t="b">
        <v>0</v>
      </c>
      <c r="Q766" t="b">
        <v>0</v>
      </c>
      <c r="R766" t="s">
        <v>23</v>
      </c>
      <c r="S766" s="7" t="s">
        <v>2035</v>
      </c>
      <c r="T766" s="7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 s="17">
        <f t="shared" si="44"/>
        <v>208.33333333333334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 s="11">
        <f t="shared" si="46"/>
        <v>42840.208333333328</v>
      </c>
      <c r="N767">
        <v>1494392400</v>
      </c>
      <c r="O767" s="11">
        <f t="shared" si="47"/>
        <v>42865.208333333328</v>
      </c>
      <c r="P767" t="b">
        <v>1</v>
      </c>
      <c r="Q767" t="b">
        <v>1</v>
      </c>
      <c r="R767" t="s">
        <v>60</v>
      </c>
      <c r="S767" s="7" t="s">
        <v>2035</v>
      </c>
      <c r="T767" s="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 s="17">
        <f t="shared" si="44"/>
        <v>31.171232876712331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 s="11">
        <f t="shared" si="46"/>
        <v>43362.208333333328</v>
      </c>
      <c r="N768">
        <v>1537419600</v>
      </c>
      <c r="O768" s="11">
        <f t="shared" si="47"/>
        <v>43363.208333333328</v>
      </c>
      <c r="P768" t="b">
        <v>0</v>
      </c>
      <c r="Q768" t="b">
        <v>0</v>
      </c>
      <c r="R768" t="s">
        <v>474</v>
      </c>
      <c r="S768" s="7" t="s">
        <v>2041</v>
      </c>
      <c r="T768" s="7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 s="17">
        <f t="shared" si="44"/>
        <v>56.967078189300416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 s="11">
        <f t="shared" si="46"/>
        <v>42283.208333333328</v>
      </c>
      <c r="N769">
        <v>1447999200</v>
      </c>
      <c r="O769" s="11">
        <f t="shared" si="47"/>
        <v>42328.25</v>
      </c>
      <c r="P769" t="b">
        <v>0</v>
      </c>
      <c r="Q769" t="b">
        <v>0</v>
      </c>
      <c r="R769" t="s">
        <v>206</v>
      </c>
      <c r="S769" s="7" t="s">
        <v>2047</v>
      </c>
      <c r="T769" s="7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 s="17">
        <f t="shared" si="44"/>
        <v>231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 s="11">
        <f t="shared" si="46"/>
        <v>41619.25</v>
      </c>
      <c r="N770">
        <v>1388037600</v>
      </c>
      <c r="O770" s="11">
        <f t="shared" si="47"/>
        <v>41634.25</v>
      </c>
      <c r="P770" t="b">
        <v>0</v>
      </c>
      <c r="Q770" t="b">
        <v>0</v>
      </c>
      <c r="R770" t="s">
        <v>33</v>
      </c>
      <c r="S770" s="7" t="s">
        <v>2039</v>
      </c>
      <c r="T770" s="7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17">
        <f t="shared" ref="G771:G834" si="48">SUM(E771/D771)*100</f>
        <v>86.867834394904463</v>
      </c>
      <c r="H771">
        <v>3410</v>
      </c>
      <c r="I771" s="6">
        <f t="shared" ref="I771:I834" si="49">AVERAGE(E771/H771)</f>
        <v>31.995894428152493</v>
      </c>
      <c r="J771" t="s">
        <v>21</v>
      </c>
      <c r="K771" t="s">
        <v>22</v>
      </c>
      <c r="L771">
        <v>1376542800</v>
      </c>
      <c r="M771" s="11">
        <f t="shared" ref="M771:M834" si="50">(((L771/60)/60)/24)+DATE(1970,1,1)</f>
        <v>41501.208333333336</v>
      </c>
      <c r="N771">
        <v>1378789200</v>
      </c>
      <c r="O771" s="11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s="7" t="s">
        <v>2050</v>
      </c>
      <c r="T771" s="7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 s="17">
        <f t="shared" si="48"/>
        <v>270.74418604651163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 s="11">
        <f t="shared" si="50"/>
        <v>41743.208333333336</v>
      </c>
      <c r="N772">
        <v>1398056400</v>
      </c>
      <c r="O772" s="11">
        <f t="shared" si="51"/>
        <v>41750.208333333336</v>
      </c>
      <c r="P772" t="b">
        <v>0</v>
      </c>
      <c r="Q772" t="b">
        <v>1</v>
      </c>
      <c r="R772" t="s">
        <v>33</v>
      </c>
      <c r="S772" s="7" t="s">
        <v>2039</v>
      </c>
      <c r="T772" s="7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 s="17">
        <f t="shared" si="48"/>
        <v>49.446428571428569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 s="11">
        <f t="shared" si="50"/>
        <v>43491.25</v>
      </c>
      <c r="N773">
        <v>1550815200</v>
      </c>
      <c r="O773" s="11">
        <f t="shared" si="51"/>
        <v>43518.25</v>
      </c>
      <c r="P773" t="b">
        <v>0</v>
      </c>
      <c r="Q773" t="b">
        <v>0</v>
      </c>
      <c r="R773" t="s">
        <v>33</v>
      </c>
      <c r="S773" s="7" t="s">
        <v>2039</v>
      </c>
      <c r="T773" s="7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17">
        <f t="shared" si="48"/>
        <v>113.3596256684492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 s="11">
        <f t="shared" si="50"/>
        <v>43505.25</v>
      </c>
      <c r="N774">
        <v>1550037600</v>
      </c>
      <c r="O774" s="11">
        <f t="shared" si="51"/>
        <v>43509.25</v>
      </c>
      <c r="P774" t="b">
        <v>0</v>
      </c>
      <c r="Q774" t="b">
        <v>0</v>
      </c>
      <c r="R774" t="s">
        <v>60</v>
      </c>
      <c r="S774" s="7" t="s">
        <v>2035</v>
      </c>
      <c r="T774" s="7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17">
        <f t="shared" si="48"/>
        <v>190.55555555555554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 s="11">
        <f t="shared" si="50"/>
        <v>42838.208333333328</v>
      </c>
      <c r="N775">
        <v>1492923600</v>
      </c>
      <c r="O775" s="11">
        <f t="shared" si="51"/>
        <v>42848.208333333328</v>
      </c>
      <c r="P775" t="b">
        <v>0</v>
      </c>
      <c r="Q775" t="b">
        <v>0</v>
      </c>
      <c r="R775" t="s">
        <v>33</v>
      </c>
      <c r="S775" s="7" t="s">
        <v>2039</v>
      </c>
      <c r="T775" s="7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17">
        <f t="shared" si="48"/>
        <v>135.5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 s="11">
        <f t="shared" si="50"/>
        <v>42513.208333333328</v>
      </c>
      <c r="N776">
        <v>1467522000</v>
      </c>
      <c r="O776" s="11">
        <f t="shared" si="51"/>
        <v>42554.208333333328</v>
      </c>
      <c r="P776" t="b">
        <v>0</v>
      </c>
      <c r="Q776" t="b">
        <v>0</v>
      </c>
      <c r="R776" t="s">
        <v>28</v>
      </c>
      <c r="S776" s="7" t="s">
        <v>2037</v>
      </c>
      <c r="T776" s="7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 s="17">
        <f t="shared" si="48"/>
        <v>10.297872340425531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 s="11">
        <f t="shared" si="50"/>
        <v>41949.25</v>
      </c>
      <c r="N777">
        <v>1416117600</v>
      </c>
      <c r="O777" s="11">
        <f t="shared" si="51"/>
        <v>41959.25</v>
      </c>
      <c r="P777" t="b">
        <v>0</v>
      </c>
      <c r="Q777" t="b">
        <v>0</v>
      </c>
      <c r="R777" t="s">
        <v>23</v>
      </c>
      <c r="S777" s="7" t="s">
        <v>2035</v>
      </c>
      <c r="T777" s="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17">
        <f t="shared" si="48"/>
        <v>65.544223826714799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 s="11">
        <f t="shared" si="50"/>
        <v>43650.208333333328</v>
      </c>
      <c r="N778">
        <v>1563771600</v>
      </c>
      <c r="O778" s="11">
        <f t="shared" si="51"/>
        <v>43668.208333333328</v>
      </c>
      <c r="P778" t="b">
        <v>0</v>
      </c>
      <c r="Q778" t="b">
        <v>0</v>
      </c>
      <c r="R778" t="s">
        <v>33</v>
      </c>
      <c r="S778" s="7" t="s">
        <v>2039</v>
      </c>
      <c r="T778" s="7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 s="17">
        <f t="shared" si="48"/>
        <v>49.026652452025587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 s="11">
        <f t="shared" si="50"/>
        <v>40809.208333333336</v>
      </c>
      <c r="N779">
        <v>1319259600</v>
      </c>
      <c r="O779" s="11">
        <f t="shared" si="51"/>
        <v>40838.208333333336</v>
      </c>
      <c r="P779" t="b">
        <v>0</v>
      </c>
      <c r="Q779" t="b">
        <v>0</v>
      </c>
      <c r="R779" t="s">
        <v>33</v>
      </c>
      <c r="S779" s="7" t="s">
        <v>2039</v>
      </c>
      <c r="T779" s="7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17">
        <f t="shared" si="48"/>
        <v>787.92307692307691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 s="11">
        <f t="shared" si="50"/>
        <v>40768.208333333336</v>
      </c>
      <c r="N780">
        <v>1313643600</v>
      </c>
      <c r="O780" s="11">
        <f t="shared" si="51"/>
        <v>40773.208333333336</v>
      </c>
      <c r="P780" t="b">
        <v>0</v>
      </c>
      <c r="Q780" t="b">
        <v>0</v>
      </c>
      <c r="R780" t="s">
        <v>71</v>
      </c>
      <c r="S780" s="7" t="s">
        <v>2041</v>
      </c>
      <c r="T780" s="7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17">
        <f t="shared" si="48"/>
        <v>80.306347746090154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 s="11">
        <f t="shared" si="50"/>
        <v>42230.208333333328</v>
      </c>
      <c r="N781">
        <v>1440306000</v>
      </c>
      <c r="O781" s="11">
        <f t="shared" si="51"/>
        <v>42239.208333333328</v>
      </c>
      <c r="P781" t="b">
        <v>0</v>
      </c>
      <c r="Q781" t="b">
        <v>1</v>
      </c>
      <c r="R781" t="s">
        <v>33</v>
      </c>
      <c r="S781" s="7" t="s">
        <v>2039</v>
      </c>
      <c r="T781" s="7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17">
        <f t="shared" si="48"/>
        <v>106.29411764705883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 s="11">
        <f t="shared" si="50"/>
        <v>42573.208333333328</v>
      </c>
      <c r="N782">
        <v>1470805200</v>
      </c>
      <c r="O782" s="11">
        <f t="shared" si="51"/>
        <v>42592.208333333328</v>
      </c>
      <c r="P782" t="b">
        <v>0</v>
      </c>
      <c r="Q782" t="b">
        <v>1</v>
      </c>
      <c r="R782" t="s">
        <v>53</v>
      </c>
      <c r="S782" s="7" t="s">
        <v>2041</v>
      </c>
      <c r="T782" s="7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 s="17">
        <f t="shared" si="48"/>
        <v>50.735632183908038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 s="11">
        <f t="shared" si="50"/>
        <v>40482.208333333336</v>
      </c>
      <c r="N783">
        <v>1292911200</v>
      </c>
      <c r="O783" s="11">
        <f t="shared" si="51"/>
        <v>40533.25</v>
      </c>
      <c r="P783" t="b">
        <v>0</v>
      </c>
      <c r="Q783" t="b">
        <v>0</v>
      </c>
      <c r="R783" t="s">
        <v>33</v>
      </c>
      <c r="S783" s="7" t="s">
        <v>2039</v>
      </c>
      <c r="T783" s="7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 s="17">
        <f t="shared" si="48"/>
        <v>215.31372549019611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 s="11">
        <f t="shared" si="50"/>
        <v>40603.25</v>
      </c>
      <c r="N784">
        <v>1301374800</v>
      </c>
      <c r="O784" s="11">
        <f t="shared" si="51"/>
        <v>40631.208333333336</v>
      </c>
      <c r="P784" t="b">
        <v>0</v>
      </c>
      <c r="Q784" t="b">
        <v>1</v>
      </c>
      <c r="R784" t="s">
        <v>71</v>
      </c>
      <c r="S784" s="7" t="s">
        <v>2041</v>
      </c>
      <c r="T784" s="7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17">
        <f t="shared" si="48"/>
        <v>141.22972972972974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 s="11">
        <f t="shared" si="50"/>
        <v>41625.25</v>
      </c>
      <c r="N785">
        <v>1387864800</v>
      </c>
      <c r="O785" s="11">
        <f t="shared" si="51"/>
        <v>41632.25</v>
      </c>
      <c r="P785" t="b">
        <v>0</v>
      </c>
      <c r="Q785" t="b">
        <v>0</v>
      </c>
      <c r="R785" t="s">
        <v>23</v>
      </c>
      <c r="S785" s="7" t="s">
        <v>2035</v>
      </c>
      <c r="T785" s="7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17">
        <f t="shared" si="48"/>
        <v>115.33745781777279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 s="11">
        <f t="shared" si="50"/>
        <v>42435.25</v>
      </c>
      <c r="N786">
        <v>1458190800</v>
      </c>
      <c r="O786" s="11">
        <f t="shared" si="51"/>
        <v>42446.208333333328</v>
      </c>
      <c r="P786" t="b">
        <v>0</v>
      </c>
      <c r="Q786" t="b">
        <v>0</v>
      </c>
      <c r="R786" t="s">
        <v>28</v>
      </c>
      <c r="S786" s="7" t="s">
        <v>2037</v>
      </c>
      <c r="T786" s="7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17">
        <f t="shared" si="48"/>
        <v>193.11940298507463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 s="11">
        <f t="shared" si="50"/>
        <v>43582.208333333328</v>
      </c>
      <c r="N787">
        <v>1559278800</v>
      </c>
      <c r="O787" s="11">
        <f t="shared" si="51"/>
        <v>43616.208333333328</v>
      </c>
      <c r="P787" t="b">
        <v>0</v>
      </c>
      <c r="Q787" t="b">
        <v>1</v>
      </c>
      <c r="R787" t="s">
        <v>71</v>
      </c>
      <c r="S787" s="7" t="s">
        <v>2041</v>
      </c>
      <c r="T787" s="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17">
        <f t="shared" si="48"/>
        <v>729.73333333333335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 s="11">
        <f t="shared" si="50"/>
        <v>43186.208333333328</v>
      </c>
      <c r="N788">
        <v>1522731600</v>
      </c>
      <c r="O788" s="11">
        <f t="shared" si="51"/>
        <v>43193.208333333328</v>
      </c>
      <c r="P788" t="b">
        <v>0</v>
      </c>
      <c r="Q788" t="b">
        <v>1</v>
      </c>
      <c r="R788" t="s">
        <v>159</v>
      </c>
      <c r="S788" s="7" t="s">
        <v>2035</v>
      </c>
      <c r="T788" s="7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 s="17">
        <f t="shared" si="48"/>
        <v>99.66339869281046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 s="11">
        <f t="shared" si="50"/>
        <v>40684.208333333336</v>
      </c>
      <c r="N789">
        <v>1306731600</v>
      </c>
      <c r="O789" s="11">
        <f t="shared" si="51"/>
        <v>40693.208333333336</v>
      </c>
      <c r="P789" t="b">
        <v>0</v>
      </c>
      <c r="Q789" t="b">
        <v>0</v>
      </c>
      <c r="R789" t="s">
        <v>23</v>
      </c>
      <c r="S789" s="7" t="s">
        <v>2035</v>
      </c>
      <c r="T789" s="7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 s="17">
        <f t="shared" si="48"/>
        <v>88.166666666666671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 s="11">
        <f t="shared" si="50"/>
        <v>41202.208333333336</v>
      </c>
      <c r="N790">
        <v>1352527200</v>
      </c>
      <c r="O790" s="11">
        <f t="shared" si="51"/>
        <v>41223.25</v>
      </c>
      <c r="P790" t="b">
        <v>0</v>
      </c>
      <c r="Q790" t="b">
        <v>0</v>
      </c>
      <c r="R790" t="s">
        <v>71</v>
      </c>
      <c r="S790" s="7" t="s">
        <v>2041</v>
      </c>
      <c r="T790" s="7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 s="17">
        <f t="shared" si="48"/>
        <v>37.233333333333334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 s="11">
        <f t="shared" si="50"/>
        <v>41786.208333333336</v>
      </c>
      <c r="N791">
        <v>1404363600</v>
      </c>
      <c r="O791" s="11">
        <f t="shared" si="51"/>
        <v>41823.208333333336</v>
      </c>
      <c r="P791" t="b">
        <v>0</v>
      </c>
      <c r="Q791" t="b">
        <v>0</v>
      </c>
      <c r="R791" t="s">
        <v>33</v>
      </c>
      <c r="S791" s="7" t="s">
        <v>2039</v>
      </c>
      <c r="T791" s="7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17">
        <f t="shared" si="48"/>
        <v>30.540075309306079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 s="11">
        <f t="shared" si="50"/>
        <v>40223.25</v>
      </c>
      <c r="N792">
        <v>1266645600</v>
      </c>
      <c r="O792" s="11">
        <f t="shared" si="51"/>
        <v>40229.25</v>
      </c>
      <c r="P792" t="b">
        <v>0</v>
      </c>
      <c r="Q792" t="b">
        <v>0</v>
      </c>
      <c r="R792" t="s">
        <v>33</v>
      </c>
      <c r="S792" s="7" t="s">
        <v>2039</v>
      </c>
      <c r="T792" s="7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 s="17">
        <f t="shared" si="48"/>
        <v>25.714285714285712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 s="11">
        <f t="shared" si="50"/>
        <v>42715.25</v>
      </c>
      <c r="N793">
        <v>1482818400</v>
      </c>
      <c r="O793" s="11">
        <f t="shared" si="51"/>
        <v>42731.25</v>
      </c>
      <c r="P793" t="b">
        <v>0</v>
      </c>
      <c r="Q793" t="b">
        <v>0</v>
      </c>
      <c r="R793" t="s">
        <v>17</v>
      </c>
      <c r="S793" s="7" t="s">
        <v>2033</v>
      </c>
      <c r="T793" s="7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 s="17">
        <f t="shared" si="48"/>
        <v>34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 s="11">
        <f t="shared" si="50"/>
        <v>41451.208333333336</v>
      </c>
      <c r="N794">
        <v>1374642000</v>
      </c>
      <c r="O794" s="11">
        <f t="shared" si="51"/>
        <v>41479.208333333336</v>
      </c>
      <c r="P794" t="b">
        <v>0</v>
      </c>
      <c r="Q794" t="b">
        <v>1</v>
      </c>
      <c r="R794" t="s">
        <v>33</v>
      </c>
      <c r="S794" s="7" t="s">
        <v>2039</v>
      </c>
      <c r="T794" s="7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 s="17">
        <f t="shared" si="48"/>
        <v>1185.909090909091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 s="11">
        <f t="shared" si="50"/>
        <v>41450.208333333336</v>
      </c>
      <c r="N795">
        <v>1372482000</v>
      </c>
      <c r="O795" s="11">
        <f t="shared" si="51"/>
        <v>41454.208333333336</v>
      </c>
      <c r="P795" t="b">
        <v>0</v>
      </c>
      <c r="Q795" t="b">
        <v>0</v>
      </c>
      <c r="R795" t="s">
        <v>68</v>
      </c>
      <c r="S795" s="7" t="s">
        <v>2047</v>
      </c>
      <c r="T795" s="7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17">
        <f t="shared" si="48"/>
        <v>125.39393939393939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 s="11">
        <f t="shared" si="50"/>
        <v>43091.25</v>
      </c>
      <c r="N796">
        <v>1514959200</v>
      </c>
      <c r="O796" s="11">
        <f t="shared" si="51"/>
        <v>43103.25</v>
      </c>
      <c r="P796" t="b">
        <v>0</v>
      </c>
      <c r="Q796" t="b">
        <v>0</v>
      </c>
      <c r="R796" t="s">
        <v>23</v>
      </c>
      <c r="S796" s="7" t="s">
        <v>2035</v>
      </c>
      <c r="T796" s="7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 s="17">
        <f t="shared" si="48"/>
        <v>14.394366197183098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 s="11">
        <f t="shared" si="50"/>
        <v>42675.208333333328</v>
      </c>
      <c r="N797">
        <v>1478235600</v>
      </c>
      <c r="O797" s="11">
        <f t="shared" si="51"/>
        <v>42678.208333333328</v>
      </c>
      <c r="P797" t="b">
        <v>0</v>
      </c>
      <c r="Q797" t="b">
        <v>0</v>
      </c>
      <c r="R797" t="s">
        <v>53</v>
      </c>
      <c r="S797" s="7" t="s">
        <v>2041</v>
      </c>
      <c r="T797" s="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 s="17">
        <f t="shared" si="48"/>
        <v>54.807692307692314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 s="11">
        <f t="shared" si="50"/>
        <v>41859.208333333336</v>
      </c>
      <c r="N798">
        <v>1408078800</v>
      </c>
      <c r="O798" s="11">
        <f t="shared" si="51"/>
        <v>41866.208333333336</v>
      </c>
      <c r="P798" t="b">
        <v>0</v>
      </c>
      <c r="Q798" t="b">
        <v>1</v>
      </c>
      <c r="R798" t="s">
        <v>292</v>
      </c>
      <c r="S798" s="7" t="s">
        <v>2050</v>
      </c>
      <c r="T798" s="7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17">
        <f t="shared" si="48"/>
        <v>109.63157894736841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 s="11">
        <f t="shared" si="50"/>
        <v>43464.25</v>
      </c>
      <c r="N799">
        <v>1548136800</v>
      </c>
      <c r="O799" s="11">
        <f t="shared" si="51"/>
        <v>43487.25</v>
      </c>
      <c r="P799" t="b">
        <v>0</v>
      </c>
      <c r="Q799" t="b">
        <v>0</v>
      </c>
      <c r="R799" t="s">
        <v>28</v>
      </c>
      <c r="S799" s="7" t="s">
        <v>2037</v>
      </c>
      <c r="T799" s="7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 s="17">
        <f t="shared" si="48"/>
        <v>188.47058823529412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 s="11">
        <f t="shared" si="50"/>
        <v>41060.208333333336</v>
      </c>
      <c r="N800">
        <v>1340859600</v>
      </c>
      <c r="O800" s="11">
        <f t="shared" si="51"/>
        <v>41088.208333333336</v>
      </c>
      <c r="P800" t="b">
        <v>0</v>
      </c>
      <c r="Q800" t="b">
        <v>1</v>
      </c>
      <c r="R800" t="s">
        <v>33</v>
      </c>
      <c r="S800" s="7" t="s">
        <v>2039</v>
      </c>
      <c r="T800" s="7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 s="17">
        <f t="shared" si="48"/>
        <v>87.008284023668637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 s="11">
        <f t="shared" si="50"/>
        <v>42399.25</v>
      </c>
      <c r="N801">
        <v>1454479200</v>
      </c>
      <c r="O801" s="11">
        <f t="shared" si="51"/>
        <v>42403.25</v>
      </c>
      <c r="P801" t="b">
        <v>0</v>
      </c>
      <c r="Q801" t="b">
        <v>0</v>
      </c>
      <c r="R801" t="s">
        <v>33</v>
      </c>
      <c r="S801" s="7" t="s">
        <v>2039</v>
      </c>
      <c r="T801" s="7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 s="17">
        <f t="shared" si="48"/>
        <v>1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 s="11">
        <f t="shared" si="50"/>
        <v>42167.208333333328</v>
      </c>
      <c r="N802">
        <v>1434430800</v>
      </c>
      <c r="O802" s="11">
        <f t="shared" si="51"/>
        <v>42171.208333333328</v>
      </c>
      <c r="P802" t="b">
        <v>0</v>
      </c>
      <c r="Q802" t="b">
        <v>0</v>
      </c>
      <c r="R802" t="s">
        <v>23</v>
      </c>
      <c r="S802" s="7" t="s">
        <v>2035</v>
      </c>
      <c r="T802" s="7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 s="17">
        <f t="shared" si="48"/>
        <v>202.9130434782609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 s="11">
        <f t="shared" si="50"/>
        <v>43830.25</v>
      </c>
      <c r="N803">
        <v>1579672800</v>
      </c>
      <c r="O803" s="11">
        <f t="shared" si="51"/>
        <v>43852.25</v>
      </c>
      <c r="P803" t="b">
        <v>0</v>
      </c>
      <c r="Q803" t="b">
        <v>1</v>
      </c>
      <c r="R803" t="s">
        <v>122</v>
      </c>
      <c r="S803" s="7" t="s">
        <v>2054</v>
      </c>
      <c r="T803" s="7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17">
        <f t="shared" si="48"/>
        <v>197.03225806451613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 s="11">
        <f t="shared" si="50"/>
        <v>43650.208333333328</v>
      </c>
      <c r="N804">
        <v>1562389200</v>
      </c>
      <c r="O804" s="11">
        <f t="shared" si="51"/>
        <v>43652.208333333328</v>
      </c>
      <c r="P804" t="b">
        <v>0</v>
      </c>
      <c r="Q804" t="b">
        <v>0</v>
      </c>
      <c r="R804" t="s">
        <v>122</v>
      </c>
      <c r="S804" s="7" t="s">
        <v>2054</v>
      </c>
      <c r="T804" s="7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17">
        <f t="shared" si="48"/>
        <v>107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 s="11">
        <f t="shared" si="50"/>
        <v>43492.25</v>
      </c>
      <c r="N805">
        <v>1551506400</v>
      </c>
      <c r="O805" s="11">
        <f t="shared" si="51"/>
        <v>43526.25</v>
      </c>
      <c r="P805" t="b">
        <v>0</v>
      </c>
      <c r="Q805" t="b">
        <v>0</v>
      </c>
      <c r="R805" t="s">
        <v>33</v>
      </c>
      <c r="S805" s="7" t="s">
        <v>2039</v>
      </c>
      <c r="T805" s="7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 s="17">
        <f t="shared" si="48"/>
        <v>268.73076923076923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 s="11">
        <f t="shared" si="50"/>
        <v>43102.25</v>
      </c>
      <c r="N806">
        <v>1516600800</v>
      </c>
      <c r="O806" s="11">
        <f t="shared" si="51"/>
        <v>43122.25</v>
      </c>
      <c r="P806" t="b">
        <v>0</v>
      </c>
      <c r="Q806" t="b">
        <v>0</v>
      </c>
      <c r="R806" t="s">
        <v>23</v>
      </c>
      <c r="S806" s="7" t="s">
        <v>2035</v>
      </c>
      <c r="T806" s="7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 s="17">
        <f t="shared" si="48"/>
        <v>50.845360824742272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 s="11">
        <f t="shared" si="50"/>
        <v>41958.25</v>
      </c>
      <c r="N807">
        <v>1420437600</v>
      </c>
      <c r="O807" s="11">
        <f t="shared" si="51"/>
        <v>42009.25</v>
      </c>
      <c r="P807" t="b">
        <v>0</v>
      </c>
      <c r="Q807" t="b">
        <v>0</v>
      </c>
      <c r="R807" t="s">
        <v>42</v>
      </c>
      <c r="S807" s="7" t="s">
        <v>2041</v>
      </c>
      <c r="T807" s="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17">
        <f t="shared" si="48"/>
        <v>1180.2857142857142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 s="11">
        <f t="shared" si="50"/>
        <v>40973.25</v>
      </c>
      <c r="N808">
        <v>1332997200</v>
      </c>
      <c r="O808" s="11">
        <f t="shared" si="51"/>
        <v>40997.208333333336</v>
      </c>
      <c r="P808" t="b">
        <v>0</v>
      </c>
      <c r="Q808" t="b">
        <v>1</v>
      </c>
      <c r="R808" t="s">
        <v>53</v>
      </c>
      <c r="S808" s="7" t="s">
        <v>2041</v>
      </c>
      <c r="T808" s="7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 s="17">
        <f t="shared" si="48"/>
        <v>264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 s="11">
        <f t="shared" si="50"/>
        <v>43753.208333333328</v>
      </c>
      <c r="N809">
        <v>1574920800</v>
      </c>
      <c r="O809" s="11">
        <f t="shared" si="51"/>
        <v>43797.25</v>
      </c>
      <c r="P809" t="b">
        <v>0</v>
      </c>
      <c r="Q809" t="b">
        <v>1</v>
      </c>
      <c r="R809" t="s">
        <v>33</v>
      </c>
      <c r="S809" s="7" t="s">
        <v>2039</v>
      </c>
      <c r="T809" s="7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 s="17">
        <f t="shared" si="48"/>
        <v>30.44230769230769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 s="11">
        <f t="shared" si="50"/>
        <v>42507.208333333328</v>
      </c>
      <c r="N810">
        <v>1464930000</v>
      </c>
      <c r="O810" s="11">
        <f t="shared" si="51"/>
        <v>42524.208333333328</v>
      </c>
      <c r="P810" t="b">
        <v>0</v>
      </c>
      <c r="Q810" t="b">
        <v>0</v>
      </c>
      <c r="R810" t="s">
        <v>17</v>
      </c>
      <c r="S810" s="7" t="s">
        <v>2033</v>
      </c>
      <c r="T810" s="7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17">
        <f t="shared" si="48"/>
        <v>62.880681818181813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 s="11">
        <f t="shared" si="50"/>
        <v>41135.208333333336</v>
      </c>
      <c r="N811">
        <v>1345006800</v>
      </c>
      <c r="O811" s="11">
        <f t="shared" si="51"/>
        <v>41136.208333333336</v>
      </c>
      <c r="P811" t="b">
        <v>0</v>
      </c>
      <c r="Q811" t="b">
        <v>0</v>
      </c>
      <c r="R811" t="s">
        <v>42</v>
      </c>
      <c r="S811" s="7" t="s">
        <v>2041</v>
      </c>
      <c r="T811" s="7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 s="17">
        <f t="shared" si="48"/>
        <v>193.125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 s="11">
        <f t="shared" si="50"/>
        <v>43067.25</v>
      </c>
      <c r="N812">
        <v>1512712800</v>
      </c>
      <c r="O812" s="11">
        <f t="shared" si="51"/>
        <v>43077.25</v>
      </c>
      <c r="P812" t="b">
        <v>0</v>
      </c>
      <c r="Q812" t="b">
        <v>1</v>
      </c>
      <c r="R812" t="s">
        <v>33</v>
      </c>
      <c r="S812" s="7" t="s">
        <v>2039</v>
      </c>
      <c r="T812" s="7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 s="17">
        <f t="shared" si="48"/>
        <v>77.102702702702715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 s="11">
        <f t="shared" si="50"/>
        <v>42378.25</v>
      </c>
      <c r="N813">
        <v>1452492000</v>
      </c>
      <c r="O813" s="11">
        <f t="shared" si="51"/>
        <v>42380.25</v>
      </c>
      <c r="P813" t="b">
        <v>0</v>
      </c>
      <c r="Q813" t="b">
        <v>1</v>
      </c>
      <c r="R813" t="s">
        <v>89</v>
      </c>
      <c r="S813" s="7" t="s">
        <v>2050</v>
      </c>
      <c r="T813" s="7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17">
        <f t="shared" si="48"/>
        <v>225.52763819095478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 s="11">
        <f t="shared" si="50"/>
        <v>43206.208333333328</v>
      </c>
      <c r="N814">
        <v>1524286800</v>
      </c>
      <c r="O814" s="11">
        <f t="shared" si="51"/>
        <v>43211.208333333328</v>
      </c>
      <c r="P814" t="b">
        <v>0</v>
      </c>
      <c r="Q814" t="b">
        <v>0</v>
      </c>
      <c r="R814" t="s">
        <v>68</v>
      </c>
      <c r="S814" s="7" t="s">
        <v>2047</v>
      </c>
      <c r="T814" s="7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17">
        <f t="shared" si="48"/>
        <v>239.40625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 s="11">
        <f t="shared" si="50"/>
        <v>41148.208333333336</v>
      </c>
      <c r="N815">
        <v>1346907600</v>
      </c>
      <c r="O815" s="11">
        <f t="shared" si="51"/>
        <v>41158.208333333336</v>
      </c>
      <c r="P815" t="b">
        <v>0</v>
      </c>
      <c r="Q815" t="b">
        <v>0</v>
      </c>
      <c r="R815" t="s">
        <v>89</v>
      </c>
      <c r="S815" s="7" t="s">
        <v>2050</v>
      </c>
      <c r="T815" s="7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 s="17">
        <f t="shared" si="48"/>
        <v>92.1875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 s="11">
        <f t="shared" si="50"/>
        <v>42517.208333333328</v>
      </c>
      <c r="N816">
        <v>1464498000</v>
      </c>
      <c r="O816" s="11">
        <f t="shared" si="51"/>
        <v>42519.208333333328</v>
      </c>
      <c r="P816" t="b">
        <v>0</v>
      </c>
      <c r="Q816" t="b">
        <v>1</v>
      </c>
      <c r="R816" t="s">
        <v>23</v>
      </c>
      <c r="S816" s="7" t="s">
        <v>2035</v>
      </c>
      <c r="T816" s="7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 s="17">
        <f t="shared" si="48"/>
        <v>130.23333333333335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 s="11">
        <f t="shared" si="50"/>
        <v>43068.25</v>
      </c>
      <c r="N817">
        <v>1514181600</v>
      </c>
      <c r="O817" s="11">
        <f t="shared" si="51"/>
        <v>43094.25</v>
      </c>
      <c r="P817" t="b">
        <v>0</v>
      </c>
      <c r="Q817" t="b">
        <v>0</v>
      </c>
      <c r="R817" t="s">
        <v>23</v>
      </c>
      <c r="S817" s="7" t="s">
        <v>2035</v>
      </c>
      <c r="T817" s="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17">
        <f t="shared" si="48"/>
        <v>615.21739130434787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 s="11">
        <f t="shared" si="50"/>
        <v>41680.25</v>
      </c>
      <c r="N818">
        <v>1392184800</v>
      </c>
      <c r="O818" s="11">
        <f t="shared" si="51"/>
        <v>41682.25</v>
      </c>
      <c r="P818" t="b">
        <v>1</v>
      </c>
      <c r="Q818" t="b">
        <v>1</v>
      </c>
      <c r="R818" t="s">
        <v>33</v>
      </c>
      <c r="S818" s="7" t="s">
        <v>2039</v>
      </c>
      <c r="T818" s="7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17">
        <f t="shared" si="48"/>
        <v>368.79532163742692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 s="11">
        <f t="shared" si="50"/>
        <v>43589.208333333328</v>
      </c>
      <c r="N819">
        <v>1559365200</v>
      </c>
      <c r="O819" s="11">
        <f t="shared" si="51"/>
        <v>43617.208333333328</v>
      </c>
      <c r="P819" t="b">
        <v>0</v>
      </c>
      <c r="Q819" t="b">
        <v>1</v>
      </c>
      <c r="R819" t="s">
        <v>68</v>
      </c>
      <c r="S819" s="7" t="s">
        <v>2047</v>
      </c>
      <c r="T819" s="7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 s="17">
        <f t="shared" si="48"/>
        <v>1094.8571428571429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 s="11">
        <f t="shared" si="50"/>
        <v>43486.25</v>
      </c>
      <c r="N820">
        <v>1549173600</v>
      </c>
      <c r="O820" s="11">
        <f t="shared" si="51"/>
        <v>43499.25</v>
      </c>
      <c r="P820" t="b">
        <v>0</v>
      </c>
      <c r="Q820" t="b">
        <v>1</v>
      </c>
      <c r="R820" t="s">
        <v>33</v>
      </c>
      <c r="S820" s="7" t="s">
        <v>2039</v>
      </c>
      <c r="T820" s="7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 s="17">
        <f t="shared" si="48"/>
        <v>50.662921348314605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 s="11">
        <f t="shared" si="50"/>
        <v>41237.25</v>
      </c>
      <c r="N821">
        <v>1355032800</v>
      </c>
      <c r="O821" s="11">
        <f t="shared" si="51"/>
        <v>41252.25</v>
      </c>
      <c r="P821" t="b">
        <v>1</v>
      </c>
      <c r="Q821" t="b">
        <v>0</v>
      </c>
      <c r="R821" t="s">
        <v>89</v>
      </c>
      <c r="S821" s="7" t="s">
        <v>2050</v>
      </c>
      <c r="T821" s="7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17">
        <f t="shared" si="48"/>
        <v>800.6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 s="11">
        <f t="shared" si="50"/>
        <v>43310.208333333328</v>
      </c>
      <c r="N822">
        <v>1533963600</v>
      </c>
      <c r="O822" s="11">
        <f t="shared" si="51"/>
        <v>43323.208333333328</v>
      </c>
      <c r="P822" t="b">
        <v>0</v>
      </c>
      <c r="Q822" t="b">
        <v>1</v>
      </c>
      <c r="R822" t="s">
        <v>23</v>
      </c>
      <c r="S822" s="7" t="s">
        <v>2035</v>
      </c>
      <c r="T822" s="7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 s="17">
        <f t="shared" si="48"/>
        <v>291.28571428571428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 s="11">
        <f t="shared" si="50"/>
        <v>42794.25</v>
      </c>
      <c r="N823">
        <v>1489381200</v>
      </c>
      <c r="O823" s="11">
        <f t="shared" si="51"/>
        <v>42807.208333333328</v>
      </c>
      <c r="P823" t="b">
        <v>0</v>
      </c>
      <c r="Q823" t="b">
        <v>0</v>
      </c>
      <c r="R823" t="s">
        <v>42</v>
      </c>
      <c r="S823" s="7" t="s">
        <v>2041</v>
      </c>
      <c r="T823" s="7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17">
        <f t="shared" si="48"/>
        <v>349.9666666666667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 s="11">
        <f t="shared" si="50"/>
        <v>41698.25</v>
      </c>
      <c r="N824">
        <v>1395032400</v>
      </c>
      <c r="O824" s="11">
        <f t="shared" si="51"/>
        <v>41715.208333333336</v>
      </c>
      <c r="P824" t="b">
        <v>0</v>
      </c>
      <c r="Q824" t="b">
        <v>0</v>
      </c>
      <c r="R824" t="s">
        <v>23</v>
      </c>
      <c r="S824" s="7" t="s">
        <v>2035</v>
      </c>
      <c r="T824" s="7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17">
        <f t="shared" si="48"/>
        <v>357.07317073170731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 s="11">
        <f t="shared" si="50"/>
        <v>41892.208333333336</v>
      </c>
      <c r="N825">
        <v>1412485200</v>
      </c>
      <c r="O825" s="11">
        <f t="shared" si="51"/>
        <v>41917.208333333336</v>
      </c>
      <c r="P825" t="b">
        <v>1</v>
      </c>
      <c r="Q825" t="b">
        <v>1</v>
      </c>
      <c r="R825" t="s">
        <v>23</v>
      </c>
      <c r="S825" s="7" t="s">
        <v>2035</v>
      </c>
      <c r="T825" s="7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17">
        <f t="shared" si="48"/>
        <v>126.48941176470588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 s="11">
        <f t="shared" si="50"/>
        <v>40348.208333333336</v>
      </c>
      <c r="N826">
        <v>1279688400</v>
      </c>
      <c r="O826" s="11">
        <f t="shared" si="51"/>
        <v>40380.208333333336</v>
      </c>
      <c r="P826" t="b">
        <v>0</v>
      </c>
      <c r="Q826" t="b">
        <v>1</v>
      </c>
      <c r="R826" t="s">
        <v>68</v>
      </c>
      <c r="S826" s="7" t="s">
        <v>2047</v>
      </c>
      <c r="T826" s="7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17">
        <f t="shared" si="48"/>
        <v>387.5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 s="11">
        <f t="shared" si="50"/>
        <v>42941.208333333328</v>
      </c>
      <c r="N827">
        <v>1501995600</v>
      </c>
      <c r="O827" s="11">
        <f t="shared" si="51"/>
        <v>42953.208333333328</v>
      </c>
      <c r="P827" t="b">
        <v>0</v>
      </c>
      <c r="Q827" t="b">
        <v>0</v>
      </c>
      <c r="R827" t="s">
        <v>100</v>
      </c>
      <c r="S827" s="7" t="s">
        <v>2041</v>
      </c>
      <c r="T827" s="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 s="17">
        <f t="shared" si="48"/>
        <v>457.03571428571428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 s="11">
        <f t="shared" si="50"/>
        <v>40525.25</v>
      </c>
      <c r="N828">
        <v>1294639200</v>
      </c>
      <c r="O828" s="11">
        <f t="shared" si="51"/>
        <v>40553.25</v>
      </c>
      <c r="P828" t="b">
        <v>0</v>
      </c>
      <c r="Q828" t="b">
        <v>1</v>
      </c>
      <c r="R828" t="s">
        <v>33</v>
      </c>
      <c r="S828" s="7" t="s">
        <v>2039</v>
      </c>
      <c r="T828" s="7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17">
        <f t="shared" si="48"/>
        <v>266.69565217391306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 s="11">
        <f t="shared" si="50"/>
        <v>40666.208333333336</v>
      </c>
      <c r="N829">
        <v>1305435600</v>
      </c>
      <c r="O829" s="11">
        <f t="shared" si="51"/>
        <v>40678.208333333336</v>
      </c>
      <c r="P829" t="b">
        <v>0</v>
      </c>
      <c r="Q829" t="b">
        <v>1</v>
      </c>
      <c r="R829" t="s">
        <v>53</v>
      </c>
      <c r="S829" s="7" t="s">
        <v>2041</v>
      </c>
      <c r="T829" s="7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 s="17">
        <f t="shared" si="48"/>
        <v>69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 s="11">
        <f t="shared" si="50"/>
        <v>43340.208333333328</v>
      </c>
      <c r="N830">
        <v>1537592400</v>
      </c>
      <c r="O830" s="11">
        <f t="shared" si="51"/>
        <v>43365.208333333328</v>
      </c>
      <c r="P830" t="b">
        <v>0</v>
      </c>
      <c r="Q830" t="b">
        <v>0</v>
      </c>
      <c r="R830" t="s">
        <v>33</v>
      </c>
      <c r="S830" s="7" t="s">
        <v>2039</v>
      </c>
      <c r="T830" s="7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 s="17">
        <f t="shared" si="48"/>
        <v>51.34375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 s="11">
        <f t="shared" si="50"/>
        <v>42164.208333333328</v>
      </c>
      <c r="N831">
        <v>1435122000</v>
      </c>
      <c r="O831" s="11">
        <f t="shared" si="51"/>
        <v>42179.208333333328</v>
      </c>
      <c r="P831" t="b">
        <v>0</v>
      </c>
      <c r="Q831" t="b">
        <v>0</v>
      </c>
      <c r="R831" t="s">
        <v>33</v>
      </c>
      <c r="S831" s="7" t="s">
        <v>2039</v>
      </c>
      <c r="T831" s="7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 s="17">
        <f t="shared" si="48"/>
        <v>1.1710526315789473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 s="11">
        <f t="shared" si="50"/>
        <v>43103.25</v>
      </c>
      <c r="N832">
        <v>1520056800</v>
      </c>
      <c r="O832" s="11">
        <f t="shared" si="51"/>
        <v>43162.25</v>
      </c>
      <c r="P832" t="b">
        <v>0</v>
      </c>
      <c r="Q832" t="b">
        <v>0</v>
      </c>
      <c r="R832" t="s">
        <v>33</v>
      </c>
      <c r="S832" s="7" t="s">
        <v>2039</v>
      </c>
      <c r="T832" s="7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17">
        <f t="shared" si="48"/>
        <v>108.97734294541709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 s="11">
        <f t="shared" si="50"/>
        <v>40994.208333333336</v>
      </c>
      <c r="N833">
        <v>1335675600</v>
      </c>
      <c r="O833" s="11">
        <f t="shared" si="51"/>
        <v>41028.208333333336</v>
      </c>
      <c r="P833" t="b">
        <v>0</v>
      </c>
      <c r="Q833" t="b">
        <v>0</v>
      </c>
      <c r="R833" t="s">
        <v>122</v>
      </c>
      <c r="S833" s="7" t="s">
        <v>2054</v>
      </c>
      <c r="T833" s="7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17">
        <f t="shared" si="48"/>
        <v>315.17592592592592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 s="11">
        <f t="shared" si="50"/>
        <v>42299.208333333328</v>
      </c>
      <c r="N834">
        <v>1448431200</v>
      </c>
      <c r="O834" s="11">
        <f t="shared" si="51"/>
        <v>42333.25</v>
      </c>
      <c r="P834" t="b">
        <v>1</v>
      </c>
      <c r="Q834" t="b">
        <v>0</v>
      </c>
      <c r="R834" t="s">
        <v>206</v>
      </c>
      <c r="S834" s="7" t="s">
        <v>2047</v>
      </c>
      <c r="T834" s="7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17">
        <f t="shared" ref="G835:G898" si="52">SUM(E835/D835)*100</f>
        <v>157.69117647058823</v>
      </c>
      <c r="H835">
        <v>165</v>
      </c>
      <c r="I835" s="6">
        <f t="shared" ref="I835:I898" si="53">AVERAGE(E835/H835)</f>
        <v>64.987878787878785</v>
      </c>
      <c r="J835" t="s">
        <v>36</v>
      </c>
      <c r="K835" t="s">
        <v>37</v>
      </c>
      <c r="L835">
        <v>1297663200</v>
      </c>
      <c r="M835" s="11">
        <f t="shared" ref="M835:M898" si="54">(((L835/60)/60)/24)+DATE(1970,1,1)</f>
        <v>40588.25</v>
      </c>
      <c r="N835">
        <v>1298613600</v>
      </c>
      <c r="O835" s="11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s="7" t="s">
        <v>2047</v>
      </c>
      <c r="T835" s="7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17">
        <f t="shared" si="52"/>
        <v>153.8082191780822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 s="11">
        <f t="shared" si="54"/>
        <v>41448.208333333336</v>
      </c>
      <c r="N836">
        <v>1372482000</v>
      </c>
      <c r="O836" s="11">
        <f t="shared" si="55"/>
        <v>41454.208333333336</v>
      </c>
      <c r="P836" t="b">
        <v>0</v>
      </c>
      <c r="Q836" t="b">
        <v>0</v>
      </c>
      <c r="R836" t="s">
        <v>33</v>
      </c>
      <c r="S836" s="7" t="s">
        <v>2039</v>
      </c>
      <c r="T836" s="7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 s="17">
        <f t="shared" si="52"/>
        <v>89.738979118329468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 s="11">
        <f t="shared" si="54"/>
        <v>42063.25</v>
      </c>
      <c r="N837">
        <v>1425621600</v>
      </c>
      <c r="O837" s="11">
        <f t="shared" si="55"/>
        <v>42069.25</v>
      </c>
      <c r="P837" t="b">
        <v>0</v>
      </c>
      <c r="Q837" t="b">
        <v>0</v>
      </c>
      <c r="R837" t="s">
        <v>28</v>
      </c>
      <c r="S837" s="7" t="s">
        <v>2037</v>
      </c>
      <c r="T837" s="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 s="17">
        <f t="shared" si="52"/>
        <v>75.135802469135797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 s="11">
        <f t="shared" si="54"/>
        <v>40214.25</v>
      </c>
      <c r="N838">
        <v>1266300000</v>
      </c>
      <c r="O838" s="11">
        <f t="shared" si="55"/>
        <v>40225.25</v>
      </c>
      <c r="P838" t="b">
        <v>0</v>
      </c>
      <c r="Q838" t="b">
        <v>0</v>
      </c>
      <c r="R838" t="s">
        <v>60</v>
      </c>
      <c r="S838" s="7" t="s">
        <v>2035</v>
      </c>
      <c r="T838" s="7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17">
        <f t="shared" si="52"/>
        <v>852.88135593220341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 s="11">
        <f t="shared" si="54"/>
        <v>40629.208333333336</v>
      </c>
      <c r="N839">
        <v>1305867600</v>
      </c>
      <c r="O839" s="11">
        <f t="shared" si="55"/>
        <v>40683.208333333336</v>
      </c>
      <c r="P839" t="b">
        <v>0</v>
      </c>
      <c r="Q839" t="b">
        <v>0</v>
      </c>
      <c r="R839" t="s">
        <v>159</v>
      </c>
      <c r="S839" s="7" t="s">
        <v>2035</v>
      </c>
      <c r="T839" s="7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 s="17">
        <f t="shared" si="52"/>
        <v>138.90625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 s="11">
        <f t="shared" si="54"/>
        <v>43370.208333333328</v>
      </c>
      <c r="N840">
        <v>1538802000</v>
      </c>
      <c r="O840" s="11">
        <f t="shared" si="55"/>
        <v>43379.208333333328</v>
      </c>
      <c r="P840" t="b">
        <v>0</v>
      </c>
      <c r="Q840" t="b">
        <v>0</v>
      </c>
      <c r="R840" t="s">
        <v>33</v>
      </c>
      <c r="S840" s="7" t="s">
        <v>2039</v>
      </c>
      <c r="T840" s="7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17">
        <f t="shared" si="52"/>
        <v>190.18181818181819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 s="11">
        <f t="shared" si="54"/>
        <v>41715.208333333336</v>
      </c>
      <c r="N841">
        <v>1398920400</v>
      </c>
      <c r="O841" s="11">
        <f t="shared" si="55"/>
        <v>41760.208333333336</v>
      </c>
      <c r="P841" t="b">
        <v>0</v>
      </c>
      <c r="Q841" t="b">
        <v>1</v>
      </c>
      <c r="R841" t="s">
        <v>42</v>
      </c>
      <c r="S841" s="7" t="s">
        <v>2041</v>
      </c>
      <c r="T841" s="7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17">
        <f t="shared" si="52"/>
        <v>100.24333619948409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 s="11">
        <f t="shared" si="54"/>
        <v>41836.208333333336</v>
      </c>
      <c r="N842">
        <v>1405659600</v>
      </c>
      <c r="O842" s="11">
        <f t="shared" si="55"/>
        <v>41838.208333333336</v>
      </c>
      <c r="P842" t="b">
        <v>0</v>
      </c>
      <c r="Q842" t="b">
        <v>1</v>
      </c>
      <c r="R842" t="s">
        <v>33</v>
      </c>
      <c r="S842" s="7" t="s">
        <v>2039</v>
      </c>
      <c r="T842" s="7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17">
        <f t="shared" si="52"/>
        <v>142.75824175824175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 s="11">
        <f t="shared" si="54"/>
        <v>42419.25</v>
      </c>
      <c r="N843">
        <v>1457244000</v>
      </c>
      <c r="O843" s="11">
        <f t="shared" si="55"/>
        <v>42435.25</v>
      </c>
      <c r="P843" t="b">
        <v>0</v>
      </c>
      <c r="Q843" t="b">
        <v>0</v>
      </c>
      <c r="R843" t="s">
        <v>28</v>
      </c>
      <c r="S843" s="7" t="s">
        <v>2037</v>
      </c>
      <c r="T843" s="7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17">
        <f t="shared" si="52"/>
        <v>563.13333333333333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 s="11">
        <f t="shared" si="54"/>
        <v>43266.208333333328</v>
      </c>
      <c r="N844">
        <v>1529298000</v>
      </c>
      <c r="O844" s="11">
        <f t="shared" si="55"/>
        <v>43269.208333333328</v>
      </c>
      <c r="P844" t="b">
        <v>0</v>
      </c>
      <c r="Q844" t="b">
        <v>0</v>
      </c>
      <c r="R844" t="s">
        <v>65</v>
      </c>
      <c r="S844" s="7" t="s">
        <v>2037</v>
      </c>
      <c r="T844" s="7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 s="17">
        <f t="shared" si="52"/>
        <v>30.715909090909086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 s="11">
        <f t="shared" si="54"/>
        <v>43338.208333333328</v>
      </c>
      <c r="N845">
        <v>1535778000</v>
      </c>
      <c r="O845" s="11">
        <f t="shared" si="55"/>
        <v>43344.208333333328</v>
      </c>
      <c r="P845" t="b">
        <v>0</v>
      </c>
      <c r="Q845" t="b">
        <v>0</v>
      </c>
      <c r="R845" t="s">
        <v>122</v>
      </c>
      <c r="S845" s="7" t="s">
        <v>2054</v>
      </c>
      <c r="T845" s="7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 s="17">
        <f t="shared" si="52"/>
        <v>99.39772727272728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 s="11">
        <f t="shared" si="54"/>
        <v>40930.25</v>
      </c>
      <c r="N846">
        <v>1327471200</v>
      </c>
      <c r="O846" s="11">
        <f t="shared" si="55"/>
        <v>40933.25</v>
      </c>
      <c r="P846" t="b">
        <v>0</v>
      </c>
      <c r="Q846" t="b">
        <v>0</v>
      </c>
      <c r="R846" t="s">
        <v>42</v>
      </c>
      <c r="S846" s="7" t="s">
        <v>2041</v>
      </c>
      <c r="T846" s="7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17">
        <f t="shared" si="52"/>
        <v>197.54935622317598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 s="11">
        <f t="shared" si="54"/>
        <v>43235.208333333328</v>
      </c>
      <c r="N847">
        <v>1529557200</v>
      </c>
      <c r="O847" s="11">
        <f t="shared" si="55"/>
        <v>43272.208333333328</v>
      </c>
      <c r="P847" t="b">
        <v>0</v>
      </c>
      <c r="Q847" t="b">
        <v>0</v>
      </c>
      <c r="R847" t="s">
        <v>28</v>
      </c>
      <c r="S847" s="7" t="s">
        <v>2037</v>
      </c>
      <c r="T847" s="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 s="17">
        <f t="shared" si="52"/>
        <v>508.5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 s="11">
        <f t="shared" si="54"/>
        <v>43302.208333333328</v>
      </c>
      <c r="N848">
        <v>1535259600</v>
      </c>
      <c r="O848" s="11">
        <f t="shared" si="55"/>
        <v>43338.208333333328</v>
      </c>
      <c r="P848" t="b">
        <v>1</v>
      </c>
      <c r="Q848" t="b">
        <v>1</v>
      </c>
      <c r="R848" t="s">
        <v>28</v>
      </c>
      <c r="S848" s="7" t="s">
        <v>2037</v>
      </c>
      <c r="T848" s="7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17">
        <f t="shared" si="52"/>
        <v>237.74468085106383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 s="11">
        <f t="shared" si="54"/>
        <v>43107.25</v>
      </c>
      <c r="N849">
        <v>1515564000</v>
      </c>
      <c r="O849" s="11">
        <f t="shared" si="55"/>
        <v>43110.25</v>
      </c>
      <c r="P849" t="b">
        <v>0</v>
      </c>
      <c r="Q849" t="b">
        <v>0</v>
      </c>
      <c r="R849" t="s">
        <v>17</v>
      </c>
      <c r="S849" s="7" t="s">
        <v>2033</v>
      </c>
      <c r="T849" s="7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17">
        <f t="shared" si="52"/>
        <v>338.46875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 s="11">
        <f t="shared" si="54"/>
        <v>40341.208333333336</v>
      </c>
      <c r="N850">
        <v>1277096400</v>
      </c>
      <c r="O850" s="11">
        <f t="shared" si="55"/>
        <v>40350.208333333336</v>
      </c>
      <c r="P850" t="b">
        <v>0</v>
      </c>
      <c r="Q850" t="b">
        <v>0</v>
      </c>
      <c r="R850" t="s">
        <v>53</v>
      </c>
      <c r="S850" s="7" t="s">
        <v>2041</v>
      </c>
      <c r="T850" s="7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 s="17">
        <f t="shared" si="52"/>
        <v>133.08955223880596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 s="11">
        <f t="shared" si="54"/>
        <v>40948.25</v>
      </c>
      <c r="N851">
        <v>1329026400</v>
      </c>
      <c r="O851" s="11">
        <f t="shared" si="55"/>
        <v>40951.25</v>
      </c>
      <c r="P851" t="b">
        <v>0</v>
      </c>
      <c r="Q851" t="b">
        <v>1</v>
      </c>
      <c r="R851" t="s">
        <v>60</v>
      </c>
      <c r="S851" s="7" t="s">
        <v>2035</v>
      </c>
      <c r="T851" s="7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 s="17">
        <f t="shared" si="52"/>
        <v>1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 s="11">
        <f t="shared" si="54"/>
        <v>40866.25</v>
      </c>
      <c r="N852">
        <v>1322978400</v>
      </c>
      <c r="O852" s="11">
        <f t="shared" si="55"/>
        <v>40881.25</v>
      </c>
      <c r="P852" t="b">
        <v>1</v>
      </c>
      <c r="Q852" t="b">
        <v>0</v>
      </c>
      <c r="R852" t="s">
        <v>23</v>
      </c>
      <c r="S852" s="7" t="s">
        <v>2035</v>
      </c>
      <c r="T852" s="7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17">
        <f t="shared" si="52"/>
        <v>207.79999999999998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 s="11">
        <f t="shared" si="54"/>
        <v>41031.208333333336</v>
      </c>
      <c r="N853">
        <v>1338786000</v>
      </c>
      <c r="O853" s="11">
        <f t="shared" si="55"/>
        <v>41064.208333333336</v>
      </c>
      <c r="P853" t="b">
        <v>0</v>
      </c>
      <c r="Q853" t="b">
        <v>0</v>
      </c>
      <c r="R853" t="s">
        <v>50</v>
      </c>
      <c r="S853" s="7" t="s">
        <v>2035</v>
      </c>
      <c r="T853" s="7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 s="17">
        <f t="shared" si="52"/>
        <v>51.122448979591837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 s="11">
        <f t="shared" si="54"/>
        <v>40740.208333333336</v>
      </c>
      <c r="N854">
        <v>1311656400</v>
      </c>
      <c r="O854" s="11">
        <f t="shared" si="55"/>
        <v>40750.208333333336</v>
      </c>
      <c r="P854" t="b">
        <v>0</v>
      </c>
      <c r="Q854" t="b">
        <v>1</v>
      </c>
      <c r="R854" t="s">
        <v>89</v>
      </c>
      <c r="S854" s="7" t="s">
        <v>2050</v>
      </c>
      <c r="T854" s="7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17">
        <f t="shared" si="52"/>
        <v>652.05847953216369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 s="11">
        <f t="shared" si="54"/>
        <v>40714.208333333336</v>
      </c>
      <c r="N855">
        <v>1308978000</v>
      </c>
      <c r="O855" s="11">
        <f t="shared" si="55"/>
        <v>40719.208333333336</v>
      </c>
      <c r="P855" t="b">
        <v>0</v>
      </c>
      <c r="Q855" t="b">
        <v>1</v>
      </c>
      <c r="R855" t="s">
        <v>60</v>
      </c>
      <c r="S855" s="7" t="s">
        <v>2035</v>
      </c>
      <c r="T855" s="7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17">
        <f t="shared" si="52"/>
        <v>113.63099415204678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 s="11">
        <f t="shared" si="54"/>
        <v>43787.25</v>
      </c>
      <c r="N856">
        <v>1576389600</v>
      </c>
      <c r="O856" s="11">
        <f t="shared" si="55"/>
        <v>43814.25</v>
      </c>
      <c r="P856" t="b">
        <v>0</v>
      </c>
      <c r="Q856" t="b">
        <v>0</v>
      </c>
      <c r="R856" t="s">
        <v>119</v>
      </c>
      <c r="S856" s="7" t="s">
        <v>2047</v>
      </c>
      <c r="T856" s="7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17">
        <f t="shared" si="52"/>
        <v>102.37606837606839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 s="11">
        <f t="shared" si="54"/>
        <v>40712.208333333336</v>
      </c>
      <c r="N857">
        <v>1311051600</v>
      </c>
      <c r="O857" s="11">
        <f t="shared" si="55"/>
        <v>40743.208333333336</v>
      </c>
      <c r="P857" t="b">
        <v>0</v>
      </c>
      <c r="Q857" t="b">
        <v>0</v>
      </c>
      <c r="R857" t="s">
        <v>33</v>
      </c>
      <c r="S857" s="7" t="s">
        <v>2039</v>
      </c>
      <c r="T857" s="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17">
        <f t="shared" si="52"/>
        <v>356.58333333333331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 s="11">
        <f t="shared" si="54"/>
        <v>41023.208333333336</v>
      </c>
      <c r="N858">
        <v>1336712400</v>
      </c>
      <c r="O858" s="11">
        <f t="shared" si="55"/>
        <v>41040.208333333336</v>
      </c>
      <c r="P858" t="b">
        <v>0</v>
      </c>
      <c r="Q858" t="b">
        <v>0</v>
      </c>
      <c r="R858" t="s">
        <v>17</v>
      </c>
      <c r="S858" s="7" t="s">
        <v>2033</v>
      </c>
      <c r="T858" s="7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 s="17">
        <f t="shared" si="52"/>
        <v>139.86792452830187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 s="11">
        <f t="shared" si="54"/>
        <v>40944.25</v>
      </c>
      <c r="N859">
        <v>1330408800</v>
      </c>
      <c r="O859" s="11">
        <f t="shared" si="55"/>
        <v>40967.25</v>
      </c>
      <c r="P859" t="b">
        <v>1</v>
      </c>
      <c r="Q859" t="b">
        <v>0</v>
      </c>
      <c r="R859" t="s">
        <v>100</v>
      </c>
      <c r="S859" s="7" t="s">
        <v>2041</v>
      </c>
      <c r="T859" s="7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 s="17">
        <f t="shared" si="52"/>
        <v>69.45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 s="11">
        <f t="shared" si="54"/>
        <v>43211.208333333328</v>
      </c>
      <c r="N860">
        <v>1524891600</v>
      </c>
      <c r="O860" s="11">
        <f t="shared" si="55"/>
        <v>43218.208333333328</v>
      </c>
      <c r="P860" t="b">
        <v>1</v>
      </c>
      <c r="Q860" t="b">
        <v>0</v>
      </c>
      <c r="R860" t="s">
        <v>17</v>
      </c>
      <c r="S860" s="7" t="s">
        <v>2033</v>
      </c>
      <c r="T860" s="7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 s="17">
        <f t="shared" si="52"/>
        <v>35.534246575342465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 s="11">
        <f t="shared" si="54"/>
        <v>41334.25</v>
      </c>
      <c r="N861">
        <v>1363669200</v>
      </c>
      <c r="O861" s="11">
        <f t="shared" si="55"/>
        <v>41352.208333333336</v>
      </c>
      <c r="P861" t="b">
        <v>0</v>
      </c>
      <c r="Q861" t="b">
        <v>1</v>
      </c>
      <c r="R861" t="s">
        <v>33</v>
      </c>
      <c r="S861" s="7" t="s">
        <v>2039</v>
      </c>
      <c r="T861" s="7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 s="17">
        <f t="shared" si="52"/>
        <v>251.65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 s="11">
        <f t="shared" si="54"/>
        <v>43515.25</v>
      </c>
      <c r="N862">
        <v>1551420000</v>
      </c>
      <c r="O862" s="11">
        <f t="shared" si="55"/>
        <v>43525.25</v>
      </c>
      <c r="P862" t="b">
        <v>0</v>
      </c>
      <c r="Q862" t="b">
        <v>1</v>
      </c>
      <c r="R862" t="s">
        <v>65</v>
      </c>
      <c r="S862" s="7" t="s">
        <v>2037</v>
      </c>
      <c r="T862" s="7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17">
        <f t="shared" si="52"/>
        <v>105.87500000000001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 s="11">
        <f t="shared" si="54"/>
        <v>40258.208333333336</v>
      </c>
      <c r="N863">
        <v>1269838800</v>
      </c>
      <c r="O863" s="11">
        <f t="shared" si="55"/>
        <v>40266.208333333336</v>
      </c>
      <c r="P863" t="b">
        <v>0</v>
      </c>
      <c r="Q863" t="b">
        <v>0</v>
      </c>
      <c r="R863" t="s">
        <v>33</v>
      </c>
      <c r="S863" s="7" t="s">
        <v>2039</v>
      </c>
      <c r="T863" s="7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17">
        <f t="shared" si="52"/>
        <v>187.42857142857144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 s="11">
        <f t="shared" si="54"/>
        <v>40756.208333333336</v>
      </c>
      <c r="N864">
        <v>1312520400</v>
      </c>
      <c r="O864" s="11">
        <f t="shared" si="55"/>
        <v>40760.208333333336</v>
      </c>
      <c r="P864" t="b">
        <v>0</v>
      </c>
      <c r="Q864" t="b">
        <v>0</v>
      </c>
      <c r="R864" t="s">
        <v>33</v>
      </c>
      <c r="S864" s="7" t="s">
        <v>2039</v>
      </c>
      <c r="T864" s="7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 s="17">
        <f t="shared" si="52"/>
        <v>386.78571428571428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 s="11">
        <f t="shared" si="54"/>
        <v>42172.208333333328</v>
      </c>
      <c r="N865">
        <v>1436504400</v>
      </c>
      <c r="O865" s="11">
        <f t="shared" si="55"/>
        <v>42195.208333333328</v>
      </c>
      <c r="P865" t="b">
        <v>0</v>
      </c>
      <c r="Q865" t="b">
        <v>1</v>
      </c>
      <c r="R865" t="s">
        <v>269</v>
      </c>
      <c r="S865" s="7" t="s">
        <v>2041</v>
      </c>
      <c r="T865" s="7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17">
        <f t="shared" si="52"/>
        <v>347.07142857142856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 s="11">
        <f t="shared" si="54"/>
        <v>42601.208333333328</v>
      </c>
      <c r="N866">
        <v>1472014800</v>
      </c>
      <c r="O866" s="11">
        <f t="shared" si="55"/>
        <v>42606.208333333328</v>
      </c>
      <c r="P866" t="b">
        <v>0</v>
      </c>
      <c r="Q866" t="b">
        <v>0</v>
      </c>
      <c r="R866" t="s">
        <v>100</v>
      </c>
      <c r="S866" s="7" t="s">
        <v>2041</v>
      </c>
      <c r="T866" s="7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17">
        <f t="shared" si="52"/>
        <v>185.82098765432099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 s="11">
        <f t="shared" si="54"/>
        <v>41897.208333333336</v>
      </c>
      <c r="N867">
        <v>1411534800</v>
      </c>
      <c r="O867" s="11">
        <f t="shared" si="55"/>
        <v>41906.208333333336</v>
      </c>
      <c r="P867" t="b">
        <v>0</v>
      </c>
      <c r="Q867" t="b">
        <v>0</v>
      </c>
      <c r="R867" t="s">
        <v>33</v>
      </c>
      <c r="S867" s="7" t="s">
        <v>2039</v>
      </c>
      <c r="T867" s="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17">
        <f t="shared" si="52"/>
        <v>43.241247264770237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 s="11">
        <f t="shared" si="54"/>
        <v>40671.208333333336</v>
      </c>
      <c r="N868">
        <v>1304917200</v>
      </c>
      <c r="O868" s="11">
        <f t="shared" si="55"/>
        <v>40672.208333333336</v>
      </c>
      <c r="P868" t="b">
        <v>0</v>
      </c>
      <c r="Q868" t="b">
        <v>0</v>
      </c>
      <c r="R868" t="s">
        <v>122</v>
      </c>
      <c r="S868" s="7" t="s">
        <v>2054</v>
      </c>
      <c r="T868" s="7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17">
        <f t="shared" si="52"/>
        <v>162.4375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 s="11">
        <f t="shared" si="54"/>
        <v>43382.208333333328</v>
      </c>
      <c r="N869">
        <v>1539579600</v>
      </c>
      <c r="O869" s="11">
        <f t="shared" si="55"/>
        <v>43388.208333333328</v>
      </c>
      <c r="P869" t="b">
        <v>0</v>
      </c>
      <c r="Q869" t="b">
        <v>0</v>
      </c>
      <c r="R869" t="s">
        <v>17</v>
      </c>
      <c r="S869" s="7" t="s">
        <v>2033</v>
      </c>
      <c r="T869" s="7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 s="17">
        <f t="shared" si="52"/>
        <v>184.84285714285716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 s="11">
        <f t="shared" si="54"/>
        <v>41559.208333333336</v>
      </c>
      <c r="N870">
        <v>1382504400</v>
      </c>
      <c r="O870" s="11">
        <f t="shared" si="55"/>
        <v>41570.208333333336</v>
      </c>
      <c r="P870" t="b">
        <v>0</v>
      </c>
      <c r="Q870" t="b">
        <v>0</v>
      </c>
      <c r="R870" t="s">
        <v>33</v>
      </c>
      <c r="S870" s="7" t="s">
        <v>2039</v>
      </c>
      <c r="T870" s="7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17">
        <f t="shared" si="52"/>
        <v>23.703520691785052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 s="11">
        <f t="shared" si="54"/>
        <v>40350.208333333336</v>
      </c>
      <c r="N871">
        <v>1278306000</v>
      </c>
      <c r="O871" s="11">
        <f t="shared" si="55"/>
        <v>40364.208333333336</v>
      </c>
      <c r="P871" t="b">
        <v>0</v>
      </c>
      <c r="Q871" t="b">
        <v>0</v>
      </c>
      <c r="R871" t="s">
        <v>53</v>
      </c>
      <c r="S871" s="7" t="s">
        <v>2041</v>
      </c>
      <c r="T871" s="7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 s="17">
        <f t="shared" si="52"/>
        <v>89.870129870129873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 s="11">
        <f t="shared" si="54"/>
        <v>42240.208333333328</v>
      </c>
      <c r="N872">
        <v>1442552400</v>
      </c>
      <c r="O872" s="11">
        <f t="shared" si="55"/>
        <v>42265.208333333328</v>
      </c>
      <c r="P872" t="b">
        <v>0</v>
      </c>
      <c r="Q872" t="b">
        <v>0</v>
      </c>
      <c r="R872" t="s">
        <v>33</v>
      </c>
      <c r="S872" s="7" t="s">
        <v>2039</v>
      </c>
      <c r="T872" s="7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17">
        <f t="shared" si="52"/>
        <v>272.6041958041958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 s="11">
        <f t="shared" si="54"/>
        <v>43040.208333333328</v>
      </c>
      <c r="N873">
        <v>1511071200</v>
      </c>
      <c r="O873" s="11">
        <f t="shared" si="55"/>
        <v>43058.25</v>
      </c>
      <c r="P873" t="b">
        <v>0</v>
      </c>
      <c r="Q873" t="b">
        <v>1</v>
      </c>
      <c r="R873" t="s">
        <v>33</v>
      </c>
      <c r="S873" s="7" t="s">
        <v>2039</v>
      </c>
      <c r="T873" s="7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17">
        <f t="shared" si="52"/>
        <v>170.04255319148936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 s="11">
        <f t="shared" si="54"/>
        <v>43346.208333333328</v>
      </c>
      <c r="N874">
        <v>1536382800</v>
      </c>
      <c r="O874" s="11">
        <f t="shared" si="55"/>
        <v>43351.208333333328</v>
      </c>
      <c r="P874" t="b">
        <v>0</v>
      </c>
      <c r="Q874" t="b">
        <v>0</v>
      </c>
      <c r="R874" t="s">
        <v>474</v>
      </c>
      <c r="S874" s="7" t="s">
        <v>2041</v>
      </c>
      <c r="T874" s="7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17">
        <f t="shared" si="52"/>
        <v>188.28503562945369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 s="11">
        <f t="shared" si="54"/>
        <v>41647.25</v>
      </c>
      <c r="N875">
        <v>1389592800</v>
      </c>
      <c r="O875" s="11">
        <f t="shared" si="55"/>
        <v>41652.25</v>
      </c>
      <c r="P875" t="b">
        <v>0</v>
      </c>
      <c r="Q875" t="b">
        <v>0</v>
      </c>
      <c r="R875" t="s">
        <v>122</v>
      </c>
      <c r="S875" s="7" t="s">
        <v>2054</v>
      </c>
      <c r="T875" s="7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17">
        <f t="shared" si="52"/>
        <v>346.93532338308455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 s="11">
        <f t="shared" si="54"/>
        <v>40291.208333333336</v>
      </c>
      <c r="N876">
        <v>1275282000</v>
      </c>
      <c r="O876" s="11">
        <f t="shared" si="55"/>
        <v>40329.208333333336</v>
      </c>
      <c r="P876" t="b">
        <v>0</v>
      </c>
      <c r="Q876" t="b">
        <v>1</v>
      </c>
      <c r="R876" t="s">
        <v>122</v>
      </c>
      <c r="S876" s="7" t="s">
        <v>2054</v>
      </c>
      <c r="T876" s="7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 s="17">
        <f t="shared" si="52"/>
        <v>69.177215189873422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 s="11">
        <f t="shared" si="54"/>
        <v>40556.25</v>
      </c>
      <c r="N877">
        <v>1294984800</v>
      </c>
      <c r="O877" s="11">
        <f t="shared" si="55"/>
        <v>40557.25</v>
      </c>
      <c r="P877" t="b">
        <v>0</v>
      </c>
      <c r="Q877" t="b">
        <v>0</v>
      </c>
      <c r="R877" t="s">
        <v>23</v>
      </c>
      <c r="S877" s="7" t="s">
        <v>2035</v>
      </c>
      <c r="T877" s="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 s="17">
        <f t="shared" si="52"/>
        <v>25.433734939759034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 s="11">
        <f t="shared" si="54"/>
        <v>43624.208333333328</v>
      </c>
      <c r="N878">
        <v>1562043600</v>
      </c>
      <c r="O878" s="11">
        <f t="shared" si="55"/>
        <v>43648.208333333328</v>
      </c>
      <c r="P878" t="b">
        <v>0</v>
      </c>
      <c r="Q878" t="b">
        <v>0</v>
      </c>
      <c r="R878" t="s">
        <v>122</v>
      </c>
      <c r="S878" s="7" t="s">
        <v>2054</v>
      </c>
      <c r="T878" s="7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17">
        <f t="shared" si="52"/>
        <v>77.400977995110026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 s="11">
        <f t="shared" si="54"/>
        <v>42577.208333333328</v>
      </c>
      <c r="N879">
        <v>1469595600</v>
      </c>
      <c r="O879" s="11">
        <f t="shared" si="55"/>
        <v>42578.208333333328</v>
      </c>
      <c r="P879" t="b">
        <v>0</v>
      </c>
      <c r="Q879" t="b">
        <v>0</v>
      </c>
      <c r="R879" t="s">
        <v>17</v>
      </c>
      <c r="S879" s="7" t="s">
        <v>2033</v>
      </c>
      <c r="T879" s="7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 s="17">
        <f t="shared" si="52"/>
        <v>37.481481481481481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 s="11">
        <f t="shared" si="54"/>
        <v>43845.25</v>
      </c>
      <c r="N880">
        <v>1581141600</v>
      </c>
      <c r="O880" s="11">
        <f t="shared" si="55"/>
        <v>43869.25</v>
      </c>
      <c r="P880" t="b">
        <v>0</v>
      </c>
      <c r="Q880" t="b">
        <v>0</v>
      </c>
      <c r="R880" t="s">
        <v>148</v>
      </c>
      <c r="S880" s="7" t="s">
        <v>2035</v>
      </c>
      <c r="T880" s="7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17">
        <f t="shared" si="52"/>
        <v>543.79999999999995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 s="11">
        <f t="shared" si="54"/>
        <v>42788.25</v>
      </c>
      <c r="N881">
        <v>1488520800</v>
      </c>
      <c r="O881" s="11">
        <f t="shared" si="55"/>
        <v>42797.25</v>
      </c>
      <c r="P881" t="b">
        <v>0</v>
      </c>
      <c r="Q881" t="b">
        <v>0</v>
      </c>
      <c r="R881" t="s">
        <v>68</v>
      </c>
      <c r="S881" s="7" t="s">
        <v>2047</v>
      </c>
      <c r="T881" s="7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17">
        <f t="shared" si="52"/>
        <v>228.52189349112427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 s="11">
        <f t="shared" si="54"/>
        <v>43667.208333333328</v>
      </c>
      <c r="N882">
        <v>1563858000</v>
      </c>
      <c r="O882" s="11">
        <f t="shared" si="55"/>
        <v>43669.208333333328</v>
      </c>
      <c r="P882" t="b">
        <v>0</v>
      </c>
      <c r="Q882" t="b">
        <v>0</v>
      </c>
      <c r="R882" t="s">
        <v>50</v>
      </c>
      <c r="S882" s="7" t="s">
        <v>2035</v>
      </c>
      <c r="T882" s="7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 s="17">
        <f t="shared" si="52"/>
        <v>38.948339483394832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 s="11">
        <f t="shared" si="54"/>
        <v>42194.208333333328</v>
      </c>
      <c r="N883">
        <v>1438923600</v>
      </c>
      <c r="O883" s="11">
        <f t="shared" si="55"/>
        <v>42223.208333333328</v>
      </c>
      <c r="P883" t="b">
        <v>0</v>
      </c>
      <c r="Q883" t="b">
        <v>1</v>
      </c>
      <c r="R883" t="s">
        <v>33</v>
      </c>
      <c r="S883" s="7" t="s">
        <v>2039</v>
      </c>
      <c r="T883" s="7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 s="17">
        <f t="shared" si="52"/>
        <v>370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 s="11">
        <f t="shared" si="54"/>
        <v>42025.25</v>
      </c>
      <c r="N884">
        <v>1422165600</v>
      </c>
      <c r="O884" s="11">
        <f t="shared" si="55"/>
        <v>42029.25</v>
      </c>
      <c r="P884" t="b">
        <v>0</v>
      </c>
      <c r="Q884" t="b">
        <v>0</v>
      </c>
      <c r="R884" t="s">
        <v>33</v>
      </c>
      <c r="S884" s="7" t="s">
        <v>2039</v>
      </c>
      <c r="T884" s="7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17">
        <f t="shared" si="52"/>
        <v>237.91176470588232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 s="11">
        <f t="shared" si="54"/>
        <v>40323.208333333336</v>
      </c>
      <c r="N885">
        <v>1277874000</v>
      </c>
      <c r="O885" s="11">
        <f t="shared" si="55"/>
        <v>40359.208333333336</v>
      </c>
      <c r="P885" t="b">
        <v>0</v>
      </c>
      <c r="Q885" t="b">
        <v>0</v>
      </c>
      <c r="R885" t="s">
        <v>100</v>
      </c>
      <c r="S885" s="7" t="s">
        <v>2041</v>
      </c>
      <c r="T885" s="7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17">
        <f t="shared" si="52"/>
        <v>64.036299765807954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 s="11">
        <f t="shared" si="54"/>
        <v>41763.208333333336</v>
      </c>
      <c r="N886">
        <v>1399352400</v>
      </c>
      <c r="O886" s="11">
        <f t="shared" si="55"/>
        <v>41765.208333333336</v>
      </c>
      <c r="P886" t="b">
        <v>0</v>
      </c>
      <c r="Q886" t="b">
        <v>1</v>
      </c>
      <c r="R886" t="s">
        <v>33</v>
      </c>
      <c r="S886" s="7" t="s">
        <v>2039</v>
      </c>
      <c r="T886" s="7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 s="17">
        <f t="shared" si="52"/>
        <v>118.27777777777777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 s="11">
        <f t="shared" si="54"/>
        <v>40335.208333333336</v>
      </c>
      <c r="N887">
        <v>1279083600</v>
      </c>
      <c r="O887" s="11">
        <f t="shared" si="55"/>
        <v>40373.208333333336</v>
      </c>
      <c r="P887" t="b">
        <v>0</v>
      </c>
      <c r="Q887" t="b">
        <v>0</v>
      </c>
      <c r="R887" t="s">
        <v>33</v>
      </c>
      <c r="S887" s="7" t="s">
        <v>2039</v>
      </c>
      <c r="T887" s="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17">
        <f t="shared" si="52"/>
        <v>84.824037184594957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 s="11">
        <f t="shared" si="54"/>
        <v>40416.208333333336</v>
      </c>
      <c r="N888">
        <v>1284354000</v>
      </c>
      <c r="O888" s="11">
        <f t="shared" si="55"/>
        <v>40434.208333333336</v>
      </c>
      <c r="P888" t="b">
        <v>0</v>
      </c>
      <c r="Q888" t="b">
        <v>0</v>
      </c>
      <c r="R888" t="s">
        <v>60</v>
      </c>
      <c r="S888" s="7" t="s">
        <v>2035</v>
      </c>
      <c r="T888" s="7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 s="17">
        <f t="shared" si="52"/>
        <v>29.346153846153843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 s="11">
        <f t="shared" si="54"/>
        <v>42202.208333333328</v>
      </c>
      <c r="N889">
        <v>1441170000</v>
      </c>
      <c r="O889" s="11">
        <f t="shared" si="55"/>
        <v>42249.208333333328</v>
      </c>
      <c r="P889" t="b">
        <v>0</v>
      </c>
      <c r="Q889" t="b">
        <v>1</v>
      </c>
      <c r="R889" t="s">
        <v>33</v>
      </c>
      <c r="S889" s="7" t="s">
        <v>2039</v>
      </c>
      <c r="T889" s="7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 s="17">
        <f t="shared" si="52"/>
        <v>209.89655172413794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 s="11">
        <f t="shared" si="54"/>
        <v>42836.208333333328</v>
      </c>
      <c r="N890">
        <v>1493528400</v>
      </c>
      <c r="O890" s="11">
        <f t="shared" si="55"/>
        <v>42855.208333333328</v>
      </c>
      <c r="P890" t="b">
        <v>0</v>
      </c>
      <c r="Q890" t="b">
        <v>0</v>
      </c>
      <c r="R890" t="s">
        <v>33</v>
      </c>
      <c r="S890" s="7" t="s">
        <v>2039</v>
      </c>
      <c r="T890" s="7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17">
        <f t="shared" si="52"/>
        <v>169.78571428571431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 s="11">
        <f t="shared" si="54"/>
        <v>41710.208333333336</v>
      </c>
      <c r="N891">
        <v>1395205200</v>
      </c>
      <c r="O891" s="11">
        <f t="shared" si="55"/>
        <v>41717.208333333336</v>
      </c>
      <c r="P891" t="b">
        <v>0</v>
      </c>
      <c r="Q891" t="b">
        <v>1</v>
      </c>
      <c r="R891" t="s">
        <v>50</v>
      </c>
      <c r="S891" s="7" t="s">
        <v>2035</v>
      </c>
      <c r="T891" s="7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17">
        <f t="shared" si="52"/>
        <v>115.95907738095239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 s="11">
        <f t="shared" si="54"/>
        <v>43640.208333333328</v>
      </c>
      <c r="N892">
        <v>1561438800</v>
      </c>
      <c r="O892" s="11">
        <f t="shared" si="55"/>
        <v>43641.208333333328</v>
      </c>
      <c r="P892" t="b">
        <v>0</v>
      </c>
      <c r="Q892" t="b">
        <v>0</v>
      </c>
      <c r="R892" t="s">
        <v>60</v>
      </c>
      <c r="S892" s="7" t="s">
        <v>2035</v>
      </c>
      <c r="T892" s="7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 s="17">
        <f t="shared" si="52"/>
        <v>258.59999999999997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 s="11">
        <f t="shared" si="54"/>
        <v>40880.25</v>
      </c>
      <c r="N893">
        <v>1326693600</v>
      </c>
      <c r="O893" s="11">
        <f t="shared" si="55"/>
        <v>40924.25</v>
      </c>
      <c r="P893" t="b">
        <v>0</v>
      </c>
      <c r="Q893" t="b">
        <v>0</v>
      </c>
      <c r="R893" t="s">
        <v>42</v>
      </c>
      <c r="S893" s="7" t="s">
        <v>2041</v>
      </c>
      <c r="T893" s="7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17">
        <f t="shared" si="52"/>
        <v>230.58333333333331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 s="11">
        <f t="shared" si="54"/>
        <v>40319.208333333336</v>
      </c>
      <c r="N894">
        <v>1277960400</v>
      </c>
      <c r="O894" s="11">
        <f t="shared" si="55"/>
        <v>40360.208333333336</v>
      </c>
      <c r="P894" t="b">
        <v>0</v>
      </c>
      <c r="Q894" t="b">
        <v>0</v>
      </c>
      <c r="R894" t="s">
        <v>206</v>
      </c>
      <c r="S894" s="7" t="s">
        <v>2047</v>
      </c>
      <c r="T894" s="7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17">
        <f t="shared" si="52"/>
        <v>128.21428571428572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 s="11">
        <f t="shared" si="54"/>
        <v>42170.208333333328</v>
      </c>
      <c r="N895">
        <v>1434690000</v>
      </c>
      <c r="O895" s="11">
        <f t="shared" si="55"/>
        <v>42174.208333333328</v>
      </c>
      <c r="P895" t="b">
        <v>0</v>
      </c>
      <c r="Q895" t="b">
        <v>1</v>
      </c>
      <c r="R895" t="s">
        <v>42</v>
      </c>
      <c r="S895" s="7" t="s">
        <v>2041</v>
      </c>
      <c r="T895" s="7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 s="17">
        <f t="shared" si="52"/>
        <v>188.70588235294116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 s="11">
        <f t="shared" si="54"/>
        <v>41466.208333333336</v>
      </c>
      <c r="N896">
        <v>1376110800</v>
      </c>
      <c r="O896" s="11">
        <f t="shared" si="55"/>
        <v>41496.208333333336</v>
      </c>
      <c r="P896" t="b">
        <v>0</v>
      </c>
      <c r="Q896" t="b">
        <v>1</v>
      </c>
      <c r="R896" t="s">
        <v>269</v>
      </c>
      <c r="S896" s="7" t="s">
        <v>2041</v>
      </c>
      <c r="T896" s="7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17">
        <f t="shared" si="52"/>
        <v>6.9511889862327907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 s="11">
        <f t="shared" si="54"/>
        <v>43134.25</v>
      </c>
      <c r="N897">
        <v>1518415200</v>
      </c>
      <c r="O897" s="11">
        <f t="shared" si="55"/>
        <v>43143.25</v>
      </c>
      <c r="P897" t="b">
        <v>0</v>
      </c>
      <c r="Q897" t="b">
        <v>0</v>
      </c>
      <c r="R897" t="s">
        <v>33</v>
      </c>
      <c r="S897" s="7" t="s">
        <v>2039</v>
      </c>
      <c r="T897" s="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17">
        <f t="shared" si="52"/>
        <v>774.43434343434342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 s="11">
        <f t="shared" si="54"/>
        <v>40738.208333333336</v>
      </c>
      <c r="N898">
        <v>1310878800</v>
      </c>
      <c r="O898" s="11">
        <f t="shared" si="55"/>
        <v>40741.208333333336</v>
      </c>
      <c r="P898" t="b">
        <v>0</v>
      </c>
      <c r="Q898" t="b">
        <v>1</v>
      </c>
      <c r="R898" t="s">
        <v>17</v>
      </c>
      <c r="S898" s="7" t="s">
        <v>2033</v>
      </c>
      <c r="T898" s="7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 s="17">
        <f t="shared" ref="G899:G962" si="56">SUM(E899/D899)*100</f>
        <v>27.693181818181817</v>
      </c>
      <c r="H899">
        <v>27</v>
      </c>
      <c r="I899" s="6">
        <f t="shared" ref="I899:I962" si="57">AVERAGE(E899/H899)</f>
        <v>90.259259259259252</v>
      </c>
      <c r="J899" t="s">
        <v>21</v>
      </c>
      <c r="K899" t="s">
        <v>22</v>
      </c>
      <c r="L899">
        <v>1556427600</v>
      </c>
      <c r="M899" s="11">
        <f t="shared" ref="M899:M962" si="58">(((L899/60)/60)/24)+DATE(1970,1,1)</f>
        <v>43583.208333333328</v>
      </c>
      <c r="N899">
        <v>1556600400</v>
      </c>
      <c r="O899" s="11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s="7" t="s">
        <v>2039</v>
      </c>
      <c r="T899" s="7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17">
        <f t="shared" si="56"/>
        <v>52.479620323841424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 s="11">
        <f t="shared" si="58"/>
        <v>43815.25</v>
      </c>
      <c r="N900">
        <v>1576994400</v>
      </c>
      <c r="O900" s="11">
        <f t="shared" si="59"/>
        <v>43821.25</v>
      </c>
      <c r="P900" t="b">
        <v>0</v>
      </c>
      <c r="Q900" t="b">
        <v>0</v>
      </c>
      <c r="R900" t="s">
        <v>42</v>
      </c>
      <c r="S900" s="7" t="s">
        <v>2041</v>
      </c>
      <c r="T900" s="7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 s="17">
        <f t="shared" si="56"/>
        <v>407.09677419354841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 s="11">
        <f t="shared" si="58"/>
        <v>41554.208333333336</v>
      </c>
      <c r="N901">
        <v>1382677200</v>
      </c>
      <c r="O901" s="11">
        <f t="shared" si="59"/>
        <v>41572.208333333336</v>
      </c>
      <c r="P901" t="b">
        <v>0</v>
      </c>
      <c r="Q901" t="b">
        <v>0</v>
      </c>
      <c r="R901" t="s">
        <v>159</v>
      </c>
      <c r="S901" s="7" t="s">
        <v>2035</v>
      </c>
      <c r="T901" s="7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 s="17">
        <f t="shared" si="56"/>
        <v>2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 s="11">
        <f t="shared" si="58"/>
        <v>41901.208333333336</v>
      </c>
      <c r="N902">
        <v>1411189200</v>
      </c>
      <c r="O902" s="11">
        <f t="shared" si="59"/>
        <v>41902.208333333336</v>
      </c>
      <c r="P902" t="b">
        <v>0</v>
      </c>
      <c r="Q902" t="b">
        <v>1</v>
      </c>
      <c r="R902" t="s">
        <v>28</v>
      </c>
      <c r="S902" s="7" t="s">
        <v>2037</v>
      </c>
      <c r="T902" s="7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17">
        <f t="shared" si="56"/>
        <v>156.17857142857144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 s="11">
        <f t="shared" si="58"/>
        <v>43298.208333333328</v>
      </c>
      <c r="N903">
        <v>1534654800</v>
      </c>
      <c r="O903" s="11">
        <f t="shared" si="59"/>
        <v>43331.208333333328</v>
      </c>
      <c r="P903" t="b">
        <v>0</v>
      </c>
      <c r="Q903" t="b">
        <v>1</v>
      </c>
      <c r="R903" t="s">
        <v>23</v>
      </c>
      <c r="S903" s="7" t="s">
        <v>2035</v>
      </c>
      <c r="T903" s="7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 s="17">
        <f t="shared" si="56"/>
        <v>252.42857142857144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 s="11">
        <f t="shared" si="58"/>
        <v>42399.25</v>
      </c>
      <c r="N904">
        <v>1457762400</v>
      </c>
      <c r="O904" s="11">
        <f t="shared" si="59"/>
        <v>42441.25</v>
      </c>
      <c r="P904" t="b">
        <v>0</v>
      </c>
      <c r="Q904" t="b">
        <v>0</v>
      </c>
      <c r="R904" t="s">
        <v>28</v>
      </c>
      <c r="S904" s="7" t="s">
        <v>2037</v>
      </c>
      <c r="T904" s="7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 s="17">
        <f t="shared" si="56"/>
        <v>1.729268292682927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 s="11">
        <f t="shared" si="58"/>
        <v>41034.208333333336</v>
      </c>
      <c r="N905">
        <v>1337490000</v>
      </c>
      <c r="O905" s="11">
        <f t="shared" si="59"/>
        <v>41049.208333333336</v>
      </c>
      <c r="P905" t="b">
        <v>0</v>
      </c>
      <c r="Q905" t="b">
        <v>1</v>
      </c>
      <c r="R905" t="s">
        <v>68</v>
      </c>
      <c r="S905" s="7" t="s">
        <v>2047</v>
      </c>
      <c r="T905" s="7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 s="17">
        <f t="shared" si="56"/>
        <v>12.230769230769232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 s="11">
        <f t="shared" si="58"/>
        <v>41186.208333333336</v>
      </c>
      <c r="N906">
        <v>1349672400</v>
      </c>
      <c r="O906" s="11">
        <f t="shared" si="59"/>
        <v>41190.208333333336</v>
      </c>
      <c r="P906" t="b">
        <v>0</v>
      </c>
      <c r="Q906" t="b">
        <v>0</v>
      </c>
      <c r="R906" t="s">
        <v>133</v>
      </c>
      <c r="S906" s="7" t="s">
        <v>2047</v>
      </c>
      <c r="T906" s="7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 s="17">
        <f t="shared" si="56"/>
        <v>163.98734177215189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 s="11">
        <f t="shared" si="58"/>
        <v>41536.208333333336</v>
      </c>
      <c r="N907">
        <v>1379826000</v>
      </c>
      <c r="O907" s="11">
        <f t="shared" si="59"/>
        <v>41539.208333333336</v>
      </c>
      <c r="P907" t="b">
        <v>0</v>
      </c>
      <c r="Q907" t="b">
        <v>0</v>
      </c>
      <c r="R907" t="s">
        <v>33</v>
      </c>
      <c r="S907" s="7" t="s">
        <v>2039</v>
      </c>
      <c r="T907" s="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17">
        <f t="shared" si="56"/>
        <v>162.98181818181817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 s="11">
        <f t="shared" si="58"/>
        <v>42868.208333333328</v>
      </c>
      <c r="N908">
        <v>1497762000</v>
      </c>
      <c r="O908" s="11">
        <f t="shared" si="59"/>
        <v>42904.208333333328</v>
      </c>
      <c r="P908" t="b">
        <v>1</v>
      </c>
      <c r="Q908" t="b">
        <v>1</v>
      </c>
      <c r="R908" t="s">
        <v>42</v>
      </c>
      <c r="S908" s="7" t="s">
        <v>2041</v>
      </c>
      <c r="T908" s="7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 s="17">
        <f t="shared" si="56"/>
        <v>20.252747252747252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 s="11">
        <f t="shared" si="58"/>
        <v>40660.208333333336</v>
      </c>
      <c r="N909">
        <v>1304485200</v>
      </c>
      <c r="O909" s="11">
        <f t="shared" si="59"/>
        <v>40667.208333333336</v>
      </c>
      <c r="P909" t="b">
        <v>0</v>
      </c>
      <c r="Q909" t="b">
        <v>0</v>
      </c>
      <c r="R909" t="s">
        <v>33</v>
      </c>
      <c r="S909" s="7" t="s">
        <v>2039</v>
      </c>
      <c r="T909" s="7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17">
        <f t="shared" si="56"/>
        <v>319.24083769633506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 s="11">
        <f t="shared" si="58"/>
        <v>41031.208333333336</v>
      </c>
      <c r="N910">
        <v>1336885200</v>
      </c>
      <c r="O910" s="11">
        <f t="shared" si="59"/>
        <v>41042.208333333336</v>
      </c>
      <c r="P910" t="b">
        <v>0</v>
      </c>
      <c r="Q910" t="b">
        <v>0</v>
      </c>
      <c r="R910" t="s">
        <v>89</v>
      </c>
      <c r="S910" s="7" t="s">
        <v>2050</v>
      </c>
      <c r="T910" s="7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17">
        <f t="shared" si="56"/>
        <v>478.94444444444446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 s="11">
        <f t="shared" si="58"/>
        <v>43255.208333333328</v>
      </c>
      <c r="N911">
        <v>1530421200</v>
      </c>
      <c r="O911" s="11">
        <f t="shared" si="59"/>
        <v>43282.208333333328</v>
      </c>
      <c r="P911" t="b">
        <v>0</v>
      </c>
      <c r="Q911" t="b">
        <v>1</v>
      </c>
      <c r="R911" t="s">
        <v>33</v>
      </c>
      <c r="S911" s="7" t="s">
        <v>2039</v>
      </c>
      <c r="T911" s="7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17">
        <f t="shared" si="56"/>
        <v>19.556634304207122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 s="11">
        <f t="shared" si="58"/>
        <v>42026.25</v>
      </c>
      <c r="N912">
        <v>1421992800</v>
      </c>
      <c r="O912" s="11">
        <f t="shared" si="59"/>
        <v>42027.25</v>
      </c>
      <c r="P912" t="b">
        <v>0</v>
      </c>
      <c r="Q912" t="b">
        <v>0</v>
      </c>
      <c r="R912" t="s">
        <v>33</v>
      </c>
      <c r="S912" s="7" t="s">
        <v>2039</v>
      </c>
      <c r="T912" s="7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17">
        <f t="shared" si="56"/>
        <v>198.94827586206895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 s="11">
        <f t="shared" si="58"/>
        <v>43717.208333333328</v>
      </c>
      <c r="N913">
        <v>1568178000</v>
      </c>
      <c r="O913" s="11">
        <f t="shared" si="59"/>
        <v>43719.208333333328</v>
      </c>
      <c r="P913" t="b">
        <v>1</v>
      </c>
      <c r="Q913" t="b">
        <v>0</v>
      </c>
      <c r="R913" t="s">
        <v>28</v>
      </c>
      <c r="S913" s="7" t="s">
        <v>2037</v>
      </c>
      <c r="T913" s="7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17">
        <f t="shared" si="56"/>
        <v>795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 s="11">
        <f t="shared" si="58"/>
        <v>41157.208333333336</v>
      </c>
      <c r="N914">
        <v>1347944400</v>
      </c>
      <c r="O914" s="11">
        <f t="shared" si="59"/>
        <v>41170.208333333336</v>
      </c>
      <c r="P914" t="b">
        <v>1</v>
      </c>
      <c r="Q914" t="b">
        <v>0</v>
      </c>
      <c r="R914" t="s">
        <v>53</v>
      </c>
      <c r="S914" s="7" t="s">
        <v>2041</v>
      </c>
      <c r="T914" s="7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 s="17">
        <f t="shared" si="56"/>
        <v>50.621082621082621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 s="11">
        <f t="shared" si="58"/>
        <v>43597.208333333328</v>
      </c>
      <c r="N915">
        <v>1558760400</v>
      </c>
      <c r="O915" s="11">
        <f t="shared" si="59"/>
        <v>43610.208333333328</v>
      </c>
      <c r="P915" t="b">
        <v>0</v>
      </c>
      <c r="Q915" t="b">
        <v>0</v>
      </c>
      <c r="R915" t="s">
        <v>53</v>
      </c>
      <c r="S915" s="7" t="s">
        <v>2041</v>
      </c>
      <c r="T915" s="7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 s="17">
        <f t="shared" si="56"/>
        <v>57.4375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 s="11">
        <f t="shared" si="58"/>
        <v>41490.208333333336</v>
      </c>
      <c r="N916">
        <v>1376629200</v>
      </c>
      <c r="O916" s="11">
        <f t="shared" si="59"/>
        <v>41502.208333333336</v>
      </c>
      <c r="P916" t="b">
        <v>0</v>
      </c>
      <c r="Q916" t="b">
        <v>0</v>
      </c>
      <c r="R916" t="s">
        <v>33</v>
      </c>
      <c r="S916" s="7" t="s">
        <v>2039</v>
      </c>
      <c r="T916" s="7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17">
        <f t="shared" si="56"/>
        <v>155.62827640984909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 s="11">
        <f t="shared" si="58"/>
        <v>42976.208333333328</v>
      </c>
      <c r="N917">
        <v>1504760400</v>
      </c>
      <c r="O917" s="11">
        <f t="shared" si="59"/>
        <v>42985.208333333328</v>
      </c>
      <c r="P917" t="b">
        <v>0</v>
      </c>
      <c r="Q917" t="b">
        <v>0</v>
      </c>
      <c r="R917" t="s">
        <v>269</v>
      </c>
      <c r="S917" s="7" t="s">
        <v>2041</v>
      </c>
      <c r="T917" s="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 s="17">
        <f t="shared" si="56"/>
        <v>36.297297297297298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 s="11">
        <f t="shared" si="58"/>
        <v>41991.25</v>
      </c>
      <c r="N918">
        <v>1419660000</v>
      </c>
      <c r="O918" s="11">
        <f t="shared" si="59"/>
        <v>42000.25</v>
      </c>
      <c r="P918" t="b">
        <v>0</v>
      </c>
      <c r="Q918" t="b">
        <v>0</v>
      </c>
      <c r="R918" t="s">
        <v>122</v>
      </c>
      <c r="S918" s="7" t="s">
        <v>2054</v>
      </c>
      <c r="T918" s="7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 s="17">
        <f t="shared" si="56"/>
        <v>58.25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 s="11">
        <f t="shared" si="58"/>
        <v>40722.208333333336</v>
      </c>
      <c r="N919">
        <v>1311310800</v>
      </c>
      <c r="O919" s="11">
        <f t="shared" si="59"/>
        <v>40746.208333333336</v>
      </c>
      <c r="P919" t="b">
        <v>0</v>
      </c>
      <c r="Q919" t="b">
        <v>1</v>
      </c>
      <c r="R919" t="s">
        <v>100</v>
      </c>
      <c r="S919" s="7" t="s">
        <v>2041</v>
      </c>
      <c r="T919" s="7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17">
        <f t="shared" si="56"/>
        <v>237.39473684210526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 s="11">
        <f t="shared" si="58"/>
        <v>41117.208333333336</v>
      </c>
      <c r="N920">
        <v>1344315600</v>
      </c>
      <c r="O920" s="11">
        <f t="shared" si="59"/>
        <v>41128.208333333336</v>
      </c>
      <c r="P920" t="b">
        <v>0</v>
      </c>
      <c r="Q920" t="b">
        <v>0</v>
      </c>
      <c r="R920" t="s">
        <v>133</v>
      </c>
      <c r="S920" s="7" t="s">
        <v>2047</v>
      </c>
      <c r="T920" s="7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 s="17">
        <f t="shared" si="56"/>
        <v>58.75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 s="11">
        <f t="shared" si="58"/>
        <v>43022.208333333328</v>
      </c>
      <c r="N921">
        <v>1510725600</v>
      </c>
      <c r="O921" s="11">
        <f t="shared" si="59"/>
        <v>43054.25</v>
      </c>
      <c r="P921" t="b">
        <v>0</v>
      </c>
      <c r="Q921" t="b">
        <v>1</v>
      </c>
      <c r="R921" t="s">
        <v>33</v>
      </c>
      <c r="S921" s="7" t="s">
        <v>2039</v>
      </c>
      <c r="T921" s="7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17">
        <f t="shared" si="56"/>
        <v>182.56603773584905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 s="11">
        <f t="shared" si="58"/>
        <v>43503.25</v>
      </c>
      <c r="N922">
        <v>1551247200</v>
      </c>
      <c r="O922" s="11">
        <f t="shared" si="59"/>
        <v>43523.25</v>
      </c>
      <c r="P922" t="b">
        <v>1</v>
      </c>
      <c r="Q922" t="b">
        <v>0</v>
      </c>
      <c r="R922" t="s">
        <v>71</v>
      </c>
      <c r="S922" s="7" t="s">
        <v>2041</v>
      </c>
      <c r="T922" s="7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 s="17">
        <f t="shared" si="56"/>
        <v>0.75436408977556113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 s="11">
        <f t="shared" si="58"/>
        <v>40951.25</v>
      </c>
      <c r="N923">
        <v>1330236000</v>
      </c>
      <c r="O923" s="11">
        <f t="shared" si="59"/>
        <v>40965.25</v>
      </c>
      <c r="P923" t="b">
        <v>0</v>
      </c>
      <c r="Q923" t="b">
        <v>0</v>
      </c>
      <c r="R923" t="s">
        <v>28</v>
      </c>
      <c r="S923" s="7" t="s">
        <v>2037</v>
      </c>
      <c r="T923" s="7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17">
        <f t="shared" si="56"/>
        <v>175.95330739299609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 s="11">
        <f t="shared" si="58"/>
        <v>43443.25</v>
      </c>
      <c r="N924">
        <v>1545112800</v>
      </c>
      <c r="O924" s="11">
        <f t="shared" si="59"/>
        <v>43452.25</v>
      </c>
      <c r="P924" t="b">
        <v>0</v>
      </c>
      <c r="Q924" t="b">
        <v>1</v>
      </c>
      <c r="R924" t="s">
        <v>319</v>
      </c>
      <c r="S924" s="7" t="s">
        <v>2035</v>
      </c>
      <c r="T924" s="7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17">
        <f t="shared" si="56"/>
        <v>237.88235294117646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 s="11">
        <f t="shared" si="58"/>
        <v>40373.208333333336</v>
      </c>
      <c r="N925">
        <v>1279170000</v>
      </c>
      <c r="O925" s="11">
        <f t="shared" si="59"/>
        <v>40374.208333333336</v>
      </c>
      <c r="P925" t="b">
        <v>0</v>
      </c>
      <c r="Q925" t="b">
        <v>0</v>
      </c>
      <c r="R925" t="s">
        <v>33</v>
      </c>
      <c r="S925" s="7" t="s">
        <v>2039</v>
      </c>
      <c r="T925" s="7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17">
        <f t="shared" si="56"/>
        <v>488.05076142131981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 s="11">
        <f t="shared" si="58"/>
        <v>43769.208333333328</v>
      </c>
      <c r="N926">
        <v>1573452000</v>
      </c>
      <c r="O926" s="11">
        <f t="shared" si="59"/>
        <v>43780.25</v>
      </c>
      <c r="P926" t="b">
        <v>0</v>
      </c>
      <c r="Q926" t="b">
        <v>0</v>
      </c>
      <c r="R926" t="s">
        <v>33</v>
      </c>
      <c r="S926" s="7" t="s">
        <v>2039</v>
      </c>
      <c r="T926" s="7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17">
        <f t="shared" si="56"/>
        <v>224.06666666666669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 s="11">
        <f t="shared" si="58"/>
        <v>43000.208333333328</v>
      </c>
      <c r="N927">
        <v>1507093200</v>
      </c>
      <c r="O927" s="11">
        <f t="shared" si="59"/>
        <v>43012.208333333328</v>
      </c>
      <c r="P927" t="b">
        <v>0</v>
      </c>
      <c r="Q927" t="b">
        <v>0</v>
      </c>
      <c r="R927" t="s">
        <v>33</v>
      </c>
      <c r="S927" s="7" t="s">
        <v>2039</v>
      </c>
      <c r="T927" s="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 s="17">
        <f t="shared" si="56"/>
        <v>18.126436781609197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 s="11">
        <f t="shared" si="58"/>
        <v>42502.208333333328</v>
      </c>
      <c r="N928">
        <v>1463374800</v>
      </c>
      <c r="O928" s="11">
        <f t="shared" si="59"/>
        <v>42506.208333333328</v>
      </c>
      <c r="P928" t="b">
        <v>0</v>
      </c>
      <c r="Q928" t="b">
        <v>0</v>
      </c>
      <c r="R928" t="s">
        <v>17</v>
      </c>
      <c r="S928" s="7" t="s">
        <v>2033</v>
      </c>
      <c r="T928" s="7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 s="17">
        <f t="shared" si="56"/>
        <v>45.847222222222221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 s="11">
        <f t="shared" si="58"/>
        <v>41102.208333333336</v>
      </c>
      <c r="N929">
        <v>1344574800</v>
      </c>
      <c r="O929" s="11">
        <f t="shared" si="59"/>
        <v>41131.208333333336</v>
      </c>
      <c r="P929" t="b">
        <v>0</v>
      </c>
      <c r="Q929" t="b">
        <v>0</v>
      </c>
      <c r="R929" t="s">
        <v>33</v>
      </c>
      <c r="S929" s="7" t="s">
        <v>2039</v>
      </c>
      <c r="T929" s="7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17">
        <f t="shared" si="56"/>
        <v>117.31541218637993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 s="11">
        <f t="shared" si="58"/>
        <v>41637.25</v>
      </c>
      <c r="N930">
        <v>1389074400</v>
      </c>
      <c r="O930" s="11">
        <f t="shared" si="59"/>
        <v>41646.25</v>
      </c>
      <c r="P930" t="b">
        <v>0</v>
      </c>
      <c r="Q930" t="b">
        <v>0</v>
      </c>
      <c r="R930" t="s">
        <v>28</v>
      </c>
      <c r="S930" s="7" t="s">
        <v>2037</v>
      </c>
      <c r="T930" s="7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17">
        <f t="shared" si="56"/>
        <v>217.30909090909088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 s="11">
        <f t="shared" si="58"/>
        <v>42858.208333333328</v>
      </c>
      <c r="N931">
        <v>1494997200</v>
      </c>
      <c r="O931" s="11">
        <f t="shared" si="59"/>
        <v>42872.208333333328</v>
      </c>
      <c r="P931" t="b">
        <v>0</v>
      </c>
      <c r="Q931" t="b">
        <v>0</v>
      </c>
      <c r="R931" t="s">
        <v>33</v>
      </c>
      <c r="S931" s="7" t="s">
        <v>2039</v>
      </c>
      <c r="T931" s="7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 s="17">
        <f t="shared" si="56"/>
        <v>112.28571428571428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 s="11">
        <f t="shared" si="58"/>
        <v>42060.25</v>
      </c>
      <c r="N932">
        <v>1425448800</v>
      </c>
      <c r="O932" s="11">
        <f t="shared" si="59"/>
        <v>42067.25</v>
      </c>
      <c r="P932" t="b">
        <v>0</v>
      </c>
      <c r="Q932" t="b">
        <v>1</v>
      </c>
      <c r="R932" t="s">
        <v>33</v>
      </c>
      <c r="S932" s="7" t="s">
        <v>2039</v>
      </c>
      <c r="T932" s="7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 s="17">
        <f t="shared" si="56"/>
        <v>72.51898734177216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 s="11">
        <f t="shared" si="58"/>
        <v>41818.208333333336</v>
      </c>
      <c r="N933">
        <v>1404104400</v>
      </c>
      <c r="O933" s="11">
        <f t="shared" si="59"/>
        <v>41820.208333333336</v>
      </c>
      <c r="P933" t="b">
        <v>0</v>
      </c>
      <c r="Q933" t="b">
        <v>1</v>
      </c>
      <c r="R933" t="s">
        <v>33</v>
      </c>
      <c r="S933" s="7" t="s">
        <v>2039</v>
      </c>
      <c r="T933" s="7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17">
        <f t="shared" si="56"/>
        <v>212.30434782608697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 s="11">
        <f t="shared" si="58"/>
        <v>41709.208333333336</v>
      </c>
      <c r="N934">
        <v>1394773200</v>
      </c>
      <c r="O934" s="11">
        <f t="shared" si="59"/>
        <v>41712.208333333336</v>
      </c>
      <c r="P934" t="b">
        <v>0</v>
      </c>
      <c r="Q934" t="b">
        <v>0</v>
      </c>
      <c r="R934" t="s">
        <v>23</v>
      </c>
      <c r="S934" s="7" t="s">
        <v>2035</v>
      </c>
      <c r="T934" s="7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17">
        <f t="shared" si="56"/>
        <v>239.74657534246577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 s="11">
        <f t="shared" si="58"/>
        <v>41372.208333333336</v>
      </c>
      <c r="N935">
        <v>1366520400</v>
      </c>
      <c r="O935" s="11">
        <f t="shared" si="59"/>
        <v>41385.208333333336</v>
      </c>
      <c r="P935" t="b">
        <v>0</v>
      </c>
      <c r="Q935" t="b">
        <v>0</v>
      </c>
      <c r="R935" t="s">
        <v>33</v>
      </c>
      <c r="S935" s="7" t="s">
        <v>2039</v>
      </c>
      <c r="T935" s="7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17">
        <f t="shared" si="56"/>
        <v>181.93548387096774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 s="11">
        <f t="shared" si="58"/>
        <v>42422.25</v>
      </c>
      <c r="N936">
        <v>1456639200</v>
      </c>
      <c r="O936" s="11">
        <f t="shared" si="59"/>
        <v>42428.25</v>
      </c>
      <c r="P936" t="b">
        <v>0</v>
      </c>
      <c r="Q936" t="b">
        <v>0</v>
      </c>
      <c r="R936" t="s">
        <v>33</v>
      </c>
      <c r="S936" s="7" t="s">
        <v>2039</v>
      </c>
      <c r="T936" s="7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17">
        <f t="shared" si="56"/>
        <v>164.13114754098362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 s="11">
        <f t="shared" si="58"/>
        <v>42209.208333333328</v>
      </c>
      <c r="N937">
        <v>1438318800</v>
      </c>
      <c r="O937" s="11">
        <f t="shared" si="59"/>
        <v>42216.208333333328</v>
      </c>
      <c r="P937" t="b">
        <v>0</v>
      </c>
      <c r="Q937" t="b">
        <v>0</v>
      </c>
      <c r="R937" t="s">
        <v>33</v>
      </c>
      <c r="S937" s="7" t="s">
        <v>2039</v>
      </c>
      <c r="T937" s="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 s="17">
        <f t="shared" si="56"/>
        <v>1.6375968992248062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 s="11">
        <f t="shared" si="58"/>
        <v>43668.208333333328</v>
      </c>
      <c r="N938">
        <v>1564030800</v>
      </c>
      <c r="O938" s="11">
        <f t="shared" si="59"/>
        <v>43671.208333333328</v>
      </c>
      <c r="P938" t="b">
        <v>1</v>
      </c>
      <c r="Q938" t="b">
        <v>0</v>
      </c>
      <c r="R938" t="s">
        <v>33</v>
      </c>
      <c r="S938" s="7" t="s">
        <v>2039</v>
      </c>
      <c r="T938" s="7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17">
        <f t="shared" si="56"/>
        <v>49.64385964912281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 s="11">
        <f t="shared" si="58"/>
        <v>42334.25</v>
      </c>
      <c r="N939">
        <v>1449295200</v>
      </c>
      <c r="O939" s="11">
        <f t="shared" si="59"/>
        <v>42343.25</v>
      </c>
      <c r="P939" t="b">
        <v>0</v>
      </c>
      <c r="Q939" t="b">
        <v>0</v>
      </c>
      <c r="R939" t="s">
        <v>42</v>
      </c>
      <c r="S939" s="7" t="s">
        <v>2041</v>
      </c>
      <c r="T939" s="7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 s="17">
        <f t="shared" si="56"/>
        <v>109.70652173913042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 s="11">
        <f t="shared" si="58"/>
        <v>43263.208333333328</v>
      </c>
      <c r="N940">
        <v>1531890000</v>
      </c>
      <c r="O940" s="11">
        <f t="shared" si="59"/>
        <v>43299.208333333328</v>
      </c>
      <c r="P940" t="b">
        <v>0</v>
      </c>
      <c r="Q940" t="b">
        <v>1</v>
      </c>
      <c r="R940" t="s">
        <v>119</v>
      </c>
      <c r="S940" s="7" t="s">
        <v>2047</v>
      </c>
      <c r="T940" s="7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 s="17">
        <f t="shared" si="56"/>
        <v>49.217948717948715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 s="11">
        <f t="shared" si="58"/>
        <v>40670.208333333336</v>
      </c>
      <c r="N941">
        <v>1306213200</v>
      </c>
      <c r="O941" s="11">
        <f t="shared" si="59"/>
        <v>40687.208333333336</v>
      </c>
      <c r="P941" t="b">
        <v>0</v>
      </c>
      <c r="Q941" t="b">
        <v>1</v>
      </c>
      <c r="R941" t="s">
        <v>89</v>
      </c>
      <c r="S941" s="7" t="s">
        <v>2050</v>
      </c>
      <c r="T941" s="7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 s="17">
        <f t="shared" si="56"/>
        <v>62.232323232323225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 s="11">
        <f t="shared" si="58"/>
        <v>41244.25</v>
      </c>
      <c r="N942">
        <v>1356242400</v>
      </c>
      <c r="O942" s="11">
        <f t="shared" si="59"/>
        <v>41266.25</v>
      </c>
      <c r="P942" t="b">
        <v>0</v>
      </c>
      <c r="Q942" t="b">
        <v>0</v>
      </c>
      <c r="R942" t="s">
        <v>28</v>
      </c>
      <c r="S942" s="7" t="s">
        <v>2037</v>
      </c>
      <c r="T942" s="7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 s="17">
        <f t="shared" si="56"/>
        <v>13.05813953488372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 s="11">
        <f t="shared" si="58"/>
        <v>40552.25</v>
      </c>
      <c r="N943">
        <v>1297576800</v>
      </c>
      <c r="O943" s="11">
        <f t="shared" si="59"/>
        <v>40587.25</v>
      </c>
      <c r="P943" t="b">
        <v>1</v>
      </c>
      <c r="Q943" t="b">
        <v>0</v>
      </c>
      <c r="R943" t="s">
        <v>33</v>
      </c>
      <c r="S943" s="7" t="s">
        <v>2039</v>
      </c>
      <c r="T943" s="7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 s="17">
        <f t="shared" si="56"/>
        <v>64.635416666666671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 s="11">
        <f t="shared" si="58"/>
        <v>40568.25</v>
      </c>
      <c r="N944">
        <v>1296194400</v>
      </c>
      <c r="O944" s="11">
        <f t="shared" si="59"/>
        <v>40571.25</v>
      </c>
      <c r="P944" t="b">
        <v>0</v>
      </c>
      <c r="Q944" t="b">
        <v>0</v>
      </c>
      <c r="R944" t="s">
        <v>33</v>
      </c>
      <c r="S944" s="7" t="s">
        <v>2039</v>
      </c>
      <c r="T944" s="7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17">
        <f t="shared" si="56"/>
        <v>159.58666666666667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 s="11">
        <f t="shared" si="58"/>
        <v>41906.208333333336</v>
      </c>
      <c r="N945">
        <v>1414558800</v>
      </c>
      <c r="O945" s="11">
        <f t="shared" si="59"/>
        <v>41941.208333333336</v>
      </c>
      <c r="P945" t="b">
        <v>0</v>
      </c>
      <c r="Q945" t="b">
        <v>0</v>
      </c>
      <c r="R945" t="s">
        <v>17</v>
      </c>
      <c r="S945" s="7" t="s">
        <v>2033</v>
      </c>
      <c r="T945" s="7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 s="17">
        <f t="shared" si="56"/>
        <v>81.42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 s="11">
        <f t="shared" si="58"/>
        <v>42776.25</v>
      </c>
      <c r="N946">
        <v>1488348000</v>
      </c>
      <c r="O946" s="11">
        <f t="shared" si="59"/>
        <v>42795.25</v>
      </c>
      <c r="P946" t="b">
        <v>0</v>
      </c>
      <c r="Q946" t="b">
        <v>0</v>
      </c>
      <c r="R946" t="s">
        <v>122</v>
      </c>
      <c r="S946" s="7" t="s">
        <v>2054</v>
      </c>
      <c r="T946" s="7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17">
        <f t="shared" si="56"/>
        <v>32.444767441860463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 s="11">
        <f t="shared" si="58"/>
        <v>41004.208333333336</v>
      </c>
      <c r="N947">
        <v>1334898000</v>
      </c>
      <c r="O947" s="11">
        <f t="shared" si="59"/>
        <v>41019.208333333336</v>
      </c>
      <c r="P947" t="b">
        <v>1</v>
      </c>
      <c r="Q947" t="b">
        <v>0</v>
      </c>
      <c r="R947" t="s">
        <v>122</v>
      </c>
      <c r="S947" s="7" t="s">
        <v>2054</v>
      </c>
      <c r="T947" s="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17">
        <f t="shared" si="56"/>
        <v>9.9141184124918666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 s="11">
        <f t="shared" si="58"/>
        <v>40710.208333333336</v>
      </c>
      <c r="N948">
        <v>1308373200</v>
      </c>
      <c r="O948" s="11">
        <f t="shared" si="59"/>
        <v>40712.208333333336</v>
      </c>
      <c r="P948" t="b">
        <v>0</v>
      </c>
      <c r="Q948" t="b">
        <v>0</v>
      </c>
      <c r="R948" t="s">
        <v>33</v>
      </c>
      <c r="S948" s="7" t="s">
        <v>2039</v>
      </c>
      <c r="T948" s="7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 s="17">
        <f t="shared" si="56"/>
        <v>26.694444444444443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 s="11">
        <f t="shared" si="58"/>
        <v>41908.208333333336</v>
      </c>
      <c r="N949">
        <v>1412312400</v>
      </c>
      <c r="O949" s="11">
        <f t="shared" si="59"/>
        <v>41915.208333333336</v>
      </c>
      <c r="P949" t="b">
        <v>0</v>
      </c>
      <c r="Q949" t="b">
        <v>0</v>
      </c>
      <c r="R949" t="s">
        <v>33</v>
      </c>
      <c r="S949" s="7" t="s">
        <v>2039</v>
      </c>
      <c r="T949" s="7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 s="17">
        <f t="shared" si="56"/>
        <v>62.957446808510639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 s="11">
        <f t="shared" si="58"/>
        <v>41985.25</v>
      </c>
      <c r="N950">
        <v>1419228000</v>
      </c>
      <c r="O950" s="11">
        <f t="shared" si="59"/>
        <v>41995.25</v>
      </c>
      <c r="P950" t="b">
        <v>1</v>
      </c>
      <c r="Q950" t="b">
        <v>1</v>
      </c>
      <c r="R950" t="s">
        <v>42</v>
      </c>
      <c r="S950" s="7" t="s">
        <v>2041</v>
      </c>
      <c r="T950" s="7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17">
        <f t="shared" si="56"/>
        <v>161.35593220338984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 s="11">
        <f t="shared" si="58"/>
        <v>42112.208333333328</v>
      </c>
      <c r="N951">
        <v>1430974800</v>
      </c>
      <c r="O951" s="11">
        <f t="shared" si="59"/>
        <v>42131.208333333328</v>
      </c>
      <c r="P951" t="b">
        <v>0</v>
      </c>
      <c r="Q951" t="b">
        <v>0</v>
      </c>
      <c r="R951" t="s">
        <v>28</v>
      </c>
      <c r="S951" s="7" t="s">
        <v>2037</v>
      </c>
      <c r="T951" s="7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 s="17">
        <f t="shared" si="56"/>
        <v>5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 s="11">
        <f t="shared" si="58"/>
        <v>43571.208333333328</v>
      </c>
      <c r="N952">
        <v>1555822800</v>
      </c>
      <c r="O952" s="11">
        <f t="shared" si="59"/>
        <v>43576.208333333328</v>
      </c>
      <c r="P952" t="b">
        <v>0</v>
      </c>
      <c r="Q952" t="b">
        <v>1</v>
      </c>
      <c r="R952" t="s">
        <v>33</v>
      </c>
      <c r="S952" s="7" t="s">
        <v>2039</v>
      </c>
      <c r="T952" s="7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17">
        <f t="shared" si="56"/>
        <v>1096.9379310344827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 s="11">
        <f t="shared" si="58"/>
        <v>42730.25</v>
      </c>
      <c r="N953">
        <v>1482818400</v>
      </c>
      <c r="O953" s="11">
        <f t="shared" si="59"/>
        <v>42731.25</v>
      </c>
      <c r="P953" t="b">
        <v>0</v>
      </c>
      <c r="Q953" t="b">
        <v>1</v>
      </c>
      <c r="R953" t="s">
        <v>23</v>
      </c>
      <c r="S953" s="7" t="s">
        <v>2035</v>
      </c>
      <c r="T953" s="7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17">
        <f t="shared" si="56"/>
        <v>70.094158075601371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 s="11">
        <f t="shared" si="58"/>
        <v>42591.208333333328</v>
      </c>
      <c r="N954">
        <v>1471928400</v>
      </c>
      <c r="O954" s="11">
        <f t="shared" si="59"/>
        <v>42605.208333333328</v>
      </c>
      <c r="P954" t="b">
        <v>0</v>
      </c>
      <c r="Q954" t="b">
        <v>0</v>
      </c>
      <c r="R954" t="s">
        <v>42</v>
      </c>
      <c r="S954" s="7" t="s">
        <v>2041</v>
      </c>
      <c r="T954" s="7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 s="17">
        <f t="shared" si="56"/>
        <v>60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 s="11">
        <f t="shared" si="58"/>
        <v>42358.25</v>
      </c>
      <c r="N955">
        <v>1453701600</v>
      </c>
      <c r="O955" s="11">
        <f t="shared" si="59"/>
        <v>42394.25</v>
      </c>
      <c r="P955" t="b">
        <v>0</v>
      </c>
      <c r="Q955" t="b">
        <v>1</v>
      </c>
      <c r="R955" t="s">
        <v>474</v>
      </c>
      <c r="S955" s="7" t="s">
        <v>2041</v>
      </c>
      <c r="T955" s="7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17">
        <f t="shared" si="56"/>
        <v>367.0985915492958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 s="11">
        <f t="shared" si="58"/>
        <v>41174.208333333336</v>
      </c>
      <c r="N956">
        <v>1350363600</v>
      </c>
      <c r="O956" s="11">
        <f t="shared" si="59"/>
        <v>41198.208333333336</v>
      </c>
      <c r="P956" t="b">
        <v>0</v>
      </c>
      <c r="Q956" t="b">
        <v>0</v>
      </c>
      <c r="R956" t="s">
        <v>28</v>
      </c>
      <c r="S956" s="7" t="s">
        <v>2037</v>
      </c>
      <c r="T956" s="7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 s="17">
        <f t="shared" si="56"/>
        <v>1109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 s="11">
        <f t="shared" si="58"/>
        <v>41238.25</v>
      </c>
      <c r="N957">
        <v>1353996000</v>
      </c>
      <c r="O957" s="11">
        <f t="shared" si="59"/>
        <v>41240.25</v>
      </c>
      <c r="P957" t="b">
        <v>0</v>
      </c>
      <c r="Q957" t="b">
        <v>0</v>
      </c>
      <c r="R957" t="s">
        <v>33</v>
      </c>
      <c r="S957" s="7" t="s">
        <v>2039</v>
      </c>
      <c r="T957" s="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17">
        <f t="shared" si="56"/>
        <v>19.028784648187631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 s="11">
        <f t="shared" si="58"/>
        <v>42360.25</v>
      </c>
      <c r="N958">
        <v>1451109600</v>
      </c>
      <c r="O958" s="11">
        <f t="shared" si="59"/>
        <v>42364.25</v>
      </c>
      <c r="P958" t="b">
        <v>0</v>
      </c>
      <c r="Q958" t="b">
        <v>0</v>
      </c>
      <c r="R958" t="s">
        <v>474</v>
      </c>
      <c r="S958" s="7" t="s">
        <v>2041</v>
      </c>
      <c r="T958" s="7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17">
        <f t="shared" si="56"/>
        <v>126.87755102040816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 s="11">
        <f t="shared" si="58"/>
        <v>40955.25</v>
      </c>
      <c r="N959">
        <v>1329631200</v>
      </c>
      <c r="O959" s="11">
        <f t="shared" si="59"/>
        <v>40958.25</v>
      </c>
      <c r="P959" t="b">
        <v>0</v>
      </c>
      <c r="Q959" t="b">
        <v>0</v>
      </c>
      <c r="R959" t="s">
        <v>33</v>
      </c>
      <c r="S959" s="7" t="s">
        <v>2039</v>
      </c>
      <c r="T959" s="7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 s="17">
        <f t="shared" si="56"/>
        <v>734.63636363636363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 s="11">
        <f t="shared" si="58"/>
        <v>40350.208333333336</v>
      </c>
      <c r="N960">
        <v>1278997200</v>
      </c>
      <c r="O960" s="11">
        <f t="shared" si="59"/>
        <v>40372.208333333336</v>
      </c>
      <c r="P960" t="b">
        <v>0</v>
      </c>
      <c r="Q960" t="b">
        <v>0</v>
      </c>
      <c r="R960" t="s">
        <v>71</v>
      </c>
      <c r="S960" s="7" t="s">
        <v>2041</v>
      </c>
      <c r="T960" s="7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 s="17">
        <f t="shared" si="56"/>
        <v>4.5731034482758623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 s="11">
        <f t="shared" si="58"/>
        <v>40357.208333333336</v>
      </c>
      <c r="N961">
        <v>1280120400</v>
      </c>
      <c r="O961" s="11">
        <f t="shared" si="59"/>
        <v>40385.208333333336</v>
      </c>
      <c r="P961" t="b">
        <v>0</v>
      </c>
      <c r="Q961" t="b">
        <v>0</v>
      </c>
      <c r="R961" t="s">
        <v>206</v>
      </c>
      <c r="S961" s="7" t="s">
        <v>2047</v>
      </c>
      <c r="T961" s="7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 s="17">
        <f t="shared" si="56"/>
        <v>85.054545454545448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 s="11">
        <f t="shared" si="58"/>
        <v>42408.25</v>
      </c>
      <c r="N962">
        <v>1458104400</v>
      </c>
      <c r="O962" s="11">
        <f t="shared" si="59"/>
        <v>42445.208333333328</v>
      </c>
      <c r="P962" t="b">
        <v>0</v>
      </c>
      <c r="Q962" t="b">
        <v>0</v>
      </c>
      <c r="R962" t="s">
        <v>28</v>
      </c>
      <c r="S962" s="7" t="s">
        <v>2037</v>
      </c>
      <c r="T962" s="7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 s="17">
        <f t="shared" ref="G963:G1001" si="60">SUM(E963/D963)*100</f>
        <v>119.29824561403508</v>
      </c>
      <c r="H963">
        <v>155</v>
      </c>
      <c r="I963" s="6">
        <f t="shared" ref="I963:I1001" si="61">AVERAGE(E963/H963)</f>
        <v>43.87096774193548</v>
      </c>
      <c r="J963" t="s">
        <v>21</v>
      </c>
      <c r="K963" t="s">
        <v>22</v>
      </c>
      <c r="L963">
        <v>1297922400</v>
      </c>
      <c r="M963" s="11">
        <f t="shared" ref="M963:M1001" si="62">(((L963/60)/60)/24)+DATE(1970,1,1)</f>
        <v>40591.25</v>
      </c>
      <c r="N963">
        <v>1298268000</v>
      </c>
      <c r="O963" s="11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s="7" t="s">
        <v>2047</v>
      </c>
      <c r="T963" s="7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17">
        <f t="shared" si="60"/>
        <v>296.02777777777777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 s="11">
        <f t="shared" si="62"/>
        <v>41592.25</v>
      </c>
      <c r="N964">
        <v>1386223200</v>
      </c>
      <c r="O964" s="11">
        <f t="shared" si="63"/>
        <v>41613.25</v>
      </c>
      <c r="P964" t="b">
        <v>0</v>
      </c>
      <c r="Q964" t="b">
        <v>0</v>
      </c>
      <c r="R964" t="s">
        <v>17</v>
      </c>
      <c r="S964" s="7" t="s">
        <v>2033</v>
      </c>
      <c r="T964" s="7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 s="17">
        <f t="shared" si="60"/>
        <v>84.694915254237287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 s="11">
        <f t="shared" si="62"/>
        <v>40607.25</v>
      </c>
      <c r="N965">
        <v>1299823200</v>
      </c>
      <c r="O965" s="11">
        <f t="shared" si="63"/>
        <v>40613.25</v>
      </c>
      <c r="P965" t="b">
        <v>0</v>
      </c>
      <c r="Q965" t="b">
        <v>1</v>
      </c>
      <c r="R965" t="s">
        <v>122</v>
      </c>
      <c r="S965" s="7" t="s">
        <v>2054</v>
      </c>
      <c r="T965" s="7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 s="17">
        <f t="shared" si="60"/>
        <v>355.7837837837838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 s="11">
        <f t="shared" si="62"/>
        <v>42135.208333333328</v>
      </c>
      <c r="N966">
        <v>1431752400</v>
      </c>
      <c r="O966" s="11">
        <f t="shared" si="63"/>
        <v>42140.208333333328</v>
      </c>
      <c r="P966" t="b">
        <v>0</v>
      </c>
      <c r="Q966" t="b">
        <v>0</v>
      </c>
      <c r="R966" t="s">
        <v>33</v>
      </c>
      <c r="S966" s="7" t="s">
        <v>2039</v>
      </c>
      <c r="T966" s="7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17">
        <f t="shared" si="60"/>
        <v>386.40909090909093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 s="11">
        <f t="shared" si="62"/>
        <v>40203.25</v>
      </c>
      <c r="N967">
        <v>1267855200</v>
      </c>
      <c r="O967" s="11">
        <f t="shared" si="63"/>
        <v>40243.25</v>
      </c>
      <c r="P967" t="b">
        <v>0</v>
      </c>
      <c r="Q967" t="b">
        <v>0</v>
      </c>
      <c r="R967" t="s">
        <v>23</v>
      </c>
      <c r="S967" s="7" t="s">
        <v>2035</v>
      </c>
      <c r="T967" s="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 s="17">
        <f t="shared" si="60"/>
        <v>792.23529411764707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 s="11">
        <f t="shared" si="62"/>
        <v>42901.208333333328</v>
      </c>
      <c r="N968">
        <v>1497675600</v>
      </c>
      <c r="O968" s="11">
        <f t="shared" si="63"/>
        <v>42903.208333333328</v>
      </c>
      <c r="P968" t="b">
        <v>0</v>
      </c>
      <c r="Q968" t="b">
        <v>0</v>
      </c>
      <c r="R968" t="s">
        <v>33</v>
      </c>
      <c r="S968" s="7" t="s">
        <v>2039</v>
      </c>
      <c r="T968" s="7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17">
        <f t="shared" si="60"/>
        <v>137.03393665158373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 s="11">
        <f t="shared" si="62"/>
        <v>41005.208333333336</v>
      </c>
      <c r="N969">
        <v>1336885200</v>
      </c>
      <c r="O969" s="11">
        <f t="shared" si="63"/>
        <v>41042.208333333336</v>
      </c>
      <c r="P969" t="b">
        <v>0</v>
      </c>
      <c r="Q969" t="b">
        <v>0</v>
      </c>
      <c r="R969" t="s">
        <v>319</v>
      </c>
      <c r="S969" s="7" t="s">
        <v>2035</v>
      </c>
      <c r="T969" s="7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17">
        <f t="shared" si="60"/>
        <v>338.20833333333337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 s="11">
        <f t="shared" si="62"/>
        <v>40544.25</v>
      </c>
      <c r="N970">
        <v>1295157600</v>
      </c>
      <c r="O970" s="11">
        <f t="shared" si="63"/>
        <v>40559.25</v>
      </c>
      <c r="P970" t="b">
        <v>0</v>
      </c>
      <c r="Q970" t="b">
        <v>0</v>
      </c>
      <c r="R970" t="s">
        <v>17</v>
      </c>
      <c r="S970" s="7" t="s">
        <v>2033</v>
      </c>
      <c r="T970" s="7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 s="17">
        <f t="shared" si="60"/>
        <v>108.22784810126582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 s="11">
        <f t="shared" si="62"/>
        <v>43821.25</v>
      </c>
      <c r="N971">
        <v>1577599200</v>
      </c>
      <c r="O971" s="11">
        <f t="shared" si="63"/>
        <v>43828.25</v>
      </c>
      <c r="P971" t="b">
        <v>0</v>
      </c>
      <c r="Q971" t="b">
        <v>0</v>
      </c>
      <c r="R971" t="s">
        <v>33</v>
      </c>
      <c r="S971" s="7" t="s">
        <v>2039</v>
      </c>
      <c r="T971" s="7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 s="17">
        <f t="shared" si="60"/>
        <v>60.757639620653315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 s="11">
        <f t="shared" si="62"/>
        <v>40672.208333333336</v>
      </c>
      <c r="N972">
        <v>1305003600</v>
      </c>
      <c r="O972" s="11">
        <f t="shared" si="63"/>
        <v>40673.208333333336</v>
      </c>
      <c r="P972" t="b">
        <v>0</v>
      </c>
      <c r="Q972" t="b">
        <v>0</v>
      </c>
      <c r="R972" t="s">
        <v>33</v>
      </c>
      <c r="S972" s="7" t="s">
        <v>2039</v>
      </c>
      <c r="T972" s="7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 s="17">
        <f t="shared" si="60"/>
        <v>27.725490196078432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 s="11">
        <f t="shared" si="62"/>
        <v>41555.208333333336</v>
      </c>
      <c r="N973">
        <v>1381726800</v>
      </c>
      <c r="O973" s="11">
        <f t="shared" si="63"/>
        <v>41561.208333333336</v>
      </c>
      <c r="P973" t="b">
        <v>0</v>
      </c>
      <c r="Q973" t="b">
        <v>0</v>
      </c>
      <c r="R973" t="s">
        <v>269</v>
      </c>
      <c r="S973" s="7" t="s">
        <v>2041</v>
      </c>
      <c r="T973" s="7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17">
        <f t="shared" si="60"/>
        <v>228.3934426229508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 s="11">
        <f t="shared" si="62"/>
        <v>41792.208333333336</v>
      </c>
      <c r="N974">
        <v>1402462800</v>
      </c>
      <c r="O974" s="11">
        <f t="shared" si="63"/>
        <v>41801.208333333336</v>
      </c>
      <c r="P974" t="b">
        <v>0</v>
      </c>
      <c r="Q974" t="b">
        <v>1</v>
      </c>
      <c r="R974" t="s">
        <v>28</v>
      </c>
      <c r="S974" s="7" t="s">
        <v>2037</v>
      </c>
      <c r="T974" s="7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17">
        <f t="shared" si="60"/>
        <v>21.615194054500414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 s="11">
        <f t="shared" si="62"/>
        <v>40522.25</v>
      </c>
      <c r="N975">
        <v>1292133600</v>
      </c>
      <c r="O975" s="11">
        <f t="shared" si="63"/>
        <v>40524.25</v>
      </c>
      <c r="P975" t="b">
        <v>0</v>
      </c>
      <c r="Q975" t="b">
        <v>1</v>
      </c>
      <c r="R975" t="s">
        <v>33</v>
      </c>
      <c r="S975" s="7" t="s">
        <v>2039</v>
      </c>
      <c r="T975" s="7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17">
        <f t="shared" si="60"/>
        <v>373.875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 s="11">
        <f t="shared" si="62"/>
        <v>41412.208333333336</v>
      </c>
      <c r="N976">
        <v>1368939600</v>
      </c>
      <c r="O976" s="11">
        <f t="shared" si="63"/>
        <v>41413.208333333336</v>
      </c>
      <c r="P976" t="b">
        <v>0</v>
      </c>
      <c r="Q976" t="b">
        <v>0</v>
      </c>
      <c r="R976" t="s">
        <v>60</v>
      </c>
      <c r="S976" s="7" t="s">
        <v>2035</v>
      </c>
      <c r="T976" s="7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 s="17">
        <f t="shared" si="60"/>
        <v>154.92592592592592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 s="11">
        <f t="shared" si="62"/>
        <v>42337.25</v>
      </c>
      <c r="N977">
        <v>1452146400</v>
      </c>
      <c r="O977" s="11">
        <f t="shared" si="63"/>
        <v>42376.25</v>
      </c>
      <c r="P977" t="b">
        <v>0</v>
      </c>
      <c r="Q977" t="b">
        <v>1</v>
      </c>
      <c r="R977" t="s">
        <v>33</v>
      </c>
      <c r="S977" s="7" t="s">
        <v>2039</v>
      </c>
      <c r="T977" s="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17">
        <f t="shared" si="60"/>
        <v>322.14999999999998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 s="11">
        <f t="shared" si="62"/>
        <v>40571.25</v>
      </c>
      <c r="N978">
        <v>1296712800</v>
      </c>
      <c r="O978" s="11">
        <f t="shared" si="63"/>
        <v>40577.25</v>
      </c>
      <c r="P978" t="b">
        <v>0</v>
      </c>
      <c r="Q978" t="b">
        <v>1</v>
      </c>
      <c r="R978" t="s">
        <v>33</v>
      </c>
      <c r="S978" s="7" t="s">
        <v>2039</v>
      </c>
      <c r="T978" s="7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 s="17">
        <f t="shared" si="60"/>
        <v>73.957142857142856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 s="11">
        <f t="shared" si="62"/>
        <v>43138.25</v>
      </c>
      <c r="N979">
        <v>1520748000</v>
      </c>
      <c r="O979" s="11">
        <f t="shared" si="63"/>
        <v>43170.25</v>
      </c>
      <c r="P979" t="b">
        <v>0</v>
      </c>
      <c r="Q979" t="b">
        <v>0</v>
      </c>
      <c r="R979" t="s">
        <v>17</v>
      </c>
      <c r="S979" s="7" t="s">
        <v>2033</v>
      </c>
      <c r="T979" s="7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 s="17">
        <f t="shared" si="60"/>
        <v>864.1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 s="11">
        <f t="shared" si="62"/>
        <v>42686.25</v>
      </c>
      <c r="N980">
        <v>1480831200</v>
      </c>
      <c r="O980" s="11">
        <f t="shared" si="63"/>
        <v>42708.25</v>
      </c>
      <c r="P980" t="b">
        <v>0</v>
      </c>
      <c r="Q980" t="b">
        <v>0</v>
      </c>
      <c r="R980" t="s">
        <v>89</v>
      </c>
      <c r="S980" s="7" t="s">
        <v>2050</v>
      </c>
      <c r="T980" s="7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17">
        <f t="shared" si="60"/>
        <v>143.26245847176079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 s="11">
        <f t="shared" si="62"/>
        <v>42078.208333333328</v>
      </c>
      <c r="N981">
        <v>1426914000</v>
      </c>
      <c r="O981" s="11">
        <f t="shared" si="63"/>
        <v>42084.208333333328</v>
      </c>
      <c r="P981" t="b">
        <v>0</v>
      </c>
      <c r="Q981" t="b">
        <v>0</v>
      </c>
      <c r="R981" t="s">
        <v>33</v>
      </c>
      <c r="S981" s="7" t="s">
        <v>2039</v>
      </c>
      <c r="T981" s="7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17">
        <f t="shared" si="60"/>
        <v>40.281762295081968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 s="11">
        <f t="shared" si="62"/>
        <v>42307.208333333328</v>
      </c>
      <c r="N982">
        <v>1446616800</v>
      </c>
      <c r="O982" s="11">
        <f t="shared" si="63"/>
        <v>42312.25</v>
      </c>
      <c r="P982" t="b">
        <v>1</v>
      </c>
      <c r="Q982" t="b">
        <v>0</v>
      </c>
      <c r="R982" t="s">
        <v>68</v>
      </c>
      <c r="S982" s="7" t="s">
        <v>2047</v>
      </c>
      <c r="T982" s="7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17">
        <f t="shared" si="60"/>
        <v>178.22388059701493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 s="11">
        <f t="shared" si="62"/>
        <v>43094.25</v>
      </c>
      <c r="N983">
        <v>1517032800</v>
      </c>
      <c r="O983" s="11">
        <f t="shared" si="63"/>
        <v>43127.25</v>
      </c>
      <c r="P983" t="b">
        <v>0</v>
      </c>
      <c r="Q983" t="b">
        <v>0</v>
      </c>
      <c r="R983" t="s">
        <v>28</v>
      </c>
      <c r="S983" s="7" t="s">
        <v>2037</v>
      </c>
      <c r="T983" s="7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 s="17">
        <f t="shared" si="60"/>
        <v>84.930555555555557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 s="11">
        <f t="shared" si="62"/>
        <v>40743.208333333336</v>
      </c>
      <c r="N984">
        <v>1311224400</v>
      </c>
      <c r="O984" s="11">
        <f t="shared" si="63"/>
        <v>40745.208333333336</v>
      </c>
      <c r="P984" t="b">
        <v>0</v>
      </c>
      <c r="Q984" t="b">
        <v>1</v>
      </c>
      <c r="R984" t="s">
        <v>42</v>
      </c>
      <c r="S984" s="7" t="s">
        <v>2041</v>
      </c>
      <c r="T984" s="7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17">
        <f t="shared" si="60"/>
        <v>145.93648334624322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 s="11">
        <f t="shared" si="62"/>
        <v>43681.208333333328</v>
      </c>
      <c r="N985">
        <v>1566190800</v>
      </c>
      <c r="O985" s="11">
        <f t="shared" si="63"/>
        <v>43696.208333333328</v>
      </c>
      <c r="P985" t="b">
        <v>0</v>
      </c>
      <c r="Q985" t="b">
        <v>0</v>
      </c>
      <c r="R985" t="s">
        <v>42</v>
      </c>
      <c r="S985" s="7" t="s">
        <v>2041</v>
      </c>
      <c r="T985" s="7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17">
        <f t="shared" si="60"/>
        <v>152.46153846153848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 s="11">
        <f t="shared" si="62"/>
        <v>43716.208333333328</v>
      </c>
      <c r="N986">
        <v>1570165200</v>
      </c>
      <c r="O986" s="11">
        <f t="shared" si="63"/>
        <v>43742.208333333328</v>
      </c>
      <c r="P986" t="b">
        <v>0</v>
      </c>
      <c r="Q986" t="b">
        <v>0</v>
      </c>
      <c r="R986" t="s">
        <v>33</v>
      </c>
      <c r="S986" s="7" t="s">
        <v>2039</v>
      </c>
      <c r="T986" s="7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17">
        <f t="shared" si="60"/>
        <v>67.129542790152414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 s="11">
        <f t="shared" si="62"/>
        <v>41614.25</v>
      </c>
      <c r="N987">
        <v>1388556000</v>
      </c>
      <c r="O987" s="11">
        <f t="shared" si="63"/>
        <v>41640.25</v>
      </c>
      <c r="P987" t="b">
        <v>0</v>
      </c>
      <c r="Q987" t="b">
        <v>1</v>
      </c>
      <c r="R987" t="s">
        <v>23</v>
      </c>
      <c r="S987" s="7" t="s">
        <v>2035</v>
      </c>
      <c r="T987" s="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 s="17">
        <f t="shared" si="60"/>
        <v>40.307692307692307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 s="11">
        <f t="shared" si="62"/>
        <v>40638.208333333336</v>
      </c>
      <c r="N988">
        <v>1303189200</v>
      </c>
      <c r="O988" s="11">
        <f t="shared" si="63"/>
        <v>40652.208333333336</v>
      </c>
      <c r="P988" t="b">
        <v>0</v>
      </c>
      <c r="Q988" t="b">
        <v>0</v>
      </c>
      <c r="R988" t="s">
        <v>23</v>
      </c>
      <c r="S988" s="7" t="s">
        <v>2035</v>
      </c>
      <c r="T988" s="7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17">
        <f t="shared" si="60"/>
        <v>216.79032258064518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 s="11">
        <f t="shared" si="62"/>
        <v>42852.208333333328</v>
      </c>
      <c r="N989">
        <v>1494478800</v>
      </c>
      <c r="O989" s="11">
        <f t="shared" si="63"/>
        <v>42866.208333333328</v>
      </c>
      <c r="P989" t="b">
        <v>0</v>
      </c>
      <c r="Q989" t="b">
        <v>0</v>
      </c>
      <c r="R989" t="s">
        <v>42</v>
      </c>
      <c r="S989" s="7" t="s">
        <v>2041</v>
      </c>
      <c r="T989" s="7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 s="17">
        <f t="shared" si="60"/>
        <v>52.117021276595743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 s="11">
        <f t="shared" si="62"/>
        <v>42686.25</v>
      </c>
      <c r="N990">
        <v>1480744800</v>
      </c>
      <c r="O990" s="11">
        <f t="shared" si="63"/>
        <v>42707.25</v>
      </c>
      <c r="P990" t="b">
        <v>0</v>
      </c>
      <c r="Q990" t="b">
        <v>0</v>
      </c>
      <c r="R990" t="s">
        <v>133</v>
      </c>
      <c r="S990" s="7" t="s">
        <v>2047</v>
      </c>
      <c r="T990" s="7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 s="17">
        <f t="shared" si="60"/>
        <v>499.58333333333337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 s="11">
        <f t="shared" si="62"/>
        <v>43571.208333333328</v>
      </c>
      <c r="N991">
        <v>1555822800</v>
      </c>
      <c r="O991" s="11">
        <f t="shared" si="63"/>
        <v>43576.208333333328</v>
      </c>
      <c r="P991" t="b">
        <v>0</v>
      </c>
      <c r="Q991" t="b">
        <v>0</v>
      </c>
      <c r="R991" t="s">
        <v>206</v>
      </c>
      <c r="S991" s="7" t="s">
        <v>2047</v>
      </c>
      <c r="T991" s="7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 s="17">
        <f t="shared" si="60"/>
        <v>87.679487179487182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 s="11">
        <f t="shared" si="62"/>
        <v>42432.25</v>
      </c>
      <c r="N992">
        <v>1458882000</v>
      </c>
      <c r="O992" s="11">
        <f t="shared" si="63"/>
        <v>42454.208333333328</v>
      </c>
      <c r="P992" t="b">
        <v>0</v>
      </c>
      <c r="Q992" t="b">
        <v>1</v>
      </c>
      <c r="R992" t="s">
        <v>53</v>
      </c>
      <c r="S992" s="7" t="s">
        <v>2041</v>
      </c>
      <c r="T992" s="7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17">
        <f t="shared" si="60"/>
        <v>113.17346938775511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 s="11">
        <f t="shared" si="62"/>
        <v>41907.208333333336</v>
      </c>
      <c r="N993">
        <v>1411966800</v>
      </c>
      <c r="O993" s="11">
        <f t="shared" si="63"/>
        <v>41911.208333333336</v>
      </c>
      <c r="P993" t="b">
        <v>0</v>
      </c>
      <c r="Q993" t="b">
        <v>1</v>
      </c>
      <c r="R993" t="s">
        <v>23</v>
      </c>
      <c r="S993" s="7" t="s">
        <v>2035</v>
      </c>
      <c r="T993" s="7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 s="17">
        <f t="shared" si="60"/>
        <v>426.54838709677421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 s="11">
        <f t="shared" si="62"/>
        <v>43227.208333333328</v>
      </c>
      <c r="N994">
        <v>1526878800</v>
      </c>
      <c r="O994" s="11">
        <f t="shared" si="63"/>
        <v>43241.208333333328</v>
      </c>
      <c r="P994" t="b">
        <v>0</v>
      </c>
      <c r="Q994" t="b">
        <v>1</v>
      </c>
      <c r="R994" t="s">
        <v>53</v>
      </c>
      <c r="S994" s="7" t="s">
        <v>2041</v>
      </c>
      <c r="T994" s="7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 s="17">
        <f t="shared" si="60"/>
        <v>77.632653061224488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 s="11">
        <f t="shared" si="62"/>
        <v>42362.25</v>
      </c>
      <c r="N995">
        <v>1452405600</v>
      </c>
      <c r="O995" s="11">
        <f t="shared" si="63"/>
        <v>42379.25</v>
      </c>
      <c r="P995" t="b">
        <v>0</v>
      </c>
      <c r="Q995" t="b">
        <v>1</v>
      </c>
      <c r="R995" t="s">
        <v>122</v>
      </c>
      <c r="S995" s="7" t="s">
        <v>2054</v>
      </c>
      <c r="T995" s="7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17">
        <f t="shared" si="60"/>
        <v>52.496810772501767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 s="11">
        <f t="shared" si="62"/>
        <v>41929.208333333336</v>
      </c>
      <c r="N996">
        <v>1414040400</v>
      </c>
      <c r="O996" s="11">
        <f t="shared" si="63"/>
        <v>41935.208333333336</v>
      </c>
      <c r="P996" t="b">
        <v>0</v>
      </c>
      <c r="Q996" t="b">
        <v>1</v>
      </c>
      <c r="R996" t="s">
        <v>206</v>
      </c>
      <c r="S996" s="7" t="s">
        <v>2047</v>
      </c>
      <c r="T996" s="7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17">
        <f t="shared" si="60"/>
        <v>157.46762589928059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 s="11">
        <f t="shared" si="62"/>
        <v>43408.208333333328</v>
      </c>
      <c r="N997">
        <v>1543816800</v>
      </c>
      <c r="O997" s="11">
        <f t="shared" si="63"/>
        <v>43437.25</v>
      </c>
      <c r="P997" t="b">
        <v>0</v>
      </c>
      <c r="Q997" t="b">
        <v>1</v>
      </c>
      <c r="R997" t="s">
        <v>17</v>
      </c>
      <c r="S997" s="7" t="s">
        <v>2033</v>
      </c>
      <c r="T997" s="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 s="17">
        <f t="shared" si="60"/>
        <v>72.939393939393938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 s="11">
        <f t="shared" si="62"/>
        <v>41276.25</v>
      </c>
      <c r="N998">
        <v>1359698400</v>
      </c>
      <c r="O998" s="11">
        <f t="shared" si="63"/>
        <v>41306.25</v>
      </c>
      <c r="P998" t="b">
        <v>0</v>
      </c>
      <c r="Q998" t="b">
        <v>0</v>
      </c>
      <c r="R998" t="s">
        <v>33</v>
      </c>
      <c r="S998" s="7" t="s">
        <v>2039</v>
      </c>
      <c r="T998" s="7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 s="17">
        <f t="shared" si="60"/>
        <v>60.565789473684205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 s="11">
        <f t="shared" si="62"/>
        <v>41659.25</v>
      </c>
      <c r="N999">
        <v>1390629600</v>
      </c>
      <c r="O999" s="11">
        <f t="shared" si="63"/>
        <v>41664.25</v>
      </c>
      <c r="P999" t="b">
        <v>0</v>
      </c>
      <c r="Q999" t="b">
        <v>0</v>
      </c>
      <c r="R999" t="s">
        <v>33</v>
      </c>
      <c r="S999" s="7" t="s">
        <v>2039</v>
      </c>
      <c r="T999" s="7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17">
        <f t="shared" si="60"/>
        <v>56.791291291291287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 s="11">
        <f t="shared" si="62"/>
        <v>40220.25</v>
      </c>
      <c r="N1000">
        <v>1267077600</v>
      </c>
      <c r="O1000" s="11">
        <f t="shared" si="63"/>
        <v>40234.25</v>
      </c>
      <c r="P1000" t="b">
        <v>0</v>
      </c>
      <c r="Q1000" t="b">
        <v>1</v>
      </c>
      <c r="R1000" t="s">
        <v>60</v>
      </c>
      <c r="S1000" s="7" t="s">
        <v>2035</v>
      </c>
      <c r="T1000" s="7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17">
        <f t="shared" si="60"/>
        <v>56.542754275427541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 s="11">
        <f t="shared" si="62"/>
        <v>42550.208333333328</v>
      </c>
      <c r="N1001">
        <v>1467781200</v>
      </c>
      <c r="O1001" s="11">
        <f t="shared" si="63"/>
        <v>42557.208333333328</v>
      </c>
      <c r="P1001" t="b">
        <v>0</v>
      </c>
      <c r="Q1001" t="b">
        <v>0</v>
      </c>
      <c r="R1001" t="s">
        <v>17</v>
      </c>
      <c r="S1001" s="7" t="s">
        <v>2033</v>
      </c>
      <c r="T1001" s="7" t="s">
        <v>2034</v>
      </c>
    </row>
  </sheetData>
  <autoFilter ref="G1:G1001" xr:uid="{00000000-0001-0000-0000-000000000000}"/>
  <conditionalFormatting sqref="F1:G1048576">
    <cfRule type="cellIs" dxfId="17" priority="15" operator="equal">
      <formula>"live"</formula>
    </cfRule>
    <cfRule type="cellIs" dxfId="16" priority="16" operator="equal">
      <formula>"canceled"</formula>
    </cfRule>
    <cfRule type="cellIs" dxfId="15" priority="17" operator="equal">
      <formula>"failed"</formula>
    </cfRule>
    <cfRule type="cellIs" dxfId="14" priority="18" operator="equal">
      <formula>"successful"</formula>
    </cfRule>
  </conditionalFormatting>
  <conditionalFormatting sqref="G1:G1048576">
    <cfRule type="colorScale" priority="19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877B8-2D0C-45EB-8ABB-627EECFCC199}">
  <dimension ref="A2:B6"/>
  <sheetViews>
    <sheetView tabSelected="1" workbookViewId="0">
      <selection activeCell="C5" sqref="C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2" spans="1:2" x14ac:dyDescent="0.25">
      <c r="A2" s="8" t="s">
        <v>6</v>
      </c>
      <c r="B2" t="s">
        <v>2069</v>
      </c>
    </row>
    <row r="4" spans="1:2" x14ac:dyDescent="0.25">
      <c r="A4" s="8" t="s">
        <v>2066</v>
      </c>
      <c r="B4" s="8" t="s">
        <v>2070</v>
      </c>
    </row>
    <row r="5" spans="1:2" x14ac:dyDescent="0.25">
      <c r="A5" s="8" t="s">
        <v>2067</v>
      </c>
      <c r="B5" t="s">
        <v>2068</v>
      </c>
    </row>
    <row r="6" spans="1:2" x14ac:dyDescent="0.25">
      <c r="A6" s="9" t="s">
        <v>2068</v>
      </c>
      <c r="B6" s="18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5D5CA-EA3D-4282-863C-55873D2F4C40}">
  <dimension ref="A1:F30"/>
  <sheetViews>
    <sheetView workbookViewId="0">
      <selection activeCell="M33" sqref="M3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8" t="s">
        <v>2032</v>
      </c>
      <c r="B1" t="s">
        <v>2069</v>
      </c>
    </row>
    <row r="2" spans="1:6" x14ac:dyDescent="0.25">
      <c r="A2" s="8" t="s">
        <v>6</v>
      </c>
      <c r="B2" t="s">
        <v>2069</v>
      </c>
    </row>
    <row r="4" spans="1:6" x14ac:dyDescent="0.25">
      <c r="A4" s="8" t="s">
        <v>2066</v>
      </c>
      <c r="B4" s="8" t="s">
        <v>2070</v>
      </c>
    </row>
    <row r="5" spans="1:6" x14ac:dyDescent="0.25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9" t="s">
        <v>2065</v>
      </c>
      <c r="E7">
        <v>4</v>
      </c>
      <c r="F7">
        <v>4</v>
      </c>
    </row>
    <row r="8" spans="1:6" x14ac:dyDescent="0.25">
      <c r="A8" s="9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9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9" t="s">
        <v>2043</v>
      </c>
      <c r="C10">
        <v>8</v>
      </c>
      <c r="E10">
        <v>10</v>
      </c>
      <c r="F10">
        <v>18</v>
      </c>
    </row>
    <row r="11" spans="1:6" x14ac:dyDescent="0.25">
      <c r="A11" s="9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9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9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9" t="s">
        <v>2057</v>
      </c>
      <c r="C15">
        <v>3</v>
      </c>
      <c r="E15">
        <v>4</v>
      </c>
      <c r="F15">
        <v>7</v>
      </c>
    </row>
    <row r="16" spans="1:6" x14ac:dyDescent="0.25">
      <c r="A16" s="9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9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9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9" t="s">
        <v>2056</v>
      </c>
      <c r="C20">
        <v>4</v>
      </c>
      <c r="E20">
        <v>4</v>
      </c>
      <c r="F20">
        <v>8</v>
      </c>
    </row>
    <row r="21" spans="1:6" x14ac:dyDescent="0.25">
      <c r="A21" s="9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9" t="s">
        <v>2063</v>
      </c>
      <c r="C22">
        <v>9</v>
      </c>
      <c r="E22">
        <v>5</v>
      </c>
      <c r="F22">
        <v>14</v>
      </c>
    </row>
    <row r="23" spans="1:6" x14ac:dyDescent="0.25">
      <c r="A23" s="9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9" t="s">
        <v>2059</v>
      </c>
      <c r="C25">
        <v>7</v>
      </c>
      <c r="E25">
        <v>14</v>
      </c>
      <c r="F25">
        <v>21</v>
      </c>
    </row>
    <row r="26" spans="1:6" x14ac:dyDescent="0.25">
      <c r="A26" s="9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9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9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9" t="s">
        <v>2062</v>
      </c>
      <c r="E29">
        <v>3</v>
      </c>
      <c r="F29">
        <v>3</v>
      </c>
    </row>
    <row r="30" spans="1:6" x14ac:dyDescent="0.25">
      <c r="A30" s="9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4D89-F41F-4C3A-8BA1-FA7D6D427E03}">
  <dimension ref="A1:E18"/>
  <sheetViews>
    <sheetView workbookViewId="0"/>
  </sheetViews>
  <sheetFormatPr defaultRowHeight="15.75" x14ac:dyDescent="0.25"/>
  <cols>
    <col min="1" max="1" width="27.125" bestFit="1" customWidth="1"/>
    <col min="2" max="2" width="16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8" t="s">
        <v>2085</v>
      </c>
      <c r="B1" t="s">
        <v>2086</v>
      </c>
    </row>
    <row r="2" spans="1:5" x14ac:dyDescent="0.25">
      <c r="A2" s="8" t="s">
        <v>2032</v>
      </c>
      <c r="B2" t="s">
        <v>2069</v>
      </c>
    </row>
    <row r="4" spans="1:5" x14ac:dyDescent="0.25">
      <c r="A4" s="8" t="s">
        <v>2066</v>
      </c>
      <c r="B4" s="8" t="s">
        <v>2070</v>
      </c>
    </row>
    <row r="5" spans="1:5" x14ac:dyDescent="0.25">
      <c r="A5" s="8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5">
      <c r="A6" s="9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9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9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9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9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9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9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9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9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9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9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9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9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42218-544C-4CE4-9D1A-36FBAF72422C}">
  <dimension ref="A1:H13"/>
  <sheetViews>
    <sheetView zoomScaleNormal="100" workbookViewId="0">
      <selection activeCell="D3" sqref="D3"/>
    </sheetView>
  </sheetViews>
  <sheetFormatPr defaultRowHeight="15.75" x14ac:dyDescent="0.25"/>
  <cols>
    <col min="1" max="1" width="26.375" customWidth="1"/>
    <col min="2" max="2" width="11.5" customWidth="1"/>
    <col min="4" max="4" width="10.5" customWidth="1"/>
    <col min="5" max="5" width="12.625" customWidth="1"/>
    <col min="6" max="6" width="11.625" style="4" customWidth="1"/>
    <col min="7" max="7" width="9" style="4"/>
    <col min="8" max="8" width="10.75" style="4" customWidth="1"/>
    <col min="15" max="15" width="14.5" bestFit="1" customWidth="1"/>
  </cols>
  <sheetData>
    <row r="1" spans="1:8" x14ac:dyDescent="0.25">
      <c r="A1" s="13" t="s">
        <v>2087</v>
      </c>
      <c r="B1" s="13" t="s">
        <v>2088</v>
      </c>
      <c r="C1" s="13" t="s">
        <v>2089</v>
      </c>
      <c r="D1" s="13" t="s">
        <v>2090</v>
      </c>
      <c r="E1" s="13" t="s">
        <v>2091</v>
      </c>
      <c r="F1" s="14" t="s">
        <v>2092</v>
      </c>
      <c r="G1" s="14" t="s">
        <v>2093</v>
      </c>
      <c r="H1" s="14" t="s">
        <v>2094</v>
      </c>
    </row>
    <row r="2" spans="1:8" x14ac:dyDescent="0.25">
      <c r="A2" t="s">
        <v>2095</v>
      </c>
      <c r="B2">
        <f>COUNTIFS(Crowdfunding!D:D,"&lt; 1000",Crowdfunding!F:F,"successful")</f>
        <v>30</v>
      </c>
      <c r="C2">
        <f>COUNTIFS(Crowdfunding!D:D,"&lt; 1000",Crowdfunding!F:F,"failed")</f>
        <v>20</v>
      </c>
      <c r="D2">
        <f>COUNTIFS(Crowdfunding!D:D,"&lt; 1000",Crowdfunding!F:F,"canceled")</f>
        <v>1</v>
      </c>
      <c r="E2">
        <f>SUM(B2:D2)</f>
        <v>51</v>
      </c>
      <c r="F2" s="4">
        <f>VALUE(B2/E2)</f>
        <v>0.58823529411764708</v>
      </c>
      <c r="G2" s="4">
        <f>VALUE(C2/E2)</f>
        <v>0.39215686274509803</v>
      </c>
      <c r="H2" s="4">
        <f>VALUE(D2/E2)</f>
        <v>1.9607843137254902E-2</v>
      </c>
    </row>
    <row r="3" spans="1:8" x14ac:dyDescent="0.25">
      <c r="A3" t="s">
        <v>2096</v>
      </c>
      <c r="B3">
        <f>COUNTIFS(Crowdfunding!D:D,"&gt;=1000",Crowdfunding!D:D,"&lt;=4999",Crowdfunding!F:F,"successful")</f>
        <v>191</v>
      </c>
      <c r="C3">
        <f>COUNTIFS(Crowdfunding!D:D,"&gt;=1000",Crowdfunding!D:D,"&lt;=4999",Crowdfunding!F:F,"failed")</f>
        <v>38</v>
      </c>
      <c r="D3">
        <f>COUNTIFS(Crowdfunding!D:D,"&gt;=1000",Crowdfunding!D:D,"&lt;=4999",Crowdfunding!F:F,"canceled")</f>
        <v>2</v>
      </c>
      <c r="E3">
        <f t="shared" ref="E3:E13" si="0">SUM(B3:D3)</f>
        <v>231</v>
      </c>
      <c r="F3" s="4">
        <f t="shared" ref="F3:F13" si="1">VALUE(B3/E3)</f>
        <v>0.82683982683982682</v>
      </c>
      <c r="G3" s="4">
        <f t="shared" ref="G3:G13" si="2">VALUE(C3/E3)</f>
        <v>0.16450216450216451</v>
      </c>
      <c r="H3" s="4">
        <f t="shared" ref="H3:H13" si="3">VALUE(D3/E3)</f>
        <v>8.658008658008658E-3</v>
      </c>
    </row>
    <row r="4" spans="1:8" x14ac:dyDescent="0.25">
      <c r="A4" t="s">
        <v>2097</v>
      </c>
      <c r="B4">
        <f>COUNTIFS(Crowdfunding!D:D,"&gt;=5000",Crowdfunding!D:D,"&lt;=9999",Crowdfunding!F:F,"successful")</f>
        <v>164</v>
      </c>
      <c r="C4">
        <f>COUNTIFS(Crowdfunding!D:D,"&gt;=5000",Crowdfunding!D:D,"&lt;=9999",Crowdfunding!F:F,"failed")</f>
        <v>126</v>
      </c>
      <c r="D4">
        <f>COUNTIFS(Crowdfunding!D:D,"&gt;=5000",Crowdfunding!D:D,"&lt;=9999",Crowdfunding!F:F,"canceled")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5">
      <c r="A5" t="s">
        <v>2098</v>
      </c>
      <c r="B5">
        <f>COUNTIFS(Crowdfunding!D:D,"&gt;=10000",Crowdfunding!D:D,"&lt;=14999",Crowdfunding!F:F,"successful")</f>
        <v>4</v>
      </c>
      <c r="C5">
        <f>COUNTIFS(Crowdfunding!D:D,"&gt;=10000",Crowdfunding!D:D,"&lt;=14999",Crowdfunding!F:F,"failed")</f>
        <v>5</v>
      </c>
      <c r="D5">
        <f>COUNTIFS(Crowdfunding!D:D,"&gt;=10000",Crowdfunding!D:D,"&lt;=14999",Crowdfunding!F:F,"canceled")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5">
      <c r="A6" t="s">
        <v>2099</v>
      </c>
      <c r="B6">
        <f>COUNTIFS(Crowdfunding!D:D,"&gt;=15000",Crowdfunding!D:D,"&lt;=19999",Crowdfunding!F:F,"successful")</f>
        <v>10</v>
      </c>
      <c r="C6">
        <f>COUNTIFS(Crowdfunding!D:D,"&gt;=15000",Crowdfunding!D:D,"&lt;=19999",Crowdfunding!F:F,"failed")</f>
        <v>0</v>
      </c>
      <c r="D6">
        <f>COUNTIFS(Crowdfunding!D:D,"&gt;=15000",Crowdfunding!D:D,"&lt;=19999",Crowdfunding!F:F,"canceled")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5">
      <c r="A7" t="s">
        <v>2100</v>
      </c>
      <c r="B7">
        <f>COUNTIFS(Crowdfunding!D:D,"&gt;=20000",Crowdfunding!D:D,"&lt;=24999",Crowdfunding!F:F,"successful")</f>
        <v>7</v>
      </c>
      <c r="C7">
        <f>COUNTIFS(Crowdfunding!D:D,"&gt;=20000",Crowdfunding!D:D,"&lt;=24999",Crowdfunding!F:F,"failed")</f>
        <v>0</v>
      </c>
      <c r="D7">
        <f>COUNTIFS(Crowdfunding!D:D,"&gt;=20000",Crowdfunding!D:D,"&lt;=24999",Crowdfunding!F:F, 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t="s">
        <v>2101</v>
      </c>
      <c r="B8">
        <f>COUNTIFS(Crowdfunding!D:D,"&gt;=25000",Crowdfunding!D:D,"&lt;=29999",Crowdfunding!F:F,"successful")</f>
        <v>11</v>
      </c>
      <c r="C8">
        <f>COUNTIFS(Crowdfunding!D:D,"&gt;=25000",Crowdfunding!D:D,"&lt;=29999",Crowdfunding!F:F,"failed")</f>
        <v>3</v>
      </c>
      <c r="D8">
        <f>COUNTIFS(Crowdfunding!D:D,"&gt;=25000",Crowdfunding!D:D,"&lt;=29999",Crowdfunding!F:F,"canceled")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5">
      <c r="A9" t="s">
        <v>2102</v>
      </c>
      <c r="B9">
        <f>COUNTIFS(Crowdfunding!D:D,"&gt;=30000",Crowdfunding!D:D,"&lt;=34999",Crowdfunding!F:F,"successful")</f>
        <v>7</v>
      </c>
      <c r="C9">
        <f>COUNTIFS(Crowdfunding!D:D,"&gt;=30000",Crowdfunding!D:D,"&lt;=34999",Crowdfunding!F:F,"failed")</f>
        <v>0</v>
      </c>
      <c r="D9">
        <f>COUNTIFS(Crowdfunding!D:D,"&gt;=30000",Crowdfunding!D:D,"&lt;=34999",Crowdfunding!F:F, 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t="s">
        <v>2103</v>
      </c>
      <c r="B10">
        <f>COUNTIFS(Crowdfunding!D:D,"&gt;=35000",Crowdfunding!D:D,"&lt;=39999",Crowdfunding!F:F,"successful")</f>
        <v>8</v>
      </c>
      <c r="C10">
        <f>COUNTIFS(Crowdfunding!D:D,"&gt;=35000",Crowdfunding!D:D,"&lt;=39999",Crowdfunding!F:F,"failed")</f>
        <v>3</v>
      </c>
      <c r="D10">
        <f>COUNTIFS(Crowdfunding!D:D,"&gt;=35000",Crowdfunding!D:D,"&lt;=39999",Crowdfunding!F:F,"canceled")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5">
      <c r="A11" t="s">
        <v>2104</v>
      </c>
      <c r="B11">
        <f>COUNTIFS(Crowdfunding!D:D,"&gt;=40000",Crowdfunding!D:D,"&lt;=44999",Crowdfunding!F:F,"successful")</f>
        <v>11</v>
      </c>
      <c r="C11">
        <f>COUNTIFS(Crowdfunding!D:D,"&gt;=40000",Crowdfunding!D:D,"&lt;=44999",Crowdfunding!F:F,"failed")</f>
        <v>3</v>
      </c>
      <c r="D11">
        <f>COUNTIFS(Crowdfunding!D:D,"&gt;40000",Crowdfunding!D:D,"&lt;=44999",Crowdfunding!F:F, 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5">
      <c r="A12" t="s">
        <v>2105</v>
      </c>
      <c r="B12">
        <f>COUNTIFS(Crowdfunding!D:D,"&gt;=45000",Crowdfunding!D:D,"&lt;=49999",Crowdfunding!F:F,"successful")</f>
        <v>8</v>
      </c>
      <c r="C12">
        <f>COUNTIFS(Crowdfunding!D:D,"&gt;=45000",Crowdfunding!D:D,"&lt;=49999",Crowdfunding!F:F,"failed")</f>
        <v>3</v>
      </c>
      <c r="D12">
        <f>COUNTIFS(Crowdfunding!D:D,"&gt;=45000",Crowdfunding!D:D,"&lt;=49999",Crowdfunding!F:F,"canceled")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5">
      <c r="A13" t="s">
        <v>2106</v>
      </c>
      <c r="B13">
        <f>COUNTIFS(Crowdfunding!D:D,"&gt;=50000",Crowdfunding!F:F,"successful")</f>
        <v>114</v>
      </c>
      <c r="C13">
        <f>COUNTIFS(Crowdfunding!D:D,"&gt;=50000",Crowdfunding!F:F,"failed")</f>
        <v>163</v>
      </c>
      <c r="D13">
        <f>COUNTIFS(Crowdfunding!D:D,"&gt;=50000",Crowdfunding!F:F,"canceled")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AA7D3-E469-4796-8A12-9A9F52024986}">
  <dimension ref="A1:N1001"/>
  <sheetViews>
    <sheetView workbookViewId="0">
      <selection activeCell="I2" sqref="I2"/>
    </sheetView>
  </sheetViews>
  <sheetFormatPr defaultRowHeight="15.75" x14ac:dyDescent="0.25"/>
  <cols>
    <col min="2" max="2" width="14.375" customWidth="1"/>
    <col min="4" max="5" width="14.375" customWidth="1"/>
    <col min="7" max="7" width="15.875" customWidth="1"/>
    <col min="8" max="8" width="12.125" customWidth="1"/>
    <col min="9" max="9" width="10.25" customWidth="1"/>
    <col min="13" max="14" width="13" customWidth="1"/>
  </cols>
  <sheetData>
    <row r="1" spans="1:14" x14ac:dyDescent="0.25">
      <c r="A1" s="13" t="s">
        <v>2107</v>
      </c>
      <c r="B1" s="13" t="s">
        <v>5</v>
      </c>
      <c r="C1" s="13" t="s">
        <v>2107</v>
      </c>
      <c r="D1" s="13" t="s">
        <v>5</v>
      </c>
      <c r="G1" t="s">
        <v>2113</v>
      </c>
      <c r="H1" t="s">
        <v>2115</v>
      </c>
      <c r="I1" t="s">
        <v>2114</v>
      </c>
      <c r="M1" s="1"/>
      <c r="N1" s="1"/>
    </row>
    <row r="2" spans="1:14" x14ac:dyDescent="0.25">
      <c r="A2" t="s">
        <v>20</v>
      </c>
      <c r="B2">
        <v>158</v>
      </c>
      <c r="C2" t="s">
        <v>14</v>
      </c>
      <c r="D2">
        <v>0</v>
      </c>
      <c r="G2" t="s">
        <v>2108</v>
      </c>
      <c r="H2" s="15">
        <f t="shared" ref="H2" si="0">AVERAGE(B:B)</f>
        <v>851.14690265486729</v>
      </c>
      <c r="I2" s="15">
        <f t="shared" ref="I2" si="1">AVERAGE(D2:D365)</f>
        <v>585.61538461538464</v>
      </c>
    </row>
    <row r="3" spans="1:14" x14ac:dyDescent="0.25">
      <c r="A3" t="s">
        <v>20</v>
      </c>
      <c r="B3">
        <v>1425</v>
      </c>
      <c r="C3" t="s">
        <v>14</v>
      </c>
      <c r="D3">
        <v>24</v>
      </c>
      <c r="G3" t="s">
        <v>2109</v>
      </c>
      <c r="H3">
        <f>MEDIAN(B2:B566)</f>
        <v>201</v>
      </c>
      <c r="I3">
        <f>MEDIAN(D2:D365)</f>
        <v>114.5</v>
      </c>
    </row>
    <row r="4" spans="1:14" x14ac:dyDescent="0.25">
      <c r="A4" t="s">
        <v>20</v>
      </c>
      <c r="B4">
        <v>174</v>
      </c>
      <c r="C4" t="s">
        <v>14</v>
      </c>
      <c r="D4">
        <v>53</v>
      </c>
      <c r="G4" t="s">
        <v>2111</v>
      </c>
      <c r="H4">
        <f>MIN(B2:B566)</f>
        <v>16</v>
      </c>
      <c r="I4">
        <f>MIN(D2:D365)</f>
        <v>0</v>
      </c>
    </row>
    <row r="5" spans="1:14" x14ac:dyDescent="0.25">
      <c r="A5" t="s">
        <v>20</v>
      </c>
      <c r="B5">
        <v>227</v>
      </c>
      <c r="C5" t="s">
        <v>14</v>
      </c>
      <c r="D5">
        <v>18</v>
      </c>
      <c r="G5" t="s">
        <v>2112</v>
      </c>
      <c r="H5">
        <f>MAX(B2:B566)</f>
        <v>7295</v>
      </c>
      <c r="I5">
        <f>MAX(D2:D365)</f>
        <v>6080</v>
      </c>
    </row>
    <row r="6" spans="1:14" x14ac:dyDescent="0.25">
      <c r="A6" t="s">
        <v>20</v>
      </c>
      <c r="B6">
        <v>220</v>
      </c>
      <c r="C6" t="s">
        <v>14</v>
      </c>
      <c r="D6">
        <v>44</v>
      </c>
      <c r="G6" t="s">
        <v>2116</v>
      </c>
      <c r="H6" s="15">
        <f>_xlfn.VAR.P(B2:B566)</f>
        <v>1603373.7324019109</v>
      </c>
      <c r="I6">
        <f>_xlfn.VAR.P(D2:D365)</f>
        <v>921574.68174133555</v>
      </c>
    </row>
    <row r="7" spans="1:14" x14ac:dyDescent="0.25">
      <c r="A7" t="s">
        <v>20</v>
      </c>
      <c r="B7">
        <v>98</v>
      </c>
      <c r="C7" t="s">
        <v>14</v>
      </c>
      <c r="D7">
        <v>27</v>
      </c>
      <c r="G7" t="s">
        <v>2110</v>
      </c>
      <c r="H7" s="15">
        <f>_xlfn.STDEV.P(B2:B566)</f>
        <v>1266.2439466397898</v>
      </c>
      <c r="I7" s="15">
        <f>_xlfn.STDEV.P(D2:D365)</f>
        <v>959.98681331637863</v>
      </c>
    </row>
    <row r="8" spans="1:14" x14ac:dyDescent="0.25">
      <c r="A8" t="s">
        <v>20</v>
      </c>
      <c r="B8">
        <v>100</v>
      </c>
      <c r="C8" t="s">
        <v>14</v>
      </c>
      <c r="D8">
        <v>55</v>
      </c>
    </row>
    <row r="9" spans="1:14" x14ac:dyDescent="0.25">
      <c r="A9" t="s">
        <v>20</v>
      </c>
      <c r="B9">
        <v>1249</v>
      </c>
      <c r="C9" t="s">
        <v>14</v>
      </c>
      <c r="D9">
        <v>200</v>
      </c>
      <c r="G9" t="s">
        <v>2117</v>
      </c>
    </row>
    <row r="10" spans="1:14" x14ac:dyDescent="0.25">
      <c r="A10" t="s">
        <v>20</v>
      </c>
      <c r="B10">
        <v>1396</v>
      </c>
      <c r="C10" t="s">
        <v>14</v>
      </c>
      <c r="D10">
        <v>452</v>
      </c>
    </row>
    <row r="11" spans="1:14" x14ac:dyDescent="0.25">
      <c r="A11" t="s">
        <v>20</v>
      </c>
      <c r="B11">
        <v>890</v>
      </c>
      <c r="C11" t="s">
        <v>14</v>
      </c>
      <c r="D11">
        <v>674</v>
      </c>
    </row>
    <row r="12" spans="1:14" x14ac:dyDescent="0.25">
      <c r="A12" t="s">
        <v>20</v>
      </c>
      <c r="B12">
        <v>142</v>
      </c>
      <c r="C12" t="s">
        <v>14</v>
      </c>
      <c r="D12">
        <v>558</v>
      </c>
    </row>
    <row r="13" spans="1:14" x14ac:dyDescent="0.25">
      <c r="A13" t="s">
        <v>20</v>
      </c>
      <c r="B13">
        <v>2673</v>
      </c>
      <c r="C13" t="s">
        <v>14</v>
      </c>
      <c r="D13">
        <v>15</v>
      </c>
    </row>
    <row r="14" spans="1:14" x14ac:dyDescent="0.25">
      <c r="A14" t="s">
        <v>20</v>
      </c>
      <c r="B14">
        <v>163</v>
      </c>
      <c r="C14" t="s">
        <v>14</v>
      </c>
      <c r="D14">
        <v>2307</v>
      </c>
    </row>
    <row r="15" spans="1:14" x14ac:dyDescent="0.25">
      <c r="A15" t="s">
        <v>20</v>
      </c>
      <c r="B15">
        <v>2220</v>
      </c>
      <c r="C15" t="s">
        <v>14</v>
      </c>
      <c r="D15">
        <v>88</v>
      </c>
    </row>
    <row r="16" spans="1:14" x14ac:dyDescent="0.25">
      <c r="A16" t="s">
        <v>20</v>
      </c>
      <c r="B16">
        <v>1606</v>
      </c>
      <c r="C16" t="s">
        <v>14</v>
      </c>
      <c r="D16">
        <v>48</v>
      </c>
    </row>
    <row r="17" spans="1:4" x14ac:dyDescent="0.25">
      <c r="A17" t="s">
        <v>20</v>
      </c>
      <c r="B17">
        <v>129</v>
      </c>
      <c r="C17" t="s">
        <v>14</v>
      </c>
      <c r="D17">
        <v>1</v>
      </c>
    </row>
    <row r="18" spans="1:4" x14ac:dyDescent="0.25">
      <c r="A18" t="s">
        <v>20</v>
      </c>
      <c r="B18">
        <v>226</v>
      </c>
      <c r="C18" t="s">
        <v>14</v>
      </c>
      <c r="D18">
        <v>1467</v>
      </c>
    </row>
    <row r="19" spans="1:4" x14ac:dyDescent="0.25">
      <c r="A19" t="s">
        <v>20</v>
      </c>
      <c r="B19">
        <v>5419</v>
      </c>
      <c r="C19" t="s">
        <v>14</v>
      </c>
      <c r="D19">
        <v>75</v>
      </c>
    </row>
    <row r="20" spans="1:4" x14ac:dyDescent="0.25">
      <c r="A20" t="s">
        <v>20</v>
      </c>
      <c r="B20">
        <v>165</v>
      </c>
      <c r="C20" t="s">
        <v>14</v>
      </c>
      <c r="D20">
        <v>120</v>
      </c>
    </row>
    <row r="21" spans="1:4" x14ac:dyDescent="0.25">
      <c r="A21" t="s">
        <v>20</v>
      </c>
      <c r="B21">
        <v>1965</v>
      </c>
      <c r="C21" t="s">
        <v>14</v>
      </c>
      <c r="D21">
        <v>2253</v>
      </c>
    </row>
    <row r="22" spans="1:4" x14ac:dyDescent="0.25">
      <c r="A22" t="s">
        <v>20</v>
      </c>
      <c r="B22">
        <v>16</v>
      </c>
      <c r="C22" t="s">
        <v>14</v>
      </c>
      <c r="D22">
        <v>5</v>
      </c>
    </row>
    <row r="23" spans="1:4" x14ac:dyDescent="0.25">
      <c r="A23" t="s">
        <v>20</v>
      </c>
      <c r="B23">
        <v>107</v>
      </c>
      <c r="C23" t="s">
        <v>14</v>
      </c>
      <c r="D23">
        <v>38</v>
      </c>
    </row>
    <row r="24" spans="1:4" x14ac:dyDescent="0.25">
      <c r="A24" t="s">
        <v>20</v>
      </c>
      <c r="B24">
        <v>134</v>
      </c>
      <c r="C24" t="s">
        <v>14</v>
      </c>
      <c r="D24">
        <v>12</v>
      </c>
    </row>
    <row r="25" spans="1:4" x14ac:dyDescent="0.25">
      <c r="A25" t="s">
        <v>20</v>
      </c>
      <c r="B25">
        <v>198</v>
      </c>
      <c r="C25" t="s">
        <v>14</v>
      </c>
      <c r="D25">
        <v>1684</v>
      </c>
    </row>
    <row r="26" spans="1:4" x14ac:dyDescent="0.25">
      <c r="A26" t="s">
        <v>20</v>
      </c>
      <c r="B26">
        <v>111</v>
      </c>
      <c r="C26" t="s">
        <v>14</v>
      </c>
      <c r="D26">
        <v>56</v>
      </c>
    </row>
    <row r="27" spans="1:4" x14ac:dyDescent="0.25">
      <c r="A27" t="s">
        <v>20</v>
      </c>
      <c r="B27">
        <v>222</v>
      </c>
      <c r="C27" t="s">
        <v>14</v>
      </c>
      <c r="D27">
        <v>838</v>
      </c>
    </row>
    <row r="28" spans="1:4" x14ac:dyDescent="0.25">
      <c r="A28" t="s">
        <v>20</v>
      </c>
      <c r="B28">
        <v>6212</v>
      </c>
      <c r="C28" t="s">
        <v>14</v>
      </c>
      <c r="D28">
        <v>1000</v>
      </c>
    </row>
    <row r="29" spans="1:4" x14ac:dyDescent="0.25">
      <c r="A29" t="s">
        <v>20</v>
      </c>
      <c r="B29">
        <v>98</v>
      </c>
      <c r="C29" t="s">
        <v>14</v>
      </c>
      <c r="D29">
        <v>1482</v>
      </c>
    </row>
    <row r="30" spans="1:4" x14ac:dyDescent="0.25">
      <c r="A30" t="s">
        <v>20</v>
      </c>
      <c r="B30">
        <v>92</v>
      </c>
      <c r="C30" t="s">
        <v>14</v>
      </c>
      <c r="D30">
        <v>106</v>
      </c>
    </row>
    <row r="31" spans="1:4" x14ac:dyDescent="0.25">
      <c r="A31" t="s">
        <v>20</v>
      </c>
      <c r="B31">
        <v>149</v>
      </c>
      <c r="C31" t="s">
        <v>14</v>
      </c>
      <c r="D31">
        <v>679</v>
      </c>
    </row>
    <row r="32" spans="1:4" x14ac:dyDescent="0.25">
      <c r="A32" t="s">
        <v>20</v>
      </c>
      <c r="B32">
        <v>2431</v>
      </c>
      <c r="C32" t="s">
        <v>14</v>
      </c>
      <c r="D32">
        <v>1220</v>
      </c>
    </row>
    <row r="33" spans="1:4" x14ac:dyDescent="0.25">
      <c r="A33" t="s">
        <v>20</v>
      </c>
      <c r="B33">
        <v>303</v>
      </c>
      <c r="C33" t="s">
        <v>14</v>
      </c>
      <c r="D33">
        <v>1</v>
      </c>
    </row>
    <row r="34" spans="1:4" x14ac:dyDescent="0.25">
      <c r="A34" t="s">
        <v>20</v>
      </c>
      <c r="B34">
        <v>209</v>
      </c>
      <c r="C34" t="s">
        <v>14</v>
      </c>
      <c r="D34">
        <v>37</v>
      </c>
    </row>
    <row r="35" spans="1:4" x14ac:dyDescent="0.25">
      <c r="A35" t="s">
        <v>20</v>
      </c>
      <c r="B35">
        <v>131</v>
      </c>
      <c r="C35" t="s">
        <v>14</v>
      </c>
      <c r="D35">
        <v>60</v>
      </c>
    </row>
    <row r="36" spans="1:4" x14ac:dyDescent="0.25">
      <c r="A36" t="s">
        <v>20</v>
      </c>
      <c r="B36">
        <v>164</v>
      </c>
      <c r="C36" t="s">
        <v>14</v>
      </c>
      <c r="D36">
        <v>296</v>
      </c>
    </row>
    <row r="37" spans="1:4" x14ac:dyDescent="0.25">
      <c r="A37" t="s">
        <v>20</v>
      </c>
      <c r="B37">
        <v>201</v>
      </c>
      <c r="C37" t="s">
        <v>14</v>
      </c>
      <c r="D37">
        <v>3304</v>
      </c>
    </row>
    <row r="38" spans="1:4" x14ac:dyDescent="0.25">
      <c r="A38" t="s">
        <v>20</v>
      </c>
      <c r="B38">
        <v>211</v>
      </c>
      <c r="C38" t="s">
        <v>14</v>
      </c>
      <c r="D38">
        <v>73</v>
      </c>
    </row>
    <row r="39" spans="1:4" x14ac:dyDescent="0.25">
      <c r="A39" t="s">
        <v>20</v>
      </c>
      <c r="B39">
        <v>128</v>
      </c>
      <c r="C39" t="s">
        <v>14</v>
      </c>
      <c r="D39">
        <v>3387</v>
      </c>
    </row>
    <row r="40" spans="1:4" x14ac:dyDescent="0.25">
      <c r="A40" t="s">
        <v>20</v>
      </c>
      <c r="B40">
        <v>1600</v>
      </c>
      <c r="C40" t="s">
        <v>14</v>
      </c>
      <c r="D40">
        <v>662</v>
      </c>
    </row>
    <row r="41" spans="1:4" x14ac:dyDescent="0.25">
      <c r="A41" t="s">
        <v>20</v>
      </c>
      <c r="B41">
        <v>249</v>
      </c>
      <c r="C41" t="s">
        <v>14</v>
      </c>
      <c r="D41">
        <v>774</v>
      </c>
    </row>
    <row r="42" spans="1:4" x14ac:dyDescent="0.25">
      <c r="A42" t="s">
        <v>20</v>
      </c>
      <c r="B42">
        <v>236</v>
      </c>
      <c r="C42" t="s">
        <v>14</v>
      </c>
      <c r="D42">
        <v>672</v>
      </c>
    </row>
    <row r="43" spans="1:4" x14ac:dyDescent="0.25">
      <c r="A43" t="s">
        <v>20</v>
      </c>
      <c r="B43">
        <v>4065</v>
      </c>
      <c r="C43" t="s">
        <v>14</v>
      </c>
      <c r="D43">
        <v>940</v>
      </c>
    </row>
    <row r="44" spans="1:4" x14ac:dyDescent="0.25">
      <c r="A44" t="s">
        <v>20</v>
      </c>
      <c r="B44">
        <v>246</v>
      </c>
      <c r="C44" t="s">
        <v>14</v>
      </c>
      <c r="D44">
        <v>117</v>
      </c>
    </row>
    <row r="45" spans="1:4" x14ac:dyDescent="0.25">
      <c r="A45" t="s">
        <v>20</v>
      </c>
      <c r="B45">
        <v>2475</v>
      </c>
      <c r="C45" t="s">
        <v>14</v>
      </c>
      <c r="D45">
        <v>115</v>
      </c>
    </row>
    <row r="46" spans="1:4" x14ac:dyDescent="0.25">
      <c r="A46" t="s">
        <v>20</v>
      </c>
      <c r="B46">
        <v>76</v>
      </c>
      <c r="C46" t="s">
        <v>14</v>
      </c>
      <c r="D46">
        <v>326</v>
      </c>
    </row>
    <row r="47" spans="1:4" x14ac:dyDescent="0.25">
      <c r="A47" t="s">
        <v>20</v>
      </c>
      <c r="B47">
        <v>54</v>
      </c>
      <c r="C47" t="s">
        <v>14</v>
      </c>
      <c r="D47">
        <v>1</v>
      </c>
    </row>
    <row r="48" spans="1:4" x14ac:dyDescent="0.25">
      <c r="A48" t="s">
        <v>20</v>
      </c>
      <c r="B48">
        <v>88</v>
      </c>
      <c r="C48" t="s">
        <v>14</v>
      </c>
      <c r="D48">
        <v>1467</v>
      </c>
    </row>
    <row r="49" spans="1:4" x14ac:dyDescent="0.25">
      <c r="A49" t="s">
        <v>20</v>
      </c>
      <c r="B49">
        <v>85</v>
      </c>
      <c r="C49" t="s">
        <v>14</v>
      </c>
      <c r="D49">
        <v>5681</v>
      </c>
    </row>
    <row r="50" spans="1:4" x14ac:dyDescent="0.25">
      <c r="A50" t="s">
        <v>20</v>
      </c>
      <c r="B50">
        <v>170</v>
      </c>
      <c r="C50" t="s">
        <v>14</v>
      </c>
      <c r="D50">
        <v>1059</v>
      </c>
    </row>
    <row r="51" spans="1:4" x14ac:dyDescent="0.25">
      <c r="A51" t="s">
        <v>20</v>
      </c>
      <c r="B51">
        <v>330</v>
      </c>
      <c r="C51" t="s">
        <v>14</v>
      </c>
      <c r="D51">
        <v>1194</v>
      </c>
    </row>
    <row r="52" spans="1:4" x14ac:dyDescent="0.25">
      <c r="A52" t="s">
        <v>20</v>
      </c>
      <c r="B52">
        <v>127</v>
      </c>
      <c r="C52" t="s">
        <v>14</v>
      </c>
      <c r="D52">
        <v>30</v>
      </c>
    </row>
    <row r="53" spans="1:4" x14ac:dyDescent="0.25">
      <c r="A53" t="s">
        <v>20</v>
      </c>
      <c r="B53">
        <v>411</v>
      </c>
      <c r="C53" t="s">
        <v>14</v>
      </c>
      <c r="D53">
        <v>75</v>
      </c>
    </row>
    <row r="54" spans="1:4" x14ac:dyDescent="0.25">
      <c r="A54" t="s">
        <v>20</v>
      </c>
      <c r="B54">
        <v>180</v>
      </c>
      <c r="C54" t="s">
        <v>14</v>
      </c>
      <c r="D54">
        <v>955</v>
      </c>
    </row>
    <row r="55" spans="1:4" x14ac:dyDescent="0.25">
      <c r="A55" t="s">
        <v>20</v>
      </c>
      <c r="B55">
        <v>374</v>
      </c>
      <c r="C55" t="s">
        <v>14</v>
      </c>
      <c r="D55">
        <v>67</v>
      </c>
    </row>
    <row r="56" spans="1:4" x14ac:dyDescent="0.25">
      <c r="A56" t="s">
        <v>20</v>
      </c>
      <c r="B56">
        <v>71</v>
      </c>
      <c r="C56" t="s">
        <v>14</v>
      </c>
      <c r="D56">
        <v>5</v>
      </c>
    </row>
    <row r="57" spans="1:4" x14ac:dyDescent="0.25">
      <c r="A57" t="s">
        <v>20</v>
      </c>
      <c r="B57">
        <v>203</v>
      </c>
      <c r="C57" t="s">
        <v>14</v>
      </c>
      <c r="D57">
        <v>26</v>
      </c>
    </row>
    <row r="58" spans="1:4" x14ac:dyDescent="0.25">
      <c r="A58" t="s">
        <v>20</v>
      </c>
      <c r="B58">
        <v>113</v>
      </c>
      <c r="C58" t="s">
        <v>14</v>
      </c>
      <c r="D58">
        <v>1130</v>
      </c>
    </row>
    <row r="59" spans="1:4" x14ac:dyDescent="0.25">
      <c r="A59" t="s">
        <v>20</v>
      </c>
      <c r="B59">
        <v>96</v>
      </c>
      <c r="C59" t="s">
        <v>14</v>
      </c>
      <c r="D59">
        <v>782</v>
      </c>
    </row>
    <row r="60" spans="1:4" x14ac:dyDescent="0.25">
      <c r="A60" t="s">
        <v>20</v>
      </c>
      <c r="B60">
        <v>498</v>
      </c>
      <c r="C60" t="s">
        <v>14</v>
      </c>
      <c r="D60">
        <v>210</v>
      </c>
    </row>
    <row r="61" spans="1:4" x14ac:dyDescent="0.25">
      <c r="A61" t="s">
        <v>20</v>
      </c>
      <c r="B61">
        <v>180</v>
      </c>
      <c r="C61" t="s">
        <v>14</v>
      </c>
      <c r="D61">
        <v>136</v>
      </c>
    </row>
    <row r="62" spans="1:4" x14ac:dyDescent="0.25">
      <c r="A62" t="s">
        <v>20</v>
      </c>
      <c r="B62">
        <v>27</v>
      </c>
      <c r="C62" t="s">
        <v>14</v>
      </c>
      <c r="D62">
        <v>86</v>
      </c>
    </row>
    <row r="63" spans="1:4" x14ac:dyDescent="0.25">
      <c r="A63" t="s">
        <v>20</v>
      </c>
      <c r="B63">
        <v>2331</v>
      </c>
      <c r="C63" t="s">
        <v>14</v>
      </c>
      <c r="D63">
        <v>19</v>
      </c>
    </row>
    <row r="64" spans="1:4" x14ac:dyDescent="0.25">
      <c r="A64" t="s">
        <v>20</v>
      </c>
      <c r="B64">
        <v>113</v>
      </c>
      <c r="C64" t="s">
        <v>14</v>
      </c>
      <c r="D64">
        <v>886</v>
      </c>
    </row>
    <row r="65" spans="1:4" x14ac:dyDescent="0.25">
      <c r="A65" t="s">
        <v>20</v>
      </c>
      <c r="B65">
        <v>164</v>
      </c>
      <c r="C65" t="s">
        <v>14</v>
      </c>
      <c r="D65">
        <v>35</v>
      </c>
    </row>
    <row r="66" spans="1:4" x14ac:dyDescent="0.25">
      <c r="A66" t="s">
        <v>20</v>
      </c>
      <c r="B66">
        <v>164</v>
      </c>
      <c r="C66" t="s">
        <v>14</v>
      </c>
      <c r="D66">
        <v>24</v>
      </c>
    </row>
    <row r="67" spans="1:4" x14ac:dyDescent="0.25">
      <c r="A67" t="s">
        <v>20</v>
      </c>
      <c r="B67">
        <v>336</v>
      </c>
      <c r="C67" t="s">
        <v>14</v>
      </c>
      <c r="D67">
        <v>86</v>
      </c>
    </row>
    <row r="68" spans="1:4" x14ac:dyDescent="0.25">
      <c r="A68" t="s">
        <v>20</v>
      </c>
      <c r="B68">
        <v>1917</v>
      </c>
      <c r="C68" t="s">
        <v>14</v>
      </c>
      <c r="D68">
        <v>243</v>
      </c>
    </row>
    <row r="69" spans="1:4" x14ac:dyDescent="0.25">
      <c r="A69" t="s">
        <v>20</v>
      </c>
      <c r="B69">
        <v>95</v>
      </c>
      <c r="C69" t="s">
        <v>14</v>
      </c>
      <c r="D69">
        <v>65</v>
      </c>
    </row>
    <row r="70" spans="1:4" x14ac:dyDescent="0.25">
      <c r="A70" t="s">
        <v>20</v>
      </c>
      <c r="B70">
        <v>147</v>
      </c>
      <c r="C70" t="s">
        <v>14</v>
      </c>
      <c r="D70">
        <v>100</v>
      </c>
    </row>
    <row r="71" spans="1:4" x14ac:dyDescent="0.25">
      <c r="A71" t="s">
        <v>20</v>
      </c>
      <c r="B71">
        <v>86</v>
      </c>
      <c r="C71" t="s">
        <v>14</v>
      </c>
      <c r="D71">
        <v>168</v>
      </c>
    </row>
    <row r="72" spans="1:4" x14ac:dyDescent="0.25">
      <c r="A72" t="s">
        <v>20</v>
      </c>
      <c r="B72">
        <v>83</v>
      </c>
      <c r="C72" t="s">
        <v>14</v>
      </c>
      <c r="D72">
        <v>13</v>
      </c>
    </row>
    <row r="73" spans="1:4" x14ac:dyDescent="0.25">
      <c r="A73" t="s">
        <v>20</v>
      </c>
      <c r="B73">
        <v>676</v>
      </c>
      <c r="C73" t="s">
        <v>14</v>
      </c>
      <c r="D73">
        <v>1</v>
      </c>
    </row>
    <row r="74" spans="1:4" x14ac:dyDescent="0.25">
      <c r="A74" t="s">
        <v>20</v>
      </c>
      <c r="B74">
        <v>361</v>
      </c>
      <c r="C74" t="s">
        <v>14</v>
      </c>
      <c r="D74">
        <v>40</v>
      </c>
    </row>
    <row r="75" spans="1:4" x14ac:dyDescent="0.25">
      <c r="A75" t="s">
        <v>20</v>
      </c>
      <c r="B75">
        <v>131</v>
      </c>
      <c r="C75" t="s">
        <v>14</v>
      </c>
      <c r="D75">
        <v>226</v>
      </c>
    </row>
    <row r="76" spans="1:4" x14ac:dyDescent="0.25">
      <c r="A76" t="s">
        <v>20</v>
      </c>
      <c r="B76">
        <v>126</v>
      </c>
      <c r="C76" t="s">
        <v>14</v>
      </c>
      <c r="D76">
        <v>1625</v>
      </c>
    </row>
    <row r="77" spans="1:4" x14ac:dyDescent="0.25">
      <c r="A77" t="s">
        <v>20</v>
      </c>
      <c r="B77">
        <v>275</v>
      </c>
      <c r="C77" t="s">
        <v>14</v>
      </c>
      <c r="D77">
        <v>143</v>
      </c>
    </row>
    <row r="78" spans="1:4" x14ac:dyDescent="0.25">
      <c r="A78" t="s">
        <v>20</v>
      </c>
      <c r="B78">
        <v>67</v>
      </c>
      <c r="C78" t="s">
        <v>14</v>
      </c>
      <c r="D78">
        <v>934</v>
      </c>
    </row>
    <row r="79" spans="1:4" x14ac:dyDescent="0.25">
      <c r="A79" t="s">
        <v>20</v>
      </c>
      <c r="B79">
        <v>154</v>
      </c>
      <c r="C79" t="s">
        <v>14</v>
      </c>
      <c r="D79">
        <v>17</v>
      </c>
    </row>
    <row r="80" spans="1:4" x14ac:dyDescent="0.25">
      <c r="A80" t="s">
        <v>20</v>
      </c>
      <c r="B80">
        <v>1782</v>
      </c>
      <c r="C80" t="s">
        <v>14</v>
      </c>
      <c r="D80">
        <v>2179</v>
      </c>
    </row>
    <row r="81" spans="1:4" x14ac:dyDescent="0.25">
      <c r="A81" t="s">
        <v>20</v>
      </c>
      <c r="B81">
        <v>903</v>
      </c>
      <c r="C81" t="s">
        <v>14</v>
      </c>
      <c r="D81">
        <v>931</v>
      </c>
    </row>
    <row r="82" spans="1:4" x14ac:dyDescent="0.25">
      <c r="A82" t="s">
        <v>20</v>
      </c>
      <c r="B82">
        <v>94</v>
      </c>
      <c r="C82" t="s">
        <v>14</v>
      </c>
      <c r="D82">
        <v>92</v>
      </c>
    </row>
    <row r="83" spans="1:4" x14ac:dyDescent="0.25">
      <c r="A83" t="s">
        <v>20</v>
      </c>
      <c r="B83">
        <v>180</v>
      </c>
      <c r="C83" t="s">
        <v>14</v>
      </c>
      <c r="D83">
        <v>57</v>
      </c>
    </row>
    <row r="84" spans="1:4" x14ac:dyDescent="0.25">
      <c r="A84" t="s">
        <v>20</v>
      </c>
      <c r="B84">
        <v>533</v>
      </c>
      <c r="C84" t="s">
        <v>14</v>
      </c>
      <c r="D84">
        <v>41</v>
      </c>
    </row>
    <row r="85" spans="1:4" x14ac:dyDescent="0.25">
      <c r="A85" t="s">
        <v>20</v>
      </c>
      <c r="B85">
        <v>2443</v>
      </c>
      <c r="C85" t="s">
        <v>14</v>
      </c>
      <c r="D85">
        <v>1</v>
      </c>
    </row>
    <row r="86" spans="1:4" x14ac:dyDescent="0.25">
      <c r="A86" t="s">
        <v>20</v>
      </c>
      <c r="B86">
        <v>89</v>
      </c>
      <c r="C86" t="s">
        <v>14</v>
      </c>
      <c r="D86">
        <v>101</v>
      </c>
    </row>
    <row r="87" spans="1:4" x14ac:dyDescent="0.25">
      <c r="A87" t="s">
        <v>20</v>
      </c>
      <c r="B87">
        <v>159</v>
      </c>
      <c r="C87" t="s">
        <v>14</v>
      </c>
      <c r="D87">
        <v>1335</v>
      </c>
    </row>
    <row r="88" spans="1:4" x14ac:dyDescent="0.25">
      <c r="A88" t="s">
        <v>20</v>
      </c>
      <c r="B88">
        <v>50</v>
      </c>
      <c r="C88" t="s">
        <v>14</v>
      </c>
      <c r="D88">
        <v>15</v>
      </c>
    </row>
    <row r="89" spans="1:4" x14ac:dyDescent="0.25">
      <c r="A89" t="s">
        <v>20</v>
      </c>
      <c r="B89">
        <v>186</v>
      </c>
      <c r="C89" t="s">
        <v>14</v>
      </c>
      <c r="D89">
        <v>454</v>
      </c>
    </row>
    <row r="90" spans="1:4" x14ac:dyDescent="0.25">
      <c r="A90" t="s">
        <v>20</v>
      </c>
      <c r="B90">
        <v>1071</v>
      </c>
      <c r="C90" t="s">
        <v>14</v>
      </c>
      <c r="D90">
        <v>3182</v>
      </c>
    </row>
    <row r="91" spans="1:4" x14ac:dyDescent="0.25">
      <c r="A91" t="s">
        <v>20</v>
      </c>
      <c r="B91">
        <v>117</v>
      </c>
      <c r="C91" t="s">
        <v>14</v>
      </c>
      <c r="D91">
        <v>15</v>
      </c>
    </row>
    <row r="92" spans="1:4" x14ac:dyDescent="0.25">
      <c r="A92" t="s">
        <v>20</v>
      </c>
      <c r="B92">
        <v>70</v>
      </c>
      <c r="C92" t="s">
        <v>14</v>
      </c>
      <c r="D92">
        <v>133</v>
      </c>
    </row>
    <row r="93" spans="1:4" x14ac:dyDescent="0.25">
      <c r="A93" t="s">
        <v>20</v>
      </c>
      <c r="B93">
        <v>135</v>
      </c>
      <c r="C93" t="s">
        <v>14</v>
      </c>
      <c r="D93">
        <v>2062</v>
      </c>
    </row>
    <row r="94" spans="1:4" x14ac:dyDescent="0.25">
      <c r="A94" t="s">
        <v>20</v>
      </c>
      <c r="B94">
        <v>768</v>
      </c>
      <c r="C94" t="s">
        <v>14</v>
      </c>
      <c r="D94">
        <v>29</v>
      </c>
    </row>
    <row r="95" spans="1:4" x14ac:dyDescent="0.25">
      <c r="A95" t="s">
        <v>20</v>
      </c>
      <c r="B95">
        <v>199</v>
      </c>
      <c r="C95" t="s">
        <v>14</v>
      </c>
      <c r="D95">
        <v>132</v>
      </c>
    </row>
    <row r="96" spans="1:4" x14ac:dyDescent="0.25">
      <c r="A96" t="s">
        <v>20</v>
      </c>
      <c r="B96">
        <v>107</v>
      </c>
      <c r="C96" t="s">
        <v>14</v>
      </c>
      <c r="D96">
        <v>137</v>
      </c>
    </row>
    <row r="97" spans="1:4" x14ac:dyDescent="0.25">
      <c r="A97" t="s">
        <v>20</v>
      </c>
      <c r="B97">
        <v>195</v>
      </c>
      <c r="C97" t="s">
        <v>14</v>
      </c>
      <c r="D97">
        <v>908</v>
      </c>
    </row>
    <row r="98" spans="1:4" x14ac:dyDescent="0.25">
      <c r="A98" t="s">
        <v>20</v>
      </c>
      <c r="B98">
        <v>3376</v>
      </c>
      <c r="C98" t="s">
        <v>14</v>
      </c>
      <c r="D98">
        <v>10</v>
      </c>
    </row>
    <row r="99" spans="1:4" x14ac:dyDescent="0.25">
      <c r="A99" t="s">
        <v>20</v>
      </c>
      <c r="B99">
        <v>41</v>
      </c>
      <c r="C99" t="s">
        <v>14</v>
      </c>
      <c r="D99">
        <v>1910</v>
      </c>
    </row>
    <row r="100" spans="1:4" x14ac:dyDescent="0.25">
      <c r="A100" t="s">
        <v>20</v>
      </c>
      <c r="B100">
        <v>1821</v>
      </c>
      <c r="C100" t="s">
        <v>14</v>
      </c>
      <c r="D100">
        <v>38</v>
      </c>
    </row>
    <row r="101" spans="1:4" x14ac:dyDescent="0.25">
      <c r="A101" t="s">
        <v>20</v>
      </c>
      <c r="B101">
        <v>164</v>
      </c>
      <c r="C101" t="s">
        <v>14</v>
      </c>
      <c r="D101">
        <v>104</v>
      </c>
    </row>
    <row r="102" spans="1:4" x14ac:dyDescent="0.25">
      <c r="A102" t="s">
        <v>20</v>
      </c>
      <c r="B102">
        <v>157</v>
      </c>
      <c r="C102" t="s">
        <v>14</v>
      </c>
      <c r="D102">
        <v>49</v>
      </c>
    </row>
    <row r="103" spans="1:4" x14ac:dyDescent="0.25">
      <c r="A103" t="s">
        <v>20</v>
      </c>
      <c r="B103">
        <v>246</v>
      </c>
      <c r="C103" t="s">
        <v>14</v>
      </c>
      <c r="D103">
        <v>1</v>
      </c>
    </row>
    <row r="104" spans="1:4" x14ac:dyDescent="0.25">
      <c r="A104" t="s">
        <v>20</v>
      </c>
      <c r="B104">
        <v>1396</v>
      </c>
      <c r="C104" t="s">
        <v>14</v>
      </c>
      <c r="D104">
        <v>245</v>
      </c>
    </row>
    <row r="105" spans="1:4" x14ac:dyDescent="0.25">
      <c r="A105" t="s">
        <v>20</v>
      </c>
      <c r="B105">
        <v>2506</v>
      </c>
      <c r="C105" t="s">
        <v>14</v>
      </c>
      <c r="D105">
        <v>32</v>
      </c>
    </row>
    <row r="106" spans="1:4" x14ac:dyDescent="0.25">
      <c r="A106" t="s">
        <v>20</v>
      </c>
      <c r="B106">
        <v>244</v>
      </c>
      <c r="C106" t="s">
        <v>14</v>
      </c>
      <c r="D106">
        <v>7</v>
      </c>
    </row>
    <row r="107" spans="1:4" x14ac:dyDescent="0.25">
      <c r="A107" t="s">
        <v>20</v>
      </c>
      <c r="B107">
        <v>146</v>
      </c>
      <c r="C107" t="s">
        <v>14</v>
      </c>
      <c r="D107">
        <v>803</v>
      </c>
    </row>
    <row r="108" spans="1:4" x14ac:dyDescent="0.25">
      <c r="A108" t="s">
        <v>20</v>
      </c>
      <c r="B108">
        <v>1267</v>
      </c>
      <c r="C108" t="s">
        <v>14</v>
      </c>
      <c r="D108">
        <v>16</v>
      </c>
    </row>
    <row r="109" spans="1:4" x14ac:dyDescent="0.25">
      <c r="A109" t="s">
        <v>20</v>
      </c>
      <c r="B109">
        <v>1561</v>
      </c>
      <c r="C109" t="s">
        <v>14</v>
      </c>
      <c r="D109">
        <v>31</v>
      </c>
    </row>
    <row r="110" spans="1:4" x14ac:dyDescent="0.25">
      <c r="A110" t="s">
        <v>20</v>
      </c>
      <c r="B110">
        <v>48</v>
      </c>
      <c r="C110" t="s">
        <v>14</v>
      </c>
      <c r="D110">
        <v>108</v>
      </c>
    </row>
    <row r="111" spans="1:4" x14ac:dyDescent="0.25">
      <c r="A111" t="s">
        <v>20</v>
      </c>
      <c r="B111">
        <v>2739</v>
      </c>
      <c r="C111" t="s">
        <v>14</v>
      </c>
      <c r="D111">
        <v>30</v>
      </c>
    </row>
    <row r="112" spans="1:4" x14ac:dyDescent="0.25">
      <c r="A112" t="s">
        <v>20</v>
      </c>
      <c r="B112">
        <v>3537</v>
      </c>
      <c r="C112" t="s">
        <v>14</v>
      </c>
      <c r="D112">
        <v>17</v>
      </c>
    </row>
    <row r="113" spans="1:4" x14ac:dyDescent="0.25">
      <c r="A113" t="s">
        <v>20</v>
      </c>
      <c r="B113">
        <v>2107</v>
      </c>
      <c r="C113" t="s">
        <v>14</v>
      </c>
      <c r="D113">
        <v>80</v>
      </c>
    </row>
    <row r="114" spans="1:4" x14ac:dyDescent="0.25">
      <c r="A114" t="s">
        <v>20</v>
      </c>
      <c r="B114">
        <v>3318</v>
      </c>
      <c r="C114" t="s">
        <v>14</v>
      </c>
      <c r="D114">
        <v>2468</v>
      </c>
    </row>
    <row r="115" spans="1:4" x14ac:dyDescent="0.25">
      <c r="A115" t="s">
        <v>20</v>
      </c>
      <c r="B115">
        <v>340</v>
      </c>
      <c r="C115" t="s">
        <v>14</v>
      </c>
      <c r="D115">
        <v>26</v>
      </c>
    </row>
    <row r="116" spans="1:4" x14ac:dyDescent="0.25">
      <c r="A116" t="s">
        <v>20</v>
      </c>
      <c r="B116">
        <v>1442</v>
      </c>
      <c r="C116" t="s">
        <v>14</v>
      </c>
      <c r="D116">
        <v>73</v>
      </c>
    </row>
    <row r="117" spans="1:4" x14ac:dyDescent="0.25">
      <c r="A117" t="s">
        <v>20</v>
      </c>
      <c r="B117">
        <v>126</v>
      </c>
      <c r="C117" t="s">
        <v>14</v>
      </c>
      <c r="D117">
        <v>128</v>
      </c>
    </row>
    <row r="118" spans="1:4" x14ac:dyDescent="0.25">
      <c r="A118" t="s">
        <v>20</v>
      </c>
      <c r="B118">
        <v>524</v>
      </c>
      <c r="C118" t="s">
        <v>14</v>
      </c>
      <c r="D118">
        <v>33</v>
      </c>
    </row>
    <row r="119" spans="1:4" x14ac:dyDescent="0.25">
      <c r="A119" t="s">
        <v>20</v>
      </c>
      <c r="B119">
        <v>1989</v>
      </c>
      <c r="C119" t="s">
        <v>14</v>
      </c>
      <c r="D119">
        <v>1072</v>
      </c>
    </row>
    <row r="120" spans="1:4" x14ac:dyDescent="0.25">
      <c r="A120" t="s">
        <v>20</v>
      </c>
      <c r="B120">
        <v>157</v>
      </c>
      <c r="C120" t="s">
        <v>14</v>
      </c>
      <c r="D120">
        <v>393</v>
      </c>
    </row>
    <row r="121" spans="1:4" x14ac:dyDescent="0.25">
      <c r="A121" t="s">
        <v>20</v>
      </c>
      <c r="B121">
        <v>4498</v>
      </c>
      <c r="C121" t="s">
        <v>14</v>
      </c>
      <c r="D121">
        <v>1257</v>
      </c>
    </row>
    <row r="122" spans="1:4" x14ac:dyDescent="0.25">
      <c r="A122" t="s">
        <v>20</v>
      </c>
      <c r="B122">
        <v>80</v>
      </c>
      <c r="C122" t="s">
        <v>14</v>
      </c>
      <c r="D122">
        <v>328</v>
      </c>
    </row>
    <row r="123" spans="1:4" x14ac:dyDescent="0.25">
      <c r="A123" t="s">
        <v>20</v>
      </c>
      <c r="B123">
        <v>43</v>
      </c>
      <c r="C123" t="s">
        <v>14</v>
      </c>
      <c r="D123">
        <v>147</v>
      </c>
    </row>
    <row r="124" spans="1:4" x14ac:dyDescent="0.25">
      <c r="A124" t="s">
        <v>20</v>
      </c>
      <c r="B124">
        <v>2053</v>
      </c>
      <c r="C124" t="s">
        <v>14</v>
      </c>
      <c r="D124">
        <v>830</v>
      </c>
    </row>
    <row r="125" spans="1:4" x14ac:dyDescent="0.25">
      <c r="A125" t="s">
        <v>20</v>
      </c>
      <c r="B125">
        <v>168</v>
      </c>
      <c r="C125" t="s">
        <v>14</v>
      </c>
      <c r="D125">
        <v>331</v>
      </c>
    </row>
    <row r="126" spans="1:4" x14ac:dyDescent="0.25">
      <c r="A126" t="s">
        <v>20</v>
      </c>
      <c r="B126">
        <v>4289</v>
      </c>
      <c r="C126" t="s">
        <v>14</v>
      </c>
      <c r="D126">
        <v>25</v>
      </c>
    </row>
    <row r="127" spans="1:4" x14ac:dyDescent="0.25">
      <c r="A127" t="s">
        <v>20</v>
      </c>
      <c r="B127">
        <v>165</v>
      </c>
      <c r="C127" t="s">
        <v>14</v>
      </c>
      <c r="D127">
        <v>3483</v>
      </c>
    </row>
    <row r="128" spans="1:4" x14ac:dyDescent="0.25">
      <c r="A128" t="s">
        <v>20</v>
      </c>
      <c r="B128">
        <v>1815</v>
      </c>
      <c r="C128" t="s">
        <v>14</v>
      </c>
      <c r="D128">
        <v>923</v>
      </c>
    </row>
    <row r="129" spans="1:4" x14ac:dyDescent="0.25">
      <c r="A129" t="s">
        <v>20</v>
      </c>
      <c r="B129">
        <v>397</v>
      </c>
      <c r="C129" t="s">
        <v>14</v>
      </c>
      <c r="D129">
        <v>1</v>
      </c>
    </row>
    <row r="130" spans="1:4" x14ac:dyDescent="0.25">
      <c r="A130" t="s">
        <v>20</v>
      </c>
      <c r="B130">
        <v>1539</v>
      </c>
      <c r="C130" t="s">
        <v>14</v>
      </c>
      <c r="D130">
        <v>33</v>
      </c>
    </row>
    <row r="131" spans="1:4" x14ac:dyDescent="0.25">
      <c r="A131" t="s">
        <v>20</v>
      </c>
      <c r="B131">
        <v>138</v>
      </c>
      <c r="C131" t="s">
        <v>14</v>
      </c>
      <c r="D131">
        <v>40</v>
      </c>
    </row>
    <row r="132" spans="1:4" x14ac:dyDescent="0.25">
      <c r="A132" t="s">
        <v>20</v>
      </c>
      <c r="B132">
        <v>3594</v>
      </c>
      <c r="C132" t="s">
        <v>14</v>
      </c>
      <c r="D132">
        <v>23</v>
      </c>
    </row>
    <row r="133" spans="1:4" x14ac:dyDescent="0.25">
      <c r="A133" t="s">
        <v>20</v>
      </c>
      <c r="B133">
        <v>5880</v>
      </c>
      <c r="C133" t="s">
        <v>14</v>
      </c>
      <c r="D133">
        <v>75</v>
      </c>
    </row>
    <row r="134" spans="1:4" x14ac:dyDescent="0.25">
      <c r="A134" t="s">
        <v>20</v>
      </c>
      <c r="B134">
        <v>112</v>
      </c>
      <c r="C134" t="s">
        <v>14</v>
      </c>
      <c r="D134">
        <v>2176</v>
      </c>
    </row>
    <row r="135" spans="1:4" x14ac:dyDescent="0.25">
      <c r="A135" t="s">
        <v>20</v>
      </c>
      <c r="B135">
        <v>943</v>
      </c>
      <c r="C135" t="s">
        <v>14</v>
      </c>
      <c r="D135">
        <v>441</v>
      </c>
    </row>
    <row r="136" spans="1:4" x14ac:dyDescent="0.25">
      <c r="A136" t="s">
        <v>20</v>
      </c>
      <c r="B136">
        <v>2468</v>
      </c>
      <c r="C136" t="s">
        <v>14</v>
      </c>
      <c r="D136">
        <v>25</v>
      </c>
    </row>
    <row r="137" spans="1:4" x14ac:dyDescent="0.25">
      <c r="A137" t="s">
        <v>20</v>
      </c>
      <c r="B137">
        <v>2551</v>
      </c>
      <c r="C137" t="s">
        <v>14</v>
      </c>
      <c r="D137">
        <v>127</v>
      </c>
    </row>
    <row r="138" spans="1:4" x14ac:dyDescent="0.25">
      <c r="A138" t="s">
        <v>20</v>
      </c>
      <c r="B138">
        <v>101</v>
      </c>
      <c r="C138" t="s">
        <v>14</v>
      </c>
      <c r="D138">
        <v>355</v>
      </c>
    </row>
    <row r="139" spans="1:4" x14ac:dyDescent="0.25">
      <c r="A139" t="s">
        <v>20</v>
      </c>
      <c r="B139">
        <v>92</v>
      </c>
      <c r="C139" t="s">
        <v>14</v>
      </c>
      <c r="D139">
        <v>44</v>
      </c>
    </row>
    <row r="140" spans="1:4" x14ac:dyDescent="0.25">
      <c r="A140" t="s">
        <v>20</v>
      </c>
      <c r="B140">
        <v>62</v>
      </c>
      <c r="C140" t="s">
        <v>14</v>
      </c>
      <c r="D140">
        <v>67</v>
      </c>
    </row>
    <row r="141" spans="1:4" x14ac:dyDescent="0.25">
      <c r="A141" t="s">
        <v>20</v>
      </c>
      <c r="B141">
        <v>149</v>
      </c>
      <c r="C141" t="s">
        <v>14</v>
      </c>
      <c r="D141">
        <v>1068</v>
      </c>
    </row>
    <row r="142" spans="1:4" x14ac:dyDescent="0.25">
      <c r="A142" t="s">
        <v>20</v>
      </c>
      <c r="B142">
        <v>329</v>
      </c>
      <c r="C142" t="s">
        <v>14</v>
      </c>
      <c r="D142">
        <v>424</v>
      </c>
    </row>
    <row r="143" spans="1:4" x14ac:dyDescent="0.25">
      <c r="A143" t="s">
        <v>20</v>
      </c>
      <c r="B143">
        <v>97</v>
      </c>
      <c r="C143" t="s">
        <v>14</v>
      </c>
      <c r="D143">
        <v>151</v>
      </c>
    </row>
    <row r="144" spans="1:4" x14ac:dyDescent="0.25">
      <c r="A144" t="s">
        <v>20</v>
      </c>
      <c r="B144">
        <v>1784</v>
      </c>
      <c r="C144" t="s">
        <v>14</v>
      </c>
      <c r="D144">
        <v>1608</v>
      </c>
    </row>
    <row r="145" spans="1:4" x14ac:dyDescent="0.25">
      <c r="A145" t="s">
        <v>20</v>
      </c>
      <c r="B145">
        <v>1684</v>
      </c>
      <c r="C145" t="s">
        <v>14</v>
      </c>
      <c r="D145">
        <v>941</v>
      </c>
    </row>
    <row r="146" spans="1:4" x14ac:dyDescent="0.25">
      <c r="A146" t="s">
        <v>20</v>
      </c>
      <c r="B146">
        <v>250</v>
      </c>
      <c r="C146" t="s">
        <v>14</v>
      </c>
      <c r="D146">
        <v>1</v>
      </c>
    </row>
    <row r="147" spans="1:4" x14ac:dyDescent="0.25">
      <c r="A147" t="s">
        <v>20</v>
      </c>
      <c r="B147">
        <v>238</v>
      </c>
      <c r="C147" t="s">
        <v>14</v>
      </c>
      <c r="D147">
        <v>40</v>
      </c>
    </row>
    <row r="148" spans="1:4" x14ac:dyDescent="0.25">
      <c r="A148" t="s">
        <v>20</v>
      </c>
      <c r="B148">
        <v>53</v>
      </c>
      <c r="C148" t="s">
        <v>14</v>
      </c>
      <c r="D148">
        <v>3015</v>
      </c>
    </row>
    <row r="149" spans="1:4" x14ac:dyDescent="0.25">
      <c r="A149" t="s">
        <v>20</v>
      </c>
      <c r="B149">
        <v>214</v>
      </c>
      <c r="C149" t="s">
        <v>14</v>
      </c>
      <c r="D149">
        <v>435</v>
      </c>
    </row>
    <row r="150" spans="1:4" x14ac:dyDescent="0.25">
      <c r="A150" t="s">
        <v>20</v>
      </c>
      <c r="B150">
        <v>222</v>
      </c>
      <c r="C150" t="s">
        <v>14</v>
      </c>
      <c r="D150">
        <v>714</v>
      </c>
    </row>
    <row r="151" spans="1:4" x14ac:dyDescent="0.25">
      <c r="A151" t="s">
        <v>20</v>
      </c>
      <c r="B151">
        <v>1884</v>
      </c>
      <c r="C151" t="s">
        <v>14</v>
      </c>
      <c r="D151">
        <v>5497</v>
      </c>
    </row>
    <row r="152" spans="1:4" x14ac:dyDescent="0.25">
      <c r="A152" t="s">
        <v>20</v>
      </c>
      <c r="B152">
        <v>218</v>
      </c>
      <c r="C152" t="s">
        <v>14</v>
      </c>
      <c r="D152">
        <v>418</v>
      </c>
    </row>
    <row r="153" spans="1:4" x14ac:dyDescent="0.25">
      <c r="A153" t="s">
        <v>20</v>
      </c>
      <c r="B153">
        <v>6465</v>
      </c>
      <c r="C153" t="s">
        <v>14</v>
      </c>
      <c r="D153">
        <v>1439</v>
      </c>
    </row>
    <row r="154" spans="1:4" x14ac:dyDescent="0.25">
      <c r="A154" t="s">
        <v>20</v>
      </c>
      <c r="B154">
        <v>59</v>
      </c>
      <c r="C154" t="s">
        <v>14</v>
      </c>
      <c r="D154">
        <v>15</v>
      </c>
    </row>
    <row r="155" spans="1:4" x14ac:dyDescent="0.25">
      <c r="A155" t="s">
        <v>20</v>
      </c>
      <c r="B155">
        <v>88</v>
      </c>
      <c r="C155" t="s">
        <v>14</v>
      </c>
      <c r="D155">
        <v>1999</v>
      </c>
    </row>
    <row r="156" spans="1:4" x14ac:dyDescent="0.25">
      <c r="A156" t="s">
        <v>20</v>
      </c>
      <c r="B156">
        <v>1697</v>
      </c>
      <c r="C156" t="s">
        <v>14</v>
      </c>
      <c r="D156">
        <v>118</v>
      </c>
    </row>
    <row r="157" spans="1:4" x14ac:dyDescent="0.25">
      <c r="A157" t="s">
        <v>20</v>
      </c>
      <c r="B157">
        <v>92</v>
      </c>
      <c r="C157" t="s">
        <v>14</v>
      </c>
      <c r="D157">
        <v>162</v>
      </c>
    </row>
    <row r="158" spans="1:4" x14ac:dyDescent="0.25">
      <c r="A158" t="s">
        <v>20</v>
      </c>
      <c r="B158">
        <v>186</v>
      </c>
      <c r="C158" t="s">
        <v>14</v>
      </c>
      <c r="D158">
        <v>83</v>
      </c>
    </row>
    <row r="159" spans="1:4" x14ac:dyDescent="0.25">
      <c r="A159" t="s">
        <v>20</v>
      </c>
      <c r="B159">
        <v>138</v>
      </c>
      <c r="C159" t="s">
        <v>14</v>
      </c>
      <c r="D159">
        <v>747</v>
      </c>
    </row>
    <row r="160" spans="1:4" x14ac:dyDescent="0.25">
      <c r="A160" t="s">
        <v>20</v>
      </c>
      <c r="B160">
        <v>261</v>
      </c>
      <c r="C160" t="s">
        <v>14</v>
      </c>
      <c r="D160">
        <v>84</v>
      </c>
    </row>
    <row r="161" spans="1:4" x14ac:dyDescent="0.25">
      <c r="A161" t="s">
        <v>20</v>
      </c>
      <c r="B161">
        <v>107</v>
      </c>
      <c r="C161" t="s">
        <v>14</v>
      </c>
      <c r="D161">
        <v>91</v>
      </c>
    </row>
    <row r="162" spans="1:4" x14ac:dyDescent="0.25">
      <c r="A162" t="s">
        <v>20</v>
      </c>
      <c r="B162">
        <v>199</v>
      </c>
      <c r="C162" t="s">
        <v>14</v>
      </c>
      <c r="D162">
        <v>792</v>
      </c>
    </row>
    <row r="163" spans="1:4" x14ac:dyDescent="0.25">
      <c r="A163" t="s">
        <v>20</v>
      </c>
      <c r="B163">
        <v>5512</v>
      </c>
      <c r="C163" t="s">
        <v>14</v>
      </c>
      <c r="D163">
        <v>32</v>
      </c>
    </row>
    <row r="164" spans="1:4" x14ac:dyDescent="0.25">
      <c r="A164" t="s">
        <v>20</v>
      </c>
      <c r="B164">
        <v>86</v>
      </c>
      <c r="C164" t="s">
        <v>14</v>
      </c>
      <c r="D164">
        <v>186</v>
      </c>
    </row>
    <row r="165" spans="1:4" x14ac:dyDescent="0.25">
      <c r="A165" t="s">
        <v>20</v>
      </c>
      <c r="B165">
        <v>2768</v>
      </c>
      <c r="C165" t="s">
        <v>14</v>
      </c>
      <c r="D165">
        <v>605</v>
      </c>
    </row>
    <row r="166" spans="1:4" x14ac:dyDescent="0.25">
      <c r="A166" t="s">
        <v>20</v>
      </c>
      <c r="B166">
        <v>48</v>
      </c>
      <c r="C166" t="s">
        <v>14</v>
      </c>
      <c r="D166">
        <v>1</v>
      </c>
    </row>
    <row r="167" spans="1:4" x14ac:dyDescent="0.25">
      <c r="A167" t="s">
        <v>20</v>
      </c>
      <c r="B167">
        <v>87</v>
      </c>
      <c r="C167" t="s">
        <v>14</v>
      </c>
      <c r="D167">
        <v>31</v>
      </c>
    </row>
    <row r="168" spans="1:4" x14ac:dyDescent="0.25">
      <c r="A168" t="s">
        <v>20</v>
      </c>
      <c r="B168">
        <v>1894</v>
      </c>
      <c r="C168" t="s">
        <v>14</v>
      </c>
      <c r="D168">
        <v>1181</v>
      </c>
    </row>
    <row r="169" spans="1:4" x14ac:dyDescent="0.25">
      <c r="A169" t="s">
        <v>20</v>
      </c>
      <c r="B169">
        <v>282</v>
      </c>
      <c r="C169" t="s">
        <v>14</v>
      </c>
      <c r="D169">
        <v>39</v>
      </c>
    </row>
    <row r="170" spans="1:4" x14ac:dyDescent="0.25">
      <c r="A170" t="s">
        <v>20</v>
      </c>
      <c r="B170">
        <v>116</v>
      </c>
      <c r="C170" t="s">
        <v>14</v>
      </c>
      <c r="D170">
        <v>46</v>
      </c>
    </row>
    <row r="171" spans="1:4" x14ac:dyDescent="0.25">
      <c r="A171" t="s">
        <v>20</v>
      </c>
      <c r="B171">
        <v>83</v>
      </c>
      <c r="C171" t="s">
        <v>14</v>
      </c>
      <c r="D171">
        <v>105</v>
      </c>
    </row>
    <row r="172" spans="1:4" x14ac:dyDescent="0.25">
      <c r="A172" t="s">
        <v>20</v>
      </c>
      <c r="B172">
        <v>91</v>
      </c>
      <c r="C172" t="s">
        <v>14</v>
      </c>
      <c r="D172">
        <v>535</v>
      </c>
    </row>
    <row r="173" spans="1:4" x14ac:dyDescent="0.25">
      <c r="A173" t="s">
        <v>20</v>
      </c>
      <c r="B173">
        <v>546</v>
      </c>
      <c r="C173" t="s">
        <v>14</v>
      </c>
      <c r="D173">
        <v>16</v>
      </c>
    </row>
    <row r="174" spans="1:4" x14ac:dyDescent="0.25">
      <c r="A174" t="s">
        <v>20</v>
      </c>
      <c r="B174">
        <v>393</v>
      </c>
      <c r="C174" t="s">
        <v>14</v>
      </c>
      <c r="D174">
        <v>575</v>
      </c>
    </row>
    <row r="175" spans="1:4" x14ac:dyDescent="0.25">
      <c r="A175" t="s">
        <v>20</v>
      </c>
      <c r="B175">
        <v>133</v>
      </c>
      <c r="C175" t="s">
        <v>14</v>
      </c>
      <c r="D175">
        <v>1120</v>
      </c>
    </row>
    <row r="176" spans="1:4" x14ac:dyDescent="0.25">
      <c r="A176" t="s">
        <v>20</v>
      </c>
      <c r="B176">
        <v>254</v>
      </c>
      <c r="C176" t="s">
        <v>14</v>
      </c>
      <c r="D176">
        <v>113</v>
      </c>
    </row>
    <row r="177" spans="1:4" x14ac:dyDescent="0.25">
      <c r="A177" t="s">
        <v>20</v>
      </c>
      <c r="B177">
        <v>176</v>
      </c>
      <c r="C177" t="s">
        <v>14</v>
      </c>
      <c r="D177">
        <v>1538</v>
      </c>
    </row>
    <row r="178" spans="1:4" x14ac:dyDescent="0.25">
      <c r="A178" t="s">
        <v>20</v>
      </c>
      <c r="B178">
        <v>337</v>
      </c>
      <c r="C178" t="s">
        <v>14</v>
      </c>
      <c r="D178">
        <v>9</v>
      </c>
    </row>
    <row r="179" spans="1:4" x14ac:dyDescent="0.25">
      <c r="A179" t="s">
        <v>20</v>
      </c>
      <c r="B179">
        <v>107</v>
      </c>
      <c r="C179" t="s">
        <v>14</v>
      </c>
      <c r="D179">
        <v>554</v>
      </c>
    </row>
    <row r="180" spans="1:4" x14ac:dyDescent="0.25">
      <c r="A180" t="s">
        <v>20</v>
      </c>
      <c r="B180">
        <v>183</v>
      </c>
      <c r="C180" t="s">
        <v>14</v>
      </c>
      <c r="D180">
        <v>648</v>
      </c>
    </row>
    <row r="181" spans="1:4" x14ac:dyDescent="0.25">
      <c r="A181" t="s">
        <v>20</v>
      </c>
      <c r="B181">
        <v>72</v>
      </c>
      <c r="C181" t="s">
        <v>14</v>
      </c>
      <c r="D181">
        <v>21</v>
      </c>
    </row>
    <row r="182" spans="1:4" x14ac:dyDescent="0.25">
      <c r="A182" t="s">
        <v>20</v>
      </c>
      <c r="B182">
        <v>295</v>
      </c>
      <c r="C182" t="s">
        <v>14</v>
      </c>
      <c r="D182">
        <v>54</v>
      </c>
    </row>
    <row r="183" spans="1:4" x14ac:dyDescent="0.25">
      <c r="A183" t="s">
        <v>20</v>
      </c>
      <c r="B183">
        <v>142</v>
      </c>
      <c r="C183" t="s">
        <v>14</v>
      </c>
      <c r="D183">
        <v>120</v>
      </c>
    </row>
    <row r="184" spans="1:4" x14ac:dyDescent="0.25">
      <c r="A184" t="s">
        <v>20</v>
      </c>
      <c r="B184">
        <v>85</v>
      </c>
      <c r="C184" t="s">
        <v>14</v>
      </c>
      <c r="D184">
        <v>579</v>
      </c>
    </row>
    <row r="185" spans="1:4" x14ac:dyDescent="0.25">
      <c r="A185" t="s">
        <v>20</v>
      </c>
      <c r="B185">
        <v>659</v>
      </c>
      <c r="C185" t="s">
        <v>14</v>
      </c>
      <c r="D185">
        <v>2072</v>
      </c>
    </row>
    <row r="186" spans="1:4" x14ac:dyDescent="0.25">
      <c r="A186" t="s">
        <v>20</v>
      </c>
      <c r="B186">
        <v>121</v>
      </c>
      <c r="C186" t="s">
        <v>14</v>
      </c>
      <c r="D186">
        <v>0</v>
      </c>
    </row>
    <row r="187" spans="1:4" x14ac:dyDescent="0.25">
      <c r="A187" t="s">
        <v>20</v>
      </c>
      <c r="B187">
        <v>3742</v>
      </c>
      <c r="C187" t="s">
        <v>14</v>
      </c>
      <c r="D187">
        <v>1796</v>
      </c>
    </row>
    <row r="188" spans="1:4" x14ac:dyDescent="0.25">
      <c r="A188" t="s">
        <v>20</v>
      </c>
      <c r="B188">
        <v>223</v>
      </c>
      <c r="C188" t="s">
        <v>14</v>
      </c>
      <c r="D188">
        <v>62</v>
      </c>
    </row>
    <row r="189" spans="1:4" x14ac:dyDescent="0.25">
      <c r="A189" t="s">
        <v>20</v>
      </c>
      <c r="B189">
        <v>133</v>
      </c>
      <c r="C189" t="s">
        <v>14</v>
      </c>
      <c r="D189">
        <v>347</v>
      </c>
    </row>
    <row r="190" spans="1:4" x14ac:dyDescent="0.25">
      <c r="A190" t="s">
        <v>20</v>
      </c>
      <c r="B190">
        <v>5168</v>
      </c>
      <c r="C190" t="s">
        <v>14</v>
      </c>
      <c r="D190">
        <v>19</v>
      </c>
    </row>
    <row r="191" spans="1:4" x14ac:dyDescent="0.25">
      <c r="A191" t="s">
        <v>20</v>
      </c>
      <c r="B191">
        <v>307</v>
      </c>
      <c r="C191" t="s">
        <v>14</v>
      </c>
      <c r="D191">
        <v>1258</v>
      </c>
    </row>
    <row r="192" spans="1:4" x14ac:dyDescent="0.25">
      <c r="A192" t="s">
        <v>20</v>
      </c>
      <c r="B192">
        <v>2441</v>
      </c>
      <c r="C192" t="s">
        <v>14</v>
      </c>
      <c r="D192">
        <v>362</v>
      </c>
    </row>
    <row r="193" spans="1:4" x14ac:dyDescent="0.25">
      <c r="A193" t="s">
        <v>20</v>
      </c>
      <c r="B193">
        <v>1385</v>
      </c>
      <c r="C193" t="s">
        <v>14</v>
      </c>
      <c r="D193">
        <v>133</v>
      </c>
    </row>
    <row r="194" spans="1:4" x14ac:dyDescent="0.25">
      <c r="A194" t="s">
        <v>20</v>
      </c>
      <c r="B194">
        <v>190</v>
      </c>
      <c r="C194" t="s">
        <v>14</v>
      </c>
      <c r="D194">
        <v>846</v>
      </c>
    </row>
    <row r="195" spans="1:4" x14ac:dyDescent="0.25">
      <c r="A195" t="s">
        <v>20</v>
      </c>
      <c r="B195">
        <v>470</v>
      </c>
      <c r="C195" t="s">
        <v>14</v>
      </c>
      <c r="D195">
        <v>10</v>
      </c>
    </row>
    <row r="196" spans="1:4" x14ac:dyDescent="0.25">
      <c r="A196" t="s">
        <v>20</v>
      </c>
      <c r="B196">
        <v>253</v>
      </c>
      <c r="C196" t="s">
        <v>14</v>
      </c>
      <c r="D196">
        <v>191</v>
      </c>
    </row>
    <row r="197" spans="1:4" x14ac:dyDescent="0.25">
      <c r="A197" t="s">
        <v>20</v>
      </c>
      <c r="B197">
        <v>1113</v>
      </c>
      <c r="C197" t="s">
        <v>14</v>
      </c>
      <c r="D197">
        <v>1979</v>
      </c>
    </row>
    <row r="198" spans="1:4" x14ac:dyDescent="0.25">
      <c r="A198" t="s">
        <v>20</v>
      </c>
      <c r="B198">
        <v>2283</v>
      </c>
      <c r="C198" t="s">
        <v>14</v>
      </c>
      <c r="D198">
        <v>63</v>
      </c>
    </row>
    <row r="199" spans="1:4" x14ac:dyDescent="0.25">
      <c r="A199" t="s">
        <v>20</v>
      </c>
      <c r="B199">
        <v>1095</v>
      </c>
      <c r="C199" t="s">
        <v>14</v>
      </c>
      <c r="D199">
        <v>6080</v>
      </c>
    </row>
    <row r="200" spans="1:4" x14ac:dyDescent="0.25">
      <c r="A200" t="s">
        <v>20</v>
      </c>
      <c r="B200">
        <v>1690</v>
      </c>
      <c r="C200" t="s">
        <v>14</v>
      </c>
      <c r="D200">
        <v>80</v>
      </c>
    </row>
    <row r="201" spans="1:4" x14ac:dyDescent="0.25">
      <c r="A201" t="s">
        <v>20</v>
      </c>
      <c r="B201">
        <v>191</v>
      </c>
      <c r="C201" t="s">
        <v>14</v>
      </c>
      <c r="D201">
        <v>9</v>
      </c>
    </row>
    <row r="202" spans="1:4" x14ac:dyDescent="0.25">
      <c r="A202" t="s">
        <v>20</v>
      </c>
      <c r="B202">
        <v>2013</v>
      </c>
      <c r="C202" t="s">
        <v>14</v>
      </c>
      <c r="D202">
        <v>1784</v>
      </c>
    </row>
    <row r="203" spans="1:4" x14ac:dyDescent="0.25">
      <c r="A203" t="s">
        <v>20</v>
      </c>
      <c r="B203">
        <v>1703</v>
      </c>
      <c r="C203" t="s">
        <v>14</v>
      </c>
      <c r="D203">
        <v>243</v>
      </c>
    </row>
    <row r="204" spans="1:4" x14ac:dyDescent="0.25">
      <c r="A204" t="s">
        <v>20</v>
      </c>
      <c r="B204">
        <v>80</v>
      </c>
      <c r="C204" t="s">
        <v>14</v>
      </c>
      <c r="D204">
        <v>1296</v>
      </c>
    </row>
    <row r="205" spans="1:4" x14ac:dyDescent="0.25">
      <c r="A205" t="s">
        <v>20</v>
      </c>
      <c r="B205">
        <v>41</v>
      </c>
      <c r="C205" t="s">
        <v>14</v>
      </c>
      <c r="D205">
        <v>77</v>
      </c>
    </row>
    <row r="206" spans="1:4" x14ac:dyDescent="0.25">
      <c r="A206" t="s">
        <v>20</v>
      </c>
      <c r="B206">
        <v>187</v>
      </c>
      <c r="C206" t="s">
        <v>14</v>
      </c>
      <c r="D206">
        <v>395</v>
      </c>
    </row>
    <row r="207" spans="1:4" x14ac:dyDescent="0.25">
      <c r="A207" t="s">
        <v>20</v>
      </c>
      <c r="B207">
        <v>2875</v>
      </c>
      <c r="C207" t="s">
        <v>14</v>
      </c>
      <c r="D207">
        <v>49</v>
      </c>
    </row>
    <row r="208" spans="1:4" x14ac:dyDescent="0.25">
      <c r="A208" t="s">
        <v>20</v>
      </c>
      <c r="B208">
        <v>88</v>
      </c>
      <c r="C208" t="s">
        <v>14</v>
      </c>
      <c r="D208">
        <v>180</v>
      </c>
    </row>
    <row r="209" spans="1:4" x14ac:dyDescent="0.25">
      <c r="A209" t="s">
        <v>20</v>
      </c>
      <c r="B209">
        <v>191</v>
      </c>
      <c r="C209" t="s">
        <v>14</v>
      </c>
      <c r="D209">
        <v>2690</v>
      </c>
    </row>
    <row r="210" spans="1:4" x14ac:dyDescent="0.25">
      <c r="A210" t="s">
        <v>20</v>
      </c>
      <c r="B210">
        <v>139</v>
      </c>
      <c r="C210" t="s">
        <v>14</v>
      </c>
      <c r="D210">
        <v>2779</v>
      </c>
    </row>
    <row r="211" spans="1:4" x14ac:dyDescent="0.25">
      <c r="A211" t="s">
        <v>20</v>
      </c>
      <c r="B211">
        <v>186</v>
      </c>
      <c r="C211" t="s">
        <v>14</v>
      </c>
      <c r="D211">
        <v>92</v>
      </c>
    </row>
    <row r="212" spans="1:4" x14ac:dyDescent="0.25">
      <c r="A212" t="s">
        <v>20</v>
      </c>
      <c r="B212">
        <v>112</v>
      </c>
      <c r="C212" t="s">
        <v>14</v>
      </c>
      <c r="D212">
        <v>1028</v>
      </c>
    </row>
    <row r="213" spans="1:4" x14ac:dyDescent="0.25">
      <c r="A213" t="s">
        <v>20</v>
      </c>
      <c r="B213">
        <v>101</v>
      </c>
      <c r="C213" t="s">
        <v>14</v>
      </c>
      <c r="D213">
        <v>26</v>
      </c>
    </row>
    <row r="214" spans="1:4" x14ac:dyDescent="0.25">
      <c r="A214" t="s">
        <v>20</v>
      </c>
      <c r="B214">
        <v>206</v>
      </c>
      <c r="C214" t="s">
        <v>14</v>
      </c>
      <c r="D214">
        <v>1790</v>
      </c>
    </row>
    <row r="215" spans="1:4" x14ac:dyDescent="0.25">
      <c r="A215" t="s">
        <v>20</v>
      </c>
      <c r="B215">
        <v>154</v>
      </c>
      <c r="C215" t="s">
        <v>14</v>
      </c>
      <c r="D215">
        <v>37</v>
      </c>
    </row>
    <row r="216" spans="1:4" x14ac:dyDescent="0.25">
      <c r="A216" t="s">
        <v>20</v>
      </c>
      <c r="B216">
        <v>5966</v>
      </c>
      <c r="C216" t="s">
        <v>14</v>
      </c>
      <c r="D216">
        <v>35</v>
      </c>
    </row>
    <row r="217" spans="1:4" x14ac:dyDescent="0.25">
      <c r="A217" t="s">
        <v>20</v>
      </c>
      <c r="B217">
        <v>169</v>
      </c>
      <c r="C217" t="s">
        <v>14</v>
      </c>
      <c r="D217">
        <v>558</v>
      </c>
    </row>
    <row r="218" spans="1:4" x14ac:dyDescent="0.25">
      <c r="A218" t="s">
        <v>20</v>
      </c>
      <c r="B218">
        <v>2106</v>
      </c>
      <c r="C218" t="s">
        <v>14</v>
      </c>
      <c r="D218">
        <v>64</v>
      </c>
    </row>
    <row r="219" spans="1:4" x14ac:dyDescent="0.25">
      <c r="A219" t="s">
        <v>20</v>
      </c>
      <c r="B219">
        <v>131</v>
      </c>
      <c r="C219" t="s">
        <v>14</v>
      </c>
      <c r="D219">
        <v>245</v>
      </c>
    </row>
    <row r="220" spans="1:4" x14ac:dyDescent="0.25">
      <c r="A220" t="s">
        <v>20</v>
      </c>
      <c r="B220">
        <v>84</v>
      </c>
      <c r="C220" t="s">
        <v>14</v>
      </c>
      <c r="D220">
        <v>71</v>
      </c>
    </row>
    <row r="221" spans="1:4" x14ac:dyDescent="0.25">
      <c r="A221" t="s">
        <v>20</v>
      </c>
      <c r="B221">
        <v>155</v>
      </c>
      <c r="C221" t="s">
        <v>14</v>
      </c>
      <c r="D221">
        <v>42</v>
      </c>
    </row>
    <row r="222" spans="1:4" x14ac:dyDescent="0.25">
      <c r="A222" t="s">
        <v>20</v>
      </c>
      <c r="B222">
        <v>189</v>
      </c>
      <c r="C222" t="s">
        <v>14</v>
      </c>
      <c r="D222">
        <v>156</v>
      </c>
    </row>
    <row r="223" spans="1:4" x14ac:dyDescent="0.25">
      <c r="A223" t="s">
        <v>20</v>
      </c>
      <c r="B223">
        <v>4799</v>
      </c>
      <c r="C223" t="s">
        <v>14</v>
      </c>
      <c r="D223">
        <v>1368</v>
      </c>
    </row>
    <row r="224" spans="1:4" x14ac:dyDescent="0.25">
      <c r="A224" t="s">
        <v>20</v>
      </c>
      <c r="B224">
        <v>1137</v>
      </c>
      <c r="C224" t="s">
        <v>14</v>
      </c>
      <c r="D224">
        <v>102</v>
      </c>
    </row>
    <row r="225" spans="1:4" x14ac:dyDescent="0.25">
      <c r="A225" t="s">
        <v>20</v>
      </c>
      <c r="B225">
        <v>1152</v>
      </c>
      <c r="C225" t="s">
        <v>14</v>
      </c>
      <c r="D225">
        <v>86</v>
      </c>
    </row>
    <row r="226" spans="1:4" x14ac:dyDescent="0.25">
      <c r="A226" t="s">
        <v>20</v>
      </c>
      <c r="B226">
        <v>50</v>
      </c>
      <c r="C226" t="s">
        <v>14</v>
      </c>
      <c r="D226">
        <v>253</v>
      </c>
    </row>
    <row r="227" spans="1:4" x14ac:dyDescent="0.25">
      <c r="A227" t="s">
        <v>20</v>
      </c>
      <c r="B227">
        <v>3059</v>
      </c>
      <c r="C227" t="s">
        <v>14</v>
      </c>
      <c r="D227">
        <v>157</v>
      </c>
    </row>
    <row r="228" spans="1:4" x14ac:dyDescent="0.25">
      <c r="A228" t="s">
        <v>20</v>
      </c>
      <c r="B228">
        <v>34</v>
      </c>
      <c r="C228" t="s">
        <v>14</v>
      </c>
      <c r="D228">
        <v>183</v>
      </c>
    </row>
    <row r="229" spans="1:4" x14ac:dyDescent="0.25">
      <c r="A229" t="s">
        <v>20</v>
      </c>
      <c r="B229">
        <v>220</v>
      </c>
      <c r="C229" t="s">
        <v>14</v>
      </c>
      <c r="D229">
        <v>82</v>
      </c>
    </row>
    <row r="230" spans="1:4" x14ac:dyDescent="0.25">
      <c r="A230" t="s">
        <v>20</v>
      </c>
      <c r="B230">
        <v>1604</v>
      </c>
      <c r="C230" t="s">
        <v>14</v>
      </c>
      <c r="D230">
        <v>1</v>
      </c>
    </row>
    <row r="231" spans="1:4" x14ac:dyDescent="0.25">
      <c r="A231" t="s">
        <v>20</v>
      </c>
      <c r="B231">
        <v>454</v>
      </c>
      <c r="C231" t="s">
        <v>14</v>
      </c>
      <c r="D231">
        <v>1198</v>
      </c>
    </row>
    <row r="232" spans="1:4" x14ac:dyDescent="0.25">
      <c r="A232" t="s">
        <v>20</v>
      </c>
      <c r="B232">
        <v>123</v>
      </c>
      <c r="C232" t="s">
        <v>14</v>
      </c>
      <c r="D232">
        <v>648</v>
      </c>
    </row>
    <row r="233" spans="1:4" x14ac:dyDescent="0.25">
      <c r="A233" t="s">
        <v>20</v>
      </c>
      <c r="B233">
        <v>299</v>
      </c>
      <c r="C233" t="s">
        <v>14</v>
      </c>
      <c r="D233">
        <v>64</v>
      </c>
    </row>
    <row r="234" spans="1:4" x14ac:dyDescent="0.25">
      <c r="A234" t="s">
        <v>20</v>
      </c>
      <c r="B234">
        <v>2237</v>
      </c>
      <c r="C234" t="s">
        <v>14</v>
      </c>
      <c r="D234">
        <v>62</v>
      </c>
    </row>
    <row r="235" spans="1:4" x14ac:dyDescent="0.25">
      <c r="A235" t="s">
        <v>20</v>
      </c>
      <c r="B235">
        <v>645</v>
      </c>
      <c r="C235" t="s">
        <v>14</v>
      </c>
      <c r="D235">
        <v>750</v>
      </c>
    </row>
    <row r="236" spans="1:4" x14ac:dyDescent="0.25">
      <c r="A236" t="s">
        <v>20</v>
      </c>
      <c r="B236">
        <v>484</v>
      </c>
      <c r="C236" t="s">
        <v>14</v>
      </c>
      <c r="D236">
        <v>105</v>
      </c>
    </row>
    <row r="237" spans="1:4" x14ac:dyDescent="0.25">
      <c r="A237" t="s">
        <v>20</v>
      </c>
      <c r="B237">
        <v>154</v>
      </c>
      <c r="C237" t="s">
        <v>14</v>
      </c>
      <c r="D237">
        <v>2604</v>
      </c>
    </row>
    <row r="238" spans="1:4" x14ac:dyDescent="0.25">
      <c r="A238" t="s">
        <v>20</v>
      </c>
      <c r="B238">
        <v>82</v>
      </c>
      <c r="C238" t="s">
        <v>14</v>
      </c>
      <c r="D238">
        <v>65</v>
      </c>
    </row>
    <row r="239" spans="1:4" x14ac:dyDescent="0.25">
      <c r="A239" t="s">
        <v>20</v>
      </c>
      <c r="B239">
        <v>134</v>
      </c>
      <c r="C239" t="s">
        <v>14</v>
      </c>
      <c r="D239">
        <v>94</v>
      </c>
    </row>
    <row r="240" spans="1:4" x14ac:dyDescent="0.25">
      <c r="A240" t="s">
        <v>20</v>
      </c>
      <c r="B240">
        <v>5203</v>
      </c>
      <c r="C240" t="s">
        <v>14</v>
      </c>
      <c r="D240">
        <v>257</v>
      </c>
    </row>
    <row r="241" spans="1:4" x14ac:dyDescent="0.25">
      <c r="A241" t="s">
        <v>20</v>
      </c>
      <c r="B241">
        <v>94</v>
      </c>
      <c r="C241" t="s">
        <v>14</v>
      </c>
      <c r="D241">
        <v>2928</v>
      </c>
    </row>
    <row r="242" spans="1:4" x14ac:dyDescent="0.25">
      <c r="A242" t="s">
        <v>20</v>
      </c>
      <c r="B242">
        <v>205</v>
      </c>
      <c r="C242" t="s">
        <v>14</v>
      </c>
      <c r="D242">
        <v>4697</v>
      </c>
    </row>
    <row r="243" spans="1:4" x14ac:dyDescent="0.25">
      <c r="A243" t="s">
        <v>20</v>
      </c>
      <c r="B243">
        <v>92</v>
      </c>
      <c r="C243" t="s">
        <v>14</v>
      </c>
      <c r="D243">
        <v>2915</v>
      </c>
    </row>
    <row r="244" spans="1:4" x14ac:dyDescent="0.25">
      <c r="A244" t="s">
        <v>20</v>
      </c>
      <c r="B244">
        <v>219</v>
      </c>
      <c r="C244" t="s">
        <v>14</v>
      </c>
      <c r="D244">
        <v>18</v>
      </c>
    </row>
    <row r="245" spans="1:4" x14ac:dyDescent="0.25">
      <c r="A245" t="s">
        <v>20</v>
      </c>
      <c r="B245">
        <v>2526</v>
      </c>
      <c r="C245" t="s">
        <v>14</v>
      </c>
      <c r="D245">
        <v>602</v>
      </c>
    </row>
    <row r="246" spans="1:4" x14ac:dyDescent="0.25">
      <c r="A246" t="s">
        <v>20</v>
      </c>
      <c r="B246">
        <v>94</v>
      </c>
      <c r="C246" t="s">
        <v>14</v>
      </c>
      <c r="D246">
        <v>1</v>
      </c>
    </row>
    <row r="247" spans="1:4" x14ac:dyDescent="0.25">
      <c r="A247" t="s">
        <v>20</v>
      </c>
      <c r="B247">
        <v>1713</v>
      </c>
      <c r="C247" t="s">
        <v>14</v>
      </c>
      <c r="D247">
        <v>3868</v>
      </c>
    </row>
    <row r="248" spans="1:4" x14ac:dyDescent="0.25">
      <c r="A248" t="s">
        <v>20</v>
      </c>
      <c r="B248">
        <v>249</v>
      </c>
      <c r="C248" t="s">
        <v>14</v>
      </c>
      <c r="D248">
        <v>504</v>
      </c>
    </row>
    <row r="249" spans="1:4" x14ac:dyDescent="0.25">
      <c r="A249" t="s">
        <v>20</v>
      </c>
      <c r="B249">
        <v>192</v>
      </c>
      <c r="C249" t="s">
        <v>14</v>
      </c>
      <c r="D249">
        <v>14</v>
      </c>
    </row>
    <row r="250" spans="1:4" x14ac:dyDescent="0.25">
      <c r="A250" t="s">
        <v>20</v>
      </c>
      <c r="B250">
        <v>247</v>
      </c>
      <c r="C250" t="s">
        <v>14</v>
      </c>
      <c r="D250">
        <v>750</v>
      </c>
    </row>
    <row r="251" spans="1:4" x14ac:dyDescent="0.25">
      <c r="A251" t="s">
        <v>20</v>
      </c>
      <c r="B251">
        <v>2293</v>
      </c>
      <c r="C251" t="s">
        <v>14</v>
      </c>
      <c r="D251">
        <v>77</v>
      </c>
    </row>
    <row r="252" spans="1:4" x14ac:dyDescent="0.25">
      <c r="A252" t="s">
        <v>20</v>
      </c>
      <c r="B252">
        <v>3131</v>
      </c>
      <c r="C252" t="s">
        <v>14</v>
      </c>
      <c r="D252">
        <v>752</v>
      </c>
    </row>
    <row r="253" spans="1:4" x14ac:dyDescent="0.25">
      <c r="A253" t="s">
        <v>20</v>
      </c>
      <c r="B253">
        <v>143</v>
      </c>
      <c r="C253" t="s">
        <v>14</v>
      </c>
      <c r="D253">
        <v>131</v>
      </c>
    </row>
    <row r="254" spans="1:4" x14ac:dyDescent="0.25">
      <c r="A254" t="s">
        <v>20</v>
      </c>
      <c r="B254">
        <v>296</v>
      </c>
      <c r="C254" t="s">
        <v>14</v>
      </c>
      <c r="D254">
        <v>87</v>
      </c>
    </row>
    <row r="255" spans="1:4" x14ac:dyDescent="0.25">
      <c r="A255" t="s">
        <v>20</v>
      </c>
      <c r="B255">
        <v>170</v>
      </c>
      <c r="C255" t="s">
        <v>14</v>
      </c>
      <c r="D255">
        <v>1063</v>
      </c>
    </row>
    <row r="256" spans="1:4" x14ac:dyDescent="0.25">
      <c r="A256" t="s">
        <v>20</v>
      </c>
      <c r="B256">
        <v>86</v>
      </c>
      <c r="C256" t="s">
        <v>14</v>
      </c>
      <c r="D256">
        <v>76</v>
      </c>
    </row>
    <row r="257" spans="1:4" x14ac:dyDescent="0.25">
      <c r="A257" t="s">
        <v>20</v>
      </c>
      <c r="B257">
        <v>6286</v>
      </c>
      <c r="C257" t="s">
        <v>14</v>
      </c>
      <c r="D257">
        <v>4428</v>
      </c>
    </row>
    <row r="258" spans="1:4" x14ac:dyDescent="0.25">
      <c r="A258" t="s">
        <v>20</v>
      </c>
      <c r="B258">
        <v>3727</v>
      </c>
      <c r="C258" t="s">
        <v>14</v>
      </c>
      <c r="D258">
        <v>58</v>
      </c>
    </row>
    <row r="259" spans="1:4" x14ac:dyDescent="0.25">
      <c r="A259" t="s">
        <v>20</v>
      </c>
      <c r="B259">
        <v>1605</v>
      </c>
      <c r="C259" t="s">
        <v>14</v>
      </c>
      <c r="D259">
        <v>111</v>
      </c>
    </row>
    <row r="260" spans="1:4" x14ac:dyDescent="0.25">
      <c r="A260" t="s">
        <v>20</v>
      </c>
      <c r="B260">
        <v>2120</v>
      </c>
      <c r="C260" t="s">
        <v>14</v>
      </c>
      <c r="D260">
        <v>2955</v>
      </c>
    </row>
    <row r="261" spans="1:4" x14ac:dyDescent="0.25">
      <c r="A261" t="s">
        <v>20</v>
      </c>
      <c r="B261">
        <v>50</v>
      </c>
      <c r="C261" t="s">
        <v>14</v>
      </c>
      <c r="D261">
        <v>1657</v>
      </c>
    </row>
    <row r="262" spans="1:4" x14ac:dyDescent="0.25">
      <c r="A262" t="s">
        <v>20</v>
      </c>
      <c r="B262">
        <v>2080</v>
      </c>
      <c r="C262" t="s">
        <v>14</v>
      </c>
      <c r="D262">
        <v>926</v>
      </c>
    </row>
    <row r="263" spans="1:4" x14ac:dyDescent="0.25">
      <c r="A263" t="s">
        <v>20</v>
      </c>
      <c r="B263">
        <v>2105</v>
      </c>
      <c r="C263" t="s">
        <v>14</v>
      </c>
      <c r="D263">
        <v>77</v>
      </c>
    </row>
    <row r="264" spans="1:4" x14ac:dyDescent="0.25">
      <c r="A264" t="s">
        <v>20</v>
      </c>
      <c r="B264">
        <v>2436</v>
      </c>
      <c r="C264" t="s">
        <v>14</v>
      </c>
      <c r="D264">
        <v>1748</v>
      </c>
    </row>
    <row r="265" spans="1:4" x14ac:dyDescent="0.25">
      <c r="A265" t="s">
        <v>20</v>
      </c>
      <c r="B265">
        <v>80</v>
      </c>
      <c r="C265" t="s">
        <v>14</v>
      </c>
      <c r="D265">
        <v>79</v>
      </c>
    </row>
    <row r="266" spans="1:4" x14ac:dyDescent="0.25">
      <c r="A266" t="s">
        <v>20</v>
      </c>
      <c r="B266">
        <v>42</v>
      </c>
      <c r="C266" t="s">
        <v>14</v>
      </c>
      <c r="D266">
        <v>889</v>
      </c>
    </row>
    <row r="267" spans="1:4" x14ac:dyDescent="0.25">
      <c r="A267" t="s">
        <v>20</v>
      </c>
      <c r="B267">
        <v>139</v>
      </c>
      <c r="C267" t="s">
        <v>14</v>
      </c>
      <c r="D267">
        <v>56</v>
      </c>
    </row>
    <row r="268" spans="1:4" x14ac:dyDescent="0.25">
      <c r="A268" t="s">
        <v>20</v>
      </c>
      <c r="B268">
        <v>159</v>
      </c>
      <c r="C268" t="s">
        <v>14</v>
      </c>
      <c r="D268">
        <v>1</v>
      </c>
    </row>
    <row r="269" spans="1:4" x14ac:dyDescent="0.25">
      <c r="A269" t="s">
        <v>20</v>
      </c>
      <c r="B269">
        <v>381</v>
      </c>
      <c r="C269" t="s">
        <v>14</v>
      </c>
      <c r="D269">
        <v>83</v>
      </c>
    </row>
    <row r="270" spans="1:4" x14ac:dyDescent="0.25">
      <c r="A270" t="s">
        <v>20</v>
      </c>
      <c r="B270">
        <v>194</v>
      </c>
      <c r="C270" t="s">
        <v>14</v>
      </c>
      <c r="D270">
        <v>2025</v>
      </c>
    </row>
    <row r="271" spans="1:4" x14ac:dyDescent="0.25">
      <c r="A271" t="s">
        <v>20</v>
      </c>
      <c r="B271">
        <v>106</v>
      </c>
      <c r="C271" t="s">
        <v>14</v>
      </c>
      <c r="D271">
        <v>14</v>
      </c>
    </row>
    <row r="272" spans="1:4" x14ac:dyDescent="0.25">
      <c r="A272" t="s">
        <v>20</v>
      </c>
      <c r="B272">
        <v>142</v>
      </c>
      <c r="C272" t="s">
        <v>14</v>
      </c>
      <c r="D272">
        <v>656</v>
      </c>
    </row>
    <row r="273" spans="1:4" x14ac:dyDescent="0.25">
      <c r="A273" t="s">
        <v>20</v>
      </c>
      <c r="B273">
        <v>211</v>
      </c>
      <c r="C273" t="s">
        <v>14</v>
      </c>
      <c r="D273">
        <v>1596</v>
      </c>
    </row>
    <row r="274" spans="1:4" x14ac:dyDescent="0.25">
      <c r="A274" t="s">
        <v>20</v>
      </c>
      <c r="B274">
        <v>2756</v>
      </c>
      <c r="C274" t="s">
        <v>14</v>
      </c>
      <c r="D274">
        <v>10</v>
      </c>
    </row>
    <row r="275" spans="1:4" x14ac:dyDescent="0.25">
      <c r="A275" t="s">
        <v>20</v>
      </c>
      <c r="B275">
        <v>173</v>
      </c>
      <c r="C275" t="s">
        <v>14</v>
      </c>
      <c r="D275">
        <v>1121</v>
      </c>
    </row>
    <row r="276" spans="1:4" x14ac:dyDescent="0.25">
      <c r="A276" t="s">
        <v>20</v>
      </c>
      <c r="B276">
        <v>87</v>
      </c>
      <c r="C276" t="s">
        <v>14</v>
      </c>
      <c r="D276">
        <v>15</v>
      </c>
    </row>
    <row r="277" spans="1:4" x14ac:dyDescent="0.25">
      <c r="A277" t="s">
        <v>20</v>
      </c>
      <c r="B277">
        <v>1572</v>
      </c>
      <c r="C277" t="s">
        <v>14</v>
      </c>
      <c r="D277">
        <v>191</v>
      </c>
    </row>
    <row r="278" spans="1:4" x14ac:dyDescent="0.25">
      <c r="A278" t="s">
        <v>20</v>
      </c>
      <c r="B278">
        <v>2346</v>
      </c>
      <c r="C278" t="s">
        <v>14</v>
      </c>
      <c r="D278">
        <v>16</v>
      </c>
    </row>
    <row r="279" spans="1:4" x14ac:dyDescent="0.25">
      <c r="A279" t="s">
        <v>20</v>
      </c>
      <c r="B279">
        <v>115</v>
      </c>
      <c r="C279" t="s">
        <v>14</v>
      </c>
      <c r="D279">
        <v>17</v>
      </c>
    </row>
    <row r="280" spans="1:4" x14ac:dyDescent="0.25">
      <c r="A280" t="s">
        <v>20</v>
      </c>
      <c r="B280">
        <v>85</v>
      </c>
      <c r="C280" t="s">
        <v>14</v>
      </c>
      <c r="D280">
        <v>34</v>
      </c>
    </row>
    <row r="281" spans="1:4" x14ac:dyDescent="0.25">
      <c r="A281" t="s">
        <v>20</v>
      </c>
      <c r="B281">
        <v>144</v>
      </c>
      <c r="C281" t="s">
        <v>14</v>
      </c>
      <c r="D281">
        <v>1</v>
      </c>
    </row>
    <row r="282" spans="1:4" x14ac:dyDescent="0.25">
      <c r="A282" t="s">
        <v>20</v>
      </c>
      <c r="B282">
        <v>2443</v>
      </c>
      <c r="C282" t="s">
        <v>14</v>
      </c>
      <c r="D282">
        <v>1274</v>
      </c>
    </row>
    <row r="283" spans="1:4" x14ac:dyDescent="0.25">
      <c r="A283" t="s">
        <v>20</v>
      </c>
      <c r="B283">
        <v>64</v>
      </c>
      <c r="C283" t="s">
        <v>14</v>
      </c>
      <c r="D283">
        <v>210</v>
      </c>
    </row>
    <row r="284" spans="1:4" x14ac:dyDescent="0.25">
      <c r="A284" t="s">
        <v>20</v>
      </c>
      <c r="B284">
        <v>268</v>
      </c>
      <c r="C284" t="s">
        <v>14</v>
      </c>
      <c r="D284">
        <v>248</v>
      </c>
    </row>
    <row r="285" spans="1:4" x14ac:dyDescent="0.25">
      <c r="A285" t="s">
        <v>20</v>
      </c>
      <c r="B285">
        <v>195</v>
      </c>
      <c r="C285" t="s">
        <v>14</v>
      </c>
      <c r="D285">
        <v>513</v>
      </c>
    </row>
    <row r="286" spans="1:4" x14ac:dyDescent="0.25">
      <c r="A286" t="s">
        <v>20</v>
      </c>
      <c r="B286">
        <v>186</v>
      </c>
      <c r="C286" t="s">
        <v>14</v>
      </c>
      <c r="D286">
        <v>3410</v>
      </c>
    </row>
    <row r="287" spans="1:4" x14ac:dyDescent="0.25">
      <c r="A287" t="s">
        <v>20</v>
      </c>
      <c r="B287">
        <v>460</v>
      </c>
      <c r="C287" t="s">
        <v>14</v>
      </c>
      <c r="D287">
        <v>10</v>
      </c>
    </row>
    <row r="288" spans="1:4" x14ac:dyDescent="0.25">
      <c r="A288" t="s">
        <v>20</v>
      </c>
      <c r="B288">
        <v>2528</v>
      </c>
      <c r="C288" t="s">
        <v>14</v>
      </c>
      <c r="D288">
        <v>2201</v>
      </c>
    </row>
    <row r="289" spans="1:4" x14ac:dyDescent="0.25">
      <c r="A289" t="s">
        <v>20</v>
      </c>
      <c r="B289">
        <v>3657</v>
      </c>
      <c r="C289" t="s">
        <v>14</v>
      </c>
      <c r="D289">
        <v>676</v>
      </c>
    </row>
    <row r="290" spans="1:4" x14ac:dyDescent="0.25">
      <c r="A290" t="s">
        <v>20</v>
      </c>
      <c r="B290">
        <v>131</v>
      </c>
      <c r="C290" t="s">
        <v>14</v>
      </c>
      <c r="D290">
        <v>831</v>
      </c>
    </row>
    <row r="291" spans="1:4" x14ac:dyDescent="0.25">
      <c r="A291" t="s">
        <v>20</v>
      </c>
      <c r="B291">
        <v>239</v>
      </c>
      <c r="C291" t="s">
        <v>14</v>
      </c>
      <c r="D291">
        <v>859</v>
      </c>
    </row>
    <row r="292" spans="1:4" x14ac:dyDescent="0.25">
      <c r="A292" t="s">
        <v>20</v>
      </c>
      <c r="B292">
        <v>78</v>
      </c>
      <c r="C292" t="s">
        <v>14</v>
      </c>
      <c r="D292">
        <v>45</v>
      </c>
    </row>
    <row r="293" spans="1:4" x14ac:dyDescent="0.25">
      <c r="A293" t="s">
        <v>20</v>
      </c>
      <c r="B293">
        <v>1773</v>
      </c>
      <c r="C293" t="s">
        <v>14</v>
      </c>
      <c r="D293">
        <v>6</v>
      </c>
    </row>
    <row r="294" spans="1:4" x14ac:dyDescent="0.25">
      <c r="A294" t="s">
        <v>20</v>
      </c>
      <c r="B294">
        <v>32</v>
      </c>
      <c r="C294" t="s">
        <v>14</v>
      </c>
      <c r="D294">
        <v>7</v>
      </c>
    </row>
    <row r="295" spans="1:4" x14ac:dyDescent="0.25">
      <c r="A295" t="s">
        <v>20</v>
      </c>
      <c r="B295">
        <v>369</v>
      </c>
      <c r="C295" t="s">
        <v>14</v>
      </c>
      <c r="D295">
        <v>31</v>
      </c>
    </row>
    <row r="296" spans="1:4" x14ac:dyDescent="0.25">
      <c r="A296" t="s">
        <v>20</v>
      </c>
      <c r="B296">
        <v>89</v>
      </c>
      <c r="C296" t="s">
        <v>14</v>
      </c>
      <c r="D296">
        <v>78</v>
      </c>
    </row>
    <row r="297" spans="1:4" x14ac:dyDescent="0.25">
      <c r="A297" t="s">
        <v>20</v>
      </c>
      <c r="B297">
        <v>147</v>
      </c>
      <c r="C297" t="s">
        <v>14</v>
      </c>
      <c r="D297">
        <v>1225</v>
      </c>
    </row>
    <row r="298" spans="1:4" x14ac:dyDescent="0.25">
      <c r="A298" t="s">
        <v>20</v>
      </c>
      <c r="B298">
        <v>126</v>
      </c>
      <c r="C298" t="s">
        <v>14</v>
      </c>
      <c r="D298">
        <v>1</v>
      </c>
    </row>
    <row r="299" spans="1:4" x14ac:dyDescent="0.25">
      <c r="A299" t="s">
        <v>20</v>
      </c>
      <c r="B299">
        <v>2218</v>
      </c>
      <c r="C299" t="s">
        <v>14</v>
      </c>
      <c r="D299">
        <v>67</v>
      </c>
    </row>
    <row r="300" spans="1:4" x14ac:dyDescent="0.25">
      <c r="A300" t="s">
        <v>20</v>
      </c>
      <c r="B300">
        <v>202</v>
      </c>
      <c r="C300" t="s">
        <v>14</v>
      </c>
      <c r="D300">
        <v>19</v>
      </c>
    </row>
    <row r="301" spans="1:4" x14ac:dyDescent="0.25">
      <c r="A301" t="s">
        <v>20</v>
      </c>
      <c r="B301">
        <v>140</v>
      </c>
      <c r="C301" t="s">
        <v>14</v>
      </c>
      <c r="D301">
        <v>2108</v>
      </c>
    </row>
    <row r="302" spans="1:4" x14ac:dyDescent="0.25">
      <c r="A302" t="s">
        <v>20</v>
      </c>
      <c r="B302">
        <v>1052</v>
      </c>
      <c r="C302" t="s">
        <v>14</v>
      </c>
      <c r="D302">
        <v>679</v>
      </c>
    </row>
    <row r="303" spans="1:4" x14ac:dyDescent="0.25">
      <c r="A303" t="s">
        <v>20</v>
      </c>
      <c r="B303">
        <v>247</v>
      </c>
      <c r="C303" t="s">
        <v>14</v>
      </c>
      <c r="D303">
        <v>36</v>
      </c>
    </row>
    <row r="304" spans="1:4" x14ac:dyDescent="0.25">
      <c r="A304" t="s">
        <v>20</v>
      </c>
      <c r="B304">
        <v>84</v>
      </c>
      <c r="C304" t="s">
        <v>14</v>
      </c>
      <c r="D304">
        <v>47</v>
      </c>
    </row>
    <row r="305" spans="1:4" x14ac:dyDescent="0.25">
      <c r="A305" t="s">
        <v>20</v>
      </c>
      <c r="B305">
        <v>88</v>
      </c>
      <c r="C305" t="s">
        <v>14</v>
      </c>
      <c r="D305">
        <v>70</v>
      </c>
    </row>
    <row r="306" spans="1:4" x14ac:dyDescent="0.25">
      <c r="A306" t="s">
        <v>20</v>
      </c>
      <c r="B306">
        <v>156</v>
      </c>
      <c r="C306" t="s">
        <v>14</v>
      </c>
      <c r="D306">
        <v>154</v>
      </c>
    </row>
    <row r="307" spans="1:4" x14ac:dyDescent="0.25">
      <c r="A307" t="s">
        <v>20</v>
      </c>
      <c r="B307">
        <v>2985</v>
      </c>
      <c r="C307" t="s">
        <v>14</v>
      </c>
      <c r="D307">
        <v>22</v>
      </c>
    </row>
    <row r="308" spans="1:4" x14ac:dyDescent="0.25">
      <c r="A308" t="s">
        <v>20</v>
      </c>
      <c r="B308">
        <v>762</v>
      </c>
      <c r="C308" t="s">
        <v>14</v>
      </c>
      <c r="D308">
        <v>1758</v>
      </c>
    </row>
    <row r="309" spans="1:4" x14ac:dyDescent="0.25">
      <c r="A309" t="s">
        <v>20</v>
      </c>
      <c r="B309">
        <v>554</v>
      </c>
      <c r="C309" t="s">
        <v>14</v>
      </c>
      <c r="D309">
        <v>94</v>
      </c>
    </row>
    <row r="310" spans="1:4" x14ac:dyDescent="0.25">
      <c r="A310" t="s">
        <v>20</v>
      </c>
      <c r="B310">
        <v>135</v>
      </c>
      <c r="C310" t="s">
        <v>14</v>
      </c>
      <c r="D310">
        <v>33</v>
      </c>
    </row>
    <row r="311" spans="1:4" x14ac:dyDescent="0.25">
      <c r="A311" t="s">
        <v>20</v>
      </c>
      <c r="B311">
        <v>122</v>
      </c>
      <c r="C311" t="s">
        <v>14</v>
      </c>
      <c r="D311">
        <v>1</v>
      </c>
    </row>
    <row r="312" spans="1:4" x14ac:dyDescent="0.25">
      <c r="A312" t="s">
        <v>20</v>
      </c>
      <c r="B312">
        <v>221</v>
      </c>
      <c r="C312" t="s">
        <v>14</v>
      </c>
      <c r="D312">
        <v>31</v>
      </c>
    </row>
    <row r="313" spans="1:4" x14ac:dyDescent="0.25">
      <c r="A313" t="s">
        <v>20</v>
      </c>
      <c r="B313">
        <v>126</v>
      </c>
      <c r="C313" t="s">
        <v>14</v>
      </c>
      <c r="D313">
        <v>35</v>
      </c>
    </row>
    <row r="314" spans="1:4" x14ac:dyDescent="0.25">
      <c r="A314" t="s">
        <v>20</v>
      </c>
      <c r="B314">
        <v>1022</v>
      </c>
      <c r="C314" t="s">
        <v>14</v>
      </c>
      <c r="D314">
        <v>63</v>
      </c>
    </row>
    <row r="315" spans="1:4" x14ac:dyDescent="0.25">
      <c r="A315" t="s">
        <v>20</v>
      </c>
      <c r="B315">
        <v>3177</v>
      </c>
      <c r="C315" t="s">
        <v>14</v>
      </c>
      <c r="D315">
        <v>526</v>
      </c>
    </row>
    <row r="316" spans="1:4" x14ac:dyDescent="0.25">
      <c r="A316" t="s">
        <v>20</v>
      </c>
      <c r="B316">
        <v>198</v>
      </c>
      <c r="C316" t="s">
        <v>14</v>
      </c>
      <c r="D316">
        <v>121</v>
      </c>
    </row>
    <row r="317" spans="1:4" x14ac:dyDescent="0.25">
      <c r="A317" t="s">
        <v>20</v>
      </c>
      <c r="B317">
        <v>85</v>
      </c>
      <c r="C317" t="s">
        <v>14</v>
      </c>
      <c r="D317">
        <v>67</v>
      </c>
    </row>
    <row r="318" spans="1:4" x14ac:dyDescent="0.25">
      <c r="A318" t="s">
        <v>20</v>
      </c>
      <c r="B318">
        <v>3596</v>
      </c>
      <c r="C318" t="s">
        <v>14</v>
      </c>
      <c r="D318">
        <v>57</v>
      </c>
    </row>
    <row r="319" spans="1:4" x14ac:dyDescent="0.25">
      <c r="A319" t="s">
        <v>20</v>
      </c>
      <c r="B319">
        <v>244</v>
      </c>
      <c r="C319" t="s">
        <v>14</v>
      </c>
      <c r="D319">
        <v>1229</v>
      </c>
    </row>
    <row r="320" spans="1:4" x14ac:dyDescent="0.25">
      <c r="A320" t="s">
        <v>20</v>
      </c>
      <c r="B320">
        <v>5180</v>
      </c>
      <c r="C320" t="s">
        <v>14</v>
      </c>
      <c r="D320">
        <v>12</v>
      </c>
    </row>
    <row r="321" spans="1:4" x14ac:dyDescent="0.25">
      <c r="A321" t="s">
        <v>20</v>
      </c>
      <c r="B321">
        <v>589</v>
      </c>
      <c r="C321" t="s">
        <v>14</v>
      </c>
      <c r="D321">
        <v>452</v>
      </c>
    </row>
    <row r="322" spans="1:4" x14ac:dyDescent="0.25">
      <c r="A322" t="s">
        <v>20</v>
      </c>
      <c r="B322">
        <v>2725</v>
      </c>
      <c r="C322" t="s">
        <v>14</v>
      </c>
      <c r="D322">
        <v>1886</v>
      </c>
    </row>
    <row r="323" spans="1:4" x14ac:dyDescent="0.25">
      <c r="A323" t="s">
        <v>20</v>
      </c>
      <c r="B323">
        <v>300</v>
      </c>
      <c r="C323" t="s">
        <v>14</v>
      </c>
      <c r="D323">
        <v>1825</v>
      </c>
    </row>
    <row r="324" spans="1:4" x14ac:dyDescent="0.25">
      <c r="A324" t="s">
        <v>20</v>
      </c>
      <c r="B324">
        <v>144</v>
      </c>
      <c r="C324" t="s">
        <v>14</v>
      </c>
      <c r="D324">
        <v>31</v>
      </c>
    </row>
    <row r="325" spans="1:4" x14ac:dyDescent="0.25">
      <c r="A325" t="s">
        <v>20</v>
      </c>
      <c r="B325">
        <v>87</v>
      </c>
      <c r="C325" t="s">
        <v>14</v>
      </c>
      <c r="D325">
        <v>107</v>
      </c>
    </row>
    <row r="326" spans="1:4" x14ac:dyDescent="0.25">
      <c r="A326" t="s">
        <v>20</v>
      </c>
      <c r="B326">
        <v>3116</v>
      </c>
      <c r="C326" t="s">
        <v>14</v>
      </c>
      <c r="D326">
        <v>27</v>
      </c>
    </row>
    <row r="327" spans="1:4" x14ac:dyDescent="0.25">
      <c r="A327" t="s">
        <v>20</v>
      </c>
      <c r="B327">
        <v>909</v>
      </c>
      <c r="C327" t="s">
        <v>14</v>
      </c>
      <c r="D327">
        <v>1221</v>
      </c>
    </row>
    <row r="328" spans="1:4" x14ac:dyDescent="0.25">
      <c r="A328" t="s">
        <v>20</v>
      </c>
      <c r="B328">
        <v>1613</v>
      </c>
      <c r="C328" t="s">
        <v>14</v>
      </c>
      <c r="D328">
        <v>1</v>
      </c>
    </row>
    <row r="329" spans="1:4" x14ac:dyDescent="0.25">
      <c r="A329" t="s">
        <v>20</v>
      </c>
      <c r="B329">
        <v>136</v>
      </c>
      <c r="C329" t="s">
        <v>14</v>
      </c>
      <c r="D329">
        <v>16</v>
      </c>
    </row>
    <row r="330" spans="1:4" x14ac:dyDescent="0.25">
      <c r="A330" t="s">
        <v>20</v>
      </c>
      <c r="B330">
        <v>130</v>
      </c>
      <c r="C330" t="s">
        <v>14</v>
      </c>
      <c r="D330">
        <v>41</v>
      </c>
    </row>
    <row r="331" spans="1:4" x14ac:dyDescent="0.25">
      <c r="A331" t="s">
        <v>20</v>
      </c>
      <c r="B331">
        <v>102</v>
      </c>
      <c r="C331" t="s">
        <v>14</v>
      </c>
      <c r="D331">
        <v>523</v>
      </c>
    </row>
    <row r="332" spans="1:4" x14ac:dyDescent="0.25">
      <c r="A332" t="s">
        <v>20</v>
      </c>
      <c r="B332">
        <v>4006</v>
      </c>
      <c r="C332" t="s">
        <v>14</v>
      </c>
      <c r="D332">
        <v>141</v>
      </c>
    </row>
    <row r="333" spans="1:4" x14ac:dyDescent="0.25">
      <c r="A333" t="s">
        <v>20</v>
      </c>
      <c r="B333">
        <v>1629</v>
      </c>
      <c r="C333" t="s">
        <v>14</v>
      </c>
      <c r="D333">
        <v>52</v>
      </c>
    </row>
    <row r="334" spans="1:4" x14ac:dyDescent="0.25">
      <c r="A334" t="s">
        <v>20</v>
      </c>
      <c r="B334">
        <v>2188</v>
      </c>
      <c r="C334" t="s">
        <v>14</v>
      </c>
      <c r="D334">
        <v>225</v>
      </c>
    </row>
    <row r="335" spans="1:4" x14ac:dyDescent="0.25">
      <c r="A335" t="s">
        <v>20</v>
      </c>
      <c r="B335">
        <v>2409</v>
      </c>
      <c r="C335" t="s">
        <v>14</v>
      </c>
      <c r="D335">
        <v>38</v>
      </c>
    </row>
    <row r="336" spans="1:4" x14ac:dyDescent="0.25">
      <c r="A336" t="s">
        <v>20</v>
      </c>
      <c r="B336">
        <v>194</v>
      </c>
      <c r="C336" t="s">
        <v>14</v>
      </c>
      <c r="D336">
        <v>15</v>
      </c>
    </row>
    <row r="337" spans="1:4" x14ac:dyDescent="0.25">
      <c r="A337" t="s">
        <v>20</v>
      </c>
      <c r="B337">
        <v>1140</v>
      </c>
      <c r="C337" t="s">
        <v>14</v>
      </c>
      <c r="D337">
        <v>37</v>
      </c>
    </row>
    <row r="338" spans="1:4" x14ac:dyDescent="0.25">
      <c r="A338" t="s">
        <v>20</v>
      </c>
      <c r="B338">
        <v>102</v>
      </c>
      <c r="C338" t="s">
        <v>14</v>
      </c>
      <c r="D338">
        <v>112</v>
      </c>
    </row>
    <row r="339" spans="1:4" x14ac:dyDescent="0.25">
      <c r="A339" t="s">
        <v>20</v>
      </c>
      <c r="B339">
        <v>2857</v>
      </c>
      <c r="C339" t="s">
        <v>14</v>
      </c>
      <c r="D339">
        <v>21</v>
      </c>
    </row>
    <row r="340" spans="1:4" x14ac:dyDescent="0.25">
      <c r="A340" t="s">
        <v>20</v>
      </c>
      <c r="B340">
        <v>107</v>
      </c>
      <c r="C340" t="s">
        <v>14</v>
      </c>
      <c r="D340">
        <v>67</v>
      </c>
    </row>
    <row r="341" spans="1:4" x14ac:dyDescent="0.25">
      <c r="A341" t="s">
        <v>20</v>
      </c>
      <c r="B341">
        <v>160</v>
      </c>
      <c r="C341" t="s">
        <v>14</v>
      </c>
      <c r="D341">
        <v>78</v>
      </c>
    </row>
    <row r="342" spans="1:4" x14ac:dyDescent="0.25">
      <c r="A342" t="s">
        <v>20</v>
      </c>
      <c r="B342">
        <v>2230</v>
      </c>
      <c r="C342" t="s">
        <v>14</v>
      </c>
      <c r="D342">
        <v>67</v>
      </c>
    </row>
    <row r="343" spans="1:4" x14ac:dyDescent="0.25">
      <c r="A343" t="s">
        <v>20</v>
      </c>
      <c r="B343">
        <v>316</v>
      </c>
      <c r="C343" t="s">
        <v>14</v>
      </c>
      <c r="D343">
        <v>263</v>
      </c>
    </row>
    <row r="344" spans="1:4" x14ac:dyDescent="0.25">
      <c r="A344" t="s">
        <v>20</v>
      </c>
      <c r="B344">
        <v>117</v>
      </c>
      <c r="C344" t="s">
        <v>14</v>
      </c>
      <c r="D344">
        <v>1691</v>
      </c>
    </row>
    <row r="345" spans="1:4" x14ac:dyDescent="0.25">
      <c r="A345" t="s">
        <v>20</v>
      </c>
      <c r="B345">
        <v>6406</v>
      </c>
      <c r="C345" t="s">
        <v>14</v>
      </c>
      <c r="D345">
        <v>181</v>
      </c>
    </row>
    <row r="346" spans="1:4" x14ac:dyDescent="0.25">
      <c r="A346" t="s">
        <v>20</v>
      </c>
      <c r="B346">
        <v>192</v>
      </c>
      <c r="C346" t="s">
        <v>14</v>
      </c>
      <c r="D346">
        <v>13</v>
      </c>
    </row>
    <row r="347" spans="1:4" x14ac:dyDescent="0.25">
      <c r="A347" t="s">
        <v>20</v>
      </c>
      <c r="B347">
        <v>26</v>
      </c>
      <c r="C347" t="s">
        <v>14</v>
      </c>
      <c r="D347">
        <v>1</v>
      </c>
    </row>
    <row r="348" spans="1:4" x14ac:dyDescent="0.25">
      <c r="A348" t="s">
        <v>20</v>
      </c>
      <c r="B348">
        <v>723</v>
      </c>
      <c r="C348" t="s">
        <v>14</v>
      </c>
      <c r="D348">
        <v>21</v>
      </c>
    </row>
    <row r="349" spans="1:4" x14ac:dyDescent="0.25">
      <c r="A349" t="s">
        <v>20</v>
      </c>
      <c r="B349">
        <v>170</v>
      </c>
      <c r="C349" t="s">
        <v>14</v>
      </c>
      <c r="D349">
        <v>830</v>
      </c>
    </row>
    <row r="350" spans="1:4" x14ac:dyDescent="0.25">
      <c r="A350" t="s">
        <v>20</v>
      </c>
      <c r="B350">
        <v>238</v>
      </c>
      <c r="C350" t="s">
        <v>14</v>
      </c>
      <c r="D350">
        <v>130</v>
      </c>
    </row>
    <row r="351" spans="1:4" x14ac:dyDescent="0.25">
      <c r="A351" t="s">
        <v>20</v>
      </c>
      <c r="B351">
        <v>55</v>
      </c>
      <c r="C351" t="s">
        <v>14</v>
      </c>
      <c r="D351">
        <v>55</v>
      </c>
    </row>
    <row r="352" spans="1:4" x14ac:dyDescent="0.25">
      <c r="A352" t="s">
        <v>20</v>
      </c>
      <c r="B352">
        <v>128</v>
      </c>
      <c r="C352" t="s">
        <v>14</v>
      </c>
      <c r="D352">
        <v>114</v>
      </c>
    </row>
    <row r="353" spans="1:4" x14ac:dyDescent="0.25">
      <c r="A353" t="s">
        <v>20</v>
      </c>
      <c r="B353">
        <v>2144</v>
      </c>
      <c r="C353" t="s">
        <v>14</v>
      </c>
      <c r="D353">
        <v>594</v>
      </c>
    </row>
    <row r="354" spans="1:4" x14ac:dyDescent="0.25">
      <c r="A354" t="s">
        <v>20</v>
      </c>
      <c r="B354">
        <v>2693</v>
      </c>
      <c r="C354" t="s">
        <v>14</v>
      </c>
      <c r="D354">
        <v>24</v>
      </c>
    </row>
    <row r="355" spans="1:4" x14ac:dyDescent="0.25">
      <c r="A355" t="s">
        <v>20</v>
      </c>
      <c r="B355">
        <v>432</v>
      </c>
      <c r="C355" t="s">
        <v>14</v>
      </c>
      <c r="D355">
        <v>252</v>
      </c>
    </row>
    <row r="356" spans="1:4" x14ac:dyDescent="0.25">
      <c r="A356" t="s">
        <v>20</v>
      </c>
      <c r="B356">
        <v>189</v>
      </c>
      <c r="C356" t="s">
        <v>14</v>
      </c>
      <c r="D356">
        <v>67</v>
      </c>
    </row>
    <row r="357" spans="1:4" x14ac:dyDescent="0.25">
      <c r="A357" t="s">
        <v>20</v>
      </c>
      <c r="B357">
        <v>154</v>
      </c>
      <c r="C357" t="s">
        <v>14</v>
      </c>
      <c r="D357">
        <v>742</v>
      </c>
    </row>
    <row r="358" spans="1:4" x14ac:dyDescent="0.25">
      <c r="A358" t="s">
        <v>20</v>
      </c>
      <c r="B358">
        <v>96</v>
      </c>
      <c r="C358" t="s">
        <v>14</v>
      </c>
      <c r="D358">
        <v>75</v>
      </c>
    </row>
    <row r="359" spans="1:4" x14ac:dyDescent="0.25">
      <c r="A359" t="s">
        <v>20</v>
      </c>
      <c r="B359">
        <v>3063</v>
      </c>
      <c r="C359" t="s">
        <v>14</v>
      </c>
      <c r="D359">
        <v>4405</v>
      </c>
    </row>
    <row r="360" spans="1:4" x14ac:dyDescent="0.25">
      <c r="A360" t="s">
        <v>20</v>
      </c>
      <c r="B360">
        <v>2266</v>
      </c>
      <c r="C360" t="s">
        <v>14</v>
      </c>
      <c r="D360">
        <v>92</v>
      </c>
    </row>
    <row r="361" spans="1:4" x14ac:dyDescent="0.25">
      <c r="A361" t="s">
        <v>20</v>
      </c>
      <c r="B361">
        <v>194</v>
      </c>
      <c r="C361" t="s">
        <v>14</v>
      </c>
      <c r="D361">
        <v>64</v>
      </c>
    </row>
    <row r="362" spans="1:4" x14ac:dyDescent="0.25">
      <c r="A362" t="s">
        <v>20</v>
      </c>
      <c r="B362">
        <v>129</v>
      </c>
      <c r="C362" t="s">
        <v>14</v>
      </c>
      <c r="D362">
        <v>64</v>
      </c>
    </row>
    <row r="363" spans="1:4" x14ac:dyDescent="0.25">
      <c r="A363" t="s">
        <v>20</v>
      </c>
      <c r="B363">
        <v>375</v>
      </c>
      <c r="C363" t="s">
        <v>14</v>
      </c>
      <c r="D363">
        <v>842</v>
      </c>
    </row>
    <row r="364" spans="1:4" x14ac:dyDescent="0.25">
      <c r="A364" t="s">
        <v>20</v>
      </c>
      <c r="B364">
        <v>409</v>
      </c>
      <c r="C364" t="s">
        <v>14</v>
      </c>
      <c r="D364">
        <v>112</v>
      </c>
    </row>
    <row r="365" spans="1:4" x14ac:dyDescent="0.25">
      <c r="A365" t="s">
        <v>20</v>
      </c>
      <c r="B365">
        <v>234</v>
      </c>
      <c r="C365" t="s">
        <v>14</v>
      </c>
      <c r="D365">
        <v>374</v>
      </c>
    </row>
    <row r="366" spans="1:4" x14ac:dyDescent="0.25">
      <c r="A366" t="s">
        <v>20</v>
      </c>
      <c r="B366">
        <v>3016</v>
      </c>
    </row>
    <row r="367" spans="1:4" x14ac:dyDescent="0.25">
      <c r="A367" t="s">
        <v>20</v>
      </c>
      <c r="B367">
        <v>264</v>
      </c>
    </row>
    <row r="368" spans="1:4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  <row r="783" spans="13:14" x14ac:dyDescent="0.25">
      <c r="M783" t="s">
        <v>74</v>
      </c>
      <c r="N783">
        <v>56</v>
      </c>
    </row>
    <row r="790" spans="13:14" x14ac:dyDescent="0.25">
      <c r="M790" t="s">
        <v>47</v>
      </c>
      <c r="N790">
        <v>31</v>
      </c>
    </row>
    <row r="792" spans="13:14" x14ac:dyDescent="0.25">
      <c r="M792" t="s">
        <v>74</v>
      </c>
      <c r="N792">
        <v>1113</v>
      </c>
    </row>
    <row r="846" spans="13:14" x14ac:dyDescent="0.25">
      <c r="M846" t="s">
        <v>74</v>
      </c>
      <c r="N846">
        <v>94</v>
      </c>
    </row>
    <row r="868" spans="13:14" x14ac:dyDescent="0.25">
      <c r="M868" t="s">
        <v>74</v>
      </c>
      <c r="N868">
        <v>898</v>
      </c>
    </row>
    <row r="905" spans="13:14" x14ac:dyDescent="0.25">
      <c r="M905" t="s">
        <v>47</v>
      </c>
      <c r="N905">
        <v>14</v>
      </c>
    </row>
    <row r="912" spans="13:14" x14ac:dyDescent="0.25">
      <c r="M912" t="s">
        <v>74</v>
      </c>
      <c r="N912">
        <v>296</v>
      </c>
    </row>
    <row r="919" spans="13:14" x14ac:dyDescent="0.25">
      <c r="M919" t="s">
        <v>47</v>
      </c>
      <c r="N919">
        <v>27</v>
      </c>
    </row>
    <row r="939" spans="13:14" x14ac:dyDescent="0.25">
      <c r="M939" t="s">
        <v>74</v>
      </c>
      <c r="N939">
        <v>976</v>
      </c>
    </row>
    <row r="942" spans="13:14" x14ac:dyDescent="0.25">
      <c r="M942" t="s">
        <v>47</v>
      </c>
      <c r="N942">
        <v>66</v>
      </c>
    </row>
    <row r="950" spans="13:14" x14ac:dyDescent="0.25">
      <c r="M950" t="s">
        <v>74</v>
      </c>
      <c r="N950">
        <v>160</v>
      </c>
    </row>
    <row r="954" spans="13:14" x14ac:dyDescent="0.25">
      <c r="M954" t="s">
        <v>74</v>
      </c>
      <c r="N954">
        <v>2266</v>
      </c>
    </row>
    <row r="995" spans="13:14" x14ac:dyDescent="0.25">
      <c r="M995" t="s">
        <v>74</v>
      </c>
      <c r="N995">
        <v>75</v>
      </c>
    </row>
    <row r="999" spans="13:14" x14ac:dyDescent="0.25">
      <c r="M999" t="s">
        <v>74</v>
      </c>
      <c r="N999">
        <v>139</v>
      </c>
    </row>
    <row r="1001" spans="13:14" x14ac:dyDescent="0.25">
      <c r="M1001" t="s">
        <v>74</v>
      </c>
      <c r="N1001">
        <v>1122</v>
      </c>
    </row>
  </sheetData>
  <conditionalFormatting sqref="M1:M6 M16:M1048576 K7:K15">
    <cfRule type="cellIs" dxfId="13" priority="13" operator="equal">
      <formula>"live"</formula>
    </cfRule>
    <cfRule type="cellIs" dxfId="12" priority="14" operator="equal">
      <formula>"canceled"</formula>
    </cfRule>
    <cfRule type="cellIs" dxfId="11" priority="15" operator="equal">
      <formula>"failed"</formula>
    </cfRule>
    <cfRule type="cellIs" dxfId="10" priority="16" operator="equal">
      <formula>"successful"</formula>
    </cfRule>
  </conditionalFormatting>
  <conditionalFormatting sqref="C2:C365">
    <cfRule type="cellIs" dxfId="9" priority="5" operator="equal">
      <formula>"live"</formula>
    </cfRule>
    <cfRule type="cellIs" dxfId="8" priority="6" operator="equal">
      <formula>"canceled"</formula>
    </cfRule>
    <cfRule type="cellIs" dxfId="7" priority="7" operator="equal">
      <formula>"failed"</formula>
    </cfRule>
    <cfRule type="cellIs" dxfId="6" priority="8" operator="equal">
      <formula>"successful"</formula>
    </cfRule>
  </conditionalFormatting>
  <conditionalFormatting sqref="A2:A566">
    <cfRule type="cellIs" dxfId="5" priority="1" operator="equal">
      <formula>"live"</formula>
    </cfRule>
    <cfRule type="cellIs" dxfId="4" priority="2" operator="equal">
      <formula>"canceled"</formula>
    </cfRule>
    <cfRule type="cellIs" dxfId="3" priority="3" operator="equal">
      <formula>"failed"</formula>
    </cfRule>
    <cfRule type="cellIs" dxfId="2" priority="4" operator="equal">
      <formula>"successful"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for Parent Category</vt:lpstr>
      <vt:lpstr>Pivot Table for Sub-Category</vt:lpstr>
      <vt:lpstr>Pivot Table for Date Created 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Cody Dixon</cp:lastModifiedBy>
  <dcterms:created xsi:type="dcterms:W3CDTF">2021-09-29T18:52:28Z</dcterms:created>
  <dcterms:modified xsi:type="dcterms:W3CDTF">2023-05-05T02:35:58Z</dcterms:modified>
</cp:coreProperties>
</file>