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diix\OneDrive\Documents\"/>
    </mc:Choice>
  </mc:AlternateContent>
  <xr:revisionPtr revIDLastSave="0" documentId="13_ncr:1_{A7DCF812-7DA1-4AC0-9B0B-1750238673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 for Parent Category" sheetId="2" r:id="rId2"/>
    <sheet name="Pivot Table for Sub-Category" sheetId="3" r:id="rId3"/>
    <sheet name="Pivot Table for Date Created " sheetId="5" r:id="rId4"/>
    <sheet name="Crowdfunding Goal Analysis" sheetId="7" r:id="rId5"/>
    <sheet name="Statistical Analysis" sheetId="8" r:id="rId6"/>
  </sheets>
  <definedNames>
    <definedName name="_xlnm._FilterDatabase" localSheetId="0" hidden="1">Crowdfunding!$G$1:$G$1001</definedName>
    <definedName name="_xlnm._FilterDatabase" localSheetId="5" hidden="1">'Statistical Analysis'!$M$1:$N$1001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H7" i="8"/>
  <c r="I6" i="8"/>
  <c r="H6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D2" i="7"/>
  <c r="C2" i="7"/>
  <c r="B2" i="7"/>
  <c r="I5" i="8"/>
  <c r="H5" i="8"/>
  <c r="I4" i="8"/>
  <c r="H4" i="8"/>
  <c r="H2" i="8"/>
  <c r="I3" i="8"/>
  <c r="H3" i="8"/>
  <c r="I2" i="8"/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6" i="7"/>
  <c r="C6" i="7"/>
  <c r="D7" i="7"/>
  <c r="C7" i="7"/>
  <c r="B7" i="7"/>
  <c r="B6" i="7"/>
  <c r="D5" i="7"/>
  <c r="C5" i="7"/>
  <c r="B5" i="7"/>
  <c r="D4" i="7"/>
  <c r="D3" i="7"/>
  <c r="C4" i="7"/>
  <c r="B4" i="7"/>
  <c r="C3" i="7"/>
  <c r="B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10" i="7" l="1"/>
  <c r="G10" i="7" s="1"/>
  <c r="E8" i="7"/>
  <c r="H8" i="7" s="1"/>
  <c r="E7" i="7"/>
  <c r="H7" i="7" s="1"/>
  <c r="E9" i="7"/>
  <c r="F9" i="7" s="1"/>
  <c r="E2" i="7"/>
  <c r="G2" i="7" s="1"/>
  <c r="E6" i="7"/>
  <c r="G6" i="7" s="1"/>
  <c r="E13" i="7"/>
  <c r="G13" i="7" s="1"/>
  <c r="E5" i="7"/>
  <c r="H5" i="7" s="1"/>
  <c r="E12" i="7"/>
  <c r="H12" i="7" s="1"/>
  <c r="E4" i="7"/>
  <c r="F4" i="7" s="1"/>
  <c r="E11" i="7"/>
  <c r="H11" i="7" s="1"/>
  <c r="E3" i="7"/>
  <c r="H3" i="7" s="1"/>
  <c r="F8" i="7" l="1"/>
  <c r="G8" i="7"/>
  <c r="F7" i="7"/>
  <c r="G9" i="7"/>
  <c r="G7" i="7"/>
  <c r="G12" i="7"/>
  <c r="F2" i="7"/>
  <c r="G5" i="7"/>
  <c r="H9" i="7"/>
  <c r="F10" i="7"/>
  <c r="H10" i="7"/>
  <c r="F13" i="7"/>
  <c r="F12" i="7"/>
  <c r="H4" i="7"/>
  <c r="G4" i="7"/>
  <c r="H2" i="7"/>
  <c r="G11" i="7"/>
  <c r="F6" i="7"/>
  <c r="G3" i="7"/>
  <c r="F5" i="7"/>
  <c r="F3" i="7"/>
  <c r="H6" i="7"/>
  <c r="H13" i="7"/>
  <c r="F11" i="7"/>
</calcChain>
</file>

<file path=xl/sharedStrings.xml><?xml version="1.0" encoding="utf-8"?>
<sst xmlns="http://schemas.openxmlformats.org/spreadsheetml/2006/main" count="9079" uniqueCount="2118">
  <si>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</si>
  <si>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</si>
  <si>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</si>
  <si>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</si>
  <si>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</si>
  <si>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</si>
  <si>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</si>
  <si>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</si>
  <si>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</si>
  <si>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</si>
  <si>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</si>
  <si>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</si>
  <si>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</si>
  <si>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</si>
  <si>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</si>
  <si>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</si>
  <si>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</si>
  <si>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</si>
  <si>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</si>
  <si>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</si>
  <si>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</si>
  <si>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</si>
  <si>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</si>
  <si>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</si>
  <si>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</si>
  <si>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</si>
  <si>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</si>
  <si>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</si>
  <si>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</si>
  <si>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</si>
  <si>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</si>
  <si>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</si>
  <si>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</si>
  <si>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</si>
  <si>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</si>
  <si>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</si>
  <si>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</si>
  <si>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</si>
  <si>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</si>
  <si>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</si>
  <si>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</si>
  <si>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</si>
  <si>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</si>
  <si>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</si>
  <si>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</si>
  <si>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</si>
  <si>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</si>
  <si>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</si>
  <si>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</si>
  <si>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</si>
  <si>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</si>
  <si>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</si>
  <si>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</si>
  <si>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</si>
  <si>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</si>
  <si>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</si>
  <si>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</si>
  <si>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</si>
  <si>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</si>
  <si>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</si>
  <si>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</si>
  <si>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</si>
  <si>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</si>
  <si>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</si>
  <si>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</si>
  <si>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</si>
  <si>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</si>
  <si>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</si>
  <si>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</si>
  <si>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</si>
  <si>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</si>
  <si>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</si>
  <si>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</si>
  <si>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</si>
  <si>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</si>
  <si>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</si>
  <si>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</si>
  <si>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</si>
  <si>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</si>
  <si>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</si>
  <si>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</si>
  <si>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</si>
  <si>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</si>
  <si>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</si>
  <si>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</si>
  <si>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</si>
  <si>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</si>
  <si>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</si>
  <si>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</si>
  <si>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</si>
  <si>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</si>
  <si>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</si>
  <si>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</si>
  <si>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</si>
  <si>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</si>
  <si>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</si>
  <si>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</si>
  <si>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</si>
  <si>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</si>
  <si>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</si>
  <si>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</si>
  <si>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</si>
  <si>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</si>
  <si>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</si>
  <si>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</si>
  <si>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</si>
  <si>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</si>
  <si>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</si>
  <si>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</si>
  <si>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</si>
  <si>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</si>
  <si>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</si>
  <si>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</si>
  <si>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</si>
  <si>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</si>
  <si>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</si>
  <si>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</si>
  <si>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</si>
  <si>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</si>
  <si>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</si>
  <si>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</si>
  <si>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</si>
  <si>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</si>
  <si>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</si>
  <si>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</si>
  <si>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</si>
  <si>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</si>
  <si>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</si>
  <si>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</si>
  <si>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</si>
  <si>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</si>
  <si>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</si>
  <si>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</si>
  <si>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</si>
  <si>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</si>
  <si>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</si>
  <si>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</si>
  <si>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</si>
  <si>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</si>
  <si>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</si>
  <si>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</si>
  <si>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</si>
  <si>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</si>
  <si>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</si>
  <si>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</si>
  <si>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</si>
  <si>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</si>
  <si>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</si>
  <si>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</si>
  <si>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</si>
  <si>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</si>
  <si>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</si>
  <si>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</si>
  <si>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</si>
  <si>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</si>
  <si>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</si>
  <si>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</si>
  <si>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</si>
  <si>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</si>
  <si>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</si>
  <si>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</si>
  <si>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</si>
  <si>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</si>
  <si>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</si>
  <si>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</si>
  <si>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</si>
  <si>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</si>
  <si>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</si>
  <si>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</si>
  <si>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</si>
  <si>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</si>
  <si>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</si>
  <si>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</si>
  <si>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</si>
  <si>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</si>
  <si>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</si>
  <si>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</si>
  <si>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</si>
  <si>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</si>
  <si>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</si>
  <si>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</si>
  <si>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</si>
  <si>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</si>
  <si>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</si>
  <si>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</si>
  <si>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</si>
  <si>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</si>
  <si>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</si>
  <si>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</si>
  <si>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</si>
  <si>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</si>
  <si>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</si>
  <si>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</si>
  <si>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</si>
  <si>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</si>
  <si>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</si>
  <si>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</si>
  <si>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</si>
  <si>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</si>
  <si>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</si>
  <si>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</si>
  <si>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</si>
  <si>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</si>
  <si>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</si>
  <si>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</si>
  <si>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</si>
  <si>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</si>
  <si>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</si>
  <si>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</si>
  <si>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</si>
  <si>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</si>
  <si>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</si>
  <si>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</si>
  <si>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</si>
  <si>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</si>
  <si>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</si>
  <si>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</si>
  <si>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</si>
  <si>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</si>
  <si>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</si>
  <si>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</si>
  <si>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</si>
  <si>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</si>
  <si>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</si>
  <si>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</si>
  <si>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</si>
  <si>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</si>
  <si>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</si>
  <si>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</si>
  <si>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</si>
  <si>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</si>
  <si>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</si>
  <si>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</si>
  <si>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</si>
  <si>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</si>
  <si>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</si>
  <si>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</si>
  <si>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</si>
  <si>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</si>
  <si>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</si>
  <si>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</si>
  <si>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</si>
  <si>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</si>
  <si>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</si>
  <si>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</si>
  <si>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</si>
  <si>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</si>
  <si>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</si>
  <si>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</si>
  <si>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</si>
  <si>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</si>
  <si>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</si>
  <si>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</si>
  <si>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</si>
  <si>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</si>
  <si>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</si>
  <si>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</si>
  <si>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</si>
  <si>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</si>
  <si>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</si>
  <si>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</si>
  <si>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</si>
  <si>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</si>
  <si>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</si>
  <si>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</si>
  <si>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</si>
  <si>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</si>
  <si>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</si>
  <si>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</si>
  <si>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</si>
  <si>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</si>
  <si>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</si>
  <si>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</si>
  <si>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</si>
  <si>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</si>
  <si>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</si>
  <si>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</si>
  <si>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</si>
  <si>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</si>
  <si>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</si>
  <si>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</si>
  <si>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</si>
  <si>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</si>
  <si>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</si>
  <si>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</si>
  <si>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</si>
  <si>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</si>
  <si>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</si>
  <si>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</si>
  <si>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</si>
  <si>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</si>
  <si>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</si>
  <si>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</si>
  <si>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</si>
  <si>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</si>
  <si>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</si>
  <si>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</si>
  <si>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</si>
  <si>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</si>
  <si>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</si>
  <si>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</si>
  <si>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</si>
  <si>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</si>
  <si>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</si>
  <si>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</si>
  <si>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</si>
  <si>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</si>
  <si>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</si>
  <si>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</si>
  <si>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</si>
  <si>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</si>
  <si>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</si>
  <si>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</si>
  <si>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</si>
  <si>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</si>
  <si>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</si>
  <si>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</si>
  <si>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</si>
  <si>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</si>
  <si>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</si>
  <si>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</si>
  <si>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</si>
  <si>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</si>
  <si>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</si>
  <si>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</si>
  <si>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</si>
  <si>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</si>
  <si>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</si>
  <si>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</si>
  <si>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</si>
  <si>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</si>
  <si>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</si>
  <si>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</si>
  <si>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</si>
  <si>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</si>
  <si>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</si>
  <si>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</si>
  <si>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</si>
  <si>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</si>
  <si>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</si>
  <si>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</si>
  <si>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</si>
  <si>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</si>
  <si>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</si>
  <si>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</si>
  <si>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</si>
  <si>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</si>
  <si>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</si>
  <si>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</si>
  <si>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</si>
  <si>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</si>
  <si>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</si>
  <si>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</si>
  <si>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</si>
  <si>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</si>
  <si>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</si>
  <si>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</si>
  <si>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</si>
  <si>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</si>
  <si>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</si>
  <si>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</si>
  <si>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</si>
  <si>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</si>
  <si>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</si>
  <si>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</si>
  <si>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</si>
  <si>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</si>
  <si>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</si>
  <si>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</si>
  <si>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</si>
  <si>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</si>
  <si>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</si>
  <si>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</si>
  <si>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</si>
  <si>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</si>
  <si>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</si>
  <si>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</si>
  <si>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</si>
  <si>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</si>
  <si>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</si>
  <si>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</si>
  <si>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</si>
  <si>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</si>
  <si>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</si>
  <si>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</si>
  <si>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</si>
  <si>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</si>
  <si>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</si>
  <si>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</si>
  <si>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</si>
  <si>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</si>
  <si>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</si>
  <si>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</si>
  <si>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</si>
  <si>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</si>
  <si>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</si>
  <si>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</si>
  <si>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</si>
  <si>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</si>
  <si>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</si>
  <si>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</si>
  <si>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</si>
  <si>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</si>
  <si>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</si>
  <si>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</si>
  <si>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</si>
  <si>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</si>
  <si>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</si>
  <si>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</si>
  <si>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</si>
  <si>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</si>
  <si>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</si>
  <si>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</si>
  <si>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</si>
  <si>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</si>
  <si>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</si>
  <si>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</si>
  <si>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</si>
  <si>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</si>
  <si>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</si>
  <si>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</si>
  <si>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</si>
  <si>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</si>
  <si>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</si>
  <si>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</si>
  <si>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</si>
  <si>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</si>
  <si>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</si>
  <si>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</si>
  <si>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</si>
  <si>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</si>
  <si>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</si>
  <si>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</si>
  <si>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</si>
  <si>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</si>
  <si>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</si>
  <si>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</si>
  <si>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</si>
  <si>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</si>
  <si>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</si>
  <si>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</si>
  <si>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</si>
  <si>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</si>
  <si>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</si>
  <si>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</si>
  <si>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</si>
  <si>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</si>
  <si>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</si>
  <si>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</si>
  <si>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</si>
  <si>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</si>
  <si>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</si>
  <si>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</si>
  <si>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</si>
  <si>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</si>
  <si>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</si>
  <si>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</si>
  <si>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</si>
  <si>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</si>
  <si>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</si>
  <si>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</si>
  <si>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</si>
  <si>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</si>
  <si>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</si>
  <si>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</si>
  <si>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</si>
  <si>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</si>
  <si>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</si>
  <si>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</si>
  <si>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</si>
  <si>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</si>
  <si>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</si>
  <si>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</si>
  <si>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</si>
  <si>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</si>
  <si>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</si>
  <si>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</si>
  <si>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</si>
  <si>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</si>
  <si>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</si>
  <si>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</si>
  <si>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</si>
  <si>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</si>
  <si>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</si>
  <si>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</si>
  <si>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</si>
  <si>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</si>
  <si>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</si>
  <si>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</si>
  <si>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</si>
  <si>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</si>
  <si>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</si>
  <si>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</si>
  <si>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</si>
  <si>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</si>
  <si>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</si>
  <si>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</si>
  <si>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</si>
  <si>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</si>
  <si>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</si>
  <si>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</si>
  <si>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</si>
  <si>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</si>
  <si>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</si>
  <si>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</si>
  <si>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</si>
  <si>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</si>
  <si>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</si>
  <si>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</si>
  <si>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</si>
  <si>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</si>
  <si>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</si>
  <si>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</si>
  <si>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</si>
  <si>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</si>
  <si>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</si>
  <si>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</si>
  <si>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</si>
  <si>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</si>
  <si>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</si>
  <si>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</si>
  <si>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</si>
  <si>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</si>
  <si>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</si>
  <si>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</si>
  <si>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</si>
  <si>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</si>
  <si>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</si>
  <si>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</si>
  <si>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</si>
  <si>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</si>
  <si>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</si>
  <si>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</si>
  <si>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</si>
  <si>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</si>
  <si>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</si>
  <si>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</si>
  <si>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</si>
  <si>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</si>
  <si>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</si>
  <si>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</si>
  <si>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</si>
  <si>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</si>
  <si>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</si>
  <si>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</si>
  <si>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</si>
  <si>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</si>
  <si>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</si>
  <si>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</si>
  <si>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</si>
  <si>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</si>
  <si>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</si>
  <si>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</si>
  <si>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</si>
  <si>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</si>
  <si>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</si>
  <si>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</si>
  <si>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</si>
  <si>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</si>
  <si>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</si>
  <si>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</si>
  <si>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</si>
  <si>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</si>
  <si>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</si>
  <si>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</si>
  <si>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</si>
  <si>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</si>
  <si>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</si>
  <si>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</si>
  <si>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</si>
  <si>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</si>
  <si>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</si>
  <si>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</si>
  <si>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</si>
  <si>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</si>
  <si>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</si>
  <si>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</si>
  <si>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</si>
  <si>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</si>
  <si>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</si>
  <si>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</si>
  <si>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</si>
  <si>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</si>
  <si>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</si>
  <si>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</si>
  <si>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</si>
  <si>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</si>
  <si>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</si>
  <si>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</si>
  <si>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</si>
  <si>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</si>
  <si>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</si>
  <si>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</si>
  <si>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</si>
  <si>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</si>
  <si>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</si>
  <si>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</si>
  <si>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</si>
  <si>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</si>
  <si>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</si>
  <si>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</si>
  <si>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</si>
  <si>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</si>
  <si>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</si>
  <si>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</si>
  <si>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</si>
  <si>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</si>
  <si>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</si>
  <si>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</si>
  <si>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</si>
  <si>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</si>
  <si>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</si>
  <si>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</si>
  <si>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</si>
  <si>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</si>
  <si>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</si>
  <si>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</si>
  <si>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</si>
  <si>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</si>
  <si>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</si>
  <si>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</si>
  <si>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</si>
  <si>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</si>
  <si>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</si>
  <si>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</si>
  <si>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</si>
  <si>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</si>
  <si>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</si>
  <si>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</si>
  <si>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</si>
  <si>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</si>
  <si>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</si>
  <si>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</si>
  <si>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</si>
  <si>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</si>
  <si>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</si>
  <si>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</si>
  <si>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</si>
  <si>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</si>
  <si>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</si>
  <si>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</si>
  <si>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</si>
  <si>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</si>
  <si>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</si>
  <si>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</si>
  <si>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</si>
  <si>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</si>
  <si>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</si>
  <si>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</si>
  <si>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</si>
  <si>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</si>
  <si>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</si>
  <si>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</si>
  <si>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</si>
  <si>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</si>
  <si>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</si>
  <si>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</si>
  <si>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</si>
  <si>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</si>
  <si>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</si>
  <si>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</si>
  <si>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</si>
  <si>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</si>
  <si>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</si>
  <si>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</si>
  <si>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</si>
  <si>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</si>
  <si>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</si>
  <si>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</si>
  <si>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</si>
  <si>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</si>
  <si>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</si>
  <si>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</si>
  <si>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</si>
  <si>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</si>
  <si>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</si>
  <si>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</si>
  <si>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</si>
  <si>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</si>
  <si>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</si>
  <si>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</si>
  <si>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</si>
  <si>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</si>
  <si>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</si>
  <si>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</si>
  <si>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</si>
  <si>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</si>
  <si>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</si>
  <si>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</si>
  <si>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</si>
  <si>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</si>
  <si>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</si>
  <si>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</si>
  <si>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</si>
  <si>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</si>
  <si>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</si>
  <si>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</si>
  <si>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</si>
  <si>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</si>
  <si>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</si>
  <si>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</si>
  <si>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</si>
  <si>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</si>
  <si>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</si>
  <si>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</si>
  <si>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</si>
  <si>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</si>
  <si>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</si>
  <si>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</si>
  <si>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</si>
  <si>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</si>
  <si>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</si>
  <si>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</si>
  <si>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</si>
  <si>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</si>
  <si>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</si>
  <si>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</si>
  <si>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</si>
  <si>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</si>
  <si>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</si>
  <si>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</si>
  <si>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</si>
  <si>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</si>
  <si>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</si>
  <si>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</si>
  <si>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</si>
  <si>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</si>
  <si>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</si>
  <si>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</si>
  <si>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</si>
  <si>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</si>
  <si>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</si>
  <si>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</si>
  <si>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</si>
  <si>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</si>
  <si>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</si>
  <si>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</si>
  <si>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</si>
  <si>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</si>
  <si>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</si>
  <si>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</si>
  <si>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</si>
  <si>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</si>
  <si>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</si>
  <si>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</si>
  <si>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</si>
  <si>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</si>
  <si>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</si>
  <si>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</si>
  <si>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</si>
  <si>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</si>
  <si>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</si>
  <si>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</si>
  <si>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</si>
  <si>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</si>
  <si>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</si>
  <si>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</si>
  <si>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</si>
  <si>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</si>
  <si>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</si>
  <si>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</si>
  <si>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</si>
  <si>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</si>
  <si>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</si>
  <si>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</si>
  <si>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</si>
  <si>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</si>
  <si>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</si>
  <si>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</si>
  <si>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</si>
  <si>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</si>
  <si>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</si>
  <si>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</si>
  <si>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</si>
  <si>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</si>
  <si>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</si>
  <si>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</si>
  <si>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</si>
  <si>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</si>
  <si>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</si>
  <si>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</si>
  <si>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</si>
  <si>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</si>
  <si>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</si>
  <si>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</si>
  <si>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</si>
  <si>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</si>
  <si>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</si>
  <si>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</si>
  <si>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</si>
  <si>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</si>
  <si>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</si>
  <si>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</si>
  <si>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</si>
  <si>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</si>
  <si>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</si>
  <si>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</si>
  <si>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</si>
  <si>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</si>
  <si>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</si>
  <si>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</si>
  <si>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</si>
  <si>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</si>
  <si>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</si>
  <si>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</si>
  <si>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</si>
  <si>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</si>
  <si>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</si>
  <si>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</si>
  <si>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</si>
  <si>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</si>
  <si>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</si>
  <si>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</si>
  <si>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</si>
  <si>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</si>
  <si>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</si>
  <si>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</si>
  <si>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</si>
  <si>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</si>
  <si>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</si>
  <si>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</si>
  <si>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</si>
  <si>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</si>
  <si>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</si>
  <si>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</si>
  <si>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</si>
  <si>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</si>
  <si>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</si>
  <si>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</si>
  <si>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</si>
  <si>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</si>
  <si>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</si>
  <si>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</si>
  <si>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</si>
  <si>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</si>
  <si>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</si>
  <si>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</si>
  <si>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</si>
  <si>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</si>
  <si>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</si>
  <si>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</si>
  <si>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</si>
  <si>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</si>
  <si>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</si>
  <si>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</si>
  <si>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</si>
  <si>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</si>
  <si>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</si>
  <si>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</si>
  <si>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</si>
  <si>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</si>
  <si>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</si>
  <si>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</si>
  <si>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</si>
  <si>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</si>
  <si>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</si>
  <si>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</si>
  <si>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</si>
  <si>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</si>
  <si>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</si>
  <si>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</si>
  <si>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</si>
  <si>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</si>
  <si>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</si>
  <si>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</si>
  <si>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</si>
  <si>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</si>
  <si>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</si>
  <si>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</si>
  <si>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</si>
  <si>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</si>
  <si>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</si>
  <si>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</si>
  <si>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</si>
  <si>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</si>
  <si>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</si>
  <si>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</si>
  <si>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</si>
  <si>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</si>
  <si>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</si>
  <si>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</si>
  <si>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</si>
  <si>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</si>
  <si>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</si>
  <si>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</si>
  <si>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</si>
  <si>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</si>
  <si>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</si>
  <si>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</si>
  <si>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</si>
  <si>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</si>
  <si>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</si>
  <si>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</si>
  <si>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</si>
  <si>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</si>
  <si>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</si>
  <si>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</si>
  <si>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</si>
  <si>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</si>
  <si>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</si>
  <si>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</si>
  <si>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</si>
  <si>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</si>
  <si>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</si>
  <si>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</si>
  <si>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</si>
  <si>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</si>
  <si>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</si>
  <si>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</si>
  <si>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</si>
  <si>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</si>
  <si>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</si>
  <si>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</si>
  <si>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</si>
  <si>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</si>
  <si>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</si>
  <si>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</si>
  <si>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</si>
  <si>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</si>
  <si>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</si>
  <si>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</si>
  <si>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</si>
  <si>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</si>
  <si>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</si>
  <si>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</si>
  <si>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</si>
  <si>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</si>
  <si>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</si>
  <si>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</si>
  <si>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</si>
  <si>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</si>
  <si>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</si>
  <si>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</si>
  <si>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</si>
  <si>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</si>
  <si>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</si>
  <si>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</si>
  <si>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</si>
  <si>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</si>
  <si>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</si>
  <si>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</si>
  <si>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</si>
  <si>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</si>
  <si>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</si>
  <si>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</si>
  <si>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</si>
  <si>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</si>
  <si>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</si>
  <si>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</si>
  <si>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</si>
  <si>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</si>
  <si>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</si>
  <si>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</si>
  <si>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</si>
  <si>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</si>
  <si>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</si>
  <si>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</si>
  <si>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</si>
  <si>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</si>
  <si>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</si>
  <si>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</si>
  <si>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</si>
  <si>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</si>
  <si>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</si>
  <si>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</si>
  <si>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</si>
  <si>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</si>
  <si>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</si>
  <si>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</si>
  <si>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</si>
  <si>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</si>
  <si>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</si>
  <si>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</si>
  <si>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</si>
  <si>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</si>
  <si>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</si>
  <si>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</si>
  <si>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</si>
  <si>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</si>
  <si>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</si>
  <si>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</si>
  <si>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</si>
  <si>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</si>
  <si>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</si>
  <si>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</si>
  <si>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</si>
  <si>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</si>
  <si>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</si>
  <si>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</si>
  <si>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</si>
  <si>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</si>
  <si>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</si>
  <si>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</si>
  <si>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</si>
  <si>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</si>
  <si>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</si>
  <si>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</si>
  <si>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</si>
  <si>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</si>
  <si>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</si>
  <si>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</si>
  <si>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</si>
  <si>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</si>
  <si>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</si>
  <si>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</si>
  <si>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</si>
  <si>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</si>
  <si>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</si>
  <si>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</si>
  <si>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</si>
  <si>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</si>
  <si>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</si>
  <si>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</si>
  <si>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</si>
  <si>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</si>
  <si>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</si>
  <si>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</si>
  <si>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</si>
  <si>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</si>
  <si>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</si>
  <si>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</si>
  <si>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</si>
  <si>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</si>
  <si>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</si>
  <si>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</si>
  <si>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</si>
  <si>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</si>
  <si>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</si>
  <si>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</si>
  <si>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</si>
  <si>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</si>
  <si>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</si>
  <si>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</si>
  <si>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</si>
  <si>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</si>
  <si>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</si>
  <si>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</si>
  <si>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</si>
  <si>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</si>
  <si>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</si>
  <si>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</si>
  <si>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</si>
  <si>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</si>
  <si>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</si>
  <si>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</si>
  <si>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</si>
  <si>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</si>
  <si>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</si>
  <si>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</si>
  <si>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</si>
  <si>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</si>
  <si>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</si>
  <si>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</si>
  <si>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</si>
  <si>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</si>
  <si>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</si>
  <si>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</si>
  <si>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</si>
  <si>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</si>
  <si>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</si>
  <si>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</si>
  <si>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</si>
  <si>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</si>
  <si>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</si>
  <si>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</si>
  <si>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</si>
  <si>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</si>
  <si>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</si>
  <si>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</si>
  <si>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</si>
  <si>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</si>
  <si>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</si>
  <si>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</si>
  <si>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</si>
  <si>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</si>
  <si>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</si>
  <si>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</si>
  <si>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</si>
  <si>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</si>
  <si>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</si>
  <si>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</si>
  <si>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</si>
  <si>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</si>
  <si>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</si>
  <si>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</si>
  <si>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</si>
  <si>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</si>
  <si>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</si>
  <si>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</si>
  <si>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</si>
  <si>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</si>
  <si>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</si>
  <si>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</si>
  <si>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</si>
  <si>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</si>
  <si>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</si>
  <si>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</si>
  <si>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</si>
  <si>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</si>
  <si>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</si>
  <si>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</si>
  <si>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</si>
  <si>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</si>
  <si>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</si>
  <si>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</si>
  <si>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</si>
  <si>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</si>
  <si>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</si>
  <si>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</si>
  <si>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</si>
  <si>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</si>
  <si>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</si>
  <si>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</si>
  <si>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</si>
  <si>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</si>
  <si>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</si>
  <si>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</si>
  <si>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</si>
  <si>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</si>
  <si>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</si>
  <si>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</si>
  <si>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</si>
  <si>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</si>
  <si>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</si>
  <si>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</si>
  <si>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</si>
  <si>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</si>
  <si>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</si>
  <si>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</si>
  <si>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</si>
  <si>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</si>
  <si>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</si>
  <si>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</si>
  <si>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</si>
  <si>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</si>
  <si>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</si>
  <si>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</si>
  <si>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</si>
  <si>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</si>
  <si>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</si>
  <si>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</si>
  <si>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</si>
  <si>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</si>
  <si>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</si>
  <si>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</si>
  <si>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</si>
  <si>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</si>
  <si>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</si>
  <si>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</si>
  <si>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</si>
  <si>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</si>
  <si>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</si>
  <si>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</si>
  <si>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</si>
  <si>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</si>
  <si>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</si>
  <si>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</si>
  <si>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</si>
  <si>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</si>
  <si>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</si>
  <si>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</si>
  <si>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</si>
  <si>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</si>
  <si>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</si>
  <si>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</si>
  <si>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</si>
  <si>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</si>
  <si>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</si>
  <si>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</si>
  <si>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</si>
  <si>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</si>
  <si>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</si>
  <si>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</si>
  <si>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</si>
  <si>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</si>
  <si>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</si>
  <si>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</si>
  <si>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</si>
  <si>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</si>
  <si>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</si>
  <si>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</si>
  <si>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</si>
  <si>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</si>
  <si>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</si>
  <si>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</si>
  <si>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</si>
  <si>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</si>
  <si>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</si>
  <si>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</si>
  <si>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</si>
  <si>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</si>
  <si>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</si>
  <si>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</si>
  <si>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</si>
  <si>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</si>
  <si>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</si>
  <si>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</si>
  <si>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</si>
  <si>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</si>
  <si>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</si>
  <si>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</si>
  <si>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</si>
  <si>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</si>
  <si>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</si>
  <si>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</si>
  <si>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</si>
  <si>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</si>
  <si>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</si>
  <si>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</si>
  <si>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</si>
  <si>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</si>
  <si>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</si>
  <si>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</si>
  <si>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</si>
  <si>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</si>
  <si>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</si>
  <si>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</si>
  <si>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</si>
  <si>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</si>
  <si>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</si>
  <si>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</si>
  <si>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</si>
  <si>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</si>
  <si>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</si>
  <si>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</si>
  <si>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</si>
  <si>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</si>
  <si>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</si>
  <si>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</si>
  <si>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</si>
  <si>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</si>
  <si>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</si>
  <si>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</si>
  <si>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</si>
  <si>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</si>
  <si>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</si>
  <si>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</si>
  <si>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</si>
  <si>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</si>
  <si>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</si>
  <si>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</si>
  <si>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</si>
  <si>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</si>
  <si>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</si>
  <si>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</si>
  <si>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</si>
  <si>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</si>
  <si>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</si>
  <si>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</si>
  <si>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</si>
  <si>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</si>
  <si>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</si>
  <si>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</si>
  <si>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</si>
  <si>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</si>
  <si>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</si>
  <si>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</si>
  <si>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</si>
  <si>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</si>
  <si>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</si>
  <si>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</si>
  <si>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</si>
  <si>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</si>
  <si>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</si>
  <si>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</si>
  <si>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</si>
  <si>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</si>
  <si>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</si>
  <si>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</si>
  <si>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</si>
  <si>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</si>
  <si>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</si>
  <si>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</si>
  <si>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</si>
  <si>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</si>
  <si>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</si>
  <si>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</si>
  <si>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</si>
  <si>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</si>
  <si>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</si>
  <si>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</si>
  <si>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</si>
  <si>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</si>
  <si>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</si>
  <si>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</si>
  <si>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</si>
  <si>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</si>
  <si>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</si>
  <si>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</si>
  <si>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</si>
  <si>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</si>
  <si>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</si>
  <si>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</si>
  <si>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</si>
  <si>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</si>
  <si>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</si>
  <si>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</si>
  <si>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</si>
  <si>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</si>
  <si>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</si>
  <si>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</si>
  <si>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</si>
  <si>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</si>
  <si>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</si>
  <si>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</si>
  <si>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</si>
  <si>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</si>
  <si>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</si>
  <si>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</si>
  <si>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</si>
  <si>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</si>
  <si>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</si>
  <si>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</si>
  <si>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</si>
  <si>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</si>
  <si>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</si>
  <si>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</si>
  <si>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</si>
  <si>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</si>
  <si>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</si>
  <si>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</si>
  <si>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</si>
  <si>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</si>
  <si>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</si>
  <si>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</si>
  <si>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</si>
  <si>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</si>
  <si>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</si>
  <si>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</si>
  <si>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</si>
  <si>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</si>
  <si>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</si>
  <si>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</si>
  <si>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</si>
  <si>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</si>
  <si>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</si>
  <si>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</si>
  <si>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</si>
  <si>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</si>
  <si>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</si>
  <si>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</si>
  <si>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</si>
  <si>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</si>
  <si>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</si>
  <si>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</si>
  <si>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</si>
  <si>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</si>
  <si>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</si>
  <si>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</si>
  <si>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</si>
  <si>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</si>
  <si>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</si>
  <si>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</si>
  <si>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</si>
  <si>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</si>
  <si>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</si>
  <si>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</si>
  <si>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</si>
  <si>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</si>
  <si>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</si>
  <si>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</si>
  <si>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</si>
  <si>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</si>
  <si>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</si>
  <si>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</si>
  <si>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</si>
  <si>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</si>
  <si>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</si>
  <si>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</si>
  <si>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</si>
  <si>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</si>
  <si>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</si>
  <si>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</si>
  <si>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</si>
  <si>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</si>
  <si>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</si>
  <si>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</si>
  <si>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</si>
  <si>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</si>
  <si>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</si>
  <si>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</si>
  <si>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</si>
  <si>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</si>
  <si>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</si>
  <si>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</si>
  <si>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</si>
  <si>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</si>
  <si>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</si>
  <si>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</si>
  <si>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</si>
  <si>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</si>
  <si>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</si>
  <si>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</si>
  <si>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</si>
  <si>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</si>
  <si>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</si>
  <si>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</si>
  <si>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</si>
  <si>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</si>
  <si>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</si>
  <si>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</si>
  <si>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</si>
  <si>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</si>
  <si>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</si>
  <si>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</si>
  <si>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</si>
  <si>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</si>
  <si>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</si>
  <si>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</si>
  <si>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</si>
  <si>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</si>
  <si>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</si>
  <si>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</si>
  <si>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</si>
  <si>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</si>
  <si>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</si>
  <si>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</si>
  <si>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</si>
  <si>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</si>
  <si>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</si>
  <si>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</si>
  <si>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</si>
  <si>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</si>
  <si>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</si>
  <si>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</si>
  <si>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</si>
  <si>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</si>
  <si>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</si>
  <si>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</si>
  <si>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</si>
  <si>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</si>
  <si>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</si>
  <si>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</si>
  <si>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</si>
  <si>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</si>
  <si>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</si>
  <si>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</si>
  <si>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</si>
  <si>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</si>
  <si>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</si>
  <si>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</si>
  <si>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</si>
  <si>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</si>
  <si>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</si>
  <si>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</si>
  <si>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</si>
  <si>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</si>
  <si>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</si>
  <si>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</si>
  <si>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</si>
  <si>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</si>
  <si>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</si>
  <si>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</si>
  <si>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</si>
  <si>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</si>
  <si>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</si>
  <si>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</si>
  <si>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</si>
  <si>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</si>
  <si>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</si>
  <si>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</si>
  <si>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</si>
  <si>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</si>
  <si>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</si>
  <si>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</si>
  <si>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</si>
  <si>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</si>
  <si>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</si>
  <si>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</si>
  <si>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</si>
  <si>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</si>
  <si>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</si>
  <si>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</si>
  <si>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</si>
  <si>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</si>
  <si>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</si>
  <si>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</si>
  <si>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</si>
  <si>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</si>
  <si>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</si>
  <si>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</si>
  <si>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</si>
  <si>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</si>
  <si>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</si>
  <si>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</si>
  <si>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</si>
  <si>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</si>
  <si>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</si>
  <si>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</si>
  <si>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</si>
  <si>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</si>
  <si>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</si>
  <si>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</si>
  <si>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</si>
  <si>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</si>
  <si>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</si>
  <si>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</si>
  <si>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</si>
  <si>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</si>
  <si>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</si>
  <si>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</si>
  <si>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</si>
  <si>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</si>
  <si>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</si>
  <si>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</si>
  <si>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</si>
  <si>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</si>
  <si>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</si>
  <si>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</si>
  <si>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</si>
  <si>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</si>
  <si>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</si>
  <si>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</si>
  <si>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</si>
  <si>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</si>
  <si>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</si>
  <si>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</si>
  <si>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</si>
  <si>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</si>
  <si>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</si>
  <si>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</si>
  <si>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</si>
  <si>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</si>
  <si>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</si>
  <si>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</si>
  <si>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</si>
  <si>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</si>
  <si>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</si>
  <si>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</si>
  <si>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</si>
  <si>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</si>
  <si>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</si>
  <si>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</si>
  <si>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</si>
  <si>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</si>
  <si>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</si>
  <si>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</si>
  <si>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</si>
  <si>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</si>
  <si>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</si>
  <si>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</si>
  <si>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</si>
  <si>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</si>
  <si>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</si>
  <si>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</si>
  <si>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</si>
  <si>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</si>
  <si>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</si>
  <si>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</si>
  <si>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</si>
  <si>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</si>
  <si>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</si>
  <si>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</si>
  <si>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</si>
  <si>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</si>
  <si>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</si>
  <si>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</si>
  <si>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</si>
  <si>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</si>
  <si>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</si>
  <si>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</si>
  <si>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</si>
  <si>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</si>
  <si>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</si>
  <si>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</si>
  <si>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</si>
  <si>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</si>
  <si>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</si>
  <si>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</si>
  <si>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</si>
  <si>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</si>
  <si>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</si>
  <si>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</si>
  <si>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</si>
  <si>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</si>
  <si>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</si>
  <si>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</si>
  <si>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</si>
  <si>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</si>
  <si>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</si>
  <si>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</si>
  <si>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</si>
  <si>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</si>
  <si>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</si>
  <si>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</si>
  <si>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</si>
  <si>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</si>
  <si>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</si>
  <si>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</si>
  <si>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</si>
  <si>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</si>
  <si>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</si>
  <si>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</si>
  <si>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</si>
  <si>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</si>
  <si>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</si>
  <si>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</si>
  <si>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</si>
  <si>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</si>
  <si>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</si>
  <si>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</si>
  <si>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</si>
  <si>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</si>
  <si>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</si>
  <si>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</si>
  <si>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</si>
  <si>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</si>
  <si>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</si>
  <si>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</si>
  <si>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</si>
  <si>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</si>
  <si>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</si>
  <si>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</si>
  <si>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</si>
  <si>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</si>
  <si>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</si>
  <si>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</si>
  <si>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</si>
  <si>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</si>
  <si>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</si>
  <si>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</si>
  <si>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</si>
  <si>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</si>
  <si>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</si>
  <si>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</si>
  <si>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</si>
  <si>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</si>
  <si>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</si>
  <si>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</si>
  <si>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</si>
  <si>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</si>
  <si>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</si>
  <si>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</si>
  <si>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</si>
  <si>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</si>
  <si>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</si>
  <si>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</si>
  <si>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</si>
  <si>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</si>
  <si>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</si>
  <si>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</si>
  <si>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</si>
  <si>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</si>
  <si>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</si>
  <si>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</si>
  <si>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</si>
  <si>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</si>
  <si>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</si>
  <si>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</si>
  <si>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</si>
  <si>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</si>
  <si>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</si>
  <si>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</si>
  <si>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</si>
  <si>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</si>
  <si>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</si>
  <si>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</si>
  <si>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</si>
  <si>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</si>
  <si>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</si>
  <si>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</si>
  <si>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</si>
  <si>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</si>
  <si>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</si>
  <si>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</si>
  <si>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</si>
  <si>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</si>
  <si>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</si>
  <si>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</si>
  <si>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</si>
  <si>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</si>
  <si>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</si>
  <si>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</si>
  <si>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</si>
  <si>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</si>
  <si>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</si>
  <si>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</si>
  <si>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</si>
  <si>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</si>
  <si>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</si>
  <si>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</si>
  <si>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</si>
  <si>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</si>
  <si>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</si>
  <si>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</si>
  <si>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</si>
  <si>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</si>
  <si>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</si>
  <si>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</si>
  <si>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</si>
  <si>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</si>
  <si>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</si>
  <si>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</si>
  <si>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</si>
  <si>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</si>
  <si>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</si>
  <si>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</si>
  <si>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</si>
  <si>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</si>
  <si>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</si>
  <si>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</si>
  <si>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</si>
  <si>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</si>
  <si>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</si>
  <si>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</si>
  <si>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</si>
  <si>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</si>
  <si>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</si>
  <si>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</si>
  <si>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</si>
  <si>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</si>
  <si>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</si>
  <si>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</si>
  <si>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</si>
  <si>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</si>
  <si>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</si>
  <si>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</si>
  <si>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</si>
  <si>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</si>
  <si>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</si>
  <si>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</si>
  <si>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</si>
  <si>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</si>
  <si>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</si>
  <si>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</si>
  <si>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</si>
  <si>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</si>
  <si>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</si>
  <si>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</si>
  <si>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</si>
  <si>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</si>
  <si>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</si>
  <si>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</si>
  <si>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</si>
  <si>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</si>
  <si>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</si>
  <si>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</si>
  <si>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</si>
  <si>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</si>
  <si>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</si>
  <si>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</si>
  <si>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</si>
  <si>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</si>
  <si>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</si>
  <si>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</si>
  <si>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</si>
  <si>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</si>
  <si>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</si>
  <si>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</si>
  <si>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</si>
  <si>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</si>
  <si>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</si>
  <si>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</si>
  <si>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</si>
  <si>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</si>
  <si>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</si>
  <si>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</si>
  <si>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</si>
  <si>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</si>
  <si>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</si>
  <si>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</si>
  <si>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</si>
  <si>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</si>
  <si>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</si>
  <si>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</si>
  <si>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</si>
  <si>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</si>
  <si>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</si>
  <si>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</si>
  <si>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</si>
  <si>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</si>
  <si>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</si>
  <si>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</si>
  <si>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</si>
  <si>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</si>
  <si>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</si>
  <si>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</si>
  <si>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</si>
  <si>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</si>
  <si>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</si>
  <si>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</si>
  <si>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</si>
  <si>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</si>
  <si>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</si>
  <si>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</si>
  <si>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</si>
  <si>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</si>
  <si>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</si>
  <si>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</si>
  <si>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</si>
  <si>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</si>
  <si>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</si>
  <si>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</si>
  <si>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</si>
  <si>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</si>
  <si>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</si>
  <si>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</si>
  <si>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</si>
  <si>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</si>
  <si>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</si>
  <si>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</si>
  <si>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</si>
  <si>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</si>
  <si>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</si>
  <si>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</si>
  <si>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</si>
  <si>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</si>
  <si>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</si>
  <si>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</si>
  <si>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</si>
  <si>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</si>
  <si>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</si>
  <si>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</si>
  <si>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</si>
  <si>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</si>
  <si>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</si>
  <si>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</si>
  <si>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</si>
  <si>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</si>
  <si>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</si>
  <si>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</si>
  <si>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</si>
  <si>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</si>
  <si>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</si>
  <si>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</si>
  <si>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</si>
  <si>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</si>
  <si>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</si>
  <si>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</si>
  <si>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</si>
  <si>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</si>
  <si>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</si>
  <si>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</si>
  <si>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</si>
  <si>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</si>
  <si>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</si>
  <si>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</si>
  <si>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</si>
  <si>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</si>
  <si>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</si>
  <si>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</si>
  <si>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</si>
  <si>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</si>
  <si>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</si>
  <si>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</si>
  <si>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</si>
  <si>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</si>
  <si>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</si>
  <si>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</si>
  <si>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</si>
  <si>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</si>
  <si>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</si>
  <si>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</si>
  <si>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</si>
  <si>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</si>
  <si>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</si>
  <si>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</si>
  <si>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</si>
  <si>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</si>
  <si>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</si>
  <si>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</si>
  <si>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</si>
  <si>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</si>
  <si>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</si>
  <si>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</si>
  <si>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</si>
  <si>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</si>
  <si>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</si>
  <si>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</si>
  <si>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</si>
  <si>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</si>
  <si>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</si>
  <si>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</si>
  <si>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</si>
  <si>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</si>
  <si>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</si>
  <si>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</si>
  <si>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</si>
  <si>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</si>
  <si>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</si>
  <si>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</si>
  <si>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</si>
  <si>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</si>
  <si>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</si>
  <si>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</si>
  <si>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</si>
  <si>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</si>
  <si>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</si>
  <si>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</si>
  <si>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</si>
  <si>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</si>
  <si>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</si>
  <si>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</si>
  <si>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</si>
  <si>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</si>
  <si>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</si>
  <si>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</si>
  <si>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</si>
  <si>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</si>
  <si>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</si>
  <si>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</si>
  <si>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</si>
  <si>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</si>
  <si>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</si>
  <si>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</si>
  <si>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</si>
  <si>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</si>
  <si>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</si>
  <si>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</si>
  <si>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</si>
  <si>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</si>
  <si>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</si>
  <si>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</si>
  <si>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</si>
  <si>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</si>
  <si>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</si>
  <si>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</si>
  <si>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</si>
  <si>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</si>
  <si>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</si>
  <si>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</si>
  <si>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</si>
  <si>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</si>
  <si>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</si>
  <si>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</si>
  <si>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</si>
  <si>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</si>
  <si>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</si>
  <si>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</si>
  <si>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</si>
  <si>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</si>
  <si>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</si>
  <si>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</si>
  <si>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</si>
  <si>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</si>
  <si>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</si>
  <si>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</si>
  <si>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</si>
  <si>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</si>
  <si>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</si>
  <si>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</si>
  <si>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</si>
  <si>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</si>
  <si>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</si>
  <si>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</si>
  <si>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</si>
  <si>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</si>
  <si>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</si>
  <si>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</si>
  <si>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</si>
  <si>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</si>
  <si>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</si>
  <si>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</si>
  <si>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</si>
  <si>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</si>
  <si>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</si>
  <si>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</si>
  <si>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</si>
  <si>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</si>
  <si>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</si>
  <si>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</si>
  <si>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</si>
  <si>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</si>
  <si>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</si>
  <si>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</si>
  <si>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</si>
  <si>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</si>
  <si>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</si>
  <si>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</si>
  <si>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</si>
  <si>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</si>
  <si>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</si>
  <si>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</si>
  <si>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</si>
  <si>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</si>
  <si>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</si>
  <si>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</si>
  <si>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</si>
  <si>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</si>
  <si>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</si>
  <si>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</si>
  <si>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</si>
  <si>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</si>
  <si>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</si>
  <si>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</si>
  <si>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</si>
  <si>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</si>
  <si>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</si>
  <si>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</si>
  <si>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</si>
  <si>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</si>
  <si>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</si>
  <si>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</si>
  <si>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</si>
  <si>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</si>
  <si>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</si>
  <si>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</si>
  <si>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</si>
  <si>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</si>
  <si>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</si>
  <si>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</si>
  <si>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</si>
  <si>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</si>
  <si>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</si>
  <si>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</si>
  <si>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</si>
  <si>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</si>
  <si>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</si>
  <si>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</si>
  <si>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</si>
  <si>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</si>
  <si>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</si>
  <si>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</si>
  <si>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</si>
  <si>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</si>
  <si>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</si>
  <si>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</si>
  <si>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</si>
  <si>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</si>
  <si>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</si>
  <si>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</si>
  <si>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</si>
  <si>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</si>
  <si>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</si>
  <si>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</si>
  <si>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</si>
  <si>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</si>
  <si>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</si>
  <si>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</si>
  <si>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</si>
  <si>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</si>
  <si>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</si>
  <si>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</si>
  <si>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</si>
  <si>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</si>
  <si>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</si>
  <si>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</si>
  <si>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</si>
  <si>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</si>
  <si>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</si>
  <si>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</si>
  <si>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</si>
  <si>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</si>
  <si>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</si>
  <si>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</si>
  <si>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</si>
  <si>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</si>
  <si>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</si>
  <si>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</si>
  <si>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</si>
  <si>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</si>
  <si>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</si>
  <si>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</si>
  <si>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</si>
  <si>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</si>
  <si>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</si>
  <si>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</si>
  <si>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</si>
  <si>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</si>
  <si>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</si>
  <si>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</si>
  <si>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</si>
  <si>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</si>
  <si>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</si>
  <si>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</si>
  <si>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</si>
  <si>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</si>
  <si>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</si>
  <si>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</si>
  <si>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</si>
  <si>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</si>
  <si>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</si>
  <si>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</si>
  <si>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</si>
  <si>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</si>
  <si>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</si>
  <si>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</si>
  <si>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</si>
  <si>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</si>
  <si>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</si>
  <si>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</si>
  <si>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</si>
  <si>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</si>
  <si>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</si>
  <si>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</si>
  <si>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</si>
  <si>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</si>
  <si>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</si>
  <si>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#Successful</t>
  </si>
  <si>
    <t># Failed</t>
  </si>
  <si>
    <t># Cancelled</t>
  </si>
  <si>
    <t>Total Projects</t>
  </si>
  <si>
    <t>% Successful</t>
  </si>
  <si>
    <t>% Failed</t>
  </si>
  <si>
    <t>%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</si>
  <si>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</si>
  <si>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</si>
  <si>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</si>
  <si>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</si>
  <si>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</si>
  <si>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</si>
  <si>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</si>
  <si>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</si>
  <si>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</si>
  <si>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</si>
  <si>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</si>
  <si>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</si>
  <si>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</si>
  <si>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</si>
  <si>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</si>
  <si>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Standard Deviation</t>
  </si>
  <si>
    <t>Minimum</t>
  </si>
  <si>
    <t>Maximum</t>
  </si>
  <si>
    <t>Statistics</t>
  </si>
  <si>
    <t>Failed</t>
  </si>
  <si>
    <t>Successful</t>
  </si>
  <si>
    <t>Variance</t>
  </si>
  <si>
    <t>I believe that in this case the median better summarizes our data because it is not normally distributed (very skewed results) and there are a large number of outliers on the high and low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</si>
</sst>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  <xf numFmtId="2" fontId="0" fillId="0" borderId="0" xfId="0" applyNumberFormat="1"/>
    <xf numFmtId="3" fontId="16" fillId="0" borderId="0" xfId="0" applyNumberFormat="1" applyFon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Parent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Outcomes based off Parent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7-48E6-A15F-785EE5EFC980}"/>
            </c:ext>
          </c:extLst>
        </c:ser>
        <c:ser>
          <c:idx val="1"/>
          <c:order val="1"/>
          <c:tx>
            <c:strRef>
              <c:f>'Pivot Table for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7-48E6-A15F-785EE5EFC980}"/>
            </c:ext>
          </c:extLst>
        </c:ser>
        <c:ser>
          <c:idx val="2"/>
          <c:order val="2"/>
          <c:tx>
            <c:strRef>
              <c:f>'Pivot Table for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7-48E6-A15F-785EE5EFC980}"/>
            </c:ext>
          </c:extLst>
        </c:ser>
        <c:ser>
          <c:idx val="3"/>
          <c:order val="3"/>
          <c:tx>
            <c:strRef>
              <c:f>'Pivot Table for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7-48E6-A15F-785EE5EF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67631"/>
        <c:axId val="118168591"/>
      </c:barChart>
      <c:catAx>
        <c:axId val="11816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</a:t>
                </a:r>
                <a:r>
                  <a:rPr lang="en-CA" baseline="0"/>
                  <a:t> 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591"/>
        <c:crosses val="autoZero"/>
        <c:auto val="1"/>
        <c:lblAlgn val="ctr"/>
        <c:lblOffset val="100"/>
        <c:noMultiLvlLbl val="0"/>
      </c:catAx>
      <c:valAx>
        <c:axId val="1181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Sub-Category!PivotTable2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Sub-Category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BFC-ABCC-494997658A5A}"/>
            </c:ext>
          </c:extLst>
        </c:ser>
        <c:ser>
          <c:idx val="1"/>
          <c:order val="1"/>
          <c:tx>
            <c:strRef>
              <c:f>'Pivot Table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BFC-ABCC-494997658A5A}"/>
            </c:ext>
          </c:extLst>
        </c:ser>
        <c:ser>
          <c:idx val="2"/>
          <c:order val="2"/>
          <c:tx>
            <c:strRef>
              <c:f>'Pivot Table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BFC-ABCC-494997658A5A}"/>
            </c:ext>
          </c:extLst>
        </c:ser>
        <c:ser>
          <c:idx val="3"/>
          <c:order val="3"/>
          <c:tx>
            <c:strRef>
              <c:f>'Pivot Table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BFC-ABCC-49499765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4831"/>
        <c:axId val="118176271"/>
      </c:barChart>
      <c:catAx>
        <c:axId val="11817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</a:t>
                </a:r>
                <a:r>
                  <a:rPr lang="en-CA" baseline="0"/>
                  <a:t>-Category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71"/>
        <c:crosses val="autoZero"/>
        <c:auto val="1"/>
        <c:lblAlgn val="ctr"/>
        <c:lblOffset val="100"/>
        <c:noMultiLvlLbl val="0"/>
      </c:catAx>
      <c:valAx>
        <c:axId val="118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[CrowdfundingBook_Assignment 1.xlsx]Pivot Table for Date Created 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off Date Created Conversion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3CA-B205-8C855DAA4237}"/>
            </c:ext>
          </c:extLst>
        </c:ser>
        <c:ser>
          <c:idx val="1"/>
          <c:order val="1"/>
          <c:tx>
            <c:strRef>
              <c:f>'Pivot Table for 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9-43CA-B205-8C855DAA4237}"/>
            </c:ext>
          </c:extLst>
        </c:ser>
        <c:ser>
          <c:idx val="2"/>
          <c:order val="2"/>
          <c:tx>
            <c:strRef>
              <c:f>'Pivot Table for 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9-43CA-B205-8C855DAA42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34176"/>
        <c:axId val="1924735616"/>
      </c:lineChart>
      <c:catAx>
        <c:axId val="19247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5616"/>
        <c:crosses val="autoZero"/>
        <c:auto val="1"/>
        <c:lblAlgn val="ctr"/>
        <c:lblOffset val="100"/>
        <c:noMultiLvlLbl val="0"/>
      </c:catAx>
      <c:valAx>
        <c:axId val="1924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Kickstarter</a:t>
            </a:r>
            <a:r>
              <a:rPr lang="en-CA" baseline="0"/>
              <a:t> Outcomes Based on Goal Amount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#Successful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C65-B827-469B94A73527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#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C65-B827-469B94A73527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#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C65-B827-469B94A7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081024"/>
        <c:axId val="2127091104"/>
      </c:lineChart>
      <c:catAx>
        <c:axId val="212708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</a:t>
                </a:r>
                <a:r>
                  <a:rPr lang="en-CA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91104"/>
        <c:crosses val="autoZero"/>
        <c:auto val="1"/>
        <c:lblAlgn val="ctr"/>
        <c:lblOffset val="100"/>
        <c:noMultiLvlLbl val="0"/>
      </c:catAx>
      <c:valAx>
        <c:axId val="21270911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9524</xdr:rowOff>
    </xdr:from>
    <xdr:to>
      <xdr:col>17</xdr:col>
      <xdr:colOff>523874</xdr:colOff>
      <xdr:row>26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493043-1D0B-E9A1-A5D3-000A4F0F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9525</xdr:rowOff>
    </xdr:from>
    <xdr:to>
      <xdr:col>19</xdr:col>
      <xdr:colOff>38100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16B57-5F99-77D3-700B-BC9F40D5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0</xdr:rowOff>
    </xdr:from>
    <xdr:to>
      <xdr:col>17</xdr:col>
      <xdr:colOff>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823B8-F9C4-369F-55E4-B5555F0C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123825</xdr:rowOff>
    </xdr:from>
    <xdr:to>
      <xdr:col>9</xdr:col>
      <xdr:colOff>276225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E7ADC-C2EB-F117-1F15-3752DACE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dy Dixon" refreshedDate="45049.68654722222" createdVersion="8" refreshedVersion="8" minRefreshableVersion="3" recordCount="1001" xr:uid="{7FACC362-4252-4DCF-8277-80B74A450841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5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CC5-D8EC-48EB-BB61-5BB6806D3A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A2152-B96C-48B2-BB84-BE6E3AE5D4A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43F96-F907-4016-B778-39DEA98F1B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721A9-D2B9-4CD6-B9E7-17B186DE8290}" name="Table2" displayName="Table2" ref="G1:I7" totalsRowShown="0">
  <autoFilter ref="G1:I7" xr:uid="{E94721A9-D2B9-4CD6-B9E7-17B186DE8290}"/>
  <tableColumns count="3">
    <tableColumn id="1" xr3:uid="{E4C40C18-DBF7-4920-8665-470EFAE977B4}" name="Statistics"/>
    <tableColumn id="2" xr3:uid="{5B142756-0740-4623-BD60-54CAF7EEEBD8}" name="Successful" dataDxfId="5">
      <calculatedColumnFormula>AVERAGE(B:B)</calculatedColumnFormula>
    </tableColumn>
    <tableColumn id="3" xr3:uid="{EE8681EC-762A-4643-8B1E-CAB5BC24823E}" name="Failed" dataDxfId="4">
      <calculatedColumnFormula>AVERAGE(D2:D365)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875" style="17" customWidth="1"/>
    <col min="8" max="8" width="12.875" customWidth="1"/>
    <col min="9" max="9" width="16.625" style="6" customWidth="1"/>
    <col min="12" max="12" width="12.125" customWidth="1"/>
    <col min="13" max="13" width="22" style="12" customWidth="1"/>
    <col min="14" max="14" width="10.75" customWidth="1"/>
    <col min="15" max="15" width="21.375" style="12" customWidth="1"/>
    <col min="18" max="18" width="28" bestFit="1" customWidth="1"/>
    <col min="19" max="19" width="15.875" customWidth="1"/>
    <col min="20" max="20" width="12.6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6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7">
        <f>SUM(E2/D2)*100</f>
        <v>0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s="7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7">
        <f t="shared" ref="G3:G66" si="0">SUM(E3/D3)*100</f>
        <v>1040</v>
      </c>
      <c r="H3">
        <v>158</v>
      </c>
      <c r="I3" s="6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s="7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7">
        <f t="shared" si="0"/>
        <v>131.4787822878229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s="7" t="s">
        <v>2037</v>
      </c>
      <c r="T4" s="7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7">
        <f t="shared" si="0"/>
        <v>58.976190476190467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7" t="s">
        <v>2035</v>
      </c>
      <c r="T5" s="7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7">
        <f t="shared" si="0"/>
        <v>69.276315789473685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s="7" t="s">
        <v>2039</v>
      </c>
      <c r="T6" s="7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7">
        <f t="shared" si="0"/>
        <v>173.61842105263159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7" t="s">
        <v>2039</v>
      </c>
      <c r="T7" s="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7">
        <f t="shared" si="0"/>
        <v>20.961538461538463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7" t="s">
        <v>2041</v>
      </c>
      <c r="T8" s="7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7">
        <f t="shared" si="0"/>
        <v>327.57777777777778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7" t="s">
        <v>2039</v>
      </c>
      <c r="T9" s="7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7">
        <f t="shared" si="0"/>
        <v>19.932788374205266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s="7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7">
        <f t="shared" si="0"/>
        <v>51.741935483870968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7" t="s">
        <v>2035</v>
      </c>
      <c r="T11" s="7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7">
        <f t="shared" si="0"/>
        <v>266.11538461538464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s="7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7">
        <f t="shared" si="0"/>
        <v>48.095238095238095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s="7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7">
        <f t="shared" si="0"/>
        <v>89.349206349206341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s="7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7">
        <f t="shared" si="0"/>
        <v>245.11904761904765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s="7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7">
        <f t="shared" si="0"/>
        <v>66.769503546099301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s="7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7">
        <f t="shared" si="0"/>
        <v>47.307881773399011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7" t="s">
        <v>2037</v>
      </c>
      <c r="T17" s="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7">
        <f t="shared" si="0"/>
        <v>649.47058823529414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7" t="s">
        <v>2047</v>
      </c>
      <c r="T18" s="7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7">
        <f t="shared" si="0"/>
        <v>159.39125295508273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7" t="s">
        <v>2041</v>
      </c>
      <c r="T19" s="7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7">
        <f t="shared" si="0"/>
        <v>66.912087912087912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s="7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7">
        <f t="shared" si="0"/>
        <v>48.529600000000002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s="7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7">
        <f t="shared" si="0"/>
        <v>112.24279210925646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s="7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7">
        <f t="shared" si="0"/>
        <v>40.992553191489364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s="7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7">
        <f t="shared" si="0"/>
        <v>128.07106598984771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s="7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7">
        <f t="shared" si="0"/>
        <v>332.04444444444448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s="7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7">
        <f t="shared" si="0"/>
        <v>112.83225108225108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s="7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7">
        <f t="shared" si="0"/>
        <v>216.43636363636364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s="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7">
        <f t="shared" si="0"/>
        <v>48.199069767441863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s="7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7">
        <f t="shared" si="0"/>
        <v>79.95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s="7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7">
        <f t="shared" si="0"/>
        <v>105.22553516819573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7" t="s">
        <v>2039</v>
      </c>
      <c r="T30" s="7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7">
        <f t="shared" si="0"/>
        <v>328.89978213507629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s="7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7">
        <f t="shared" si="0"/>
        <v>160.61111111111111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s="7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7">
        <f t="shared" si="0"/>
        <v>310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7" t="s">
        <v>2050</v>
      </c>
      <c r="T33" s="7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7">
        <f t="shared" si="0"/>
        <v>86.807920792079202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7" t="s">
        <v>2041</v>
      </c>
      <c r="T34" s="7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7">
        <f t="shared" si="0"/>
        <v>377.82071713147411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7" t="s">
        <v>2039</v>
      </c>
      <c r="T35" s="7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7">
        <f t="shared" si="0"/>
        <v>150.80645161290323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s="7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7">
        <f t="shared" si="0"/>
        <v>150.30119521912351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7" t="s">
        <v>2041</v>
      </c>
      <c r="T37" s="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7">
        <f t="shared" si="0"/>
        <v>157.28571428571431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s="7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7">
        <f t="shared" si="0"/>
        <v>139.98765432098764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7" t="s">
        <v>2047</v>
      </c>
      <c r="T39" s="7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7">
        <f t="shared" si="0"/>
        <v>325.32258064516128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s="7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7">
        <f t="shared" si="0"/>
        <v>50.777777777777779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s="7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7">
        <f t="shared" si="0"/>
        <v>169.06818181818181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s="7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7">
        <f t="shared" si="0"/>
        <v>212.92857142857144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s="7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7">
        <f t="shared" si="0"/>
        <v>443.94444444444446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s="7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7">
        <f t="shared" si="0"/>
        <v>185.9390243902439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s="7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7">
        <f t="shared" si="0"/>
        <v>658.8125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s="7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7">
        <f t="shared" si="0"/>
        <v>47.684210526315788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7" t="s">
        <v>2039</v>
      </c>
      <c r="T47" s="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7">
        <f t="shared" si="0"/>
        <v>114.78378378378378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s="7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7">
        <f t="shared" si="0"/>
        <v>475.26666666666665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s="7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7">
        <f t="shared" si="0"/>
        <v>386.97297297297297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s="7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7">
        <f t="shared" si="0"/>
        <v>189.625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7" t="s">
        <v>2035</v>
      </c>
      <c r="T51" s="7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7">
        <f t="shared" si="0"/>
        <v>2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s="7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7">
        <f t="shared" si="0"/>
        <v>91.867805186590772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s="7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7">
        <f t="shared" si="0"/>
        <v>34.152777777777779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s="7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7">
        <f t="shared" si="0"/>
        <v>140.40909090909091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s="7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7">
        <f t="shared" si="0"/>
        <v>89.86666666666666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s="7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7">
        <f t="shared" si="0"/>
        <v>177.96969696969697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s="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7">
        <f t="shared" si="0"/>
        <v>143.66249999999999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7" t="s">
        <v>2037</v>
      </c>
      <c r="T58" s="7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7">
        <f t="shared" si="0"/>
        <v>215.27586206896552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s="7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7">
        <f t="shared" si="0"/>
        <v>227.11111111111114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s="7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7">
        <f t="shared" si="0"/>
        <v>275.07142857142861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s="7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7">
        <f t="shared" si="0"/>
        <v>144.37048832271762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s="7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7">
        <f t="shared" si="0"/>
        <v>92.74598393574297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s="7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7">
        <f t="shared" si="0"/>
        <v>722.6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s="7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7">
        <f t="shared" si="0"/>
        <v>11.851063829787234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s="7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7">
        <f t="shared" si="0"/>
        <v>97.642857142857139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s="7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7">
        <f t="shared" ref="G67:G130" si="4">SUM(E67/D67)*100</f>
        <v>236.14754098360655</v>
      </c>
      <c r="H67">
        <v>236</v>
      </c>
      <c r="I67" s="6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s="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7">
        <f t="shared" si="4"/>
        <v>45.068965517241381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s="7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7">
        <f t="shared" si="4"/>
        <v>162.38567493112947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s="7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7">
        <f t="shared" si="4"/>
        <v>254.52631578947367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s="7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7">
        <f t="shared" si="4"/>
        <v>24.063291139240505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s="7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7">
        <f t="shared" si="4"/>
        <v>123.74140625000001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s="7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7">
        <f t="shared" si="4"/>
        <v>108.06666666666666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s="7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7">
        <f t="shared" si="4"/>
        <v>670.33333333333326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s="7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7">
        <f t="shared" si="4"/>
        <v>660.92857142857144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s="7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7">
        <f t="shared" si="4"/>
        <v>122.46153846153847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s="7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7">
        <f t="shared" si="4"/>
        <v>150.57731958762886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s="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7">
        <f t="shared" si="4"/>
        <v>78.106590724165997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s="7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7">
        <f t="shared" si="4"/>
        <v>46.94736842105263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s="7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7">
        <f t="shared" si="4"/>
        <v>300.8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s="7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7">
        <f t="shared" si="4"/>
        <v>69.598615916955026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s="7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7">
        <f t="shared" si="4"/>
        <v>637.4545454545455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s="7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7">
        <f t="shared" si="4"/>
        <v>225.33928571428569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s="7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7">
        <f t="shared" si="4"/>
        <v>1497.3000000000002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s="7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7">
        <f t="shared" si="4"/>
        <v>37.590225563909776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s="7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7">
        <f t="shared" si="4"/>
        <v>132.36942675159236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s="7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7">
        <f t="shared" si="4"/>
        <v>131.22448979591837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s="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7">
        <f t="shared" si="4"/>
        <v>167.63513513513513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s="7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7">
        <f t="shared" si="4"/>
        <v>61.984886649874063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s="7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7">
        <f t="shared" si="4"/>
        <v>260.75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s="7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7">
        <f t="shared" si="4"/>
        <v>252.58823529411765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s="7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7">
        <f t="shared" si="4"/>
        <v>78.615384615384613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s="7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7">
        <f t="shared" si="4"/>
        <v>48.404406999351913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s="7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7">
        <f t="shared" si="4"/>
        <v>258.875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s="7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7">
        <f t="shared" si="4"/>
        <v>60.548713235294116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s="7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7">
        <f t="shared" si="4"/>
        <v>303.68965517241378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s="7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7">
        <f t="shared" si="4"/>
        <v>112.99999999999999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s="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7">
        <f t="shared" si="4"/>
        <v>217.37876614060258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s="7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7">
        <f t="shared" si="4"/>
        <v>926.69230769230762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s="7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7">
        <f t="shared" si="4"/>
        <v>33.692229038854805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s="7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7">
        <f t="shared" si="4"/>
        <v>196.7236842105263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s="7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7">
        <f t="shared" si="4"/>
        <v>1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s="7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7">
        <f t="shared" si="4"/>
        <v>1021.4444444444445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s="7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7">
        <f t="shared" si="4"/>
        <v>281.67567567567568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s="7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7">
        <f t="shared" si="4"/>
        <v>24.610000000000003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s="7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7">
        <f t="shared" si="4"/>
        <v>143.14010067114094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s="7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7">
        <f t="shared" si="4"/>
        <v>144.54411764705884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s="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7">
        <f t="shared" si="4"/>
        <v>359.12820512820514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s="7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7">
        <f t="shared" si="4"/>
        <v>186.48571428571427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s="7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7">
        <f t="shared" si="4"/>
        <v>595.26666666666665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s="7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7">
        <f t="shared" si="4"/>
        <v>59.21153846153846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s="7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7">
        <f t="shared" si="4"/>
        <v>14.962780898876405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s="7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7">
        <f t="shared" si="4"/>
        <v>119.95602605863192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s="7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7">
        <f t="shared" si="4"/>
        <v>268.82978723404256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s="7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7">
        <f t="shared" si="4"/>
        <v>376.87878787878788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s="7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7">
        <f t="shared" si="4"/>
        <v>727.15789473684208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s="7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7">
        <f t="shared" si="4"/>
        <v>87.211757648470297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s="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7">
        <f t="shared" si="4"/>
        <v>88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s="7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7">
        <f t="shared" si="4"/>
        <v>173.9387755102041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s="7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7">
        <f t="shared" si="4"/>
        <v>117.61111111111111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s="7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7">
        <f t="shared" si="4"/>
        <v>214.96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s="7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7">
        <f t="shared" si="4"/>
        <v>149.49667110519306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s="7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7">
        <f t="shared" si="4"/>
        <v>219.33995584988963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s="7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7">
        <f t="shared" si="4"/>
        <v>64.367690058479525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s="7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7">
        <f t="shared" si="4"/>
        <v>18.622397298818232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s="7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7">
        <f t="shared" si="4"/>
        <v>367.76923076923077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s="7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7">
        <f t="shared" si="4"/>
        <v>159.90566037735849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s="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7">
        <f t="shared" si="4"/>
        <v>38.633185349611544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s="7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7">
        <f t="shared" si="4"/>
        <v>51.42151162790698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s="7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7">
        <f t="shared" si="4"/>
        <v>60.334277620396605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s="7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7">
        <f t="shared" ref="G131:G194" si="8">SUM(E131/D131)*100</f>
        <v>3.202693602693603</v>
      </c>
      <c r="H131">
        <v>55</v>
      </c>
      <c r="I131" s="6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s="7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7">
        <f t="shared" si="8"/>
        <v>155.46875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s="7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7">
        <f t="shared" si="8"/>
        <v>100.85974499089254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s="7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7">
        <f t="shared" si="8"/>
        <v>116.18181818181819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s="7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7">
        <f t="shared" si="8"/>
        <v>310.77777777777777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s="7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7">
        <f t="shared" si="8"/>
        <v>89.73668341708543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s="7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7">
        <f t="shared" si="8"/>
        <v>71.27272727272728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s="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7">
        <f t="shared" si="8"/>
        <v>3.2862318840579712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s="7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7">
        <f t="shared" si="8"/>
        <v>261.77777777777777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s="7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7">
        <f t="shared" si="8"/>
        <v>96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s="7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7">
        <f t="shared" si="8"/>
        <v>20.896851248642779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s="7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7">
        <f t="shared" si="8"/>
        <v>223.16363636363636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s="7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7">
        <f t="shared" si="8"/>
        <v>101.59097978227061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s="7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7">
        <f t="shared" si="8"/>
        <v>230.03999999999996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s="7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7">
        <f t="shared" si="8"/>
        <v>135.59259259259261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s="7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7">
        <f t="shared" si="8"/>
        <v>129.1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s="7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7">
        <f t="shared" si="8"/>
        <v>236.512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s="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7">
        <f t="shared" si="8"/>
        <v>17.25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s="7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7">
        <f t="shared" si="8"/>
        <v>112.49397590361446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s="7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7">
        <f t="shared" si="8"/>
        <v>121.02150537634408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s="7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7">
        <f t="shared" si="8"/>
        <v>219.87096774193549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s="7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7">
        <f t="shared" si="8"/>
        <v>1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s="7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7">
        <f t="shared" si="8"/>
        <v>64.166909620991248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s="7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7">
        <f t="shared" si="8"/>
        <v>423.06746987951806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s="7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7">
        <f t="shared" si="8"/>
        <v>92.984160506863773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s="7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7">
        <f t="shared" si="8"/>
        <v>58.756567425569173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s="7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7">
        <f t="shared" si="8"/>
        <v>65.022222222222226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s="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7">
        <f t="shared" si="8"/>
        <v>73.939560439560438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s="7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7">
        <f t="shared" si="8"/>
        <v>52.666666666666664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s="7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7">
        <f t="shared" si="8"/>
        <v>220.95238095238096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s="7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7">
        <f t="shared" si="8"/>
        <v>100.01150627615063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s="7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7">
        <f t="shared" si="8"/>
        <v>162.3125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s="7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7">
        <f t="shared" si="8"/>
        <v>78.181818181818187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s="7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7">
        <f t="shared" si="8"/>
        <v>149.73770491803279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s="7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7">
        <f t="shared" si="8"/>
        <v>253.25714285714284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s="7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7">
        <f t="shared" si="8"/>
        <v>100.16943521594683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s="7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7">
        <f t="shared" si="8"/>
        <v>121.99004424778761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s="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7">
        <f t="shared" si="8"/>
        <v>137.13265306122449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s="7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7">
        <f t="shared" si="8"/>
        <v>415.53846153846149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s="7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7">
        <f t="shared" si="8"/>
        <v>31.30913348946136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s="7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7">
        <f t="shared" si="8"/>
        <v>424.08154506437768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s="7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7">
        <f t="shared" si="8"/>
        <v>2.93886230728336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s="7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7">
        <f t="shared" si="8"/>
        <v>10.63265306122449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s="7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7">
        <f t="shared" si="8"/>
        <v>82.875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s="7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7">
        <f t="shared" si="8"/>
        <v>163.01447776628748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s="7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7">
        <f t="shared" si="8"/>
        <v>894.66666666666674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s="7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7">
        <f t="shared" si="8"/>
        <v>26.191501103752756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s="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7">
        <f t="shared" si="8"/>
        <v>74.834782608695647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s="7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7">
        <f t="shared" si="8"/>
        <v>416.47680412371136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s="7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7">
        <f t="shared" si="8"/>
        <v>96.208333333333329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s="7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7">
        <f t="shared" si="8"/>
        <v>357.71910112359546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s="7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7">
        <f t="shared" si="8"/>
        <v>308.45714285714286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s="7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7">
        <f t="shared" si="8"/>
        <v>61.802325581395344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s="7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7">
        <f t="shared" si="8"/>
        <v>722.32472324723244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s="7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7">
        <f t="shared" si="8"/>
        <v>69.117647058823522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s="7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7">
        <f t="shared" si="8"/>
        <v>293.05555555555554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s="7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7">
        <f t="shared" si="8"/>
        <v>71.8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s="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7">
        <f t="shared" si="8"/>
        <v>31.934684684684683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s="7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7">
        <f t="shared" si="8"/>
        <v>229.87375415282392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s="7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7">
        <f t="shared" si="8"/>
        <v>32.012195121951223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s="7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7">
        <f t="shared" si="8"/>
        <v>23.525352848928385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s="7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7">
        <f t="shared" si="8"/>
        <v>68.594594594594597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s="7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7">
        <f t="shared" si="8"/>
        <v>37.952380952380956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s="7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7">
        <f t="shared" si="8"/>
        <v>19.992957746478872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s="7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7">
        <f t="shared" ref="G195:G258" si="12">SUM(E195/D195)*100</f>
        <v>45.636363636363633</v>
      </c>
      <c r="H195">
        <v>65</v>
      </c>
      <c r="I195" s="6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s="7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7">
        <f t="shared" si="12"/>
        <v>122.7605633802817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s="7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7">
        <f t="shared" si="12"/>
        <v>361.75316455696202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s="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7">
        <f t="shared" si="12"/>
        <v>63.146341463414636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s="7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7">
        <f t="shared" si="12"/>
        <v>298.20475319926874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s="7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7">
        <f t="shared" si="12"/>
        <v>9.5585443037974684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s="7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7">
        <f t="shared" si="12"/>
        <v>53.777777777777779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s="7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7">
        <f t="shared" si="12"/>
        <v>2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s="7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7">
        <f t="shared" si="12"/>
        <v>681.19047619047615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s="7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7">
        <f t="shared" si="12"/>
        <v>78.831325301204828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s="7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7">
        <f t="shared" si="12"/>
        <v>134.40792216817235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s="7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7">
        <f t="shared" si="12"/>
        <v>3.3719999999999999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s="7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7">
        <f t="shared" si="12"/>
        <v>431.84615384615387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s="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7">
        <f t="shared" si="12"/>
        <v>38.844444444444441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s="7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7">
        <f t="shared" si="12"/>
        <v>425.7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s="7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7">
        <f t="shared" si="12"/>
        <v>101.12239715591672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s="7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7">
        <f t="shared" si="12"/>
        <v>21.188688946015425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s="7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7">
        <f t="shared" si="12"/>
        <v>67.425531914893625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s="7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7">
        <f t="shared" si="12"/>
        <v>94.923371647509583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s="7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7">
        <f t="shared" si="12"/>
        <v>151.85185185185185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s="7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7">
        <f t="shared" si="12"/>
        <v>195.16382252559728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s="7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7">
        <f t="shared" si="12"/>
        <v>1023.1428571428571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s="7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7">
        <f t="shared" si="12"/>
        <v>3.841836734693878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s="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7">
        <f t="shared" si="12"/>
        <v>155.07066557107643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s="7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7">
        <f t="shared" si="12"/>
        <v>44.753477588871718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s="7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7">
        <f t="shared" si="12"/>
        <v>215.94736842105263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s="7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7">
        <f t="shared" si="12"/>
        <v>332.12709832134288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s="7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7">
        <f t="shared" si="12"/>
        <v>8.4430379746835449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s="7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7">
        <f t="shared" si="12"/>
        <v>98.625514403292186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s="7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7">
        <f t="shared" si="12"/>
        <v>137.97916666666669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s="7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7">
        <f t="shared" si="12"/>
        <v>93.81099656357388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s="7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7">
        <f t="shared" si="12"/>
        <v>403.63930885529157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s="7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7">
        <f t="shared" si="12"/>
        <v>260.1740412979351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s="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7">
        <f t="shared" si="12"/>
        <v>366.63333333333333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s="7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7">
        <f t="shared" si="12"/>
        <v>168.72085385878489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s="7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7">
        <f t="shared" si="12"/>
        <v>119.90717911530093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s="7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7">
        <f t="shared" si="12"/>
        <v>193.68925233644859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s="7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7">
        <f t="shared" si="12"/>
        <v>420.16666666666669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s="7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7">
        <f t="shared" si="12"/>
        <v>76.708333333333329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s="7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7">
        <f t="shared" si="12"/>
        <v>171.26470588235293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s="7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7">
        <f t="shared" si="12"/>
        <v>157.89473684210526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s="7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7">
        <f t="shared" si="12"/>
        <v>109.08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s="7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7">
        <f t="shared" si="12"/>
        <v>41.732558139534881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s="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7">
        <f t="shared" si="12"/>
        <v>10.944303797468354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s="7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7">
        <f t="shared" si="12"/>
        <v>159.3763440860215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s="7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7">
        <f t="shared" si="12"/>
        <v>422.41666666666669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s="7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7">
        <f t="shared" si="12"/>
        <v>97.71875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s="7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7">
        <f t="shared" si="12"/>
        <v>418.78911564625849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s="7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7">
        <f t="shared" si="12"/>
        <v>101.91632047477745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s="7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7">
        <f t="shared" si="12"/>
        <v>127.72619047619047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s="7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7">
        <f t="shared" si="12"/>
        <v>445.21739130434781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s="7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7">
        <f t="shared" si="12"/>
        <v>569.71428571428578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s="7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7">
        <f t="shared" si="12"/>
        <v>509.34482758620686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s="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7">
        <f t="shared" si="12"/>
        <v>325.5333333333333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s="7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7">
        <f t="shared" si="12"/>
        <v>932.61616161616166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s="7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7">
        <f t="shared" si="12"/>
        <v>211.33870967741933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s="7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7">
        <f t="shared" si="12"/>
        <v>273.32520325203251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s="7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7">
        <f t="shared" si="12"/>
        <v>3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s="7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7">
        <f t="shared" si="12"/>
        <v>54.084507042253513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s="7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7">
        <f t="shared" si="12"/>
        <v>626.29999999999995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s="7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7">
        <f t="shared" si="12"/>
        <v>89.021399176954731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s="7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7">
        <f t="shared" si="12"/>
        <v>184.89130434782609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s="7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7">
        <f t="shared" si="12"/>
        <v>120.16770186335404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s="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7">
        <f t="shared" si="12"/>
        <v>23.390243902439025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s="7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7">
        <f t="shared" ref="G259:G322" si="16">SUM(E259/D259)*100</f>
        <v>146</v>
      </c>
      <c r="H259">
        <v>92</v>
      </c>
      <c r="I259" s="6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s="7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7">
        <f t="shared" si="16"/>
        <v>268.48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s="7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7">
        <f t="shared" si="16"/>
        <v>597.5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s="7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7">
        <f t="shared" si="16"/>
        <v>157.69841269841268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s="7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7">
        <f t="shared" si="16"/>
        <v>31.201660735468568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s="7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7">
        <f t="shared" si="16"/>
        <v>313.41176470588238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s="7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7">
        <f t="shared" si="16"/>
        <v>370.89655172413791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s="7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7">
        <f t="shared" si="16"/>
        <v>362.66447368421052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s="7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7">
        <f t="shared" si="16"/>
        <v>123.08163265306122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s="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7">
        <f t="shared" si="16"/>
        <v>76.766756032171585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s="7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7">
        <f t="shared" si="16"/>
        <v>233.62012987012989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s="7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7">
        <f t="shared" si="16"/>
        <v>180.53333333333333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s="7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7">
        <f t="shared" si="16"/>
        <v>252.62857142857143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s="7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7">
        <f t="shared" si="16"/>
        <v>27.176538240368025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s="7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7">
        <f t="shared" si="16"/>
        <v>1.2706571242680547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s="7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7">
        <f t="shared" si="16"/>
        <v>304.0097847358121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s="7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7">
        <f t="shared" si="16"/>
        <v>137.23076923076923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s="7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7">
        <f t="shared" si="16"/>
        <v>32.208333333333336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s="7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7">
        <f t="shared" si="16"/>
        <v>241.51282051282053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s="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7">
        <f t="shared" si="16"/>
        <v>96.8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s="7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7">
        <f t="shared" si="16"/>
        <v>1066.4285714285716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s="7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7">
        <f t="shared" si="16"/>
        <v>325.88888888888891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s="7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7">
        <f t="shared" si="16"/>
        <v>170.70000000000002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s="7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7">
        <f t="shared" si="16"/>
        <v>581.44000000000005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s="7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7">
        <f t="shared" si="16"/>
        <v>91.520972644376897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s="7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7">
        <f t="shared" si="16"/>
        <v>108.04761904761904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s="7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7">
        <f t="shared" si="16"/>
        <v>18.728395061728396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s="7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7">
        <f t="shared" si="16"/>
        <v>83.193877551020407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s="7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7">
        <f t="shared" si="16"/>
        <v>706.33333333333337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s="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7">
        <f t="shared" si="16"/>
        <v>17.446030330062445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s="7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7">
        <f t="shared" si="16"/>
        <v>209.73015873015873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s="7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7">
        <f t="shared" si="16"/>
        <v>97.785714285714292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s="7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7">
        <f t="shared" si="16"/>
        <v>1684.25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s="7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7">
        <f t="shared" si="16"/>
        <v>54.402135231316727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s="7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7">
        <f t="shared" si="16"/>
        <v>456.61111111111109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s="7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7">
        <f t="shared" si="16"/>
        <v>9.8219178082191778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s="7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7">
        <f t="shared" si="16"/>
        <v>16.384615384615383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s="7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7">
        <f t="shared" si="16"/>
        <v>1339.6666666666667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s="7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7">
        <f t="shared" si="16"/>
        <v>35.650077760497666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s="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7">
        <f t="shared" si="16"/>
        <v>54.950819672131146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s="7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7">
        <f t="shared" si="16"/>
        <v>94.236111111111114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s="7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7">
        <f t="shared" si="16"/>
        <v>143.91428571428571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s="7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7">
        <f t="shared" si="16"/>
        <v>51.421052631578945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s="7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7">
        <f t="shared" si="16"/>
        <v>5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s="7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7">
        <f t="shared" si="16"/>
        <v>1344.6666666666667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s="7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7">
        <f t="shared" si="16"/>
        <v>31.844940867279899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s="7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7">
        <f t="shared" si="16"/>
        <v>82.617647058823536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s="7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7">
        <f t="shared" si="16"/>
        <v>546.14285714285722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s="7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7">
        <f t="shared" si="16"/>
        <v>286.21428571428572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s="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7">
        <f t="shared" si="16"/>
        <v>7.9076923076923071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s="7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7">
        <f t="shared" si="16"/>
        <v>132.13677811550153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s="7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7">
        <f t="shared" si="16"/>
        <v>74.077834179357026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s="7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7">
        <f t="shared" si="16"/>
        <v>75.292682926829272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s="7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7">
        <f t="shared" si="16"/>
        <v>20.333333333333332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s="7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7">
        <f t="shared" si="16"/>
        <v>203.36507936507937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s="7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7">
        <f t="shared" si="16"/>
        <v>310.2284263959391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s="7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7">
        <f t="shared" si="16"/>
        <v>395.31818181818181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s="7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7">
        <f t="shared" si="16"/>
        <v>294.71428571428572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s="7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7">
        <f t="shared" si="16"/>
        <v>33.89473684210526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s="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7">
        <f t="shared" si="16"/>
        <v>66.677083333333329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s="7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7">
        <f t="shared" si="16"/>
        <v>19.227272727272727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s="7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7">
        <f t="shared" si="16"/>
        <v>15.842105263157894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s="7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7">
        <f t="shared" si="16"/>
        <v>38.702380952380956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s="7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7">
        <f t="shared" si="16"/>
        <v>9.5876777251184837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s="7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7">
        <f t="shared" ref="G323:G386" si="20">SUM(E323/D323)*100</f>
        <v>94.144366197183089</v>
      </c>
      <c r="H323">
        <v>2468</v>
      </c>
      <c r="I323" s="6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s="7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7">
        <f t="shared" si="20"/>
        <v>166.56234096692114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s="7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7">
        <f t="shared" si="20"/>
        <v>24.134831460674157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s="7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7">
        <f t="shared" si="20"/>
        <v>164.05633802816902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s="7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7">
        <f t="shared" si="20"/>
        <v>90.723076923076931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s="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7">
        <f t="shared" si="20"/>
        <v>46.194444444444443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s="7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7">
        <f t="shared" si="20"/>
        <v>38.53846153846154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s="7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7">
        <f t="shared" si="20"/>
        <v>133.56231003039514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s="7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7">
        <f t="shared" si="20"/>
        <v>22.896588486140725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s="7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7">
        <f t="shared" si="20"/>
        <v>184.95548961424333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s="7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7">
        <f t="shared" si="20"/>
        <v>443.72727272727275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s="7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7">
        <f t="shared" si="20"/>
        <v>199.9806763285024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s="7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7">
        <f t="shared" si="20"/>
        <v>123.95833333333333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s="7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7">
        <f t="shared" si="20"/>
        <v>186.61329305135951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s="7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7">
        <f t="shared" si="20"/>
        <v>114.28538550057536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s="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7">
        <f t="shared" si="20"/>
        <v>97.032531824611041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s="7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7">
        <f t="shared" si="20"/>
        <v>122.81904761904762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s="7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7">
        <f t="shared" si="20"/>
        <v>179.14326647564468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s="7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7">
        <f t="shared" si="20"/>
        <v>79.951577402787962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s="7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7">
        <f t="shared" si="20"/>
        <v>94.242587601078171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s="7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7">
        <f t="shared" si="20"/>
        <v>84.669291338582681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s="7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7">
        <f t="shared" si="20"/>
        <v>66.521920668058456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s="7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7">
        <f t="shared" si="20"/>
        <v>53.922222222222224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s="7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7">
        <f t="shared" si="20"/>
        <v>41.983299595141702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s="7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7">
        <f t="shared" si="20"/>
        <v>14.69479695431472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s="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7">
        <f t="shared" si="20"/>
        <v>34.475000000000001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s="7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7">
        <f t="shared" si="20"/>
        <v>1400.7777777777778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s="7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7">
        <f t="shared" si="20"/>
        <v>71.770351758793964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s="7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7">
        <f t="shared" si="20"/>
        <v>53.074115044247783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s="7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7">
        <f t="shared" si="20"/>
        <v>5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s="7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7">
        <f t="shared" si="20"/>
        <v>127.70715249662618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s="7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7">
        <f t="shared" si="20"/>
        <v>34.892857142857139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s="7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7">
        <f t="shared" si="20"/>
        <v>410.59821428571428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s="7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7">
        <f t="shared" si="20"/>
        <v>123.73770491803278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s="7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7">
        <f t="shared" si="20"/>
        <v>58.973684210526315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s="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7">
        <f t="shared" si="20"/>
        <v>36.892473118279568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s="7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7">
        <f t="shared" si="20"/>
        <v>184.91304347826087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s="7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7">
        <f t="shared" si="20"/>
        <v>11.814432989690722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s="7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7">
        <f t="shared" si="20"/>
        <v>298.7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s="7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7">
        <f t="shared" si="20"/>
        <v>226.35175879396985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s="7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7">
        <f t="shared" si="20"/>
        <v>173.56363636363636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s="7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7">
        <f t="shared" si="20"/>
        <v>371.75675675675677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s="7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7">
        <f t="shared" si="20"/>
        <v>160.19230769230771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s="7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7">
        <f t="shared" si="20"/>
        <v>1616.3333333333335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s="7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7">
        <f t="shared" si="20"/>
        <v>733.4375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s="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7">
        <f t="shared" si="20"/>
        <v>592.11111111111109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s="7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7">
        <f t="shared" si="20"/>
        <v>18.888888888888889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s="7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7">
        <f t="shared" si="20"/>
        <v>276.80769230769232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s="7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7">
        <f t="shared" si="20"/>
        <v>273.01851851851848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s="7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7">
        <f t="shared" si="20"/>
        <v>159.36331255565449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s="7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7">
        <f t="shared" si="20"/>
        <v>67.869978858350947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s="7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7">
        <f t="shared" si="20"/>
        <v>1591.5555555555554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s="7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7">
        <f t="shared" si="20"/>
        <v>730.18222222222221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s="7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7">
        <f t="shared" si="20"/>
        <v>13.185782556750297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s="7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7">
        <f t="shared" si="20"/>
        <v>54.777777777777779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s="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7">
        <f t="shared" si="20"/>
        <v>361.02941176470591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s="7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7">
        <f t="shared" si="20"/>
        <v>10.257545271629779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s="7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7">
        <f t="shared" si="20"/>
        <v>13.962962962962964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s="7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7">
        <f t="shared" si="20"/>
        <v>40.444444444444443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s="7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7">
        <f t="shared" si="20"/>
        <v>160.32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s="7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7">
        <f t="shared" si="20"/>
        <v>183.9433962264151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s="7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7">
        <f t="shared" si="20"/>
        <v>63.769230769230766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s="7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7">
        <f t="shared" si="20"/>
        <v>225.38095238095238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s="7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7">
        <f t="shared" si="20"/>
        <v>172.00961538461539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s="7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7">
        <f t="shared" ref="G387:G450" si="24">SUM(E387/D387)*100</f>
        <v>146.16709511568124</v>
      </c>
      <c r="H387">
        <v>1137</v>
      </c>
      <c r="I387" s="6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s="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7">
        <f t="shared" si="24"/>
        <v>76.42361623616236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s="7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7">
        <f t="shared" si="24"/>
        <v>39.261467889908261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s="7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7">
        <f t="shared" si="24"/>
        <v>11.270034843205574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s="7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7">
        <f t="shared" si="24"/>
        <v>122.11084337349398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s="7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7">
        <f t="shared" si="24"/>
        <v>186.54166666666669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s="7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7">
        <f t="shared" si="24"/>
        <v>7.2731788079470201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s="7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7">
        <f t="shared" si="24"/>
        <v>65.642371234207957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s="7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7">
        <f t="shared" si="24"/>
        <v>228.96178343949046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s="7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7">
        <f t="shared" si="24"/>
        <v>469.37499999999994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s="7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7">
        <f t="shared" si="24"/>
        <v>130.11267605633802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s="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7">
        <f t="shared" si="24"/>
        <v>167.05422993492408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s="7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7">
        <f t="shared" si="24"/>
        <v>173.8641975308642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s="7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7">
        <f t="shared" si="24"/>
        <v>717.76470588235293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s="7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7">
        <f t="shared" si="24"/>
        <v>63.850976361767728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s="7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7">
        <f t="shared" si="24"/>
        <v>2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s="7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7">
        <f t="shared" si="24"/>
        <v>1530.2222222222222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s="7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7">
        <f t="shared" si="24"/>
        <v>40.356164383561641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s="7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7">
        <f t="shared" si="24"/>
        <v>86.220633299284984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s="7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7">
        <f t="shared" si="24"/>
        <v>315.58486707566465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s="7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7">
        <f t="shared" si="24"/>
        <v>89.618243243243242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s="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7">
        <f t="shared" si="24"/>
        <v>182.14503816793894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s="7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7">
        <f t="shared" si="24"/>
        <v>355.88235294117646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s="7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7">
        <f t="shared" si="24"/>
        <v>131.83695652173913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s="7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7">
        <f t="shared" si="24"/>
        <v>46.315634218289084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s="7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7">
        <f t="shared" si="24"/>
        <v>36.132726089785294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s="7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7">
        <f t="shared" si="24"/>
        <v>104.62820512820512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s="7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7">
        <f t="shared" si="24"/>
        <v>668.85714285714289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s="7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7">
        <f t="shared" si="24"/>
        <v>62.072823218997364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s="7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7">
        <f t="shared" si="24"/>
        <v>84.699787460148784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s="7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7">
        <f t="shared" si="24"/>
        <v>11.059030837004405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s="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7">
        <f t="shared" si="24"/>
        <v>43.838781575037146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s="7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7">
        <f t="shared" si="24"/>
        <v>55.470588235294116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s="7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7">
        <f t="shared" si="24"/>
        <v>57.399511301160658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s="7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7">
        <f t="shared" si="24"/>
        <v>123.43497363796135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s="7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7">
        <f t="shared" si="24"/>
        <v>128.46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s="7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7">
        <f t="shared" si="24"/>
        <v>63.989361702127653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s="7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7">
        <f t="shared" si="24"/>
        <v>127.29885057471265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s="7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7">
        <f t="shared" si="24"/>
        <v>10.638024357239512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s="7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7">
        <f t="shared" si="24"/>
        <v>40.470588235294116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s="7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7">
        <f t="shared" si="24"/>
        <v>287.66666666666663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s="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7">
        <f t="shared" si="24"/>
        <v>572.94444444444446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s="7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7">
        <f t="shared" si="24"/>
        <v>112.90429799426933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s="7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7">
        <f t="shared" si="24"/>
        <v>46.387573964497044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s="7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7">
        <f t="shared" si="24"/>
        <v>90.675916230366497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s="7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7">
        <f t="shared" si="24"/>
        <v>67.740740740740748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s="7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7">
        <f t="shared" si="24"/>
        <v>192.49019607843135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s="7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7">
        <f t="shared" si="24"/>
        <v>82.714285714285722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s="7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7">
        <f t="shared" si="24"/>
        <v>54.163920922570021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s="7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7">
        <f t="shared" si="24"/>
        <v>16.722222222222221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s="7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7">
        <f t="shared" si="24"/>
        <v>116.87664041994749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s="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7">
        <f t="shared" si="24"/>
        <v>1052.1538461538462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s="7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7">
        <f t="shared" si="24"/>
        <v>123.07407407407408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s="7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7">
        <f t="shared" si="24"/>
        <v>178.63855421686748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s="7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7">
        <f t="shared" si="24"/>
        <v>355.28169014084506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s="7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7">
        <f t="shared" si="24"/>
        <v>161.90634146341463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s="7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7">
        <f t="shared" si="24"/>
        <v>24.914285714285715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s="7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7">
        <f t="shared" si="24"/>
        <v>198.72222222222223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s="7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7">
        <f t="shared" si="24"/>
        <v>34.752688172043008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s="7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7">
        <f t="shared" si="24"/>
        <v>176.41935483870967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s="7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7">
        <f t="shared" si="24"/>
        <v>511.38095238095235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s="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7">
        <f t="shared" si="24"/>
        <v>82.044117647058826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s="7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7">
        <f t="shared" si="24"/>
        <v>24.326030927835053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s="7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7">
        <f t="shared" si="24"/>
        <v>50.482758620689658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s="7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7">
        <f t="shared" ref="G451:G514" si="28">SUM(E451/D451)*100</f>
        <v>967</v>
      </c>
      <c r="H451">
        <v>86</v>
      </c>
      <c r="I451" s="6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s="7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7">
        <f t="shared" si="28"/>
        <v>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s="7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7">
        <f t="shared" si="28"/>
        <v>122.84501347708894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s="7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7">
        <f t="shared" si="28"/>
        <v>63.4375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s="7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7">
        <f t="shared" si="28"/>
        <v>56.331688596491226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s="7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7">
        <f t="shared" si="28"/>
        <v>44.074999999999996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s="7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7">
        <f t="shared" si="28"/>
        <v>118.37253218884121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s="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7">
        <f t="shared" si="28"/>
        <v>104.1243169398907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s="7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7">
        <f t="shared" si="28"/>
        <v>26.640000000000004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s="7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7">
        <f t="shared" si="28"/>
        <v>351.20118343195264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s="7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7">
        <f t="shared" si="28"/>
        <v>90.063492063492063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s="7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7">
        <f t="shared" si="28"/>
        <v>171.625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s="7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7">
        <f t="shared" si="28"/>
        <v>141.04655870445345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s="7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7">
        <f t="shared" si="28"/>
        <v>30.57944915254237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s="7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7">
        <f t="shared" si="28"/>
        <v>108.16455696202532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s="7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7">
        <f t="shared" si="28"/>
        <v>133.45505617977528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s="7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7">
        <f t="shared" si="28"/>
        <v>187.85106382978722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s="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7">
        <f t="shared" si="28"/>
        <v>332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s="7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7">
        <f t="shared" si="28"/>
        <v>575.21428571428578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s="7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7">
        <f t="shared" si="28"/>
        <v>40.5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s="7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7">
        <f t="shared" si="28"/>
        <v>184.42857142857144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s="7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7">
        <f t="shared" si="28"/>
        <v>285.80555555555554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s="7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7">
        <f t="shared" si="28"/>
        <v>319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s="7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7">
        <f t="shared" si="28"/>
        <v>39.234070221066318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s="7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7">
        <f t="shared" si="28"/>
        <v>178.14000000000001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s="7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7">
        <f t="shared" si="28"/>
        <v>365.15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s="7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7">
        <f t="shared" si="28"/>
        <v>113.94594594594594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s="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7">
        <f t="shared" si="28"/>
        <v>29.828720626631856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s="7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7">
        <f t="shared" si="28"/>
        <v>54.270588235294113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s="7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7">
        <f t="shared" si="28"/>
        <v>236.34156976744185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s="7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7">
        <f t="shared" si="28"/>
        <v>512.91666666666663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s="7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7">
        <f t="shared" si="28"/>
        <v>100.65116279069768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s="7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7">
        <f t="shared" si="28"/>
        <v>81.348423194303152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s="7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7">
        <f t="shared" si="28"/>
        <v>16.404761904761905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s="7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7">
        <f t="shared" si="28"/>
        <v>52.774617067833695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s="7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7">
        <f t="shared" si="28"/>
        <v>260.20608108108109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s="7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7">
        <f t="shared" si="28"/>
        <v>30.73289183222958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s="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7">
        <f t="shared" si="28"/>
        <v>13.5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s="7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7">
        <f t="shared" si="28"/>
        <v>178.62556663644605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s="7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7">
        <f t="shared" si="28"/>
        <v>220.0566037735849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s="7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7">
        <f t="shared" si="28"/>
        <v>101.5108695652174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s="7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7">
        <f t="shared" si="28"/>
        <v>191.5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s="7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7">
        <f t="shared" si="28"/>
        <v>305.34683098591546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s="7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7">
        <f t="shared" si="28"/>
        <v>23.995287958115181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s="7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7">
        <f t="shared" si="28"/>
        <v>723.77777777777771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s="7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7">
        <f t="shared" si="28"/>
        <v>547.36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s="7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7">
        <f t="shared" si="28"/>
        <v>414.49999999999994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s="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7">
        <f t="shared" si="28"/>
        <v>0.90696409140369971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s="7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7">
        <f t="shared" si="28"/>
        <v>34.173469387755098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s="7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7">
        <f t="shared" si="28"/>
        <v>23.948810754912099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s="7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7">
        <f t="shared" si="28"/>
        <v>48.072649572649574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s="7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7">
        <f t="shared" si="28"/>
        <v>0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s="7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7">
        <f t="shared" si="28"/>
        <v>70.145182291666657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s="7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7">
        <f t="shared" si="28"/>
        <v>529.92307692307691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s="7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7">
        <f t="shared" si="28"/>
        <v>180.32549019607845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s="7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7">
        <f t="shared" si="28"/>
        <v>92.320000000000007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s="7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7">
        <f t="shared" si="28"/>
        <v>13.901001112347053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s="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7">
        <f t="shared" si="28"/>
        <v>927.07777777777767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s="7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7">
        <f t="shared" si="28"/>
        <v>39.857142857142861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s="7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7">
        <f t="shared" si="28"/>
        <v>112.22929936305732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s="7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7">
        <f t="shared" si="28"/>
        <v>70.925816023738875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s="7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7">
        <f t="shared" si="28"/>
        <v>119.08974358974358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s="7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7">
        <f t="shared" si="28"/>
        <v>24.017591339648174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s="7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7">
        <f t="shared" si="28"/>
        <v>139.31868131868131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s="7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7">
        <f t="shared" ref="G515:G578" si="32">SUM(E515/D515)*100</f>
        <v>39.277108433734945</v>
      </c>
      <c r="H515">
        <v>35</v>
      </c>
      <c r="I515" s="6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s="7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7">
        <f t="shared" si="32"/>
        <v>22.439077144917089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s="7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7">
        <f t="shared" si="32"/>
        <v>55.779069767441861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s="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7">
        <f t="shared" si="32"/>
        <v>42.523125996810208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s="7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7">
        <f t="shared" si="32"/>
        <v>112.00000000000001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s="7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7">
        <f t="shared" si="32"/>
        <v>7.0681818181818183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s="7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7">
        <f t="shared" si="32"/>
        <v>101.74563871693867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s="7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7">
        <f t="shared" si="32"/>
        <v>425.75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s="7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7">
        <f t="shared" si="32"/>
        <v>145.53947368421052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s="7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7">
        <f t="shared" si="32"/>
        <v>32.453465346534657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s="7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7">
        <f t="shared" si="32"/>
        <v>700.33333333333326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s="7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7">
        <f t="shared" si="32"/>
        <v>83.904860392967933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s="7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7">
        <f t="shared" si="32"/>
        <v>84.19047619047619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s="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7">
        <f t="shared" si="32"/>
        <v>155.95180722891567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s="7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7">
        <f t="shared" si="32"/>
        <v>99.619450317124731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s="7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7">
        <f t="shared" si="32"/>
        <v>80.300000000000011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s="7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7">
        <f t="shared" si="32"/>
        <v>11.254901960784313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s="7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7">
        <f t="shared" si="32"/>
        <v>91.740952380952379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s="7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7">
        <f t="shared" si="32"/>
        <v>95.521156936261391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s="7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7">
        <f t="shared" si="32"/>
        <v>502.87499999999994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s="7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7">
        <f t="shared" si="32"/>
        <v>159.24394463667818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s="7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7">
        <f t="shared" si="32"/>
        <v>15.022446689113355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s="7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7">
        <f t="shared" si="32"/>
        <v>482.03846153846149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s="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7">
        <f t="shared" si="32"/>
        <v>149.96938775510205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s="7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7">
        <f t="shared" si="32"/>
        <v>117.22156398104266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s="7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7">
        <f t="shared" si="32"/>
        <v>37.695968274950431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s="7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7">
        <f t="shared" si="32"/>
        <v>72.653061224489804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s="7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7">
        <f t="shared" si="32"/>
        <v>265.98113207547169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s="7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7">
        <f t="shared" si="32"/>
        <v>24.205617977528089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s="7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7">
        <f t="shared" si="32"/>
        <v>2.5064935064935066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s="7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7">
        <f t="shared" si="32"/>
        <v>16.329799764428738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s="7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7">
        <f t="shared" si="32"/>
        <v>276.5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s="7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7">
        <f t="shared" si="32"/>
        <v>88.803571428571431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s="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7">
        <f t="shared" si="32"/>
        <v>163.57142857142856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s="7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7">
        <f t="shared" si="32"/>
        <v>969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s="7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7">
        <f t="shared" si="32"/>
        <v>270.91376701966715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s="7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7">
        <f t="shared" si="32"/>
        <v>284.21355932203392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s="7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7">
        <f t="shared" si="32"/>
        <v>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s="7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7">
        <f t="shared" si="32"/>
        <v>58.6329816768462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s="7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7">
        <f t="shared" si="32"/>
        <v>98.51111111111112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s="7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7">
        <f t="shared" si="32"/>
        <v>43.975381008206334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s="7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7">
        <f t="shared" si="32"/>
        <v>151.66315789473683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s="7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7">
        <f t="shared" si="32"/>
        <v>223.63492063492063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s="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7">
        <f t="shared" si="32"/>
        <v>239.75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s="7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7">
        <f t="shared" si="32"/>
        <v>199.33333333333334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s="7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7">
        <f t="shared" si="32"/>
        <v>137.34482758620689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s="7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7">
        <f t="shared" si="32"/>
        <v>100.9696106362773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s="7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7">
        <f t="shared" si="32"/>
        <v>794.16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s="7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7">
        <f t="shared" si="32"/>
        <v>369.7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s="7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7">
        <f t="shared" si="32"/>
        <v>12.818181818181817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s="7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7">
        <f t="shared" si="32"/>
        <v>138.02702702702703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s="7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7">
        <f t="shared" si="32"/>
        <v>83.813278008298752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s="7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7">
        <f t="shared" si="32"/>
        <v>204.60063224446787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s="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7">
        <f t="shared" si="32"/>
        <v>44.344086021505376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s="7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7">
        <f t="shared" si="32"/>
        <v>218.60294117647058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s="7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7">
        <f t="shared" si="32"/>
        <v>186.03314917127071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s="7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7">
        <f t="shared" si="32"/>
        <v>237.33830845771143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s="7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7">
        <f t="shared" si="32"/>
        <v>305.65384615384613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s="7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7">
        <f t="shared" si="32"/>
        <v>94.142857142857139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s="7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7">
        <f t="shared" si="32"/>
        <v>54.400000000000006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s="7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7">
        <f t="shared" si="32"/>
        <v>111.88059701492537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s="7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7">
        <f t="shared" si="32"/>
        <v>369.14814814814815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s="7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7">
        <f t="shared" si="32"/>
        <v>62.930372148859547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s="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7">
        <f t="shared" si="32"/>
        <v>64.927835051546396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s="7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7">
        <f t="shared" ref="G579:G642" si="36">SUM(E579/D579)*100</f>
        <v>18.853658536585368</v>
      </c>
      <c r="H579">
        <v>37</v>
      </c>
      <c r="I579" s="6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s="7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7">
        <f t="shared" si="36"/>
        <v>16.754404145077721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s="7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7">
        <f t="shared" si="36"/>
        <v>101.11290322580646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s="7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7">
        <f t="shared" si="36"/>
        <v>341.5022831050228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s="7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7">
        <f t="shared" si="36"/>
        <v>64.016666666666666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s="7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7">
        <f t="shared" si="36"/>
        <v>52.080459770114942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s="7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7">
        <f t="shared" si="36"/>
        <v>322.40211640211641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s="7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7">
        <f t="shared" si="36"/>
        <v>119.50810185185186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s="7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7">
        <f t="shared" si="36"/>
        <v>146.79775280898878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s="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7">
        <f t="shared" si="36"/>
        <v>950.57142857142856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s="7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7">
        <f t="shared" si="36"/>
        <v>72.893617021276597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s="7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7">
        <f t="shared" si="36"/>
        <v>79.008248730964468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s="7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7">
        <f t="shared" si="36"/>
        <v>64.721518987341781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s="7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7">
        <f t="shared" si="36"/>
        <v>82.028169014084511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s="7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7">
        <f t="shared" si="36"/>
        <v>1037.6666666666667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s="7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7">
        <f t="shared" si="36"/>
        <v>12.910076530612244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s="7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7">
        <f t="shared" si="36"/>
        <v>154.84210526315789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s="7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7">
        <f t="shared" si="36"/>
        <v>7.0991735537190088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s="7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7">
        <f t="shared" si="36"/>
        <v>208.52773826458036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s="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7">
        <f t="shared" si="36"/>
        <v>99.683544303797461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s="7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7">
        <f t="shared" si="36"/>
        <v>201.59756097560978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s="7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7">
        <f t="shared" si="36"/>
        <v>162.09032258064516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s="7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7">
        <f t="shared" si="36"/>
        <v>3.6436208125445471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s="7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7">
        <f t="shared" si="36"/>
        <v>5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s="7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7">
        <f t="shared" si="36"/>
        <v>206.63492063492063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s="7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7">
        <f t="shared" si="36"/>
        <v>128.23628691983123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s="7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7">
        <f t="shared" si="36"/>
        <v>119.66037735849055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s="7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7">
        <f t="shared" si="36"/>
        <v>170.73055242390078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s="7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7">
        <f t="shared" si="36"/>
        <v>187.21212121212122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s="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7">
        <f t="shared" si="36"/>
        <v>188.38235294117646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s="7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7">
        <f t="shared" si="36"/>
        <v>131.29869186046511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s="7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7">
        <f t="shared" si="36"/>
        <v>283.97435897435901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s="7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7">
        <f t="shared" si="36"/>
        <v>120.41999999999999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s="7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7">
        <f t="shared" si="36"/>
        <v>419.0560747663551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s="7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7">
        <f t="shared" si="36"/>
        <v>13.853658536585368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s="7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7">
        <f t="shared" si="36"/>
        <v>139.43548387096774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s="7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7">
        <f t="shared" si="36"/>
        <v>174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s="7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7">
        <f t="shared" si="36"/>
        <v>155.49056603773585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s="7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7">
        <f t="shared" si="36"/>
        <v>170.44705882352943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s="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7">
        <f t="shared" si="36"/>
        <v>189.515625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s="7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7">
        <f t="shared" si="36"/>
        <v>249.71428571428572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s="7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7">
        <f t="shared" si="36"/>
        <v>48.860523665659613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s="7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7">
        <f t="shared" si="36"/>
        <v>28.461970393057683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s="7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7">
        <f t="shared" si="36"/>
        <v>268.02325581395348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s="7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7">
        <f t="shared" si="36"/>
        <v>619.80078125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s="7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7">
        <f t="shared" si="36"/>
        <v>3.1301587301587301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s="7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7">
        <f t="shared" si="36"/>
        <v>159.92152704135739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s="7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7">
        <f t="shared" si="36"/>
        <v>279.39215686274508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s="7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7">
        <f t="shared" si="36"/>
        <v>77.373333333333335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s="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7">
        <f t="shared" si="36"/>
        <v>206.32812500000003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s="7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7">
        <f t="shared" si="36"/>
        <v>694.25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s="7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7">
        <f t="shared" si="36"/>
        <v>151.78947368421052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s="7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7">
        <f t="shared" si="36"/>
        <v>64.58207217694995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s="7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7">
        <f t="shared" si="36"/>
        <v>62.873684210526314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s="7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7">
        <f t="shared" si="36"/>
        <v>310.39864864864865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s="7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7">
        <f t="shared" si="36"/>
        <v>42.859916782246884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s="7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7">
        <f t="shared" si="36"/>
        <v>83.119402985074629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s="7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7">
        <f t="shared" si="36"/>
        <v>78.531302876480552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s="7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7">
        <f t="shared" si="36"/>
        <v>114.09352517985612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s="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7">
        <f t="shared" si="36"/>
        <v>64.537683358624179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s="7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7">
        <f t="shared" si="36"/>
        <v>79.411764705882348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s="7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7">
        <f t="shared" si="36"/>
        <v>11.419117647058824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s="7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7">
        <f t="shared" si="36"/>
        <v>56.186046511627907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s="7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7">
        <f t="shared" si="36"/>
        <v>16.501669449081803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s="7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7">
        <f t="shared" ref="G643:G706" si="40">SUM(E643/D643)*100</f>
        <v>119.96808510638297</v>
      </c>
      <c r="H643">
        <v>194</v>
      </c>
      <c r="I643" s="6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s="7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7">
        <f t="shared" si="40"/>
        <v>145.45652173913044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s="7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7">
        <f t="shared" si="40"/>
        <v>221.38255033557047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s="7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7">
        <f t="shared" si="40"/>
        <v>48.396694214876035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s="7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7">
        <f t="shared" si="40"/>
        <v>92.911504424778755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s="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7">
        <f t="shared" si="40"/>
        <v>88.599797365754824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s="7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7">
        <f t="shared" si="40"/>
        <v>41.4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s="7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7">
        <f t="shared" si="40"/>
        <v>63.056795131845846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s="7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7">
        <f t="shared" si="40"/>
        <v>48.482333607230892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s="7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7">
        <f t="shared" si="40"/>
        <v>2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s="7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7">
        <f t="shared" si="40"/>
        <v>88.47941026944585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s="7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7">
        <f t="shared" si="40"/>
        <v>126.84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s="7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7">
        <f t="shared" si="40"/>
        <v>2338.833333333333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s="7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7">
        <f t="shared" si="40"/>
        <v>508.38857142857148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s="7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7">
        <f t="shared" si="40"/>
        <v>191.47826086956522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s="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7">
        <f t="shared" si="40"/>
        <v>42.127533783783782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s="7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7">
        <f t="shared" si="40"/>
        <v>8.24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s="7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7">
        <f t="shared" si="40"/>
        <v>60.064638783269963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s="7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7">
        <f t="shared" si="40"/>
        <v>47.232808616404313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s="7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7">
        <f t="shared" si="40"/>
        <v>81.736263736263737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s="7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7">
        <f t="shared" si="40"/>
        <v>54.187265917603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s="7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7">
        <f t="shared" si="40"/>
        <v>97.868131868131869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s="7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7">
        <f t="shared" si="40"/>
        <v>77.239999999999995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s="7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7">
        <f t="shared" si="40"/>
        <v>33.464735516372798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s="7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7">
        <f t="shared" si="40"/>
        <v>239.58823529411765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s="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7">
        <f t="shared" si="40"/>
        <v>64.032258064516128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s="7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7">
        <f t="shared" si="40"/>
        <v>176.15942028985506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s="7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7">
        <f t="shared" si="40"/>
        <v>20.33818181818182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s="7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7">
        <f t="shared" si="40"/>
        <v>358.64754098360658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s="7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7">
        <f t="shared" si="40"/>
        <v>468.85802469135803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s="7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7">
        <f t="shared" si="40"/>
        <v>122.05635245901641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s="7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7">
        <f t="shared" si="40"/>
        <v>55.931783729156137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s="7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7">
        <f t="shared" si="40"/>
        <v>43.660714285714285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s="7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7">
        <f t="shared" si="40"/>
        <v>33.53837141183363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s="7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7">
        <f t="shared" si="40"/>
        <v>122.97938144329896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s="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7">
        <f t="shared" si="40"/>
        <v>189.74959871589084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s="7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7">
        <f t="shared" si="40"/>
        <v>83.622641509433961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s="7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7">
        <f t="shared" si="40"/>
        <v>17.968844221105527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s="7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7">
        <f t="shared" si="40"/>
        <v>1036.5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s="7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7">
        <f t="shared" si="40"/>
        <v>97.405219780219781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s="7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7">
        <f t="shared" si="40"/>
        <v>86.386203150461711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s="7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7">
        <f t="shared" si="40"/>
        <v>150.16666666666666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s="7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7">
        <f t="shared" si="40"/>
        <v>358.43478260869563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s="7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7">
        <f t="shared" si="40"/>
        <v>542.85714285714289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s="7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7">
        <f t="shared" si="40"/>
        <v>67.500714285714281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s="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7">
        <f t="shared" si="40"/>
        <v>191.74666666666667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s="7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7">
        <f t="shared" si="40"/>
        <v>932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s="7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7">
        <f t="shared" si="40"/>
        <v>429.27586206896552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s="7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7">
        <f t="shared" si="40"/>
        <v>100.65753424657535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s="7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7">
        <f t="shared" si="40"/>
        <v>226.61111111111109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s="7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7">
        <f t="shared" si="40"/>
        <v>142.38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s="7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7">
        <f t="shared" si="40"/>
        <v>90.633333333333326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s="7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7">
        <f t="shared" si="40"/>
        <v>63.966740576496676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s="7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7">
        <f t="shared" si="40"/>
        <v>84.131868131868131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s="7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7">
        <f t="shared" si="40"/>
        <v>133.93478260869566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s="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7">
        <f t="shared" si="40"/>
        <v>59.042047531992694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s="7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7">
        <f t="shared" si="40"/>
        <v>152.80062063615205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s="7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7">
        <f t="shared" si="40"/>
        <v>446.69121140142522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s="7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7">
        <f t="shared" si="40"/>
        <v>84.391891891891888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s="7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7">
        <f t="shared" si="40"/>
        <v>3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s="7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7">
        <f t="shared" si="40"/>
        <v>175.02692307692308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s="7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7">
        <f t="shared" si="40"/>
        <v>54.137931034482754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s="7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7">
        <f t="shared" si="40"/>
        <v>311.87381703470032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s="7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7">
        <f t="shared" si="40"/>
        <v>122.78160919540231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s="7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7">
        <f t="shared" ref="G707:G770" si="44">SUM(E707/D707)*100</f>
        <v>99.026517383618156</v>
      </c>
      <c r="H707">
        <v>2025</v>
      </c>
      <c r="I707" s="6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s="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7">
        <f t="shared" si="44"/>
        <v>127.84686346863469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s="7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7">
        <f t="shared" si="44"/>
        <v>158.61643835616439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s="7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7">
        <f t="shared" si="44"/>
        <v>707.05882352941171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s="7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7">
        <f t="shared" si="44"/>
        <v>142.38775510204081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s="7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7">
        <f t="shared" si="44"/>
        <v>147.86046511627907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s="7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7">
        <f t="shared" si="44"/>
        <v>20.322580645161288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s="7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7">
        <f t="shared" si="44"/>
        <v>1840.625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s="7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7">
        <f t="shared" si="44"/>
        <v>161.94202898550725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s="7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7">
        <f t="shared" si="44"/>
        <v>472.82077922077923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s="7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7">
        <f t="shared" si="44"/>
        <v>24.466101694915253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s="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7">
        <f t="shared" si="44"/>
        <v>517.65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s="7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7">
        <f t="shared" si="44"/>
        <v>247.64285714285714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s="7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7">
        <f t="shared" si="44"/>
        <v>100.20481927710843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s="7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7">
        <f t="shared" si="44"/>
        <v>153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s="7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7">
        <f t="shared" si="44"/>
        <v>37.091954022988503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s="7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7">
        <f t="shared" si="44"/>
        <v>4.392394822006473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s="7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7">
        <f t="shared" si="44"/>
        <v>156.50721649484535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s="7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7">
        <f t="shared" si="44"/>
        <v>270.40816326530609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s="7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7">
        <f t="shared" si="44"/>
        <v>134.05952380952382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s="7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7">
        <f t="shared" si="44"/>
        <v>50.398033126293996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s="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7">
        <f t="shared" si="44"/>
        <v>88.815837937384899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s="7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7">
        <f t="shared" si="44"/>
        <v>165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s="7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7">
        <f t="shared" si="44"/>
        <v>17.5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s="7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7">
        <f t="shared" si="44"/>
        <v>185.66071428571428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s="7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7">
        <f t="shared" si="44"/>
        <v>412.6631944444444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s="7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7">
        <f t="shared" si="44"/>
        <v>90.25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s="7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7">
        <f t="shared" si="44"/>
        <v>91.984615384615381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s="7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7">
        <f t="shared" si="44"/>
        <v>527.00632911392404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s="7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7">
        <f t="shared" si="44"/>
        <v>319.14285714285711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s="7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7">
        <f t="shared" si="44"/>
        <v>354.18867924528303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s="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7">
        <f t="shared" si="44"/>
        <v>32.896103896103895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s="7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7">
        <f t="shared" si="44"/>
        <v>135.8918918918919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s="7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7">
        <f t="shared" si="44"/>
        <v>2.0843373493975905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s="7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7">
        <f t="shared" si="44"/>
        <v>61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s="7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7">
        <f t="shared" si="44"/>
        <v>30.037735849056602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s="7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7">
        <f t="shared" si="44"/>
        <v>1179.1666666666665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s="7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7">
        <f t="shared" si="44"/>
        <v>1126.0833333333335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s="7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7">
        <f t="shared" si="44"/>
        <v>12.923076923076923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s="7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7">
        <f t="shared" si="44"/>
        <v>712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s="7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7">
        <f t="shared" si="44"/>
        <v>30.304347826086957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s="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7">
        <f t="shared" si="44"/>
        <v>212.50896057347671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s="7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7">
        <f t="shared" si="44"/>
        <v>228.85714285714286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s="7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7">
        <f t="shared" si="44"/>
        <v>34.959979476654695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s="7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7">
        <f t="shared" si="44"/>
        <v>157.29069767441862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s="7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7">
        <f t="shared" si="44"/>
        <v>1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s="7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7">
        <f t="shared" si="44"/>
        <v>232.30555555555554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s="7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7">
        <f t="shared" si="44"/>
        <v>92.448275862068968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s="7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7">
        <f t="shared" si="44"/>
        <v>256.70212765957444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s="7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7">
        <f t="shared" si="44"/>
        <v>168.47017045454547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s="7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7">
        <f t="shared" si="44"/>
        <v>166.57777777777778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s="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7">
        <f t="shared" si="44"/>
        <v>772.07692307692309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s="7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7">
        <f t="shared" si="44"/>
        <v>406.85714285714283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s="7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7">
        <f t="shared" si="44"/>
        <v>564.20608108108115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s="7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7">
        <f t="shared" si="44"/>
        <v>68.426865671641792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s="7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7">
        <f t="shared" si="44"/>
        <v>34.351966873706004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s="7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7">
        <f t="shared" si="44"/>
        <v>655.4545454545455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s="7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7">
        <f t="shared" si="44"/>
        <v>177.25714285714284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s="7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7">
        <f t="shared" si="44"/>
        <v>113.17857142857144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s="7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7">
        <f t="shared" si="44"/>
        <v>728.18181818181824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s="7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7">
        <f t="shared" si="44"/>
        <v>208.33333333333334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s="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7">
        <f t="shared" si="44"/>
        <v>31.171232876712331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s="7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7">
        <f t="shared" si="44"/>
        <v>56.967078189300416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s="7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7">
        <f t="shared" si="44"/>
        <v>231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s="7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7">
        <f t="shared" ref="G771:G834" si="48">SUM(E771/D771)*100</f>
        <v>86.867834394904463</v>
      </c>
      <c r="H771">
        <v>3410</v>
      </c>
      <c r="I771" s="6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s="7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7">
        <f t="shared" si="48"/>
        <v>270.74418604651163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s="7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7">
        <f t="shared" si="48"/>
        <v>49.446428571428569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s="7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7">
        <f t="shared" si="48"/>
        <v>113.3596256684492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s="7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7">
        <f t="shared" si="48"/>
        <v>190.55555555555554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s="7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7">
        <f t="shared" si="48"/>
        <v>135.5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s="7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7">
        <f t="shared" si="48"/>
        <v>10.297872340425531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s="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7">
        <f t="shared" si="48"/>
        <v>65.544223826714799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s="7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7">
        <f t="shared" si="48"/>
        <v>49.026652452025587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s="7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7">
        <f t="shared" si="48"/>
        <v>787.92307692307691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s="7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7">
        <f t="shared" si="48"/>
        <v>80.306347746090154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s="7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7">
        <f t="shared" si="48"/>
        <v>106.29411764705883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s="7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7">
        <f t="shared" si="48"/>
        <v>50.735632183908038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s="7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7">
        <f t="shared" si="48"/>
        <v>215.31372549019611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s="7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7">
        <f t="shared" si="48"/>
        <v>141.22972972972974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s="7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7">
        <f t="shared" si="48"/>
        <v>115.33745781777279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s="7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7">
        <f t="shared" si="48"/>
        <v>193.11940298507463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s="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7">
        <f t="shared" si="48"/>
        <v>729.73333333333335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s="7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7">
        <f t="shared" si="48"/>
        <v>99.66339869281046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s="7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7">
        <f t="shared" si="48"/>
        <v>88.166666666666671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s="7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7">
        <f t="shared" si="48"/>
        <v>37.233333333333334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s="7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7">
        <f t="shared" si="48"/>
        <v>30.540075309306079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s="7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7">
        <f t="shared" si="48"/>
        <v>25.714285714285712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s="7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7">
        <f t="shared" si="48"/>
        <v>34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s="7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7">
        <f t="shared" si="48"/>
        <v>1185.909090909091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s="7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7">
        <f t="shared" si="48"/>
        <v>125.39393939393939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s="7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7">
        <f t="shared" si="48"/>
        <v>14.394366197183098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s="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7">
        <f t="shared" si="48"/>
        <v>54.807692307692314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s="7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7">
        <f t="shared" si="48"/>
        <v>109.63157894736841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s="7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7">
        <f t="shared" si="48"/>
        <v>188.47058823529412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s="7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7">
        <f t="shared" si="48"/>
        <v>87.008284023668637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s="7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7">
        <f t="shared" si="48"/>
        <v>1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s="7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7">
        <f t="shared" si="48"/>
        <v>202.9130434782609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s="7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7">
        <f t="shared" si="48"/>
        <v>197.03225806451613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s="7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7">
        <f t="shared" si="48"/>
        <v>107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s="7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7">
        <f t="shared" si="48"/>
        <v>268.73076923076923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s="7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7">
        <f t="shared" si="48"/>
        <v>50.845360824742272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s="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7">
        <f t="shared" si="48"/>
        <v>1180.2857142857142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s="7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7">
        <f t="shared" si="48"/>
        <v>264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s="7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7">
        <f t="shared" si="48"/>
        <v>30.44230769230769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s="7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7">
        <f t="shared" si="48"/>
        <v>62.880681818181813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s="7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7">
        <f t="shared" si="48"/>
        <v>193.125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s="7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7">
        <f t="shared" si="48"/>
        <v>77.102702702702715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s="7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7">
        <f t="shared" si="48"/>
        <v>225.52763819095478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s="7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7">
        <f t="shared" si="48"/>
        <v>239.40625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s="7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7">
        <f t="shared" si="48"/>
        <v>92.1875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s="7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7">
        <f t="shared" si="48"/>
        <v>130.23333333333335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s="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7">
        <f t="shared" si="48"/>
        <v>615.21739130434787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s="7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7">
        <f t="shared" si="48"/>
        <v>368.79532163742692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s="7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7">
        <f t="shared" si="48"/>
        <v>1094.8571428571429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s="7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7">
        <f t="shared" si="48"/>
        <v>50.662921348314605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s="7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7">
        <f t="shared" si="48"/>
        <v>800.6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s="7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7">
        <f t="shared" si="48"/>
        <v>291.28571428571428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s="7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7">
        <f t="shared" si="48"/>
        <v>349.9666666666667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s="7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7">
        <f t="shared" si="48"/>
        <v>357.07317073170731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s="7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7">
        <f t="shared" si="48"/>
        <v>126.48941176470588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s="7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7">
        <f t="shared" si="48"/>
        <v>387.5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s="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7">
        <f t="shared" si="48"/>
        <v>457.03571428571428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s="7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7">
        <f t="shared" si="48"/>
        <v>266.69565217391306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s="7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7">
        <f t="shared" si="48"/>
        <v>69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s="7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7">
        <f t="shared" si="48"/>
        <v>51.34375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s="7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7">
        <f t="shared" si="48"/>
        <v>1.1710526315789473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s="7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7">
        <f t="shared" si="48"/>
        <v>108.97734294541709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s="7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7">
        <f t="shared" si="48"/>
        <v>315.17592592592592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s="7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7">
        <f t="shared" ref="G835:G898" si="52">SUM(E835/D835)*100</f>
        <v>157.69117647058823</v>
      </c>
      <c r="H835">
        <v>165</v>
      </c>
      <c r="I835" s="6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s="7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7">
        <f t="shared" si="52"/>
        <v>153.8082191780822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s="7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7">
        <f t="shared" si="52"/>
        <v>89.738979118329468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s="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7">
        <f t="shared" si="52"/>
        <v>75.135802469135797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s="7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7">
        <f t="shared" si="52"/>
        <v>852.88135593220341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s="7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7">
        <f t="shared" si="52"/>
        <v>138.90625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s="7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7">
        <f t="shared" si="52"/>
        <v>190.18181818181819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s="7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7">
        <f t="shared" si="52"/>
        <v>100.24333619948409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s="7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7">
        <f t="shared" si="52"/>
        <v>142.75824175824175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s="7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7">
        <f t="shared" si="52"/>
        <v>563.13333333333333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s="7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7">
        <f t="shared" si="52"/>
        <v>30.715909090909086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s="7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7">
        <f t="shared" si="52"/>
        <v>99.39772727272728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s="7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7">
        <f t="shared" si="52"/>
        <v>197.54935622317598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s="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7">
        <f t="shared" si="52"/>
        <v>508.5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s="7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7">
        <f t="shared" si="52"/>
        <v>237.74468085106383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s="7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7">
        <f t="shared" si="52"/>
        <v>338.46875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s="7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7">
        <f t="shared" si="52"/>
        <v>133.08955223880596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s="7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7">
        <f t="shared" si="52"/>
        <v>1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s="7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7">
        <f t="shared" si="52"/>
        <v>207.79999999999998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s="7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7">
        <f t="shared" si="52"/>
        <v>51.122448979591837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s="7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7">
        <f t="shared" si="52"/>
        <v>652.05847953216369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s="7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7">
        <f t="shared" si="52"/>
        <v>113.63099415204678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s="7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7">
        <f t="shared" si="52"/>
        <v>102.37606837606839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s="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7">
        <f t="shared" si="52"/>
        <v>356.58333333333331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s="7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7">
        <f t="shared" si="52"/>
        <v>139.86792452830187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s="7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7">
        <f t="shared" si="52"/>
        <v>69.45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s="7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7">
        <f t="shared" si="52"/>
        <v>35.534246575342465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s="7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7">
        <f t="shared" si="52"/>
        <v>251.65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s="7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7">
        <f t="shared" si="52"/>
        <v>105.87500000000001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s="7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7">
        <f t="shared" si="52"/>
        <v>187.42857142857144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s="7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7">
        <f t="shared" si="52"/>
        <v>386.78571428571428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s="7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7">
        <f t="shared" si="52"/>
        <v>347.07142857142856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s="7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7">
        <f t="shared" si="52"/>
        <v>185.82098765432099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s="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7">
        <f t="shared" si="52"/>
        <v>43.241247264770237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s="7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7">
        <f t="shared" si="52"/>
        <v>162.4375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s="7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7">
        <f t="shared" si="52"/>
        <v>184.84285714285716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s="7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7">
        <f t="shared" si="52"/>
        <v>23.703520691785052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s="7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7">
        <f t="shared" si="52"/>
        <v>89.870129870129873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s="7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7">
        <f t="shared" si="52"/>
        <v>272.6041958041958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s="7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7">
        <f t="shared" si="52"/>
        <v>170.04255319148936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s="7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7">
        <f t="shared" si="52"/>
        <v>188.28503562945369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s="7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7">
        <f t="shared" si="52"/>
        <v>346.93532338308455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s="7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7">
        <f t="shared" si="52"/>
        <v>69.177215189873422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s="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7">
        <f t="shared" si="52"/>
        <v>25.433734939759034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s="7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7">
        <f t="shared" si="52"/>
        <v>77.400977995110026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s="7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7">
        <f t="shared" si="52"/>
        <v>37.481481481481481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s="7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7">
        <f t="shared" si="52"/>
        <v>543.79999999999995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s="7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7">
        <f t="shared" si="52"/>
        <v>228.52189349112427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s="7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7">
        <f t="shared" si="52"/>
        <v>38.948339483394832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s="7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7">
        <f t="shared" si="52"/>
        <v>370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s="7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7">
        <f t="shared" si="52"/>
        <v>237.91176470588232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s="7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7">
        <f t="shared" si="52"/>
        <v>64.036299765807954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s="7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7">
        <f t="shared" si="52"/>
        <v>118.27777777777777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s="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7">
        <f t="shared" si="52"/>
        <v>84.824037184594957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s="7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7">
        <f t="shared" si="52"/>
        <v>29.346153846153843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s="7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7">
        <f t="shared" si="52"/>
        <v>209.89655172413794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s="7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7">
        <f t="shared" si="52"/>
        <v>169.78571428571431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s="7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7">
        <f t="shared" si="52"/>
        <v>115.95907738095239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s="7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7">
        <f t="shared" si="52"/>
        <v>258.59999999999997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s="7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7">
        <f t="shared" si="52"/>
        <v>230.58333333333331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s="7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7">
        <f t="shared" si="52"/>
        <v>128.21428571428572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s="7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7">
        <f t="shared" si="52"/>
        <v>188.70588235294116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s="7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7">
        <f t="shared" si="52"/>
        <v>6.9511889862327907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s="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7">
        <f t="shared" si="52"/>
        <v>774.43434343434342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s="7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7">
        <f t="shared" ref="G899:G962" si="56">SUM(E899/D899)*100</f>
        <v>27.693181818181817</v>
      </c>
      <c r="H899">
        <v>27</v>
      </c>
      <c r="I899" s="6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s="7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7">
        <f t="shared" si="56"/>
        <v>52.479620323841424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s="7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7">
        <f t="shared" si="56"/>
        <v>407.09677419354841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s="7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7">
        <f t="shared" si="56"/>
        <v>2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s="7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7">
        <f t="shared" si="56"/>
        <v>156.17857142857144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s="7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7">
        <f t="shared" si="56"/>
        <v>252.42857142857144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s="7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7">
        <f t="shared" si="56"/>
        <v>1.729268292682927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s="7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7">
        <f t="shared" si="56"/>
        <v>12.230769230769232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s="7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7">
        <f t="shared" si="56"/>
        <v>163.98734177215189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s="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7">
        <f t="shared" si="56"/>
        <v>162.98181818181817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s="7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7">
        <f t="shared" si="56"/>
        <v>20.252747252747252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s="7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7">
        <f t="shared" si="56"/>
        <v>319.24083769633506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s="7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7">
        <f t="shared" si="56"/>
        <v>478.94444444444446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s="7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7">
        <f t="shared" si="56"/>
        <v>19.556634304207122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s="7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7">
        <f t="shared" si="56"/>
        <v>198.94827586206895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s="7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7">
        <f t="shared" si="56"/>
        <v>795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s="7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7">
        <f t="shared" si="56"/>
        <v>50.621082621082621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s="7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7">
        <f t="shared" si="56"/>
        <v>57.4375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s="7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7">
        <f t="shared" si="56"/>
        <v>155.62827640984909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s="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7">
        <f t="shared" si="56"/>
        <v>36.297297297297298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s="7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7">
        <f t="shared" si="56"/>
        <v>58.25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s="7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7">
        <f t="shared" si="56"/>
        <v>237.39473684210526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s="7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7">
        <f t="shared" si="56"/>
        <v>58.75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s="7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7">
        <f t="shared" si="56"/>
        <v>182.56603773584905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s="7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7">
        <f t="shared" si="56"/>
        <v>0.75436408977556113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s="7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7">
        <f t="shared" si="56"/>
        <v>175.95330739299609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s="7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7">
        <f t="shared" si="56"/>
        <v>237.88235294117646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s="7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7">
        <f t="shared" si="56"/>
        <v>488.05076142131981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s="7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7">
        <f t="shared" si="56"/>
        <v>224.06666666666669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s="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7">
        <f t="shared" si="56"/>
        <v>18.126436781609197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s="7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7">
        <f t="shared" si="56"/>
        <v>45.847222222222221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s="7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7">
        <f t="shared" si="56"/>
        <v>117.31541218637993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s="7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7">
        <f t="shared" si="56"/>
        <v>217.30909090909088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s="7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7">
        <f t="shared" si="56"/>
        <v>112.28571428571428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s="7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7">
        <f t="shared" si="56"/>
        <v>72.51898734177216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s="7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7">
        <f t="shared" si="56"/>
        <v>212.30434782608697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s="7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7">
        <f t="shared" si="56"/>
        <v>239.74657534246577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s="7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7">
        <f t="shared" si="56"/>
        <v>181.93548387096774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s="7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7">
        <f t="shared" si="56"/>
        <v>164.13114754098362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s="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7">
        <f t="shared" si="56"/>
        <v>1.6375968992248062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s="7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7">
        <f t="shared" si="56"/>
        <v>49.64385964912281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s="7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7">
        <f t="shared" si="56"/>
        <v>109.70652173913042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s="7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7">
        <f t="shared" si="56"/>
        <v>49.217948717948715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s="7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7">
        <f t="shared" si="56"/>
        <v>62.232323232323225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s="7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7">
        <f t="shared" si="56"/>
        <v>13.05813953488372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s="7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7">
        <f t="shared" si="56"/>
        <v>64.635416666666671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s="7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7">
        <f t="shared" si="56"/>
        <v>159.58666666666667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s="7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7">
        <f t="shared" si="56"/>
        <v>81.42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s="7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7">
        <f t="shared" si="56"/>
        <v>32.444767441860463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s="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7">
        <f t="shared" si="56"/>
        <v>9.9141184124918666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s="7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7">
        <f t="shared" si="56"/>
        <v>26.694444444444443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s="7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7">
        <f t="shared" si="56"/>
        <v>62.957446808510639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s="7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7">
        <f t="shared" si="56"/>
        <v>161.35593220338984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s="7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7">
        <f t="shared" si="56"/>
        <v>5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s="7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7">
        <f t="shared" si="56"/>
        <v>1096.9379310344827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s="7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7">
        <f t="shared" si="56"/>
        <v>70.094158075601371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s="7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7">
        <f t="shared" si="56"/>
        <v>60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s="7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7">
        <f t="shared" si="56"/>
        <v>367.0985915492958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s="7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7">
        <f t="shared" si="56"/>
        <v>1109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s="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7">
        <f t="shared" si="56"/>
        <v>19.028784648187631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s="7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7">
        <f t="shared" si="56"/>
        <v>126.87755102040816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s="7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7">
        <f t="shared" si="56"/>
        <v>734.63636363636363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s="7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7">
        <f t="shared" si="56"/>
        <v>4.5731034482758623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s="7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7">
        <f t="shared" si="56"/>
        <v>85.054545454545448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s="7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7">
        <f t="shared" ref="G963:G1001" si="60">SUM(E963/D963)*100</f>
        <v>119.29824561403508</v>
      </c>
      <c r="H963">
        <v>155</v>
      </c>
      <c r="I963" s="6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s="7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7">
        <f t="shared" si="60"/>
        <v>296.02777777777777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s="7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7">
        <f t="shared" si="60"/>
        <v>84.694915254237287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s="7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7">
        <f t="shared" si="60"/>
        <v>355.7837837837838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s="7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7">
        <f t="shared" si="60"/>
        <v>386.40909090909093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s="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7">
        <f t="shared" si="60"/>
        <v>792.23529411764707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s="7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7">
        <f t="shared" si="60"/>
        <v>137.03393665158373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s="7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7">
        <f t="shared" si="60"/>
        <v>338.20833333333337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s="7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7">
        <f t="shared" si="60"/>
        <v>108.22784810126582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s="7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7">
        <f t="shared" si="60"/>
        <v>60.757639620653315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s="7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7">
        <f t="shared" si="60"/>
        <v>27.725490196078432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s="7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7">
        <f t="shared" si="60"/>
        <v>228.3934426229508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s="7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7">
        <f t="shared" si="60"/>
        <v>21.615194054500414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s="7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7">
        <f t="shared" si="60"/>
        <v>373.875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s="7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7">
        <f t="shared" si="60"/>
        <v>154.92592592592592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s="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7">
        <f t="shared" si="60"/>
        <v>322.14999999999998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s="7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7">
        <f t="shared" si="60"/>
        <v>73.957142857142856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s="7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7">
        <f t="shared" si="60"/>
        <v>864.1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s="7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7">
        <f t="shared" si="60"/>
        <v>143.26245847176079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s="7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7">
        <f t="shared" si="60"/>
        <v>40.281762295081968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s="7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7">
        <f t="shared" si="60"/>
        <v>178.22388059701493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s="7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7">
        <f t="shared" si="60"/>
        <v>84.930555555555557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s="7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7">
        <f t="shared" si="60"/>
        <v>145.93648334624322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s="7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7">
        <f t="shared" si="60"/>
        <v>152.46153846153848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s="7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7">
        <f t="shared" si="60"/>
        <v>67.129542790152414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s="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7">
        <f t="shared" si="60"/>
        <v>40.307692307692307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s="7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7">
        <f t="shared" si="60"/>
        <v>216.79032258064518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s="7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7">
        <f t="shared" si="60"/>
        <v>52.117021276595743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s="7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7">
        <f t="shared" si="60"/>
        <v>499.58333333333337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s="7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7">
        <f t="shared" si="60"/>
        <v>87.679487179487182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s="7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7">
        <f t="shared" si="60"/>
        <v>113.17346938775511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s="7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7">
        <f t="shared" si="60"/>
        <v>426.54838709677421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s="7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7">
        <f t="shared" si="60"/>
        <v>77.632653061224488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s="7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7">
        <f t="shared" si="60"/>
        <v>52.496810772501767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s="7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7">
        <f t="shared" si="60"/>
        <v>157.46762589928059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s="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7">
        <f t="shared" si="60"/>
        <v>72.939393939393938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s="7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7">
        <f t="shared" si="60"/>
        <v>60.565789473684205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s="7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7">
        <f t="shared" si="60"/>
        <v>56.791291291291287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s="7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7">
        <f t="shared" si="60"/>
        <v>56.542754275427541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s="7" t="s">
        <v>2034</v>
      </c>
    </row>
  </sheetData>
  <autoFilter ref="G1:G1001" xr:uid="{00000000-0001-0000-0000-000000000000}"/>
  <conditionalFormatting sqref="F1:G1048576">
    <cfRule type="cellIs" dxfId="3" priority="15" operator="equal">
      <formula>"live"</formula>
    </cfRule>
    <cfRule type="cellIs" dxfId="2" priority="16" operator="equal">
      <formula>"canceled"</formula>
    </cfRule>
    <cfRule type="cellIs" dxfId="1" priority="17" operator="equal">
      <formula>"failed"</formula>
    </cfRule>
    <cfRule type="cellIs" dxfId="0" priority="18" operator="equal">
      <formula>"successful"</formula>
    </cfRule>
  </conditionalFormatting>
  <conditionalFormatting sqref="G1:G1048576">
    <cfRule type="colorScale" priority="19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7B8-2D0C-45EB-8ABB-627EECFCC199}">
  <dimension ref="A2:F15"/>
  <sheetViews>
    <sheetView workbookViewId="0">
      <selection activeCell="H32" sqref="H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2064</v>
      </c>
      <c r="E9">
        <v>4</v>
      </c>
      <c r="F9">
        <v>4</v>
      </c>
    </row>
    <row r="10" spans="1:6" x14ac:dyDescent="0.25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D5CA-EA3D-4282-863C-55873D2F4C40}">
  <dimension ref="A1:F30"/>
  <sheetViews>
    <sheetView workbookViewId="0">
      <selection activeCell="M33" sqref="M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2032</v>
      </c>
      <c r="B1" t="s">
        <v>2069</v>
      </c>
    </row>
    <row r="2" spans="1:6" x14ac:dyDescent="0.25">
      <c r="A2" s="8" t="s">
        <v>6</v>
      </c>
      <c r="B2" t="s">
        <v>2069</v>
      </c>
    </row>
    <row r="4" spans="1:6" x14ac:dyDescent="0.25">
      <c r="A4" s="8" t="s">
        <v>2066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D89-F41F-4C3A-8BA1-FA7D6D427E03}">
  <dimension ref="A1:E18"/>
  <sheetViews>
    <sheetView workbookViewId="0"/>
  </sheetViews>
  <sheetFormatPr defaultRowHeight="15.75" x14ac:dyDescent="0.25"/>
  <cols>
    <col min="1" max="1" width="27.125" bestFit="1" customWidth="1"/>
    <col min="2" max="2" width="16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2085</v>
      </c>
      <c r="B1" t="s">
        <v>2086</v>
      </c>
    </row>
    <row r="2" spans="1:5" x14ac:dyDescent="0.25">
      <c r="A2" s="8" t="s">
        <v>2032</v>
      </c>
      <c r="B2" t="s">
        <v>2069</v>
      </c>
    </row>
    <row r="4" spans="1:5" x14ac:dyDescent="0.25">
      <c r="A4" s="8" t="s">
        <v>2066</v>
      </c>
      <c r="B4" s="8" t="s">
        <v>2070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2218-544C-4CE4-9D1A-36FBAF72422C}">
  <dimension ref="A1:H13"/>
  <sheetViews>
    <sheetView zoomScaleNormal="100" workbookViewId="0">
      <selection activeCell="D3" sqref="D3"/>
    </sheetView>
  </sheetViews>
  <sheetFormatPr defaultRowHeight="15.75" x14ac:dyDescent="0.25"/>
  <cols>
    <col min="1" max="1" width="26.375" customWidth="1"/>
    <col min="2" max="2" width="11.5" customWidth="1"/>
    <col min="4" max="4" width="10.5" customWidth="1"/>
    <col min="5" max="5" width="12.625" customWidth="1"/>
    <col min="6" max="6" width="11.625" style="4" customWidth="1"/>
    <col min="7" max="7" width="9" style="4"/>
    <col min="8" max="8" width="10.75" style="4" customWidth="1"/>
    <col min="15" max="15" width="14.5" bestFit="1" customWidth="1"/>
  </cols>
  <sheetData>
    <row r="1" spans="1:8" x14ac:dyDescent="0.2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25">
      <c r="A2" t="s">
        <v>2095</v>
      </c>
      <c r="B2">
        <f>COUNTIFS(Crowdfunding!D:D,"&lt; 1000",Crowdfunding!F:F,"successful")</f>
        <v>30</v>
      </c>
      <c r="C2">
        <f>COUNTIFS(Crowdfunding!D:D,"&lt; 1000",Crowdfunding!F:F,"failed")</f>
        <v>20</v>
      </c>
      <c r="D2">
        <f>COUNTIFS(Crowdfunding!D:D,"&lt; 1000",Crowdfunding!F:F,"canceled")</f>
        <v>1</v>
      </c>
      <c r="E2">
        <f>SUM(B2:D2)</f>
        <v>51</v>
      </c>
      <c r="F2" s="4">
        <f>VALUE(B2/E2)</f>
        <v>0.58823529411764708</v>
      </c>
      <c r="G2" s="4">
        <f>VALUE(C2/E2)</f>
        <v>0.39215686274509803</v>
      </c>
      <c r="H2" s="4">
        <f>VALUE(D2/E2)</f>
        <v>1.9607843137254902E-2</v>
      </c>
    </row>
    <row r="3" spans="1:8" x14ac:dyDescent="0.25">
      <c r="A3" t="s">
        <v>2096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4">
        <f t="shared" ref="F3:F13" si="1">VALUE(B3/E3)</f>
        <v>0.82683982683982682</v>
      </c>
      <c r="G3" s="4">
        <f t="shared" ref="G3:G13" si="2">VALUE(C3/E3)</f>
        <v>0.16450216450216451</v>
      </c>
      <c r="H3" s="4">
        <f t="shared" ref="H3:H13" si="3">VALUE(D3/E3)</f>
        <v>8.658008658008658E-3</v>
      </c>
    </row>
    <row r="4" spans="1:8" x14ac:dyDescent="0.25">
      <c r="A4" t="s">
        <v>2097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2099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2100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2101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2102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2103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COUNTIFS(Crowdfunding!D:D,"&gt;40000",Crowdfunding!D:D,"&lt;=44999",Crowdfunding!F:F,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2105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2106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7D3-E469-4796-8A12-9A9F52024986}">
  <dimension ref="A1:N1001"/>
  <sheetViews>
    <sheetView workbookViewId="0">
      <selection activeCell="I2" sqref="I2"/>
    </sheetView>
  </sheetViews>
  <sheetFormatPr defaultRowHeight="15.75" x14ac:dyDescent="0.25"/>
  <cols>
    <col min="2" max="2" width="14.375" customWidth="1"/>
    <col min="4" max="5" width="14.375" customWidth="1"/>
    <col min="7" max="7" width="15.875" customWidth="1"/>
    <col min="8" max="8" width="12.125" customWidth="1"/>
    <col min="9" max="9" width="10.25" customWidth="1"/>
    <col min="13" max="14" width="13" customWidth="1"/>
  </cols>
  <sheetData>
    <row r="1" spans="1:14" x14ac:dyDescent="0.25">
      <c r="A1" s="13" t="s">
        <v>2107</v>
      </c>
      <c r="B1" s="13" t="s">
        <v>5</v>
      </c>
      <c r="C1" s="13" t="s">
        <v>2107</v>
      </c>
      <c r="D1" s="13" t="s">
        <v>5</v>
      </c>
      <c r="G1" t="s">
        <v>2113</v>
      </c>
      <c r="H1" t="s">
        <v>2115</v>
      </c>
      <c r="I1" t="s">
        <v>2114</v>
      </c>
      <c r="M1" s="1"/>
      <c r="N1" s="1"/>
    </row>
    <row r="2" spans="1:14" x14ac:dyDescent="0.25">
      <c r="A2" t="s">
        <v>20</v>
      </c>
      <c r="B2">
        <v>158</v>
      </c>
      <c r="C2" t="s">
        <v>14</v>
      </c>
      <c r="D2">
        <v>0</v>
      </c>
      <c r="G2" t="s">
        <v>2108</v>
      </c>
      <c r="H2" s="15">
        <f t="shared" ref="H2" si="0">AVERAGE(B:B)</f>
        <v>851.14690265486729</v>
      </c>
      <c r="I2" s="15">
        <f t="shared" ref="I2" si="1">AVERAGE(D2:D365)</f>
        <v>585.61538461538464</v>
      </c>
    </row>
    <row r="3" spans="1:14" x14ac:dyDescent="0.25">
      <c r="A3" t="s">
        <v>20</v>
      </c>
      <c r="B3">
        <v>1425</v>
      </c>
      <c r="C3" t="s">
        <v>14</v>
      </c>
      <c r="D3">
        <v>24</v>
      </c>
      <c r="G3" t="s">
        <v>2109</v>
      </c>
      <c r="H3">
        <f>MEDIAN(B2:B566)</f>
        <v>201</v>
      </c>
      <c r="I3">
        <f>MEDIAN(D2:D365)</f>
        <v>114.5</v>
      </c>
    </row>
    <row r="4" spans="1:14" x14ac:dyDescent="0.25">
      <c r="A4" t="s">
        <v>20</v>
      </c>
      <c r="B4">
        <v>174</v>
      </c>
      <c r="C4" t="s">
        <v>14</v>
      </c>
      <c r="D4">
        <v>53</v>
      </c>
      <c r="G4" t="s">
        <v>2111</v>
      </c>
      <c r="H4">
        <f>MIN(B2:B566)</f>
        <v>16</v>
      </c>
      <c r="I4">
        <f>MIN(D2:D365)</f>
        <v>0</v>
      </c>
    </row>
    <row r="5" spans="1:14" x14ac:dyDescent="0.25">
      <c r="A5" t="s">
        <v>20</v>
      </c>
      <c r="B5">
        <v>227</v>
      </c>
      <c r="C5" t="s">
        <v>14</v>
      </c>
      <c r="D5">
        <v>18</v>
      </c>
      <c r="G5" t="s">
        <v>2112</v>
      </c>
      <c r="H5">
        <f>MAX(B2:B566)</f>
        <v>7295</v>
      </c>
      <c r="I5">
        <f>MAX(D2:D365)</f>
        <v>6080</v>
      </c>
    </row>
    <row r="6" spans="1:14" x14ac:dyDescent="0.25">
      <c r="A6" t="s">
        <v>20</v>
      </c>
      <c r="B6">
        <v>220</v>
      </c>
      <c r="C6" t="s">
        <v>14</v>
      </c>
      <c r="D6">
        <v>44</v>
      </c>
      <c r="G6" t="s">
        <v>2116</v>
      </c>
      <c r="H6" s="15">
        <f>_xlfn.VAR.P(B2:B566)</f>
        <v>1603373.7324019109</v>
      </c>
      <c r="I6">
        <f>_xlfn.VAR.P(D2:D365)</f>
        <v>921574.68174133555</v>
      </c>
    </row>
    <row r="7" spans="1:14" x14ac:dyDescent="0.25">
      <c r="A7" t="s">
        <v>20</v>
      </c>
      <c r="B7">
        <v>98</v>
      </c>
      <c r="C7" t="s">
        <v>14</v>
      </c>
      <c r="D7">
        <v>27</v>
      </c>
      <c r="G7" t="s">
        <v>2110</v>
      </c>
      <c r="H7" s="15">
        <f>_xlfn.STDEV.P(B2:B566)</f>
        <v>1266.2439466397898</v>
      </c>
      <c r="I7" s="15">
        <f>_xlfn.STDEV.P(D2:D365)</f>
        <v>959.98681331637863</v>
      </c>
    </row>
    <row r="8" spans="1:14" x14ac:dyDescent="0.25">
      <c r="A8" t="s">
        <v>20</v>
      </c>
      <c r="B8">
        <v>100</v>
      </c>
      <c r="C8" t="s">
        <v>14</v>
      </c>
      <c r="D8">
        <v>55</v>
      </c>
    </row>
    <row r="9" spans="1:14" x14ac:dyDescent="0.25">
      <c r="A9" t="s">
        <v>20</v>
      </c>
      <c r="B9">
        <v>1249</v>
      </c>
      <c r="C9" t="s">
        <v>14</v>
      </c>
      <c r="D9">
        <v>200</v>
      </c>
      <c r="G9" t="s">
        <v>2117</v>
      </c>
    </row>
    <row r="10" spans="1:14" x14ac:dyDescent="0.25">
      <c r="A10" t="s">
        <v>20</v>
      </c>
      <c r="B10">
        <v>1396</v>
      </c>
      <c r="C10" t="s">
        <v>14</v>
      </c>
      <c r="D10">
        <v>452</v>
      </c>
    </row>
    <row r="11" spans="1:14" x14ac:dyDescent="0.25">
      <c r="A11" t="s">
        <v>20</v>
      </c>
      <c r="B11">
        <v>890</v>
      </c>
      <c r="C11" t="s">
        <v>14</v>
      </c>
      <c r="D11">
        <v>674</v>
      </c>
    </row>
    <row r="12" spans="1:14" x14ac:dyDescent="0.25">
      <c r="A12" t="s">
        <v>20</v>
      </c>
      <c r="B12">
        <v>142</v>
      </c>
      <c r="C12" t="s">
        <v>14</v>
      </c>
      <c r="D12">
        <v>558</v>
      </c>
    </row>
    <row r="13" spans="1:14" x14ac:dyDescent="0.25">
      <c r="A13" t="s">
        <v>20</v>
      </c>
      <c r="B13">
        <v>2673</v>
      </c>
      <c r="C13" t="s">
        <v>14</v>
      </c>
      <c r="D13">
        <v>15</v>
      </c>
    </row>
    <row r="14" spans="1:14" x14ac:dyDescent="0.25">
      <c r="A14" t="s">
        <v>20</v>
      </c>
      <c r="B14">
        <v>163</v>
      </c>
      <c r="C14" t="s">
        <v>14</v>
      </c>
      <c r="D14">
        <v>2307</v>
      </c>
    </row>
    <row r="15" spans="1:14" x14ac:dyDescent="0.25">
      <c r="A15" t="s">
        <v>20</v>
      </c>
      <c r="B15">
        <v>2220</v>
      </c>
      <c r="C15" t="s">
        <v>14</v>
      </c>
      <c r="D15">
        <v>88</v>
      </c>
    </row>
    <row r="16" spans="1:14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  <row r="783" spans="13:14" x14ac:dyDescent="0.25">
      <c r="M783" t="s">
        <v>74</v>
      </c>
      <c r="N783">
        <v>56</v>
      </c>
    </row>
    <row r="790" spans="13:14" x14ac:dyDescent="0.25">
      <c r="M790" t="s">
        <v>47</v>
      </c>
      <c r="N790">
        <v>31</v>
      </c>
    </row>
    <row r="792" spans="13:14" x14ac:dyDescent="0.25">
      <c r="M792" t="s">
        <v>74</v>
      </c>
      <c r="N792">
        <v>1113</v>
      </c>
    </row>
    <row r="846" spans="13:14" x14ac:dyDescent="0.25">
      <c r="M846" t="s">
        <v>74</v>
      </c>
      <c r="N846">
        <v>94</v>
      </c>
    </row>
    <row r="868" spans="13:14" x14ac:dyDescent="0.25">
      <c r="M868" t="s">
        <v>74</v>
      </c>
      <c r="N868">
        <v>898</v>
      </c>
    </row>
    <row r="905" spans="13:14" x14ac:dyDescent="0.25">
      <c r="M905" t="s">
        <v>47</v>
      </c>
      <c r="N905">
        <v>14</v>
      </c>
    </row>
    <row r="912" spans="13:14" x14ac:dyDescent="0.25">
      <c r="M912" t="s">
        <v>74</v>
      </c>
      <c r="N912">
        <v>296</v>
      </c>
    </row>
    <row r="919" spans="13:14" x14ac:dyDescent="0.25">
      <c r="M919" t="s">
        <v>47</v>
      </c>
      <c r="N919">
        <v>27</v>
      </c>
    </row>
    <row r="939" spans="13:14" x14ac:dyDescent="0.25">
      <c r="M939" t="s">
        <v>74</v>
      </c>
      <c r="N939">
        <v>976</v>
      </c>
    </row>
    <row r="942" spans="13:14" x14ac:dyDescent="0.25">
      <c r="M942" t="s">
        <v>47</v>
      </c>
      <c r="N942">
        <v>66</v>
      </c>
    </row>
    <row r="950" spans="13:14" x14ac:dyDescent="0.25">
      <c r="M950" t="s">
        <v>74</v>
      </c>
      <c r="N950">
        <v>160</v>
      </c>
    </row>
    <row r="954" spans="13:14" x14ac:dyDescent="0.25">
      <c r="M954" t="s">
        <v>74</v>
      </c>
      <c r="N954">
        <v>2266</v>
      </c>
    </row>
    <row r="995" spans="13:14" x14ac:dyDescent="0.25">
      <c r="M995" t="s">
        <v>74</v>
      </c>
      <c r="N995">
        <v>75</v>
      </c>
    </row>
    <row r="999" spans="13:14" x14ac:dyDescent="0.25">
      <c r="M999" t="s">
        <v>74</v>
      </c>
      <c r="N999">
        <v>139</v>
      </c>
    </row>
    <row r="1001" spans="13:14" x14ac:dyDescent="0.25">
      <c r="M1001" t="s">
        <v>74</v>
      </c>
      <c r="N1001">
        <v>1122</v>
      </c>
    </row>
  </sheetData>
  <conditionalFormatting sqref="M1:M6 M16:M1048576 K7:K15">
    <cfRule type="cellIs" dxfId="17" priority="13" operator="equal">
      <formula>"live"</formula>
    </cfRule>
    <cfRule type="cellIs" dxfId="16" priority="14" operator="equal">
      <formula>"canceled"</formula>
    </cfRule>
    <cfRule type="cellIs" dxfId="15" priority="15" operator="equal">
      <formula>"failed"</formula>
    </cfRule>
    <cfRule type="cellIs" dxfId="14" priority="16" operator="equal">
      <formula>"successful"</formula>
    </cfRule>
  </conditionalFormatting>
  <conditionalFormatting sqref="C2:C365">
    <cfRule type="cellIs" dxfId="13" priority="5" operator="equal">
      <formula>"live"</formula>
    </cfRule>
    <cfRule type="cellIs" dxfId="12" priority="6" operator="equal">
      <formula>"canceled"</formula>
    </cfRule>
    <cfRule type="cellIs" dxfId="11" priority="7" operator="equal">
      <formula>"failed"</formula>
    </cfRule>
    <cfRule type="cellIs" dxfId="10" priority="8" operator="equal">
      <formula>"successful"</formula>
    </cfRule>
  </conditionalFormatting>
  <conditionalFormatting sqref="A2:A566">
    <cfRule type="cellIs" dxfId="9" priority="1" operator="equal">
      <formula>"live"</formula>
    </cfRule>
    <cfRule type="cellIs" dxfId="8" priority="2" operator="equal">
      <formula>"canceled"</formula>
    </cfRule>
    <cfRule type="cellIs" dxfId="7" priority="3" operator="equal">
      <formula>"failed"</formula>
    </cfRule>
    <cfRule type="cellIs" dxfId="6" priority="4" operator="equal">
      <formula>"successful"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for Parent Category</vt:lpstr>
      <vt:lpstr>Pivot Table for Sub-Category</vt:lpstr>
      <vt:lpstr>Pivot Table for Date Created 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Cody Dixon</cp:lastModifiedBy>
  <dcterms:created xsi:type="dcterms:W3CDTF">2021-09-29T18:52:28Z</dcterms:created>
  <dcterms:modified xsi:type="dcterms:W3CDTF">2023-05-05T02:27:02Z</dcterms:modified>
</cp:coreProperties>
</file>