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DISC\ars\"/>
    </mc:Choice>
  </mc:AlternateContent>
  <xr:revisionPtr revIDLastSave="0" documentId="13_ncr:1_{3CE24D31-F666-4C6B-8D3E-8C2FFE8588C0}" xr6:coauthVersionLast="47" xr6:coauthVersionMax="47" xr10:uidLastSave="{00000000-0000-0000-0000-000000000000}"/>
  <bookViews>
    <workbookView xWindow="-98" yWindow="-98" windowWidth="20715" windowHeight="13276" xr2:uid="{0614A9B4-62F8-4E97-B269-DF8F18CCF706}"/>
  </bookViews>
  <sheets>
    <sheet name="ListOfPlannedAnalyses" sheetId="10" r:id="rId1"/>
    <sheet name="Outputs" sheetId="11" r:id="rId2"/>
    <sheet name="Displays" sheetId="13" r:id="rId3"/>
    <sheet name="Analyses" sheetId="3" r:id="rId4"/>
    <sheet name="AnalysisSets" sheetId="1" r:id="rId5"/>
    <sheet name="DataSubsets" sheetId="6" r:id="rId6"/>
    <sheet name="AnalysisGroupings" sheetId="2" r:id="rId7"/>
    <sheet name="AnalysisMethods" sheetId="4" r:id="rId8"/>
    <sheet name="AnalysisResults" sheetId="7" r:id="rId9"/>
    <sheet name="Demog Shell" sheetId="9" r:id="rId10"/>
    <sheet name="Demog Display" sheetId="14" r:id="rId11"/>
  </sheets>
  <definedNames>
    <definedName name="_xlnm._FilterDatabase" localSheetId="3" hidden="1">Analyses!$A$1:$K$11</definedName>
    <definedName name="_xlnm._FilterDatabase" localSheetId="7" hidden="1">AnalysisMethods!$A$1:$K$32</definedName>
    <definedName name="_xlnm._FilterDatabase" localSheetId="8" hidden="1">AnalysisResults!$A$1:$O$142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7" l="1" a="1"/>
  <c r="M3" i="7"/>
  <c r="M4" i="7" a="1"/>
  <c r="M4" i="7"/>
  <c r="M5" i="7" a="1"/>
  <c r="M5" i="7"/>
  <c r="M6" i="7" a="1"/>
  <c r="M6" i="7"/>
  <c r="M7" i="7" a="1"/>
  <c r="M7" i="7"/>
  <c r="M8" i="7" a="1"/>
  <c r="M8" i="7"/>
  <c r="M9" i="7" a="1"/>
  <c r="M9" i="7"/>
  <c r="M10" i="7" a="1"/>
  <c r="M10" i="7"/>
  <c r="M11" i="7" a="1"/>
  <c r="M11" i="7"/>
  <c r="M12" i="7" a="1"/>
  <c r="M12" i="7"/>
  <c r="M13" i="7" a="1"/>
  <c r="M13" i="7"/>
  <c r="M14" i="7" a="1"/>
  <c r="M14" i="7"/>
  <c r="M15" i="7" a="1"/>
  <c r="M15" i="7"/>
  <c r="M16" i="7" a="1"/>
  <c r="M16" i="7"/>
  <c r="M17" i="7" a="1"/>
  <c r="M17" i="7"/>
  <c r="M18" i="7" a="1"/>
  <c r="M18" i="7"/>
  <c r="M19" i="7" a="1"/>
  <c r="M19" i="7"/>
  <c r="M20" i="7" a="1"/>
  <c r="M20" i="7"/>
  <c r="M21" i="7" a="1"/>
  <c r="M21" i="7"/>
  <c r="M22" i="7" a="1"/>
  <c r="M22" i="7"/>
  <c r="M23" i="7" a="1"/>
  <c r="M23" i="7"/>
  <c r="M24" i="7" a="1"/>
  <c r="M24" i="7"/>
  <c r="M25" i="7" a="1"/>
  <c r="M25" i="7"/>
  <c r="M26" i="7" a="1"/>
  <c r="M26" i="7"/>
  <c r="M27" i="7" a="1"/>
  <c r="M27" i="7"/>
  <c r="M28" i="7" a="1"/>
  <c r="M28" i="7"/>
  <c r="M29" i="7" a="1"/>
  <c r="M29" i="7"/>
  <c r="M30" i="7" a="1"/>
  <c r="M30" i="7"/>
  <c r="M31" i="7" a="1"/>
  <c r="M31" i="7"/>
  <c r="M32" i="7" a="1"/>
  <c r="M32" i="7"/>
  <c r="M33" i="7" a="1"/>
  <c r="M33" i="7"/>
  <c r="M34" i="7" a="1"/>
  <c r="M34" i="7"/>
  <c r="M35" i="7" a="1"/>
  <c r="M35" i="7"/>
  <c r="M36" i="7" a="1"/>
  <c r="M36" i="7"/>
  <c r="M37" i="7" a="1"/>
  <c r="M37" i="7"/>
  <c r="M38" i="7" a="1"/>
  <c r="M38" i="7"/>
  <c r="M39" i="7" a="1"/>
  <c r="M39" i="7"/>
  <c r="M40" i="7" a="1"/>
  <c r="M40" i="7"/>
  <c r="M41" i="7" a="1"/>
  <c r="M41" i="7"/>
  <c r="M42" i="7" a="1"/>
  <c r="M42" i="7"/>
  <c r="M43" i="7" a="1"/>
  <c r="M43" i="7"/>
  <c r="M44" i="7" a="1"/>
  <c r="M44" i="7"/>
  <c r="M45" i="7" a="1"/>
  <c r="M45" i="7"/>
  <c r="M46" i="7" a="1"/>
  <c r="M46" i="7"/>
  <c r="M47" i="7" a="1"/>
  <c r="M47" i="7"/>
  <c r="M48" i="7" a="1"/>
  <c r="M48" i="7"/>
  <c r="M49" i="7" a="1"/>
  <c r="M49" i="7"/>
  <c r="M50" i="7" a="1"/>
  <c r="M50" i="7"/>
  <c r="M51" i="7" a="1"/>
  <c r="M51" i="7"/>
  <c r="M52" i="7" a="1"/>
  <c r="M52" i="7"/>
  <c r="M53" i="7" a="1"/>
  <c r="M53" i="7"/>
  <c r="M54" i="7" a="1"/>
  <c r="M54" i="7"/>
  <c r="M55" i="7" a="1"/>
  <c r="M55" i="7"/>
  <c r="M56" i="7" a="1"/>
  <c r="M56" i="7"/>
  <c r="M57" i="7" a="1"/>
  <c r="M57" i="7"/>
  <c r="M58" i="7" a="1"/>
  <c r="M58" i="7"/>
  <c r="M59" i="7" a="1"/>
  <c r="M59" i="7"/>
  <c r="M60" i="7" a="1"/>
  <c r="M60" i="7"/>
  <c r="M61" i="7" a="1"/>
  <c r="M61" i="7"/>
  <c r="M62" i="7" a="1"/>
  <c r="M62" i="7"/>
  <c r="M63" i="7" a="1"/>
  <c r="M63" i="7"/>
  <c r="M64" i="7" a="1"/>
  <c r="M64" i="7"/>
  <c r="M65" i="7" a="1"/>
  <c r="M65" i="7"/>
  <c r="M66" i="7" a="1"/>
  <c r="M66" i="7"/>
  <c r="M67" i="7" a="1"/>
  <c r="M67" i="7"/>
  <c r="M68" i="7" a="1"/>
  <c r="M68" i="7"/>
  <c r="M69" i="7" a="1"/>
  <c r="M69" i="7"/>
  <c r="M70" i="7" a="1"/>
  <c r="M70" i="7"/>
  <c r="M71" i="7" a="1"/>
  <c r="M71" i="7"/>
  <c r="M72" i="7" a="1"/>
  <c r="M72" i="7"/>
  <c r="M73" i="7" a="1"/>
  <c r="M73" i="7"/>
  <c r="M74" i="7" a="1"/>
  <c r="M74" i="7"/>
  <c r="M75" i="7" a="1"/>
  <c r="M75" i="7"/>
  <c r="M76" i="7" a="1"/>
  <c r="M76" i="7"/>
  <c r="M77" i="7" a="1"/>
  <c r="M77" i="7"/>
  <c r="M78" i="7" a="1"/>
  <c r="M78" i="7"/>
  <c r="M79" i="7" a="1"/>
  <c r="M79" i="7"/>
  <c r="M80" i="7" a="1"/>
  <c r="M80" i="7"/>
  <c r="M81" i="7" a="1"/>
  <c r="M81" i="7"/>
  <c r="M82" i="7" a="1"/>
  <c r="M82" i="7"/>
  <c r="M83" i="7" a="1"/>
  <c r="M83" i="7"/>
  <c r="M84" i="7" a="1"/>
  <c r="M84" i="7"/>
  <c r="M85" i="7" a="1"/>
  <c r="M85" i="7"/>
  <c r="M86" i="7" a="1"/>
  <c r="M86" i="7"/>
  <c r="M87" i="7" a="1"/>
  <c r="M87" i="7"/>
  <c r="M88" i="7" a="1"/>
  <c r="M88" i="7"/>
  <c r="M89" i="7" a="1"/>
  <c r="M89" i="7"/>
  <c r="M90" i="7" a="1"/>
  <c r="M90" i="7"/>
  <c r="M91" i="7" a="1"/>
  <c r="M91" i="7"/>
  <c r="M92" i="7" a="1"/>
  <c r="M92" i="7"/>
  <c r="M93" i="7" a="1"/>
  <c r="M93" i="7"/>
  <c r="M94" i="7" a="1"/>
  <c r="M94" i="7"/>
  <c r="M95" i="7" a="1"/>
  <c r="M95" i="7"/>
  <c r="M96" i="7" a="1"/>
  <c r="M96" i="7"/>
  <c r="M97" i="7" a="1"/>
  <c r="M97" i="7"/>
  <c r="M98" i="7" a="1"/>
  <c r="M98" i="7"/>
  <c r="M99" i="7" a="1"/>
  <c r="M99" i="7"/>
  <c r="M100" i="7" a="1"/>
  <c r="M100" i="7"/>
  <c r="M101" i="7" a="1"/>
  <c r="M101" i="7"/>
  <c r="M102" i="7" a="1"/>
  <c r="M102" i="7"/>
  <c r="M103" i="7" a="1"/>
  <c r="M103" i="7"/>
  <c r="M104" i="7" a="1"/>
  <c r="M104" i="7"/>
  <c r="M105" i="7" a="1"/>
  <c r="M105" i="7"/>
  <c r="M106" i="7" a="1"/>
  <c r="M106" i="7"/>
  <c r="M107" i="7" a="1"/>
  <c r="M107" i="7" s="1"/>
  <c r="M108" i="7" a="1"/>
  <c r="M108" i="7"/>
  <c r="M109" i="7" a="1"/>
  <c r="M109" i="7" s="1"/>
  <c r="M110" i="7" a="1"/>
  <c r="M110" i="7"/>
  <c r="M111" i="7" a="1"/>
  <c r="M111" i="7" s="1"/>
  <c r="M112" i="7" a="1"/>
  <c r="M112" i="7"/>
  <c r="M113" i="7" a="1"/>
  <c r="M113" i="7" s="1"/>
  <c r="M114" i="7" a="1"/>
  <c r="M114" i="7"/>
  <c r="M115" i="7" a="1"/>
  <c r="M115" i="7" s="1"/>
  <c r="M116" i="7" a="1"/>
  <c r="M116" i="7"/>
  <c r="M117" i="7" a="1"/>
  <c r="M117" i="7" s="1"/>
  <c r="M118" i="7" a="1"/>
  <c r="M118" i="7"/>
  <c r="M119" i="7" a="1"/>
  <c r="M119" i="7" s="1"/>
  <c r="M120" i="7" a="1"/>
  <c r="M120" i="7"/>
  <c r="M121" i="7" a="1"/>
  <c r="M121" i="7" s="1"/>
  <c r="M122" i="7" a="1"/>
  <c r="M122" i="7"/>
  <c r="M123" i="7" a="1"/>
  <c r="M123" i="7" s="1"/>
  <c r="M124" i="7" a="1"/>
  <c r="M124" i="7"/>
  <c r="M125" i="7" a="1"/>
  <c r="M125" i="7" s="1"/>
  <c r="M126" i="7" a="1"/>
  <c r="M126" i="7"/>
  <c r="M127" i="7" a="1"/>
  <c r="M127" i="7" s="1"/>
  <c r="M128" i="7" a="1"/>
  <c r="M128" i="7"/>
  <c r="M129" i="7" a="1"/>
  <c r="M129" i="7" s="1"/>
  <c r="M130" i="7" a="1"/>
  <c r="M130" i="7"/>
  <c r="M131" i="7" a="1"/>
  <c r="M131" i="7" s="1"/>
  <c r="M132" i="7" a="1"/>
  <c r="M132" i="7"/>
  <c r="M133" i="7" a="1"/>
  <c r="M133" i="7" s="1"/>
  <c r="M134" i="7" a="1"/>
  <c r="M134" i="7"/>
  <c r="M135" i="7" a="1"/>
  <c r="M135" i="7" s="1"/>
  <c r="M136" i="7" a="1"/>
  <c r="M136" i="7"/>
  <c r="M137" i="7" a="1"/>
  <c r="M137" i="7" s="1"/>
  <c r="M138" i="7" a="1"/>
  <c r="M138" i="7"/>
  <c r="M139" i="7" a="1"/>
  <c r="M139" i="7" s="1"/>
  <c r="M140" i="7" a="1"/>
  <c r="M140" i="7"/>
  <c r="M141" i="7" a="1"/>
  <c r="M141" i="7" s="1"/>
  <c r="M142" i="7" a="1"/>
  <c r="M142" i="7"/>
  <c r="M143" i="7" a="1"/>
  <c r="M143" i="7" s="1"/>
  <c r="M2" i="7" a="1"/>
  <c r="M2" i="7" s="1"/>
  <c r="K3" i="7" a="1"/>
  <c r="K3" i="7" s="1"/>
  <c r="K4" i="7" a="1"/>
  <c r="K4" i="7"/>
  <c r="K5" i="7" a="1"/>
  <c r="K5" i="7" s="1"/>
  <c r="K6" i="7" a="1"/>
  <c r="K6" i="7"/>
  <c r="K7" i="7" a="1"/>
  <c r="K7" i="7" s="1"/>
  <c r="K8" i="7" a="1"/>
  <c r="K8" i="7"/>
  <c r="K9" i="7" a="1"/>
  <c r="K9" i="7" s="1"/>
  <c r="K10" i="7" a="1"/>
  <c r="K10" i="7"/>
  <c r="K11" i="7" a="1"/>
  <c r="K11" i="7" s="1"/>
  <c r="K12" i="7" a="1"/>
  <c r="K12" i="7"/>
  <c r="K13" i="7" a="1"/>
  <c r="K13" i="7" s="1"/>
  <c r="K14" i="7" a="1"/>
  <c r="K14" i="7"/>
  <c r="K15" i="7" a="1"/>
  <c r="K15" i="7" s="1"/>
  <c r="K16" i="7" a="1"/>
  <c r="K16" i="7"/>
  <c r="K17" i="7" a="1"/>
  <c r="K17" i="7" s="1"/>
  <c r="K18" i="7" a="1"/>
  <c r="K18" i="7"/>
  <c r="K19" i="7" a="1"/>
  <c r="K19" i="7" s="1"/>
  <c r="K20" i="7" a="1"/>
  <c r="K20" i="7"/>
  <c r="K21" i="7" a="1"/>
  <c r="K21" i="7" s="1"/>
  <c r="K22" i="7" a="1"/>
  <c r="K22" i="7"/>
  <c r="K23" i="7" a="1"/>
  <c r="K23" i="7" s="1"/>
  <c r="K24" i="7" a="1"/>
  <c r="K24" i="7"/>
  <c r="K25" i="7" a="1"/>
  <c r="K25" i="7" s="1"/>
  <c r="K26" i="7" a="1"/>
  <c r="K26" i="7"/>
  <c r="K27" i="7" a="1"/>
  <c r="K27" i="7" s="1"/>
  <c r="K28" i="7" a="1"/>
  <c r="K28" i="7"/>
  <c r="K29" i="7" a="1"/>
  <c r="K29" i="7" s="1"/>
  <c r="K30" i="7" a="1"/>
  <c r="K30" i="7"/>
  <c r="K31" i="7" a="1"/>
  <c r="K31" i="7" s="1"/>
  <c r="K32" i="7" a="1"/>
  <c r="K32" i="7"/>
  <c r="K33" i="7" a="1"/>
  <c r="K33" i="7" s="1"/>
  <c r="K34" i="7" a="1"/>
  <c r="K34" i="7"/>
  <c r="K35" i="7" a="1"/>
  <c r="K35" i="7" s="1"/>
  <c r="K36" i="7" a="1"/>
  <c r="K36" i="7"/>
  <c r="K37" i="7" a="1"/>
  <c r="K37" i="7" s="1"/>
  <c r="K38" i="7" a="1"/>
  <c r="K38" i="7"/>
  <c r="K39" i="7" a="1"/>
  <c r="K39" i="7" s="1"/>
  <c r="K40" i="7" a="1"/>
  <c r="K40" i="7"/>
  <c r="K41" i="7" a="1"/>
  <c r="K41" i="7" s="1"/>
  <c r="K42" i="7" a="1"/>
  <c r="K42" i="7"/>
  <c r="K43" i="7" a="1"/>
  <c r="K43" i="7" s="1"/>
  <c r="K44" i="7" a="1"/>
  <c r="K44" i="7"/>
  <c r="K45" i="7" a="1"/>
  <c r="K45" i="7" s="1"/>
  <c r="K46" i="7" a="1"/>
  <c r="K46" i="7"/>
  <c r="K47" i="7" a="1"/>
  <c r="K47" i="7" s="1"/>
  <c r="K48" i="7" a="1"/>
  <c r="K48" i="7"/>
  <c r="K49" i="7" a="1"/>
  <c r="K49" i="7" s="1"/>
  <c r="K50" i="7" a="1"/>
  <c r="K50" i="7"/>
  <c r="K51" i="7" a="1"/>
  <c r="K51" i="7" s="1"/>
  <c r="K52" i="7" a="1"/>
  <c r="K52" i="7"/>
  <c r="K53" i="7" a="1"/>
  <c r="K53" i="7" s="1"/>
  <c r="K54" i="7" a="1"/>
  <c r="K54" i="7"/>
  <c r="K55" i="7" a="1"/>
  <c r="K55" i="7" s="1"/>
  <c r="K56" i="7" a="1"/>
  <c r="K56" i="7"/>
  <c r="K57" i="7" a="1"/>
  <c r="K57" i="7" s="1"/>
  <c r="K58" i="7" a="1"/>
  <c r="K58" i="7"/>
  <c r="K59" i="7" a="1"/>
  <c r="K59" i="7" s="1"/>
  <c r="K60" i="7" a="1"/>
  <c r="K60" i="7"/>
  <c r="K61" i="7" a="1"/>
  <c r="K61" i="7" s="1"/>
  <c r="K62" i="7" a="1"/>
  <c r="K62" i="7"/>
  <c r="K63" i="7" a="1"/>
  <c r="K63" i="7" s="1"/>
  <c r="K64" i="7" a="1"/>
  <c r="K64" i="7"/>
  <c r="K65" i="7" a="1"/>
  <c r="K65" i="7" s="1"/>
  <c r="K66" i="7" a="1"/>
  <c r="K66" i="7"/>
  <c r="K67" i="7" a="1"/>
  <c r="K67" i="7" s="1"/>
  <c r="K68" i="7" a="1"/>
  <c r="K68" i="7"/>
  <c r="K69" i="7" a="1"/>
  <c r="K69" i="7" s="1"/>
  <c r="K70" i="7" a="1"/>
  <c r="K70" i="7"/>
  <c r="K71" i="7" a="1"/>
  <c r="K71" i="7" s="1"/>
  <c r="K72" i="7" a="1"/>
  <c r="K72" i="7"/>
  <c r="K73" i="7" a="1"/>
  <c r="K73" i="7" s="1"/>
  <c r="K74" i="7" a="1"/>
  <c r="K74" i="7"/>
  <c r="K75" i="7" a="1"/>
  <c r="K75" i="7" s="1"/>
  <c r="K76" i="7" a="1"/>
  <c r="K76" i="7"/>
  <c r="K77" i="7" a="1"/>
  <c r="K77" i="7" s="1"/>
  <c r="K78" i="7" a="1"/>
  <c r="K78" i="7"/>
  <c r="K79" i="7" a="1"/>
  <c r="K79" i="7" s="1"/>
  <c r="K80" i="7" a="1"/>
  <c r="K80" i="7"/>
  <c r="K81" i="7" a="1"/>
  <c r="K81" i="7" s="1"/>
  <c r="K82" i="7" a="1"/>
  <c r="K82" i="7"/>
  <c r="K83" i="7" a="1"/>
  <c r="K83" i="7" s="1"/>
  <c r="K84" i="7" a="1"/>
  <c r="K84" i="7"/>
  <c r="K85" i="7" a="1"/>
  <c r="K85" i="7" s="1"/>
  <c r="K86" i="7" a="1"/>
  <c r="K86" i="7"/>
  <c r="K87" i="7" a="1"/>
  <c r="K87" i="7" s="1"/>
  <c r="K88" i="7" a="1"/>
  <c r="K88" i="7"/>
  <c r="K89" i="7" a="1"/>
  <c r="K89" i="7" s="1"/>
  <c r="K90" i="7" a="1"/>
  <c r="K90" i="7"/>
  <c r="K91" i="7" a="1"/>
  <c r="K91" i="7" s="1"/>
  <c r="K92" i="7" a="1"/>
  <c r="K92" i="7"/>
  <c r="K93" i="7" a="1"/>
  <c r="K93" i="7" s="1"/>
  <c r="K94" i="7" a="1"/>
  <c r="K94" i="7"/>
  <c r="K95" i="7" a="1"/>
  <c r="K95" i="7" s="1"/>
  <c r="K96" i="7" a="1"/>
  <c r="K96" i="7"/>
  <c r="K97" i="7" a="1"/>
  <c r="K97" i="7" s="1"/>
  <c r="K98" i="7" a="1"/>
  <c r="K98" i="7"/>
  <c r="K99" i="7" a="1"/>
  <c r="K99" i="7" s="1"/>
  <c r="K100" i="7" a="1"/>
  <c r="K100" i="7"/>
  <c r="K101" i="7" a="1"/>
  <c r="K101" i="7" s="1"/>
  <c r="K102" i="7" a="1"/>
  <c r="K102" i="7"/>
  <c r="K103" i="7" a="1"/>
  <c r="K103" i="7" s="1"/>
  <c r="K104" i="7" a="1"/>
  <c r="K104" i="7"/>
  <c r="K105" i="7" a="1"/>
  <c r="K105" i="7" s="1"/>
  <c r="K106" i="7" a="1"/>
  <c r="K106" i="7"/>
  <c r="K107" i="7" a="1"/>
  <c r="K107" i="7" s="1"/>
  <c r="K108" i="7" a="1"/>
  <c r="K108" i="7"/>
  <c r="K109" i="7" a="1"/>
  <c r="K109" i="7" s="1"/>
  <c r="K110" i="7" a="1"/>
  <c r="K110" i="7"/>
  <c r="K111" i="7" a="1"/>
  <c r="K111" i="7" s="1"/>
  <c r="K112" i="7" a="1"/>
  <c r="K112" i="7"/>
  <c r="K113" i="7" a="1"/>
  <c r="K113" i="7" s="1"/>
  <c r="K114" i="7" a="1"/>
  <c r="K114" i="7"/>
  <c r="K115" i="7" a="1"/>
  <c r="K115" i="7" s="1"/>
  <c r="K116" i="7" a="1"/>
  <c r="K116" i="7"/>
  <c r="K117" i="7" a="1"/>
  <c r="K117" i="7" s="1"/>
  <c r="K118" i="7" a="1"/>
  <c r="K118" i="7"/>
  <c r="K119" i="7" a="1"/>
  <c r="K119" i="7" s="1"/>
  <c r="K120" i="7" a="1"/>
  <c r="K120" i="7"/>
  <c r="K121" i="7" a="1"/>
  <c r="K121" i="7" s="1"/>
  <c r="K122" i="7" a="1"/>
  <c r="K122" i="7"/>
  <c r="K123" i="7" a="1"/>
  <c r="K123" i="7" s="1"/>
  <c r="K124" i="7" a="1"/>
  <c r="K124" i="7"/>
  <c r="K125" i="7" a="1"/>
  <c r="K125" i="7" s="1"/>
  <c r="K126" i="7" a="1"/>
  <c r="K126" i="7"/>
  <c r="K127" i="7" a="1"/>
  <c r="K127" i="7" s="1"/>
  <c r="K128" i="7" a="1"/>
  <c r="K128" i="7"/>
  <c r="K129" i="7" a="1"/>
  <c r="K129" i="7" s="1"/>
  <c r="K130" i="7" a="1"/>
  <c r="K130" i="7"/>
  <c r="K131" i="7" a="1"/>
  <c r="K131" i="7" s="1"/>
  <c r="K132" i="7" a="1"/>
  <c r="K132" i="7"/>
  <c r="K133" i="7" a="1"/>
  <c r="K133" i="7" s="1"/>
  <c r="K134" i="7" a="1"/>
  <c r="K134" i="7"/>
  <c r="K135" i="7" a="1"/>
  <c r="K135" i="7" s="1"/>
  <c r="K136" i="7" a="1"/>
  <c r="K136" i="7"/>
  <c r="K137" i="7" a="1"/>
  <c r="K137" i="7" s="1"/>
  <c r="K138" i="7" a="1"/>
  <c r="K138" i="7"/>
  <c r="K139" i="7" a="1"/>
  <c r="K139" i="7" s="1"/>
  <c r="K140" i="7" a="1"/>
  <c r="K140" i="7"/>
  <c r="K141" i="7" a="1"/>
  <c r="K141" i="7" s="1"/>
  <c r="K142" i="7" a="1"/>
  <c r="K142" i="7"/>
  <c r="K143" i="7" a="1"/>
  <c r="K143" i="7" s="1"/>
  <c r="K2" i="7" a="1"/>
  <c r="K2" i="7" s="1"/>
  <c r="E58" i="9" l="1" a="1"/>
  <c r="E58" i="9"/>
  <c r="E59" i="9" a="1"/>
  <c r="E59" i="9"/>
  <c r="E60" i="9" a="1"/>
  <c r="E60" i="9"/>
  <c r="E61" i="9" a="1"/>
  <c r="E61" i="9"/>
  <c r="E62" i="9" a="1"/>
  <c r="E62" i="9"/>
  <c r="E63" i="9" a="1"/>
  <c r="E63" i="9"/>
  <c r="D56" i="9" a="1"/>
  <c r="D36" i="9" a="1"/>
  <c r="D36" i="9" s="1"/>
  <c r="B36" i="9" a="1"/>
  <c r="B36" i="9" s="1"/>
  <c r="E58" i="14" a="1"/>
  <c r="E58" i="14" s="1"/>
  <c r="E59" i="14" a="1"/>
  <c r="E59" i="14" s="1"/>
  <c r="E60" i="14" a="1"/>
  <c r="E60" i="14" s="1"/>
  <c r="E61" i="14" a="1"/>
  <c r="E61" i="14" s="1"/>
  <c r="E62" i="14" a="1"/>
  <c r="E62" i="14" s="1"/>
  <c r="E63" i="14" a="1"/>
  <c r="E63" i="14" s="1"/>
  <c r="D56" i="14" a="1"/>
  <c r="D36" i="14" a="1"/>
  <c r="D36" i="14" s="1"/>
  <c r="B36" i="14" a="1"/>
  <c r="B36" i="14" s="1"/>
  <c r="G10" i="14" a="1"/>
  <c r="G10" i="14" s="1"/>
  <c r="G61" i="14" a="1"/>
  <c r="G61" i="14" s="1"/>
  <c r="G2" i="7" a="1"/>
  <c r="G2" i="7" s="1"/>
  <c r="G3" i="7" a="1"/>
  <c r="G3" i="7" s="1"/>
  <c r="G4" i="7" a="1"/>
  <c r="G4" i="7" s="1"/>
  <c r="G5" i="7" a="1"/>
  <c r="G5" i="7" s="1"/>
  <c r="G6" i="7" a="1"/>
  <c r="G6" i="7" s="1"/>
  <c r="G7" i="7" a="1"/>
  <c r="G7" i="7" s="1"/>
  <c r="H9" i="14" s="1" a="1"/>
  <c r="H9" i="14" s="1"/>
  <c r="G8" i="7" a="1"/>
  <c r="G8" i="7" s="1"/>
  <c r="G9" i="7" a="1"/>
  <c r="G9" i="7" s="1"/>
  <c r="G10" i="7" a="1"/>
  <c r="G10" i="7" s="1"/>
  <c r="G11" i="7" a="1"/>
  <c r="G11" i="7" s="1"/>
  <c r="G12" i="7" a="1"/>
  <c r="G12" i="7" s="1"/>
  <c r="G13" i="7" a="1"/>
  <c r="G13" i="7" s="1"/>
  <c r="G14" i="7" a="1"/>
  <c r="G14" i="7" s="1"/>
  <c r="G15" i="7" a="1"/>
  <c r="G15" i="7" s="1"/>
  <c r="G12" i="14" s="1" a="1"/>
  <c r="G12" i="14" s="1"/>
  <c r="G16" i="7" a="1"/>
  <c r="G16" i="7" s="1"/>
  <c r="G17" i="7" a="1"/>
  <c r="G17" i="7" s="1"/>
  <c r="G18" i="7" a="1"/>
  <c r="G18" i="7" s="1"/>
  <c r="G19" i="7" a="1"/>
  <c r="G19" i="7" s="1"/>
  <c r="H13" i="14" s="1" a="1"/>
  <c r="H13" i="14" s="1"/>
  <c r="G20" i="7" a="1"/>
  <c r="G20" i="7" s="1"/>
  <c r="G21" i="7" a="1"/>
  <c r="G21" i="7" s="1"/>
  <c r="G22" i="7" a="1"/>
  <c r="G22" i="7" s="1"/>
  <c r="G23" i="7" a="1"/>
  <c r="G23" i="7" s="1"/>
  <c r="G24" i="7" a="1"/>
  <c r="G24" i="7" s="1"/>
  <c r="G25" i="7" a="1"/>
  <c r="G25" i="7" s="1"/>
  <c r="G26" i="7" a="1"/>
  <c r="G26" i="7" s="1"/>
  <c r="G27" i="7" a="1"/>
  <c r="G27" i="7" s="1"/>
  <c r="G16" i="14" s="1" a="1"/>
  <c r="G16" i="14" s="1"/>
  <c r="G28" i="7" a="1"/>
  <c r="G28" i="7" s="1"/>
  <c r="G29" i="7" a="1"/>
  <c r="G29" i="7" s="1"/>
  <c r="G30" i="7" a="1"/>
  <c r="G30" i="7" s="1"/>
  <c r="G31" i="7" a="1"/>
  <c r="G31" i="7" s="1"/>
  <c r="G32" i="7" a="1"/>
  <c r="G32" i="7" s="1"/>
  <c r="G33" i="7" a="1"/>
  <c r="G33" i="7" s="1"/>
  <c r="G34" i="7" a="1"/>
  <c r="G34" i="7" s="1"/>
  <c r="G35" i="7" a="1"/>
  <c r="G35" i="7" s="1"/>
  <c r="G36" i="7" a="1"/>
  <c r="G36" i="7" s="1"/>
  <c r="G37" i="7" a="1"/>
  <c r="G37" i="7" s="1"/>
  <c r="G38" i="7" a="1"/>
  <c r="G38" i="7" s="1"/>
  <c r="G39" i="7" a="1"/>
  <c r="G39" i="7" s="1"/>
  <c r="G40" i="7" a="1"/>
  <c r="G40" i="7" s="1"/>
  <c r="G41" i="7" a="1"/>
  <c r="G41" i="7" s="1"/>
  <c r="G42" i="7" a="1"/>
  <c r="G42" i="7" s="1"/>
  <c r="G43" i="7" a="1"/>
  <c r="G43" i="7" s="1"/>
  <c r="G44" i="7" a="1"/>
  <c r="G44" i="7" s="1"/>
  <c r="G45" i="7" a="1"/>
  <c r="G45" i="7" s="1"/>
  <c r="G46" i="7" a="1"/>
  <c r="G46" i="7" s="1"/>
  <c r="G47" i="7" a="1"/>
  <c r="G47" i="7" s="1"/>
  <c r="G48" i="7" a="1"/>
  <c r="G48" i="7" s="1"/>
  <c r="G49" i="7" a="1"/>
  <c r="G49" i="7" s="1"/>
  <c r="G50" i="7" a="1"/>
  <c r="G50" i="7" s="1"/>
  <c r="G51" i="7" a="1"/>
  <c r="G51" i="7" s="1"/>
  <c r="G52" i="7" a="1"/>
  <c r="G52" i="7" s="1"/>
  <c r="G53" i="7" a="1"/>
  <c r="G53" i="7" s="1"/>
  <c r="G54" i="7" a="1"/>
  <c r="G54" i="7" s="1"/>
  <c r="G55" i="7" a="1"/>
  <c r="G55" i="7" s="1"/>
  <c r="G56" i="7" a="1"/>
  <c r="G56" i="7" s="1"/>
  <c r="G57" i="7" a="1"/>
  <c r="G57" i="7" s="1"/>
  <c r="G58" i="7" a="1"/>
  <c r="G58" i="7" s="1"/>
  <c r="G59" i="7" a="1"/>
  <c r="G59" i="7" s="1"/>
  <c r="G60" i="7" a="1"/>
  <c r="G60" i="7" s="1"/>
  <c r="G61" i="7" a="1"/>
  <c r="G61" i="7" s="1"/>
  <c r="G62" i="7" a="1"/>
  <c r="G62" i="7" s="1"/>
  <c r="G63" i="7" a="1"/>
  <c r="G63" i="7" s="1"/>
  <c r="G64" i="7" a="1"/>
  <c r="G64" i="7" s="1"/>
  <c r="G65" i="7" a="1"/>
  <c r="G65" i="7" s="1"/>
  <c r="G66" i="7" a="1"/>
  <c r="G66" i="7" s="1"/>
  <c r="G67" i="7" a="1"/>
  <c r="G67" i="7" s="1"/>
  <c r="G68" i="7" a="1"/>
  <c r="G68" i="7" s="1"/>
  <c r="G69" i="7" a="1"/>
  <c r="G69" i="7" s="1"/>
  <c r="G70" i="7" a="1"/>
  <c r="G70" i="7" s="1"/>
  <c r="G71" i="7" a="1"/>
  <c r="G71" i="7" s="1"/>
  <c r="G72" i="7" a="1"/>
  <c r="G72" i="7" s="1"/>
  <c r="G73" i="7" a="1"/>
  <c r="G73" i="7" s="1"/>
  <c r="G74" i="7" a="1"/>
  <c r="G74" i="7" s="1"/>
  <c r="G75" i="7" a="1"/>
  <c r="G75" i="7" s="1"/>
  <c r="G76" i="7" a="1"/>
  <c r="G76" i="7" s="1"/>
  <c r="G77" i="7" a="1"/>
  <c r="G77" i="7" s="1"/>
  <c r="G78" i="7" a="1"/>
  <c r="G78" i="7" s="1"/>
  <c r="G79" i="7" a="1"/>
  <c r="G79" i="7" s="1"/>
  <c r="G80" i="7" a="1"/>
  <c r="G80" i="7" s="1"/>
  <c r="G81" i="7" a="1"/>
  <c r="G81" i="7" s="1"/>
  <c r="G82" i="7" a="1"/>
  <c r="G82" i="7" s="1"/>
  <c r="G83" i="7" a="1"/>
  <c r="G83" i="7" s="1"/>
  <c r="G84" i="7" a="1"/>
  <c r="G84" i="7" s="1"/>
  <c r="G85" i="7" a="1"/>
  <c r="G85" i="7" s="1"/>
  <c r="G86" i="7" a="1"/>
  <c r="G86" i="7" s="1"/>
  <c r="G87" i="7" a="1"/>
  <c r="G87" i="7" s="1"/>
  <c r="G88" i="7" a="1"/>
  <c r="G88" i="7" s="1"/>
  <c r="G89" i="7" a="1"/>
  <c r="G89" i="7" s="1"/>
  <c r="G90" i="7" a="1"/>
  <c r="G90" i="7" s="1"/>
  <c r="G91" i="7" a="1"/>
  <c r="G91" i="7" s="1"/>
  <c r="G92" i="7" a="1"/>
  <c r="G92" i="7" s="1"/>
  <c r="G93" i="7" a="1"/>
  <c r="G93" i="7" s="1"/>
  <c r="G94" i="7" a="1"/>
  <c r="G94" i="7" s="1"/>
  <c r="G95" i="7" a="1"/>
  <c r="G95" i="7" s="1"/>
  <c r="G96" i="7" a="1"/>
  <c r="G96" i="7" s="1"/>
  <c r="G97" i="7" a="1"/>
  <c r="G97" i="7" s="1"/>
  <c r="G98" i="7" a="1"/>
  <c r="G98" i="7" s="1"/>
  <c r="G99" i="7" a="1"/>
  <c r="G99" i="7" s="1"/>
  <c r="G100" i="7" a="1"/>
  <c r="G100" i="7" s="1"/>
  <c r="G101" i="7" a="1"/>
  <c r="G101" i="7" s="1"/>
  <c r="G102" i="7" a="1"/>
  <c r="G102" i="7" s="1"/>
  <c r="G103" i="7" a="1"/>
  <c r="G103" i="7" s="1"/>
  <c r="G104" i="7" a="1"/>
  <c r="G104" i="7" s="1"/>
  <c r="G105" i="7" a="1"/>
  <c r="G105" i="7" s="1"/>
  <c r="G106" i="7" a="1"/>
  <c r="G106" i="7" s="1"/>
  <c r="G107" i="7" a="1"/>
  <c r="G107" i="7" s="1"/>
  <c r="G108" i="7" a="1"/>
  <c r="G108" i="7" s="1"/>
  <c r="G109" i="7" a="1"/>
  <c r="G109" i="7" s="1"/>
  <c r="G110" i="7" a="1"/>
  <c r="G110" i="7" s="1"/>
  <c r="G111" i="7" a="1"/>
  <c r="G111" i="7" s="1"/>
  <c r="G112" i="7" a="1"/>
  <c r="G112" i="7" s="1"/>
  <c r="G113" i="7" a="1"/>
  <c r="G113" i="7" s="1"/>
  <c r="G114" i="7" a="1"/>
  <c r="G114" i="7" s="1"/>
  <c r="G115" i="7" a="1"/>
  <c r="G115" i="7" s="1"/>
  <c r="G116" i="7" a="1"/>
  <c r="G116" i="7" s="1"/>
  <c r="G117" i="7" a="1"/>
  <c r="G117" i="7" s="1"/>
  <c r="G118" i="7" a="1"/>
  <c r="G118" i="7" s="1"/>
  <c r="G119" i="7" a="1"/>
  <c r="G119" i="7" s="1"/>
  <c r="G120" i="7" a="1"/>
  <c r="G120" i="7" s="1"/>
  <c r="G121" i="7" a="1"/>
  <c r="G121" i="7" s="1"/>
  <c r="G122" i="7" a="1"/>
  <c r="G122" i="7" s="1"/>
  <c r="G123" i="7" a="1"/>
  <c r="G123" i="7" s="1"/>
  <c r="G124" i="7" a="1"/>
  <c r="G124" i="7" s="1"/>
  <c r="G125" i="7" a="1"/>
  <c r="G125" i="7" s="1"/>
  <c r="G126" i="7" a="1"/>
  <c r="G126" i="7" s="1"/>
  <c r="G127" i="7" a="1"/>
  <c r="G127" i="7" s="1"/>
  <c r="G128" i="7" a="1"/>
  <c r="G128" i="7" s="1"/>
  <c r="G129" i="7" a="1"/>
  <c r="G129" i="7" s="1"/>
  <c r="G130" i="7" a="1"/>
  <c r="G130" i="7" s="1"/>
  <c r="G131" i="7" a="1"/>
  <c r="G131" i="7" s="1"/>
  <c r="G132" i="7" a="1"/>
  <c r="G132" i="7" s="1"/>
  <c r="G133" i="7" a="1"/>
  <c r="G133" i="7" s="1"/>
  <c r="G134" i="7" a="1"/>
  <c r="G134" i="7" s="1"/>
  <c r="G135" i="7" a="1"/>
  <c r="G135" i="7" s="1"/>
  <c r="G136" i="7" a="1"/>
  <c r="G136" i="7" s="1"/>
  <c r="G137" i="7" a="1"/>
  <c r="G137" i="7" s="1"/>
  <c r="G138" i="7" a="1"/>
  <c r="G138" i="7" s="1"/>
  <c r="G139" i="7" a="1"/>
  <c r="G139" i="7" s="1"/>
  <c r="H62" i="14" s="1" a="1"/>
  <c r="H62" i="14" s="1"/>
  <c r="G140" i="7" a="1"/>
  <c r="G140" i="7" s="1"/>
  <c r="G141" i="7" a="1"/>
  <c r="G141" i="7" s="1"/>
  <c r="G142" i="7" a="1"/>
  <c r="G142" i="7" s="1"/>
  <c r="D31" i="14" a="1"/>
  <c r="D30" i="14" a="1"/>
  <c r="D30" i="14" s="1"/>
  <c r="B31" i="14" s="1" a="1"/>
  <c r="B30" i="14" a="1"/>
  <c r="B30" i="14" s="1"/>
  <c r="D24" i="14" a="1"/>
  <c r="D24" i="14" s="1"/>
  <c r="D25" i="14" s="1" a="1"/>
  <c r="B24" i="14" a="1"/>
  <c r="B24" i="14" s="1"/>
  <c r="D18" i="14" a="1"/>
  <c r="D18" i="14" s="1"/>
  <c r="D19" i="14" s="1" a="1"/>
  <c r="B18" i="14" a="1"/>
  <c r="B18" i="14" s="1"/>
  <c r="E14" i="14" a="1"/>
  <c r="E14" i="14" s="1"/>
  <c r="E10" i="14" a="1"/>
  <c r="E10" i="14" s="1"/>
  <c r="D9" i="14" a="1"/>
  <c r="D7" i="14" a="1"/>
  <c r="D7" i="14" s="1"/>
  <c r="F4" i="14" a="1"/>
  <c r="H5" i="14" s="1" a="1"/>
  <c r="H5" i="14" s="1"/>
  <c r="D30" i="9" a="1"/>
  <c r="D30" i="9" s="1"/>
  <c r="B30" i="9" a="1"/>
  <c r="B30" i="9" s="1"/>
  <c r="D24" i="9" a="1"/>
  <c r="D24" i="9" s="1"/>
  <c r="B24" i="9" a="1"/>
  <c r="B24" i="9" s="1"/>
  <c r="D7" i="9" a="1"/>
  <c r="D7" i="9" s="1"/>
  <c r="B18" i="9" a="1"/>
  <c r="B18" i="9" s="1"/>
  <c r="D18" i="9" a="1"/>
  <c r="D18" i="9" s="1"/>
  <c r="D19" i="9" s="1" a="1"/>
  <c r="D19" i="9" s="1"/>
  <c r="D9" i="9" a="1"/>
  <c r="D9" i="9" s="1"/>
  <c r="F4" i="9" a="1"/>
  <c r="F4" i="9" s="1"/>
  <c r="F5" i="9" s="1" a="1"/>
  <c r="F5" i="9" s="1"/>
  <c r="B3" i="7" a="1"/>
  <c r="B3" i="7" s="1"/>
  <c r="B4" i="7" a="1"/>
  <c r="B4" i="7" s="1"/>
  <c r="B5" i="7" a="1"/>
  <c r="B5" i="7" s="1"/>
  <c r="B6" i="7" a="1"/>
  <c r="B6" i="7" s="1"/>
  <c r="B7" i="7" a="1"/>
  <c r="B7" i="7" s="1"/>
  <c r="B8" i="7" a="1"/>
  <c r="B8" i="7" s="1"/>
  <c r="B9" i="7" a="1"/>
  <c r="B9" i="7" s="1"/>
  <c r="B10" i="7" a="1"/>
  <c r="B10" i="7" s="1"/>
  <c r="B11" i="7" a="1"/>
  <c r="B11" i="7" s="1"/>
  <c r="B12" i="7" a="1"/>
  <c r="B12" i="7" s="1"/>
  <c r="B13" i="7" a="1"/>
  <c r="B13" i="7" s="1"/>
  <c r="B14" i="7" a="1"/>
  <c r="B14" i="7" s="1"/>
  <c r="B15" i="7" a="1"/>
  <c r="B15" i="7" s="1"/>
  <c r="B16" i="7" a="1"/>
  <c r="B16" i="7" s="1"/>
  <c r="B17" i="7" a="1"/>
  <c r="B17" i="7" s="1"/>
  <c r="B18" i="7" a="1"/>
  <c r="B18" i="7" s="1"/>
  <c r="B19" i="7" a="1"/>
  <c r="B19" i="7" s="1"/>
  <c r="B20" i="7" a="1"/>
  <c r="B20" i="7" s="1"/>
  <c r="B21" i="7" a="1"/>
  <c r="B21" i="7" s="1"/>
  <c r="B22" i="7" a="1"/>
  <c r="B22" i="7" s="1"/>
  <c r="B23" i="7" a="1"/>
  <c r="B23" i="7" s="1"/>
  <c r="B24" i="7" a="1"/>
  <c r="B24" i="7" s="1"/>
  <c r="B25" i="7" a="1"/>
  <c r="B25" i="7" s="1"/>
  <c r="B26" i="7" a="1"/>
  <c r="B26" i="7" s="1"/>
  <c r="B27" i="7" a="1"/>
  <c r="B27" i="7" s="1"/>
  <c r="B28" i="7" a="1"/>
  <c r="B28" i="7" s="1"/>
  <c r="B29" i="7" a="1"/>
  <c r="B29" i="7" s="1"/>
  <c r="B30" i="7" a="1"/>
  <c r="B30" i="7" s="1"/>
  <c r="B31" i="7" a="1"/>
  <c r="B31" i="7" s="1"/>
  <c r="B32" i="7" a="1"/>
  <c r="B32" i="7" s="1"/>
  <c r="B33" i="7" a="1"/>
  <c r="B33" i="7" s="1"/>
  <c r="B34" i="7" a="1"/>
  <c r="B34" i="7" s="1"/>
  <c r="B35" i="7" a="1"/>
  <c r="B35" i="7" s="1"/>
  <c r="B36" i="7" a="1"/>
  <c r="B36" i="7" s="1"/>
  <c r="B37" i="7" a="1"/>
  <c r="B37" i="7" s="1"/>
  <c r="B38" i="7" a="1"/>
  <c r="B38" i="7" s="1"/>
  <c r="B39" i="7" a="1"/>
  <c r="B39" i="7" s="1"/>
  <c r="B40" i="7" a="1"/>
  <c r="B40" i="7" s="1"/>
  <c r="B41" i="7" a="1"/>
  <c r="B41" i="7" s="1"/>
  <c r="B42" i="7" a="1"/>
  <c r="B42" i="7" s="1"/>
  <c r="B43" i="7" a="1"/>
  <c r="B43" i="7" s="1"/>
  <c r="B44" i="7" a="1"/>
  <c r="B44" i="7" s="1"/>
  <c r="B45" i="7" a="1"/>
  <c r="B45" i="7" s="1"/>
  <c r="B46" i="7" a="1"/>
  <c r="B46" i="7" s="1"/>
  <c r="B47" i="7" a="1"/>
  <c r="B47" i="7" s="1"/>
  <c r="B48" i="7" a="1"/>
  <c r="B48" i="7" s="1"/>
  <c r="B49" i="7" a="1"/>
  <c r="B49" i="7" s="1"/>
  <c r="B50" i="7" a="1"/>
  <c r="B50" i="7" s="1"/>
  <c r="B51" i="7" a="1"/>
  <c r="B51" i="7" s="1"/>
  <c r="B52" i="7" a="1"/>
  <c r="B52" i="7" s="1"/>
  <c r="B53" i="7" a="1"/>
  <c r="B53" i="7" s="1"/>
  <c r="B54" i="7" a="1"/>
  <c r="B54" i="7" s="1"/>
  <c r="B55" i="7" a="1"/>
  <c r="B55" i="7" s="1"/>
  <c r="B56" i="7" a="1"/>
  <c r="B56" i="7" s="1"/>
  <c r="B57" i="7" a="1"/>
  <c r="B57" i="7" s="1"/>
  <c r="B58" i="7" a="1"/>
  <c r="B58" i="7" s="1"/>
  <c r="B59" i="7" a="1"/>
  <c r="B59" i="7" s="1"/>
  <c r="B60" i="7" a="1"/>
  <c r="B60" i="7" s="1"/>
  <c r="B61" i="7" a="1"/>
  <c r="B61" i="7" s="1"/>
  <c r="B62" i="7" a="1"/>
  <c r="B62" i="7" s="1"/>
  <c r="B63" i="7" a="1"/>
  <c r="B63" i="7" s="1"/>
  <c r="B64" i="7" a="1"/>
  <c r="B64" i="7" s="1"/>
  <c r="B65" i="7" a="1"/>
  <c r="B65" i="7" s="1"/>
  <c r="B66" i="7" a="1"/>
  <c r="B66" i="7" s="1"/>
  <c r="B67" i="7" a="1"/>
  <c r="B67" i="7" s="1"/>
  <c r="B68" i="7" a="1"/>
  <c r="B68" i="7" s="1"/>
  <c r="B69" i="7" a="1"/>
  <c r="B69" i="7" s="1"/>
  <c r="B70" i="7" a="1"/>
  <c r="B70" i="7" s="1"/>
  <c r="B71" i="7" a="1"/>
  <c r="B71" i="7" s="1"/>
  <c r="B72" i="7" a="1"/>
  <c r="B72" i="7" s="1"/>
  <c r="B73" i="7" a="1"/>
  <c r="B73" i="7" s="1"/>
  <c r="B74" i="7" a="1"/>
  <c r="B74" i="7" s="1"/>
  <c r="B75" i="7" a="1"/>
  <c r="B75" i="7" s="1"/>
  <c r="B76" i="7" a="1"/>
  <c r="B76" i="7" s="1"/>
  <c r="B77" i="7" a="1"/>
  <c r="B77" i="7" s="1"/>
  <c r="B78" i="7" a="1"/>
  <c r="B78" i="7" s="1"/>
  <c r="B79" i="7" a="1"/>
  <c r="B79" i="7" s="1"/>
  <c r="B80" i="7" a="1"/>
  <c r="B80" i="7" s="1"/>
  <c r="B81" i="7" a="1"/>
  <c r="B81" i="7" s="1"/>
  <c r="B82" i="7" a="1"/>
  <c r="B82" i="7" s="1"/>
  <c r="B83" i="7" a="1"/>
  <c r="B83" i="7" s="1"/>
  <c r="B84" i="7" a="1"/>
  <c r="B84" i="7" s="1"/>
  <c r="B85" i="7" a="1"/>
  <c r="B85" i="7" s="1"/>
  <c r="B86" i="7" a="1"/>
  <c r="B86" i="7" s="1"/>
  <c r="B87" i="7" a="1"/>
  <c r="B87" i="7" s="1"/>
  <c r="B88" i="7" a="1"/>
  <c r="B88" i="7" s="1"/>
  <c r="B89" i="7" a="1"/>
  <c r="B89" i="7" s="1"/>
  <c r="B90" i="7" a="1"/>
  <c r="B90" i="7" s="1"/>
  <c r="B91" i="7" a="1"/>
  <c r="B91" i="7" s="1"/>
  <c r="B92" i="7" a="1"/>
  <c r="B92" i="7" s="1"/>
  <c r="B93" i="7" a="1"/>
  <c r="B93" i="7" s="1"/>
  <c r="B94" i="7" a="1"/>
  <c r="B94" i="7" s="1"/>
  <c r="B95" i="7" a="1"/>
  <c r="B95" i="7" s="1"/>
  <c r="B96" i="7" a="1"/>
  <c r="B96" i="7" s="1"/>
  <c r="B97" i="7" a="1"/>
  <c r="B97" i="7" s="1"/>
  <c r="B98" i="7" a="1"/>
  <c r="B98" i="7" s="1"/>
  <c r="B99" i="7" a="1"/>
  <c r="B99" i="7" s="1"/>
  <c r="B100" i="7" a="1"/>
  <c r="B100" i="7" s="1"/>
  <c r="B101" i="7" a="1"/>
  <c r="B101" i="7" s="1"/>
  <c r="B102" i="7" a="1"/>
  <c r="B102" i="7" s="1"/>
  <c r="B103" i="7" a="1"/>
  <c r="B103" i="7" s="1"/>
  <c r="B104" i="7" a="1"/>
  <c r="B104" i="7" s="1"/>
  <c r="B105" i="7" a="1"/>
  <c r="B105" i="7" s="1"/>
  <c r="B106" i="7" a="1"/>
  <c r="B106" i="7" s="1"/>
  <c r="B107" i="7" a="1"/>
  <c r="B107" i="7" s="1"/>
  <c r="B108" i="7" a="1"/>
  <c r="B108" i="7" s="1"/>
  <c r="B109" i="7" a="1"/>
  <c r="B109" i="7" s="1"/>
  <c r="B110" i="7" a="1"/>
  <c r="B110" i="7" s="1"/>
  <c r="B111" i="7" a="1"/>
  <c r="B111" i="7" s="1"/>
  <c r="B112" i="7" a="1"/>
  <c r="B112" i="7" s="1"/>
  <c r="B113" i="7" a="1"/>
  <c r="B113" i="7" s="1"/>
  <c r="B114" i="7" a="1"/>
  <c r="B114" i="7" s="1"/>
  <c r="B115" i="7" a="1"/>
  <c r="B115" i="7" s="1"/>
  <c r="B116" i="7" a="1"/>
  <c r="B116" i="7" s="1"/>
  <c r="B117" i="7" a="1"/>
  <c r="B117" i="7" s="1"/>
  <c r="B118" i="7" a="1"/>
  <c r="B118" i="7" s="1"/>
  <c r="B119" i="7" a="1"/>
  <c r="B119" i="7" s="1"/>
  <c r="B120" i="7" a="1"/>
  <c r="B120" i="7" s="1"/>
  <c r="B121" i="7" a="1"/>
  <c r="B121" i="7" s="1"/>
  <c r="B122" i="7" a="1"/>
  <c r="B122" i="7" s="1"/>
  <c r="B123" i="7" a="1"/>
  <c r="B123" i="7" s="1"/>
  <c r="B124" i="7" a="1"/>
  <c r="B124" i="7" s="1"/>
  <c r="B125" i="7" a="1"/>
  <c r="B125" i="7" s="1"/>
  <c r="B126" i="7" a="1"/>
  <c r="B126" i="7" s="1"/>
  <c r="B127" i="7" a="1"/>
  <c r="B127" i="7" s="1"/>
  <c r="B128" i="7" a="1"/>
  <c r="B128" i="7" s="1"/>
  <c r="B129" i="7" a="1"/>
  <c r="B129" i="7" s="1"/>
  <c r="B130" i="7" a="1"/>
  <c r="B130" i="7" s="1"/>
  <c r="B131" i="7" a="1"/>
  <c r="B131" i="7" s="1"/>
  <c r="B132" i="7" a="1"/>
  <c r="B132" i="7" s="1"/>
  <c r="B133" i="7" a="1"/>
  <c r="B133" i="7" s="1"/>
  <c r="B134" i="7" a="1"/>
  <c r="B134" i="7" s="1"/>
  <c r="B135" i="7" a="1"/>
  <c r="B135" i="7" s="1"/>
  <c r="B136" i="7" a="1"/>
  <c r="B136" i="7" s="1"/>
  <c r="B137" i="7" a="1"/>
  <c r="B137" i="7" s="1"/>
  <c r="B138" i="7" a="1"/>
  <c r="B138" i="7" s="1"/>
  <c r="B139" i="7" a="1"/>
  <c r="B139" i="7" s="1"/>
  <c r="B140" i="7" a="1"/>
  <c r="B140" i="7" s="1"/>
  <c r="B141" i="7" a="1"/>
  <c r="B141" i="7" s="1"/>
  <c r="B142" i="7" a="1"/>
  <c r="B142" i="7" s="1"/>
  <c r="B2" i="7" a="1"/>
  <c r="B2" i="7" s="1"/>
  <c r="D2" i="7" a="1"/>
  <c r="D2" i="7" s="1"/>
  <c r="D3" i="7" a="1"/>
  <c r="D3" i="7" s="1"/>
  <c r="D4" i="7" a="1"/>
  <c r="D4" i="7" s="1"/>
  <c r="D5" i="7" a="1"/>
  <c r="D5" i="7" s="1"/>
  <c r="D6" i="7" a="1"/>
  <c r="D6" i="7" s="1"/>
  <c r="D7" i="7" a="1"/>
  <c r="D7" i="7" s="1"/>
  <c r="D8" i="7" a="1"/>
  <c r="D8" i="7" s="1"/>
  <c r="D9" i="7" a="1"/>
  <c r="D9" i="7" s="1"/>
  <c r="D10" i="7" a="1"/>
  <c r="D10" i="7" s="1"/>
  <c r="D11" i="7" a="1"/>
  <c r="D11" i="7" s="1"/>
  <c r="D12" i="7" a="1"/>
  <c r="D12" i="7" s="1"/>
  <c r="D13" i="7" a="1"/>
  <c r="D13" i="7" s="1"/>
  <c r="D14" i="7" a="1"/>
  <c r="D14" i="7" s="1"/>
  <c r="D15" i="7" a="1"/>
  <c r="D15" i="7" s="1"/>
  <c r="D16" i="7" a="1"/>
  <c r="D16" i="7" s="1"/>
  <c r="D17" i="7" a="1"/>
  <c r="D17" i="7" s="1"/>
  <c r="D18" i="7" a="1"/>
  <c r="D18" i="7" s="1"/>
  <c r="D19" i="7" a="1"/>
  <c r="D19" i="7" s="1"/>
  <c r="D20" i="7" a="1"/>
  <c r="D20" i="7" s="1"/>
  <c r="D21" i="7" a="1"/>
  <c r="D21" i="7" s="1"/>
  <c r="D22" i="7" a="1"/>
  <c r="D22" i="7" s="1"/>
  <c r="D23" i="7" a="1"/>
  <c r="D23" i="7" s="1"/>
  <c r="D24" i="7" a="1"/>
  <c r="D24" i="7" s="1"/>
  <c r="D25" i="7" a="1"/>
  <c r="D25" i="7" s="1"/>
  <c r="D26" i="7" a="1"/>
  <c r="D26" i="7" s="1"/>
  <c r="D27" i="7" a="1"/>
  <c r="D27" i="7" s="1"/>
  <c r="D28" i="7" a="1"/>
  <c r="D28" i="7" s="1"/>
  <c r="D29" i="7" a="1"/>
  <c r="D29" i="7" s="1"/>
  <c r="D30" i="7" a="1"/>
  <c r="D30" i="7" s="1"/>
  <c r="D31" i="7" a="1"/>
  <c r="D31" i="7" s="1"/>
  <c r="D32" i="7" a="1"/>
  <c r="D32" i="7" s="1"/>
  <c r="D33" i="7" a="1"/>
  <c r="D33" i="7" s="1"/>
  <c r="D34" i="7" a="1"/>
  <c r="D34" i="7" s="1"/>
  <c r="D35" i="7" a="1"/>
  <c r="D35" i="7" s="1"/>
  <c r="D36" i="7" a="1"/>
  <c r="D36" i="7" s="1"/>
  <c r="D37" i="7" a="1"/>
  <c r="D37" i="7" s="1"/>
  <c r="D38" i="7" a="1"/>
  <c r="D38" i="7" s="1"/>
  <c r="D39" i="7" a="1"/>
  <c r="D39" i="7" s="1"/>
  <c r="D40" i="7" a="1"/>
  <c r="D40" i="7" s="1"/>
  <c r="D41" i="7" a="1"/>
  <c r="D41" i="7" s="1"/>
  <c r="D42" i="7" a="1"/>
  <c r="D42" i="7" s="1"/>
  <c r="D43" i="7" a="1"/>
  <c r="D43" i="7" s="1"/>
  <c r="D44" i="7" a="1"/>
  <c r="D44" i="7" s="1"/>
  <c r="D45" i="7" a="1"/>
  <c r="D45" i="7" s="1"/>
  <c r="D46" i="7" a="1"/>
  <c r="D46" i="7" s="1"/>
  <c r="D47" i="7" a="1"/>
  <c r="D47" i="7" s="1"/>
  <c r="D48" i="7" a="1"/>
  <c r="D48" i="7" s="1"/>
  <c r="D49" i="7" a="1"/>
  <c r="D49" i="7" s="1"/>
  <c r="D50" i="7" a="1"/>
  <c r="D50" i="7" s="1"/>
  <c r="D51" i="7" a="1"/>
  <c r="D51" i="7" s="1"/>
  <c r="D52" i="7" a="1"/>
  <c r="D52" i="7" s="1"/>
  <c r="D53" i="7" a="1"/>
  <c r="D53" i="7" s="1"/>
  <c r="D54" i="7" a="1"/>
  <c r="D54" i="7" s="1"/>
  <c r="D55" i="7" a="1"/>
  <c r="D55" i="7" s="1"/>
  <c r="D56" i="7" a="1"/>
  <c r="D56" i="7" s="1"/>
  <c r="D57" i="7" a="1"/>
  <c r="D57" i="7" s="1"/>
  <c r="D58" i="7" a="1"/>
  <c r="D58" i="7" s="1"/>
  <c r="D59" i="7" a="1"/>
  <c r="D59" i="7" s="1"/>
  <c r="D60" i="7" a="1"/>
  <c r="D60" i="7" s="1"/>
  <c r="D61" i="7" a="1"/>
  <c r="D61" i="7" s="1"/>
  <c r="D62" i="7" a="1"/>
  <c r="D62" i="7" s="1"/>
  <c r="D63" i="7" a="1"/>
  <c r="D63" i="7" s="1"/>
  <c r="D64" i="7" a="1"/>
  <c r="D64" i="7" s="1"/>
  <c r="D65" i="7" a="1"/>
  <c r="D65" i="7" s="1"/>
  <c r="D66" i="7" a="1"/>
  <c r="D66" i="7" s="1"/>
  <c r="D67" i="7" a="1"/>
  <c r="D67" i="7" s="1"/>
  <c r="D68" i="7" a="1"/>
  <c r="D68" i="7" s="1"/>
  <c r="D69" i="7" a="1"/>
  <c r="D69" i="7" s="1"/>
  <c r="D70" i="7" a="1"/>
  <c r="D70" i="7" s="1"/>
  <c r="D71" i="7" a="1"/>
  <c r="D71" i="7" s="1"/>
  <c r="D72" i="7" a="1"/>
  <c r="D72" i="7" s="1"/>
  <c r="D73" i="7" a="1"/>
  <c r="D73" i="7" s="1"/>
  <c r="D74" i="7" a="1"/>
  <c r="D74" i="7" s="1"/>
  <c r="D75" i="7" a="1"/>
  <c r="D75" i="7" s="1"/>
  <c r="D76" i="7" a="1"/>
  <c r="D76" i="7" s="1"/>
  <c r="D77" i="7" a="1"/>
  <c r="D77" i="7" s="1"/>
  <c r="D78" i="7" a="1"/>
  <c r="D78" i="7" s="1"/>
  <c r="D79" i="7" a="1"/>
  <c r="D79" i="7" s="1"/>
  <c r="D80" i="7" a="1"/>
  <c r="D80" i="7" s="1"/>
  <c r="D81" i="7" a="1"/>
  <c r="D81" i="7" s="1"/>
  <c r="D82" i="7" a="1"/>
  <c r="D82" i="7" s="1"/>
  <c r="D83" i="7" a="1"/>
  <c r="D83" i="7" s="1"/>
  <c r="D84" i="7" a="1"/>
  <c r="D84" i="7" s="1"/>
  <c r="D85" i="7" a="1"/>
  <c r="D85" i="7" s="1"/>
  <c r="D86" i="7" a="1"/>
  <c r="D86" i="7" s="1"/>
  <c r="D87" i="7" a="1"/>
  <c r="D87" i="7" s="1"/>
  <c r="D88" i="7" a="1"/>
  <c r="D88" i="7" s="1"/>
  <c r="D89" i="7" a="1"/>
  <c r="D89" i="7" s="1"/>
  <c r="D90" i="7" a="1"/>
  <c r="D90" i="7" s="1"/>
  <c r="D91" i="7" a="1"/>
  <c r="D91" i="7" s="1"/>
  <c r="D92" i="7" a="1"/>
  <c r="D92" i="7" s="1"/>
  <c r="D93" i="7" a="1"/>
  <c r="D93" i="7" s="1"/>
  <c r="D94" i="7" a="1"/>
  <c r="D94" i="7" s="1"/>
  <c r="D95" i="7" a="1"/>
  <c r="D95" i="7" s="1"/>
  <c r="D96" i="7" a="1"/>
  <c r="D96" i="7" s="1"/>
  <c r="D97" i="7" a="1"/>
  <c r="D97" i="7" s="1"/>
  <c r="D98" i="7" a="1"/>
  <c r="D98" i="7" s="1"/>
  <c r="D99" i="7" a="1"/>
  <c r="D99" i="7" s="1"/>
  <c r="D100" i="7" a="1"/>
  <c r="D100" i="7" s="1"/>
  <c r="D101" i="7" a="1"/>
  <c r="D101" i="7" s="1"/>
  <c r="D102" i="7" a="1"/>
  <c r="D102" i="7" s="1"/>
  <c r="D103" i="7" a="1"/>
  <c r="D103" i="7" s="1"/>
  <c r="D104" i="7" a="1"/>
  <c r="D104" i="7" s="1"/>
  <c r="D105" i="7" a="1"/>
  <c r="D105" i="7" s="1"/>
  <c r="D106" i="7" a="1"/>
  <c r="D106" i="7" s="1"/>
  <c r="D107" i="7" a="1"/>
  <c r="D107" i="7" s="1"/>
  <c r="D108" i="7" a="1"/>
  <c r="D108" i="7" s="1"/>
  <c r="D109" i="7" a="1"/>
  <c r="D109" i="7" s="1"/>
  <c r="D110" i="7" a="1"/>
  <c r="D110" i="7" s="1"/>
  <c r="D111" i="7" a="1"/>
  <c r="D111" i="7" s="1"/>
  <c r="D112" i="7" a="1"/>
  <c r="D112" i="7" s="1"/>
  <c r="D113" i="7" a="1"/>
  <c r="D113" i="7" s="1"/>
  <c r="D114" i="7" a="1"/>
  <c r="D114" i="7" s="1"/>
  <c r="D115" i="7" a="1"/>
  <c r="D115" i="7" s="1"/>
  <c r="D116" i="7" a="1"/>
  <c r="D116" i="7" s="1"/>
  <c r="D117" i="7" a="1"/>
  <c r="D117" i="7" s="1"/>
  <c r="D118" i="7" a="1"/>
  <c r="D118" i="7" s="1"/>
  <c r="D119" i="7" a="1"/>
  <c r="D119" i="7" s="1"/>
  <c r="D120" i="7" a="1"/>
  <c r="D120" i="7" s="1"/>
  <c r="D121" i="7" a="1"/>
  <c r="D121" i="7" s="1"/>
  <c r="D122" i="7" a="1"/>
  <c r="D122" i="7" s="1"/>
  <c r="D123" i="7" a="1"/>
  <c r="D123" i="7" s="1"/>
  <c r="D124" i="7" a="1"/>
  <c r="D124" i="7" s="1"/>
  <c r="D125" i="7" a="1"/>
  <c r="D125" i="7" s="1"/>
  <c r="D126" i="7" a="1"/>
  <c r="D126" i="7" s="1"/>
  <c r="D127" i="7" a="1"/>
  <c r="D127" i="7" s="1"/>
  <c r="D128" i="7" a="1"/>
  <c r="D128" i="7" s="1"/>
  <c r="D129" i="7" a="1"/>
  <c r="D129" i="7" s="1"/>
  <c r="D130" i="7" a="1"/>
  <c r="D130" i="7" s="1"/>
  <c r="D131" i="7" a="1"/>
  <c r="D131" i="7" s="1"/>
  <c r="D132" i="7" a="1"/>
  <c r="D132" i="7" s="1"/>
  <c r="D133" i="7" a="1"/>
  <c r="D133" i="7" s="1"/>
  <c r="D134" i="7" a="1"/>
  <c r="D134" i="7" s="1"/>
  <c r="D135" i="7" a="1"/>
  <c r="D135" i="7" s="1"/>
  <c r="D136" i="7" a="1"/>
  <c r="D136" i="7" s="1"/>
  <c r="D137" i="7" a="1"/>
  <c r="D137" i="7" s="1"/>
  <c r="D138" i="7" a="1"/>
  <c r="D138" i="7" s="1"/>
  <c r="D139" i="7" a="1"/>
  <c r="D139" i="7" s="1"/>
  <c r="D140" i="7" a="1"/>
  <c r="D140" i="7" s="1"/>
  <c r="D141" i="7" a="1"/>
  <c r="D141" i="7" s="1"/>
  <c r="D142" i="7" a="1"/>
  <c r="D142" i="7" s="1"/>
  <c r="F3" i="7" a="1"/>
  <c r="F3" i="7" s="1"/>
  <c r="F4" i="7" a="1"/>
  <c r="F4" i="7" s="1"/>
  <c r="F5" i="7" a="1"/>
  <c r="F5" i="7" s="1"/>
  <c r="F6" i="7" a="1"/>
  <c r="F6" i="7" s="1"/>
  <c r="F7" i="7" a="1"/>
  <c r="F7" i="7" s="1"/>
  <c r="F8" i="7" a="1"/>
  <c r="F8" i="7" s="1"/>
  <c r="F9" i="7" a="1"/>
  <c r="F9" i="7" s="1"/>
  <c r="F10" i="7" a="1"/>
  <c r="F10" i="7" s="1"/>
  <c r="F11" i="7" a="1"/>
  <c r="F11" i="7" s="1"/>
  <c r="F12" i="7" a="1"/>
  <c r="F12" i="7" s="1"/>
  <c r="F13" i="7" a="1"/>
  <c r="F13" i="7" s="1"/>
  <c r="F14" i="7" a="1"/>
  <c r="F14" i="7" s="1"/>
  <c r="F15" i="7" a="1"/>
  <c r="F15" i="7" s="1"/>
  <c r="F16" i="7" a="1"/>
  <c r="F16" i="7" s="1"/>
  <c r="F17" i="7" a="1"/>
  <c r="F17" i="7" s="1"/>
  <c r="F18" i="7" a="1"/>
  <c r="F18" i="7" s="1"/>
  <c r="F19" i="7" a="1"/>
  <c r="F19" i="7" s="1"/>
  <c r="F20" i="7" a="1"/>
  <c r="F20" i="7" s="1"/>
  <c r="F21" i="7" a="1"/>
  <c r="F21" i="7" s="1"/>
  <c r="F22" i="7" a="1"/>
  <c r="F22" i="7" s="1"/>
  <c r="F23" i="7" a="1"/>
  <c r="F23" i="7" s="1"/>
  <c r="F24" i="7" a="1"/>
  <c r="F24" i="7" s="1"/>
  <c r="F25" i="7" a="1"/>
  <c r="F25" i="7" s="1"/>
  <c r="F26" i="7" a="1"/>
  <c r="F26" i="7" s="1"/>
  <c r="F27" i="7" a="1"/>
  <c r="F27" i="7" s="1"/>
  <c r="F28" i="7" a="1"/>
  <c r="F28" i="7" s="1"/>
  <c r="F29" i="7" a="1"/>
  <c r="F29" i="7" s="1"/>
  <c r="F30" i="7" a="1"/>
  <c r="F30" i="7" s="1"/>
  <c r="F31" i="7" a="1"/>
  <c r="F31" i="7" s="1"/>
  <c r="F32" i="7" a="1"/>
  <c r="F32" i="7" s="1"/>
  <c r="F33" i="7" a="1"/>
  <c r="F33" i="7" s="1"/>
  <c r="F34" i="7" a="1"/>
  <c r="F34" i="7" s="1"/>
  <c r="F35" i="7" a="1"/>
  <c r="F35" i="7" s="1"/>
  <c r="F36" i="7" a="1"/>
  <c r="F36" i="7" s="1"/>
  <c r="F37" i="7" a="1"/>
  <c r="F37" i="7" s="1"/>
  <c r="F38" i="7" a="1"/>
  <c r="F38" i="7" s="1"/>
  <c r="F39" i="7" a="1"/>
  <c r="F39" i="7" s="1"/>
  <c r="F40" i="7" a="1"/>
  <c r="F40" i="7" s="1"/>
  <c r="F41" i="7" a="1"/>
  <c r="F41" i="7" s="1"/>
  <c r="F42" i="7" a="1"/>
  <c r="F42" i="7" s="1"/>
  <c r="F43" i="7" a="1"/>
  <c r="F43" i="7" s="1"/>
  <c r="F44" i="7" a="1"/>
  <c r="F44" i="7" s="1"/>
  <c r="F45" i="7" a="1"/>
  <c r="F45" i="7" s="1"/>
  <c r="F46" i="7" a="1"/>
  <c r="F46" i="7" s="1"/>
  <c r="F47" i="7" a="1"/>
  <c r="F47" i="7" s="1"/>
  <c r="F48" i="7" a="1"/>
  <c r="F48" i="7" s="1"/>
  <c r="F49" i="7" a="1"/>
  <c r="F49" i="7" s="1"/>
  <c r="F50" i="7" a="1"/>
  <c r="F50" i="7" s="1"/>
  <c r="F51" i="7" a="1"/>
  <c r="F51" i="7" s="1"/>
  <c r="F52" i="7" a="1"/>
  <c r="F52" i="7" s="1"/>
  <c r="F53" i="7" a="1"/>
  <c r="F53" i="7" s="1"/>
  <c r="F54" i="7" a="1"/>
  <c r="F54" i="7" s="1"/>
  <c r="F55" i="7" a="1"/>
  <c r="F55" i="7" s="1"/>
  <c r="F56" i="7" a="1"/>
  <c r="F56" i="7" s="1"/>
  <c r="F57" i="7" a="1"/>
  <c r="F57" i="7" s="1"/>
  <c r="F58" i="7" a="1"/>
  <c r="F58" i="7" s="1"/>
  <c r="F59" i="7" a="1"/>
  <c r="F59" i="7" s="1"/>
  <c r="F60" i="7" a="1"/>
  <c r="F60" i="7" s="1"/>
  <c r="F61" i="7" a="1"/>
  <c r="F61" i="7" s="1"/>
  <c r="F62" i="7" a="1"/>
  <c r="F62" i="7" s="1"/>
  <c r="F63" i="7" a="1"/>
  <c r="F63" i="7" s="1"/>
  <c r="F64" i="7" a="1"/>
  <c r="F64" i="7" s="1"/>
  <c r="F65" i="7" a="1"/>
  <c r="F65" i="7" s="1"/>
  <c r="F66" i="7" a="1"/>
  <c r="F66" i="7" s="1"/>
  <c r="F67" i="7" a="1"/>
  <c r="F67" i="7" s="1"/>
  <c r="F68" i="7" a="1"/>
  <c r="F68" i="7" s="1"/>
  <c r="F69" i="7" a="1"/>
  <c r="F69" i="7" s="1"/>
  <c r="F70" i="7" a="1"/>
  <c r="F70" i="7" s="1"/>
  <c r="F71" i="7" a="1"/>
  <c r="F71" i="7" s="1"/>
  <c r="F72" i="7" a="1"/>
  <c r="F72" i="7" s="1"/>
  <c r="F73" i="7" a="1"/>
  <c r="F73" i="7" s="1"/>
  <c r="F74" i="7" a="1"/>
  <c r="F74" i="7" s="1"/>
  <c r="F75" i="7" a="1"/>
  <c r="F75" i="7" s="1"/>
  <c r="F76" i="7" a="1"/>
  <c r="F76" i="7" s="1"/>
  <c r="F77" i="7" a="1"/>
  <c r="F77" i="7" s="1"/>
  <c r="F78" i="7" a="1"/>
  <c r="F78" i="7" s="1"/>
  <c r="F79" i="7" a="1"/>
  <c r="F79" i="7" s="1"/>
  <c r="F80" i="7" a="1"/>
  <c r="F80" i="7" s="1"/>
  <c r="F81" i="7" a="1"/>
  <c r="F81" i="7" s="1"/>
  <c r="F82" i="7" a="1"/>
  <c r="F82" i="7" s="1"/>
  <c r="F83" i="7" a="1"/>
  <c r="F83" i="7" s="1"/>
  <c r="F84" i="7" a="1"/>
  <c r="F84" i="7" s="1"/>
  <c r="F85" i="7" a="1"/>
  <c r="F85" i="7" s="1"/>
  <c r="F86" i="7" a="1"/>
  <c r="F86" i="7" s="1"/>
  <c r="F87" i="7" a="1"/>
  <c r="F87" i="7" s="1"/>
  <c r="F88" i="7" a="1"/>
  <c r="F88" i="7" s="1"/>
  <c r="F89" i="7" a="1"/>
  <c r="F89" i="7" s="1"/>
  <c r="F90" i="7" a="1"/>
  <c r="F90" i="7" s="1"/>
  <c r="F91" i="7" a="1"/>
  <c r="F91" i="7" s="1"/>
  <c r="F92" i="7" a="1"/>
  <c r="F92" i="7" s="1"/>
  <c r="F93" i="7" a="1"/>
  <c r="F93" i="7" s="1"/>
  <c r="F94" i="7" a="1"/>
  <c r="F94" i="7" s="1"/>
  <c r="F95" i="7" a="1"/>
  <c r="F95" i="7" s="1"/>
  <c r="F96" i="7" a="1"/>
  <c r="F96" i="7" s="1"/>
  <c r="F97" i="7" a="1"/>
  <c r="F97" i="7" s="1"/>
  <c r="F98" i="7" a="1"/>
  <c r="F98" i="7" s="1"/>
  <c r="F99" i="7" a="1"/>
  <c r="F99" i="7" s="1"/>
  <c r="F100" i="7" a="1"/>
  <c r="F100" i="7" s="1"/>
  <c r="F101" i="7" a="1"/>
  <c r="F101" i="7" s="1"/>
  <c r="F102" i="7" a="1"/>
  <c r="F102" i="7" s="1"/>
  <c r="F103" i="7" a="1"/>
  <c r="F103" i="7" s="1"/>
  <c r="F104" i="7" a="1"/>
  <c r="F104" i="7" s="1"/>
  <c r="F105" i="7" a="1"/>
  <c r="F105" i="7" s="1"/>
  <c r="F106" i="7" a="1"/>
  <c r="F106" i="7" s="1"/>
  <c r="F107" i="7" a="1"/>
  <c r="F107" i="7" s="1"/>
  <c r="F108" i="7" a="1"/>
  <c r="F108" i="7" s="1"/>
  <c r="F109" i="7" a="1"/>
  <c r="F109" i="7" s="1"/>
  <c r="F110" i="7" a="1"/>
  <c r="F110" i="7" s="1"/>
  <c r="F111" i="7" a="1"/>
  <c r="F111" i="7" s="1"/>
  <c r="F112" i="7" a="1"/>
  <c r="F112" i="7" s="1"/>
  <c r="F113" i="7" a="1"/>
  <c r="F113" i="7" s="1"/>
  <c r="F114" i="7" a="1"/>
  <c r="F114" i="7" s="1"/>
  <c r="F115" i="7" a="1"/>
  <c r="F115" i="7" s="1"/>
  <c r="F116" i="7" a="1"/>
  <c r="F116" i="7" s="1"/>
  <c r="F117" i="7" a="1"/>
  <c r="F117" i="7" s="1"/>
  <c r="F118" i="7" a="1"/>
  <c r="F118" i="7" s="1"/>
  <c r="F119" i="7" a="1"/>
  <c r="F119" i="7" s="1"/>
  <c r="F120" i="7" a="1"/>
  <c r="F120" i="7" s="1"/>
  <c r="F121" i="7" a="1"/>
  <c r="F121" i="7" s="1"/>
  <c r="F122" i="7" a="1"/>
  <c r="F122" i="7" s="1"/>
  <c r="F123" i="7" a="1"/>
  <c r="F123" i="7" s="1"/>
  <c r="F124" i="7" a="1"/>
  <c r="F124" i="7" s="1"/>
  <c r="F125" i="7" a="1"/>
  <c r="F125" i="7" s="1"/>
  <c r="F126" i="7" a="1"/>
  <c r="F126" i="7" s="1"/>
  <c r="F127" i="7" a="1"/>
  <c r="F127" i="7" s="1"/>
  <c r="F128" i="7" a="1"/>
  <c r="F128" i="7" s="1"/>
  <c r="F129" i="7" a="1"/>
  <c r="F129" i="7" s="1"/>
  <c r="F130" i="7" a="1"/>
  <c r="F130" i="7" s="1"/>
  <c r="F131" i="7" a="1"/>
  <c r="F131" i="7" s="1"/>
  <c r="F132" i="7" a="1"/>
  <c r="F132" i="7" s="1"/>
  <c r="F133" i="7" a="1"/>
  <c r="F133" i="7" s="1"/>
  <c r="F134" i="7" a="1"/>
  <c r="F134" i="7" s="1"/>
  <c r="F135" i="7" a="1"/>
  <c r="F135" i="7" s="1"/>
  <c r="F136" i="7" a="1"/>
  <c r="F136" i="7" s="1"/>
  <c r="F137" i="7" a="1"/>
  <c r="F137" i="7" s="1"/>
  <c r="F138" i="7" a="1"/>
  <c r="F138" i="7" s="1"/>
  <c r="F139" i="7" a="1"/>
  <c r="F139" i="7" s="1"/>
  <c r="F140" i="7" a="1"/>
  <c r="F140" i="7" s="1"/>
  <c r="F141" i="7" a="1"/>
  <c r="F141" i="7" s="1"/>
  <c r="F142" i="7" a="1"/>
  <c r="F142" i="7" s="1"/>
  <c r="F2" i="7" a="1"/>
  <c r="F2" i="7" s="1"/>
  <c r="I3" i="7" a="1"/>
  <c r="I3" i="7" s="1"/>
  <c r="I4" i="7" a="1"/>
  <c r="I4" i="7" s="1"/>
  <c r="I5" i="7" a="1"/>
  <c r="I5" i="7" s="1"/>
  <c r="I6" i="7" a="1"/>
  <c r="I6" i="7" s="1"/>
  <c r="I7" i="7" a="1"/>
  <c r="I7" i="7" s="1"/>
  <c r="I8" i="7" a="1"/>
  <c r="I8" i="7" s="1"/>
  <c r="I9" i="7" a="1"/>
  <c r="I9" i="7" s="1"/>
  <c r="I10" i="7" a="1"/>
  <c r="I10" i="7" s="1"/>
  <c r="I11" i="7" a="1"/>
  <c r="I11" i="7" s="1"/>
  <c r="I12" i="7" a="1"/>
  <c r="I12" i="7" s="1"/>
  <c r="I13" i="7" a="1"/>
  <c r="I13" i="7" s="1"/>
  <c r="I14" i="7" a="1"/>
  <c r="I14" i="7" s="1"/>
  <c r="I15" i="7" a="1"/>
  <c r="I15" i="7" s="1"/>
  <c r="I16" i="7" a="1"/>
  <c r="I16" i="7" s="1"/>
  <c r="I17" i="7" a="1"/>
  <c r="I17" i="7" s="1"/>
  <c r="I18" i="7" a="1"/>
  <c r="I18" i="7" s="1"/>
  <c r="I19" i="7" a="1"/>
  <c r="I19" i="7" s="1"/>
  <c r="I20" i="7" a="1"/>
  <c r="I20" i="7" s="1"/>
  <c r="I21" i="7" a="1"/>
  <c r="I21" i="7" s="1"/>
  <c r="I22" i="7" a="1"/>
  <c r="I22" i="7" s="1"/>
  <c r="I23" i="7" a="1"/>
  <c r="I23" i="7" s="1"/>
  <c r="I24" i="7" a="1"/>
  <c r="I24" i="7" s="1"/>
  <c r="I25" i="7" a="1"/>
  <c r="I25" i="7" s="1"/>
  <c r="I26" i="7" a="1"/>
  <c r="I26" i="7" s="1"/>
  <c r="I27" i="7" a="1"/>
  <c r="I27" i="7" s="1"/>
  <c r="I28" i="7" a="1"/>
  <c r="I28" i="7" s="1"/>
  <c r="I29" i="7" a="1"/>
  <c r="I29" i="7" s="1"/>
  <c r="I30" i="7" a="1"/>
  <c r="I30" i="7" s="1"/>
  <c r="I31" i="7" a="1"/>
  <c r="I31" i="7" s="1"/>
  <c r="I32" i="7" a="1"/>
  <c r="I32" i="7" s="1"/>
  <c r="I33" i="7" a="1"/>
  <c r="I33" i="7" s="1"/>
  <c r="I34" i="7" a="1"/>
  <c r="I34" i="7" s="1"/>
  <c r="I35" i="7" a="1"/>
  <c r="I35" i="7" s="1"/>
  <c r="I36" i="7" a="1"/>
  <c r="I36" i="7" s="1"/>
  <c r="I37" i="7" a="1"/>
  <c r="I37" i="7" s="1"/>
  <c r="I38" i="7" a="1"/>
  <c r="I38" i="7" s="1"/>
  <c r="I39" i="7" a="1"/>
  <c r="I39" i="7" s="1"/>
  <c r="I40" i="7" a="1"/>
  <c r="I40" i="7" s="1"/>
  <c r="I41" i="7" a="1"/>
  <c r="I41" i="7" s="1"/>
  <c r="I42" i="7" a="1"/>
  <c r="I42" i="7" s="1"/>
  <c r="I43" i="7" a="1"/>
  <c r="I43" i="7" s="1"/>
  <c r="I44" i="7" a="1"/>
  <c r="I44" i="7" s="1"/>
  <c r="I45" i="7" a="1"/>
  <c r="I45" i="7" s="1"/>
  <c r="I46" i="7" a="1"/>
  <c r="I46" i="7" s="1"/>
  <c r="I47" i="7" a="1"/>
  <c r="I47" i="7" s="1"/>
  <c r="I48" i="7" a="1"/>
  <c r="I48" i="7" s="1"/>
  <c r="I49" i="7" a="1"/>
  <c r="I49" i="7" s="1"/>
  <c r="I50" i="7" a="1"/>
  <c r="I50" i="7" s="1"/>
  <c r="I51" i="7" a="1"/>
  <c r="I51" i="7" s="1"/>
  <c r="I52" i="7" a="1"/>
  <c r="I52" i="7" s="1"/>
  <c r="I53" i="7" a="1"/>
  <c r="I53" i="7" s="1"/>
  <c r="I54" i="7" a="1"/>
  <c r="I54" i="7" s="1"/>
  <c r="I55" i="7" a="1"/>
  <c r="I55" i="7" s="1"/>
  <c r="I56" i="7" a="1"/>
  <c r="I56" i="7" s="1"/>
  <c r="I57" i="7" a="1"/>
  <c r="I57" i="7" s="1"/>
  <c r="I58" i="7" a="1"/>
  <c r="I58" i="7" s="1"/>
  <c r="I59" i="7" a="1"/>
  <c r="I59" i="7" s="1"/>
  <c r="I60" i="7" a="1"/>
  <c r="I60" i="7" s="1"/>
  <c r="I61" i="7" a="1"/>
  <c r="I61" i="7" s="1"/>
  <c r="I62" i="7" a="1"/>
  <c r="I62" i="7" s="1"/>
  <c r="I63" i="7" a="1"/>
  <c r="I63" i="7" s="1"/>
  <c r="I64" i="7" a="1"/>
  <c r="I64" i="7" s="1"/>
  <c r="I65" i="7" a="1"/>
  <c r="I65" i="7" s="1"/>
  <c r="I66" i="7" a="1"/>
  <c r="I66" i="7" s="1"/>
  <c r="I67" i="7" a="1"/>
  <c r="I67" i="7" s="1"/>
  <c r="I68" i="7" a="1"/>
  <c r="I68" i="7" s="1"/>
  <c r="I69" i="7" a="1"/>
  <c r="I69" i="7" s="1"/>
  <c r="I70" i="7" a="1"/>
  <c r="I70" i="7" s="1"/>
  <c r="I71" i="7" a="1"/>
  <c r="I71" i="7" s="1"/>
  <c r="I72" i="7" a="1"/>
  <c r="I72" i="7" s="1"/>
  <c r="I73" i="7" a="1"/>
  <c r="I73" i="7" s="1"/>
  <c r="I74" i="7" a="1"/>
  <c r="I74" i="7" s="1"/>
  <c r="I75" i="7" a="1"/>
  <c r="I75" i="7" s="1"/>
  <c r="I76" i="7" a="1"/>
  <c r="I76" i="7" s="1"/>
  <c r="I77" i="7" a="1"/>
  <c r="I77" i="7" s="1"/>
  <c r="I78" i="7" a="1"/>
  <c r="I78" i="7" s="1"/>
  <c r="I79" i="7" a="1"/>
  <c r="I79" i="7" s="1"/>
  <c r="I80" i="7" a="1"/>
  <c r="I80" i="7" s="1"/>
  <c r="I81" i="7" a="1"/>
  <c r="I81" i="7" s="1"/>
  <c r="I82" i="7" a="1"/>
  <c r="I82" i="7" s="1"/>
  <c r="I83" i="7" a="1"/>
  <c r="I83" i="7" s="1"/>
  <c r="I84" i="7" a="1"/>
  <c r="I84" i="7" s="1"/>
  <c r="I85" i="7" a="1"/>
  <c r="I85" i="7" s="1"/>
  <c r="I86" i="7" a="1"/>
  <c r="I86" i="7" s="1"/>
  <c r="I87" i="7" a="1"/>
  <c r="I87" i="7" s="1"/>
  <c r="I88" i="7" a="1"/>
  <c r="I88" i="7" s="1"/>
  <c r="I89" i="7" a="1"/>
  <c r="I89" i="7" s="1"/>
  <c r="I90" i="7" a="1"/>
  <c r="I90" i="7" s="1"/>
  <c r="I91" i="7" a="1"/>
  <c r="I91" i="7" s="1"/>
  <c r="I92" i="7" a="1"/>
  <c r="I92" i="7" s="1"/>
  <c r="I93" i="7" a="1"/>
  <c r="I93" i="7" s="1"/>
  <c r="I94" i="7" a="1"/>
  <c r="I94" i="7" s="1"/>
  <c r="I95" i="7" a="1"/>
  <c r="I95" i="7" s="1"/>
  <c r="I96" i="7" a="1"/>
  <c r="I96" i="7" s="1"/>
  <c r="I97" i="7" a="1"/>
  <c r="I97" i="7" s="1"/>
  <c r="I98" i="7" a="1"/>
  <c r="I98" i="7" s="1"/>
  <c r="I99" i="7" a="1"/>
  <c r="I99" i="7" s="1"/>
  <c r="I100" i="7" a="1"/>
  <c r="I100" i="7" s="1"/>
  <c r="I101" i="7" a="1"/>
  <c r="I101" i="7" s="1"/>
  <c r="I102" i="7" a="1"/>
  <c r="I102" i="7" s="1"/>
  <c r="I103" i="7" a="1"/>
  <c r="I103" i="7" s="1"/>
  <c r="I104" i="7" a="1"/>
  <c r="I104" i="7" s="1"/>
  <c r="I105" i="7" a="1"/>
  <c r="I105" i="7" s="1"/>
  <c r="I106" i="7" a="1"/>
  <c r="I106" i="7" s="1"/>
  <c r="I107" i="7" a="1"/>
  <c r="I107" i="7" s="1"/>
  <c r="I108" i="7" a="1"/>
  <c r="I108" i="7" s="1"/>
  <c r="I109" i="7" a="1"/>
  <c r="I109" i="7" s="1"/>
  <c r="I110" i="7" a="1"/>
  <c r="I110" i="7" s="1"/>
  <c r="I111" i="7" a="1"/>
  <c r="I111" i="7" s="1"/>
  <c r="I112" i="7" a="1"/>
  <c r="I112" i="7" s="1"/>
  <c r="I113" i="7" a="1"/>
  <c r="I113" i="7" s="1"/>
  <c r="I114" i="7" a="1"/>
  <c r="I114" i="7" s="1"/>
  <c r="I115" i="7" a="1"/>
  <c r="I115" i="7" s="1"/>
  <c r="I116" i="7" a="1"/>
  <c r="I116" i="7" s="1"/>
  <c r="I117" i="7" a="1"/>
  <c r="I117" i="7" s="1"/>
  <c r="I118" i="7" a="1"/>
  <c r="I118" i="7" s="1"/>
  <c r="I119" i="7" a="1"/>
  <c r="I119" i="7" s="1"/>
  <c r="I120" i="7" a="1"/>
  <c r="I120" i="7" s="1"/>
  <c r="I121" i="7" a="1"/>
  <c r="I121" i="7" s="1"/>
  <c r="I122" i="7" a="1"/>
  <c r="I122" i="7" s="1"/>
  <c r="I123" i="7" a="1"/>
  <c r="I123" i="7" s="1"/>
  <c r="I124" i="7" a="1"/>
  <c r="I124" i="7" s="1"/>
  <c r="I125" i="7" a="1"/>
  <c r="I125" i="7" s="1"/>
  <c r="I126" i="7" a="1"/>
  <c r="I126" i="7" s="1"/>
  <c r="I127" i="7" a="1"/>
  <c r="I127" i="7" s="1"/>
  <c r="I128" i="7" a="1"/>
  <c r="I128" i="7" s="1"/>
  <c r="I129" i="7" a="1"/>
  <c r="I129" i="7" s="1"/>
  <c r="I130" i="7" a="1"/>
  <c r="I130" i="7" s="1"/>
  <c r="I131" i="7" a="1"/>
  <c r="I131" i="7" s="1"/>
  <c r="I132" i="7" a="1"/>
  <c r="I132" i="7" s="1"/>
  <c r="I133" i="7" a="1"/>
  <c r="I133" i="7" s="1"/>
  <c r="I134" i="7" a="1"/>
  <c r="I134" i="7" s="1"/>
  <c r="I135" i="7" a="1"/>
  <c r="I135" i="7" s="1"/>
  <c r="I136" i="7" a="1"/>
  <c r="I136" i="7" s="1"/>
  <c r="I137" i="7" a="1"/>
  <c r="I137" i="7" s="1"/>
  <c r="I138" i="7" a="1"/>
  <c r="I138" i="7" s="1"/>
  <c r="I139" i="7" a="1"/>
  <c r="I139" i="7" s="1"/>
  <c r="I140" i="7" a="1"/>
  <c r="I140" i="7" s="1"/>
  <c r="I141" i="7" a="1"/>
  <c r="I141" i="7" s="1"/>
  <c r="I142" i="7" a="1"/>
  <c r="I142" i="7" s="1"/>
  <c r="I2" i="7" a="1"/>
  <c r="I2" i="7" s="1"/>
  <c r="F60" i="9" l="1" a="1"/>
  <c r="F60" i="9" s="1"/>
  <c r="H63" i="14" a="1"/>
  <c r="H63" i="14" s="1"/>
  <c r="G62" i="14" a="1"/>
  <c r="G62" i="14" s="1"/>
  <c r="H59" i="14" a="1"/>
  <c r="H59" i="14" s="1"/>
  <c r="G58" i="14" a="1"/>
  <c r="G58" i="14" s="1"/>
  <c r="H34" i="14" a="1"/>
  <c r="H34" i="14" s="1"/>
  <c r="H16" i="9" a="1"/>
  <c r="H16" i="9" s="1"/>
  <c r="H14" i="14" a="1"/>
  <c r="H14" i="14" s="1"/>
  <c r="G13" i="14" a="1"/>
  <c r="G13" i="14" s="1"/>
  <c r="F12" i="9" a="1"/>
  <c r="F12" i="9" s="1"/>
  <c r="H10" i="14" a="1"/>
  <c r="H10" i="14" s="1"/>
  <c r="G9" i="14" a="1"/>
  <c r="G9" i="14" s="1"/>
  <c r="G63" i="14" a="1"/>
  <c r="G63" i="14" s="1"/>
  <c r="F62" i="14" a="1"/>
  <c r="F62" i="14" s="1"/>
  <c r="H60" i="14" a="1"/>
  <c r="H60" i="14" s="1"/>
  <c r="G59" i="14" a="1"/>
  <c r="G59" i="14" s="1"/>
  <c r="H15" i="14" a="1"/>
  <c r="H15" i="14" s="1"/>
  <c r="G14" i="14" a="1"/>
  <c r="G14" i="14" s="1"/>
  <c r="F13" i="9" a="1"/>
  <c r="F13" i="9" s="1"/>
  <c r="H11" i="14" a="1"/>
  <c r="H11" i="14" s="1"/>
  <c r="F9" i="9" a="1"/>
  <c r="F9" i="9" s="1"/>
  <c r="H58" i="14" a="1"/>
  <c r="H58" i="14" s="1"/>
  <c r="H61" i="14" a="1"/>
  <c r="H61" i="14" s="1"/>
  <c r="G60" i="14" a="1"/>
  <c r="G60" i="14" s="1"/>
  <c r="H16" i="14" a="1"/>
  <c r="H16" i="14" s="1"/>
  <c r="G15" i="14" a="1"/>
  <c r="G15" i="14" s="1"/>
  <c r="H14" i="9" a="1"/>
  <c r="H14" i="9" s="1"/>
  <c r="F10" i="9" a="1"/>
  <c r="F10" i="9" s="1"/>
  <c r="H7" i="14" a="1"/>
  <c r="H7" i="14" s="1"/>
  <c r="G11" i="14" a="1"/>
  <c r="G11" i="14" s="1"/>
  <c r="H12" i="14" a="1"/>
  <c r="H12" i="14" s="1"/>
  <c r="G7" i="14" a="1"/>
  <c r="G7" i="14" s="1"/>
  <c r="H32" i="14" a="1"/>
  <c r="H32" i="14" s="1"/>
  <c r="G9" i="9" a="1"/>
  <c r="G9" i="9" s="1"/>
  <c r="G57" i="9" a="1"/>
  <c r="G57" i="9" s="1"/>
  <c r="G63" i="9" a="1"/>
  <c r="G63" i="9" s="1"/>
  <c r="G62" i="9" a="1"/>
  <c r="G62" i="9" s="1"/>
  <c r="G61" i="9" a="1"/>
  <c r="G61" i="9" s="1"/>
  <c r="G60" i="9" a="1"/>
  <c r="G60" i="9" s="1"/>
  <c r="G59" i="9" a="1"/>
  <c r="G59" i="9" s="1"/>
  <c r="G58" i="9" a="1"/>
  <c r="G58" i="9" s="1"/>
  <c r="H33" i="14" a="1"/>
  <c r="H33" i="14" s="1"/>
  <c r="F33" i="14" a="1"/>
  <c r="F33" i="14" s="1"/>
  <c r="G34" i="14" a="1"/>
  <c r="G34" i="14" s="1"/>
  <c r="G32" i="14" a="1"/>
  <c r="G32" i="14" s="1"/>
  <c r="H63" i="9" a="1"/>
  <c r="H63" i="9" s="1"/>
  <c r="F63" i="9" a="1"/>
  <c r="F63" i="9" s="1"/>
  <c r="H62" i="9" a="1"/>
  <c r="H62" i="9" s="1"/>
  <c r="F62" i="9" a="1"/>
  <c r="F62" i="9" s="1"/>
  <c r="H61" i="9" a="1"/>
  <c r="H61" i="9" s="1"/>
  <c r="F61" i="9" a="1"/>
  <c r="F61" i="9" s="1"/>
  <c r="H60" i="9" a="1"/>
  <c r="H60" i="9" s="1"/>
  <c r="H59" i="9" a="1"/>
  <c r="H59" i="9" s="1"/>
  <c r="F59" i="9" a="1"/>
  <c r="F59" i="9" s="1"/>
  <c r="H58" i="9" a="1"/>
  <c r="H58" i="9" s="1"/>
  <c r="F58" i="9" a="1"/>
  <c r="F58" i="9" s="1"/>
  <c r="E57" i="9" a="1"/>
  <c r="E57" i="9" s="1"/>
  <c r="D56" i="9"/>
  <c r="H57" i="9" a="1"/>
  <c r="H57" i="9" s="1"/>
  <c r="F57" i="9" a="1"/>
  <c r="F57" i="9" s="1"/>
  <c r="D37" i="9" a="1"/>
  <c r="B37" i="9" a="1"/>
  <c r="F12" i="14" a="1"/>
  <c r="F12" i="14" s="1"/>
  <c r="F16" i="9" a="1"/>
  <c r="F16" i="9" s="1"/>
  <c r="H12" i="9" a="1"/>
  <c r="H12" i="9" s="1"/>
  <c r="G33" i="14" a="1"/>
  <c r="G33" i="14" s="1"/>
  <c r="H7" i="9" a="1"/>
  <c r="H7" i="9" s="1"/>
  <c r="G57" i="14" a="1"/>
  <c r="G57" i="14" s="1"/>
  <c r="E57" i="14" a="1"/>
  <c r="E57" i="14" s="1"/>
  <c r="D56" i="14"/>
  <c r="H57" i="14" a="1"/>
  <c r="H57" i="14" s="1"/>
  <c r="D37" i="14" a="1"/>
  <c r="G47" i="14" s="1" a="1"/>
  <c r="G47" i="14" s="1"/>
  <c r="B37" i="14" a="1"/>
  <c r="G15" i="9" a="1"/>
  <c r="G15" i="9" s="1"/>
  <c r="F11" i="9" a="1"/>
  <c r="F11" i="9" s="1"/>
  <c r="H9" i="9" a="1"/>
  <c r="H9" i="9" s="1"/>
  <c r="H13" i="9" a="1"/>
  <c r="H13" i="9" s="1"/>
  <c r="G16" i="9" a="1"/>
  <c r="G16" i="9" s="1"/>
  <c r="G13" i="9" a="1"/>
  <c r="G13" i="9" s="1"/>
  <c r="G14" i="9" a="1"/>
  <c r="G14" i="9" s="1"/>
  <c r="H11" i="9" a="1"/>
  <c r="H11" i="9" s="1"/>
  <c r="H10" i="9" a="1"/>
  <c r="H10" i="9" s="1"/>
  <c r="G7" i="9" a="1"/>
  <c r="G7" i="9" s="1"/>
  <c r="F15" i="9" a="1"/>
  <c r="F15" i="9" s="1"/>
  <c r="F14" i="9" a="1"/>
  <c r="F14" i="9" s="1"/>
  <c r="G12" i="9" a="1"/>
  <c r="G12" i="9" s="1"/>
  <c r="G11" i="9" a="1"/>
  <c r="G11" i="9" s="1"/>
  <c r="G10" i="9" a="1"/>
  <c r="G10" i="9" s="1"/>
  <c r="F7" i="9" a="1"/>
  <c r="F7" i="9" s="1"/>
  <c r="H15" i="9" a="1"/>
  <c r="H15" i="9" s="1"/>
  <c r="G5" i="14" a="1"/>
  <c r="G5" i="14" s="1"/>
  <c r="E11" i="14" a="1"/>
  <c r="E11" i="14" s="1"/>
  <c r="E15" i="14" a="1"/>
  <c r="E15" i="14" s="1"/>
  <c r="B19" i="14" a="1"/>
  <c r="F20" i="14" s="1" a="1"/>
  <c r="F20" i="14" s="1"/>
  <c r="E12" i="14" a="1"/>
  <c r="E12" i="14" s="1"/>
  <c r="E16" i="14" a="1"/>
  <c r="E16" i="14" s="1"/>
  <c r="E13" i="14" a="1"/>
  <c r="E13" i="14" s="1"/>
  <c r="E20" i="14" a="1"/>
  <c r="E20" i="14" s="1"/>
  <c r="C34" i="14" a="1"/>
  <c r="C34" i="14" s="1"/>
  <c r="C32" i="14" a="1"/>
  <c r="C32" i="14" s="1"/>
  <c r="B31" i="14"/>
  <c r="C31" i="14" s="1" a="1"/>
  <c r="C31" i="14" s="1"/>
  <c r="C33" i="14" a="1"/>
  <c r="C33" i="14" s="1"/>
  <c r="E27" i="14" a="1"/>
  <c r="E27" i="14" s="1"/>
  <c r="E28" i="14" a="1"/>
  <c r="E28" i="14" s="1"/>
  <c r="E26" i="14" a="1"/>
  <c r="E26" i="14" s="1"/>
  <c r="D25" i="14"/>
  <c r="E7" i="14" a="1"/>
  <c r="E7" i="14" s="1"/>
  <c r="F4" i="14"/>
  <c r="F15" i="14" s="1" a="1"/>
  <c r="F15" i="14" s="1"/>
  <c r="E21" i="14" a="1"/>
  <c r="E21" i="14" s="1"/>
  <c r="E22" i="14" a="1"/>
  <c r="E22" i="14" s="1"/>
  <c r="E32" i="14" a="1"/>
  <c r="E32" i="14" s="1"/>
  <c r="E33" i="14" a="1"/>
  <c r="E33" i="14" s="1"/>
  <c r="E34" i="14" a="1"/>
  <c r="E34" i="14" s="1"/>
  <c r="B25" i="14" a="1"/>
  <c r="F26" i="14" s="1" a="1"/>
  <c r="F26" i="14" s="1"/>
  <c r="D31" i="14"/>
  <c r="D9" i="14"/>
  <c r="D19" i="14"/>
  <c r="B19" i="9" a="1"/>
  <c r="B19" i="9" s="1"/>
  <c r="C19" i="9" s="1" a="1"/>
  <c r="C19" i="9" s="1"/>
  <c r="E21" i="9" a="1"/>
  <c r="E21" i="9" s="1"/>
  <c r="E22" i="9" a="1"/>
  <c r="E22" i="9" s="1"/>
  <c r="E20" i="9" a="1"/>
  <c r="E20" i="9" s="1"/>
  <c r="B31" i="9" a="1"/>
  <c r="D31" i="9" a="1"/>
  <c r="B25" i="9" a="1"/>
  <c r="D25" i="9" a="1"/>
  <c r="E7" i="9" a="1"/>
  <c r="E7" i="9" s="1"/>
  <c r="E9" i="9" a="1"/>
  <c r="E9" i="9" s="1"/>
  <c r="E13" i="9" a="1"/>
  <c r="E13" i="9" s="1"/>
  <c r="E16" i="9" a="1"/>
  <c r="E16" i="9" s="1"/>
  <c r="E12" i="9" a="1"/>
  <c r="E12" i="9" s="1"/>
  <c r="E15" i="9" a="1"/>
  <c r="E15" i="9" s="1"/>
  <c r="E11" i="9" a="1"/>
  <c r="E11" i="9" s="1"/>
  <c r="E14" i="9" a="1"/>
  <c r="E14" i="9" s="1"/>
  <c r="E10" i="9" a="1"/>
  <c r="E10" i="9" s="1"/>
  <c r="H5" i="9" a="1"/>
  <c r="H5" i="9" s="1"/>
  <c r="G5" i="9" a="1"/>
  <c r="G5" i="9" s="1"/>
  <c r="F11" i="14" l="1" a="1"/>
  <c r="F11" i="14" s="1"/>
  <c r="F9" i="14" a="1"/>
  <c r="F9" i="14" s="1"/>
  <c r="F57" i="14" a="1"/>
  <c r="F57" i="14" s="1"/>
  <c r="F58" i="14" a="1"/>
  <c r="F58" i="14" s="1"/>
  <c r="F34" i="14" a="1"/>
  <c r="F34" i="14" s="1"/>
  <c r="F61" i="14" a="1"/>
  <c r="F61" i="14" s="1"/>
  <c r="F14" i="14" a="1"/>
  <c r="F14" i="14" s="1"/>
  <c r="F60" i="14" a="1"/>
  <c r="F60" i="14" s="1"/>
  <c r="F16" i="14" a="1"/>
  <c r="F16" i="14" s="1"/>
  <c r="F10" i="14" a="1"/>
  <c r="F10" i="14" s="1"/>
  <c r="F13" i="14" a="1"/>
  <c r="F13" i="14" s="1"/>
  <c r="F63" i="14" a="1"/>
  <c r="F63" i="14" s="1"/>
  <c r="F7" i="14" a="1"/>
  <c r="F7" i="14" s="1"/>
  <c r="F59" i="14" a="1"/>
  <c r="F59" i="14" s="1"/>
  <c r="F32" i="14" a="1"/>
  <c r="F32" i="14" s="1"/>
  <c r="H31" i="14" a="1"/>
  <c r="H31" i="14" s="1"/>
  <c r="F31" i="14" a="1"/>
  <c r="F31" i="14" s="1"/>
  <c r="G31" i="14" a="1"/>
  <c r="G31" i="14" s="1"/>
  <c r="G40" i="14" a="1"/>
  <c r="G40" i="14" s="1"/>
  <c r="H54" i="14" a="1"/>
  <c r="H54" i="14" s="1"/>
  <c r="G22" i="14" a="1"/>
  <c r="G22" i="14" s="1"/>
  <c r="F52" i="14" a="1"/>
  <c r="F52" i="14" s="1"/>
  <c r="H48" i="14" a="1"/>
  <c r="H48" i="14" s="1"/>
  <c r="H41" i="14" a="1"/>
  <c r="H41" i="14" s="1"/>
  <c r="H26" i="14" a="1"/>
  <c r="H26" i="14" s="1"/>
  <c r="G44" i="14" a="1"/>
  <c r="G44" i="14" s="1"/>
  <c r="H22" i="14" a="1"/>
  <c r="H22" i="14" s="1"/>
  <c r="G27" i="14" a="1"/>
  <c r="G27" i="14" s="1"/>
  <c r="G46" i="14" a="1"/>
  <c r="G46" i="14" s="1"/>
  <c r="F41" i="14" a="1"/>
  <c r="F41" i="14" s="1"/>
  <c r="H45" i="14" a="1"/>
  <c r="H45" i="14" s="1"/>
  <c r="F45" i="14" a="1"/>
  <c r="F45" i="14" s="1"/>
  <c r="F49" i="14" a="1"/>
  <c r="F49" i="14" s="1"/>
  <c r="G48" i="14" a="1"/>
  <c r="G48" i="14" s="1"/>
  <c r="F43" i="14" a="1"/>
  <c r="F43" i="14" s="1"/>
  <c r="G28" i="14" a="1"/>
  <c r="G28" i="14" s="1"/>
  <c r="G42" i="14" a="1"/>
  <c r="G42" i="14" s="1"/>
  <c r="H49" i="14" a="1"/>
  <c r="H49" i="14" s="1"/>
  <c r="H42" i="14" a="1"/>
  <c r="H42" i="14" s="1"/>
  <c r="G53" i="14" a="1"/>
  <c r="G53" i="14" s="1"/>
  <c r="G21" i="14" a="1"/>
  <c r="G21" i="14" s="1"/>
  <c r="F40" i="14" a="1"/>
  <c r="F40" i="14" s="1"/>
  <c r="G54" i="14" a="1"/>
  <c r="G54" i="14" s="1"/>
  <c r="G39" i="14" a="1"/>
  <c r="G39" i="14" s="1"/>
  <c r="H53" i="14" a="1"/>
  <c r="H53" i="14" s="1"/>
  <c r="B37" i="14"/>
  <c r="C37" i="14" s="1" a="1"/>
  <c r="C37" i="14" s="1"/>
  <c r="C38" i="14" a="1"/>
  <c r="C38" i="14" s="1"/>
  <c r="C41" i="14" a="1"/>
  <c r="C41" i="14" s="1"/>
  <c r="C46" i="14" a="1"/>
  <c r="C46" i="14" s="1"/>
  <c r="C49" i="14" a="1"/>
  <c r="C49" i="14" s="1"/>
  <c r="C52" i="14" a="1"/>
  <c r="C52" i="14" s="1"/>
  <c r="C39" i="14" a="1"/>
  <c r="C39" i="14" s="1"/>
  <c r="C44" i="14" a="1"/>
  <c r="C44" i="14" s="1"/>
  <c r="C47" i="14" a="1"/>
  <c r="C47" i="14" s="1"/>
  <c r="C50" i="14" a="1"/>
  <c r="C50" i="14" s="1"/>
  <c r="C53" i="14" a="1"/>
  <c r="C53" i="14" s="1"/>
  <c r="C42" i="14" a="1"/>
  <c r="C42" i="14" s="1"/>
  <c r="C45" i="14" a="1"/>
  <c r="C45" i="14" s="1"/>
  <c r="C51" i="14" a="1"/>
  <c r="C51" i="14" s="1"/>
  <c r="C40" i="14" a="1"/>
  <c r="C40" i="14" s="1"/>
  <c r="C43" i="14" a="1"/>
  <c r="C43" i="14" s="1"/>
  <c r="C48" i="14" a="1"/>
  <c r="C48" i="14" s="1"/>
  <c r="C54" i="14" a="1"/>
  <c r="C54" i="14" s="1"/>
  <c r="B37" i="9"/>
  <c r="C37" i="9" s="1" a="1"/>
  <c r="C37" i="9" s="1"/>
  <c r="C38" i="9" a="1"/>
  <c r="C38" i="9" s="1"/>
  <c r="C41" i="9" a="1"/>
  <c r="C41" i="9" s="1"/>
  <c r="C46" i="9" a="1"/>
  <c r="C46" i="9" s="1"/>
  <c r="C49" i="9" a="1"/>
  <c r="C49" i="9" s="1"/>
  <c r="C54" i="9" a="1"/>
  <c r="C54" i="9" s="1"/>
  <c r="C39" i="9" a="1"/>
  <c r="C39" i="9" s="1"/>
  <c r="C44" i="9" a="1"/>
  <c r="C44" i="9" s="1"/>
  <c r="C47" i="9" a="1"/>
  <c r="C47" i="9" s="1"/>
  <c r="C52" i="9" a="1"/>
  <c r="C52" i="9" s="1"/>
  <c r="C42" i="9" a="1"/>
  <c r="C42" i="9" s="1"/>
  <c r="C45" i="9" a="1"/>
  <c r="C45" i="9" s="1"/>
  <c r="C50" i="9" a="1"/>
  <c r="C50" i="9" s="1"/>
  <c r="C53" i="9" a="1"/>
  <c r="C53" i="9" s="1"/>
  <c r="C40" i="9" a="1"/>
  <c r="C40" i="9" s="1"/>
  <c r="C43" i="9" a="1"/>
  <c r="C43" i="9" s="1"/>
  <c r="C48" i="9" a="1"/>
  <c r="C48" i="9" s="1"/>
  <c r="C51" i="9" a="1"/>
  <c r="C51" i="9" s="1"/>
  <c r="G26" i="14" a="1"/>
  <c r="G26" i="14" s="1"/>
  <c r="F42" i="14" a="1"/>
  <c r="F42" i="14" s="1"/>
  <c r="H38" i="14" a="1"/>
  <c r="H38" i="14" s="1"/>
  <c r="G49" i="14" a="1"/>
  <c r="G49" i="14" s="1"/>
  <c r="F27" i="14" a="1"/>
  <c r="F27" i="14" s="1"/>
  <c r="G50" i="14" a="1"/>
  <c r="G50" i="14" s="1"/>
  <c r="F53" i="14" a="1"/>
  <c r="F53" i="14" s="1"/>
  <c r="H20" i="14" a="1"/>
  <c r="H20" i="14" s="1"/>
  <c r="F39" i="14" a="1"/>
  <c r="F39" i="14" s="1"/>
  <c r="H43" i="14" a="1"/>
  <c r="H43" i="14" s="1"/>
  <c r="F28" i="14" a="1"/>
  <c r="F28" i="14" s="1"/>
  <c r="F48" i="14" a="1"/>
  <c r="F48" i="14" s="1"/>
  <c r="H44" i="14" a="1"/>
  <c r="H44" i="14" s="1"/>
  <c r="F21" i="14" a="1"/>
  <c r="F21" i="14" s="1"/>
  <c r="D37" i="14"/>
  <c r="E39" i="14" a="1"/>
  <c r="E39" i="14" s="1"/>
  <c r="E44" i="14" a="1"/>
  <c r="E44" i="14" s="1"/>
  <c r="E47" i="14" a="1"/>
  <c r="E47" i="14" s="1"/>
  <c r="E52" i="14" a="1"/>
  <c r="E52" i="14" s="1"/>
  <c r="H39" i="14" a="1"/>
  <c r="H39" i="14" s="1"/>
  <c r="G41" i="14" a="1"/>
  <c r="G41" i="14" s="1"/>
  <c r="G52" i="14" a="1"/>
  <c r="G52" i="14" s="1"/>
  <c r="E42" i="14" a="1"/>
  <c r="E42" i="14" s="1"/>
  <c r="E45" i="14" a="1"/>
  <c r="E45" i="14" s="1"/>
  <c r="E50" i="14" a="1"/>
  <c r="E50" i="14" s="1"/>
  <c r="E53" i="14" a="1"/>
  <c r="E53" i="14" s="1"/>
  <c r="G45" i="14" a="1"/>
  <c r="G45" i="14" s="1"/>
  <c r="H50" i="14" a="1"/>
  <c r="H50" i="14" s="1"/>
  <c r="E40" i="14" a="1"/>
  <c r="E40" i="14" s="1"/>
  <c r="E43" i="14" a="1"/>
  <c r="E43" i="14" s="1"/>
  <c r="E48" i="14" a="1"/>
  <c r="E48" i="14" s="1"/>
  <c r="E51" i="14" a="1"/>
  <c r="E51" i="14" s="1"/>
  <c r="H47" i="14" a="1"/>
  <c r="H47" i="14" s="1"/>
  <c r="G51" i="14" a="1"/>
  <c r="G51" i="14" s="1"/>
  <c r="F38" i="14" a="1"/>
  <c r="F38" i="14" s="1"/>
  <c r="E38" i="14" a="1"/>
  <c r="E38" i="14" s="1"/>
  <c r="E41" i="14" a="1"/>
  <c r="E41" i="14" s="1"/>
  <c r="E46" i="14" a="1"/>
  <c r="E46" i="14" s="1"/>
  <c r="E49" i="14" a="1"/>
  <c r="E49" i="14" s="1"/>
  <c r="E54" i="14" a="1"/>
  <c r="E54" i="14" s="1"/>
  <c r="H51" i="14" a="1"/>
  <c r="H51" i="14" s="1"/>
  <c r="F51" i="14" a="1"/>
  <c r="F51" i="14" s="1"/>
  <c r="F54" i="14" a="1"/>
  <c r="F54" i="14" s="1"/>
  <c r="D37" i="9"/>
  <c r="F38" i="9" a="1"/>
  <c r="F38" i="9" s="1"/>
  <c r="G39" i="9" a="1"/>
  <c r="G39" i="9" s="1"/>
  <c r="F40" i="9" a="1"/>
  <c r="F40" i="9" s="1"/>
  <c r="G41" i="9" a="1"/>
  <c r="G41" i="9" s="1"/>
  <c r="F42" i="9" a="1"/>
  <c r="F42" i="9" s="1"/>
  <c r="G43" i="9" a="1"/>
  <c r="G43" i="9" s="1"/>
  <c r="F44" i="9" a="1"/>
  <c r="F44" i="9" s="1"/>
  <c r="G45" i="9" a="1"/>
  <c r="G45" i="9" s="1"/>
  <c r="F46" i="9" a="1"/>
  <c r="F46" i="9" s="1"/>
  <c r="G47" i="9" a="1"/>
  <c r="G47" i="9" s="1"/>
  <c r="F48" i="9" a="1"/>
  <c r="F48" i="9" s="1"/>
  <c r="G49" i="9" a="1"/>
  <c r="G49" i="9" s="1"/>
  <c r="F50" i="9" a="1"/>
  <c r="F50" i="9" s="1"/>
  <c r="G51" i="9" a="1"/>
  <c r="G51" i="9" s="1"/>
  <c r="F52" i="9" a="1"/>
  <c r="F52" i="9" s="1"/>
  <c r="G53" i="9" a="1"/>
  <c r="G53" i="9" s="1"/>
  <c r="F54" i="9" a="1"/>
  <c r="F54" i="9" s="1"/>
  <c r="E39" i="9" a="1"/>
  <c r="E39" i="9" s="1"/>
  <c r="H39" i="9" a="1"/>
  <c r="H39" i="9" s="1"/>
  <c r="E41" i="9" a="1"/>
  <c r="E41" i="9" s="1"/>
  <c r="H41" i="9" a="1"/>
  <c r="H41" i="9" s="1"/>
  <c r="E43" i="9" a="1"/>
  <c r="E43" i="9" s="1"/>
  <c r="H43" i="9" a="1"/>
  <c r="H43" i="9" s="1"/>
  <c r="E45" i="9" a="1"/>
  <c r="E45" i="9" s="1"/>
  <c r="H45" i="9" a="1"/>
  <c r="H45" i="9" s="1"/>
  <c r="E47" i="9" a="1"/>
  <c r="E47" i="9" s="1"/>
  <c r="H47" i="9" a="1"/>
  <c r="H47" i="9" s="1"/>
  <c r="E49" i="9" a="1"/>
  <c r="E49" i="9" s="1"/>
  <c r="H49" i="9" a="1"/>
  <c r="H49" i="9" s="1"/>
  <c r="E51" i="9" a="1"/>
  <c r="E51" i="9" s="1"/>
  <c r="H51" i="9" a="1"/>
  <c r="H51" i="9" s="1"/>
  <c r="E53" i="9" a="1"/>
  <c r="E53" i="9" s="1"/>
  <c r="H53" i="9" a="1"/>
  <c r="H53" i="9" s="1"/>
  <c r="G38" i="9" a="1"/>
  <c r="G38" i="9" s="1"/>
  <c r="F39" i="9" a="1"/>
  <c r="F39" i="9" s="1"/>
  <c r="G40" i="9" a="1"/>
  <c r="G40" i="9" s="1"/>
  <c r="F41" i="9" a="1"/>
  <c r="F41" i="9" s="1"/>
  <c r="G42" i="9" a="1"/>
  <c r="G42" i="9" s="1"/>
  <c r="F43" i="9" a="1"/>
  <c r="F43" i="9" s="1"/>
  <c r="G44" i="9" a="1"/>
  <c r="G44" i="9" s="1"/>
  <c r="F45" i="9" a="1"/>
  <c r="F45" i="9" s="1"/>
  <c r="G46" i="9" a="1"/>
  <c r="G46" i="9" s="1"/>
  <c r="F47" i="9" a="1"/>
  <c r="F47" i="9" s="1"/>
  <c r="G48" i="9" a="1"/>
  <c r="G48" i="9" s="1"/>
  <c r="F49" i="9" a="1"/>
  <c r="F49" i="9" s="1"/>
  <c r="G50" i="9" a="1"/>
  <c r="G50" i="9" s="1"/>
  <c r="F51" i="9" a="1"/>
  <c r="F51" i="9" s="1"/>
  <c r="G52" i="9" a="1"/>
  <c r="G52" i="9" s="1"/>
  <c r="F53" i="9" a="1"/>
  <c r="F53" i="9" s="1"/>
  <c r="G54" i="9" a="1"/>
  <c r="G54" i="9" s="1"/>
  <c r="E38" i="9" a="1"/>
  <c r="E38" i="9" s="1"/>
  <c r="H38" i="9" a="1"/>
  <c r="H38" i="9" s="1"/>
  <c r="E40" i="9" a="1"/>
  <c r="E40" i="9" s="1"/>
  <c r="H40" i="9" a="1"/>
  <c r="H40" i="9" s="1"/>
  <c r="E42" i="9" a="1"/>
  <c r="E42" i="9" s="1"/>
  <c r="H42" i="9" a="1"/>
  <c r="H42" i="9" s="1"/>
  <c r="E44" i="9" a="1"/>
  <c r="E44" i="9" s="1"/>
  <c r="H44" i="9" a="1"/>
  <c r="H44" i="9" s="1"/>
  <c r="E46" i="9" a="1"/>
  <c r="E46" i="9" s="1"/>
  <c r="H46" i="9" a="1"/>
  <c r="H46" i="9" s="1"/>
  <c r="E48" i="9" a="1"/>
  <c r="E48" i="9" s="1"/>
  <c r="H48" i="9" a="1"/>
  <c r="H48" i="9" s="1"/>
  <c r="E50" i="9" a="1"/>
  <c r="E50" i="9" s="1"/>
  <c r="H50" i="9" a="1"/>
  <c r="H50" i="9" s="1"/>
  <c r="E52" i="9" a="1"/>
  <c r="E52" i="9" s="1"/>
  <c r="H52" i="9" a="1"/>
  <c r="H52" i="9" s="1"/>
  <c r="E54" i="9" a="1"/>
  <c r="E54" i="9" s="1"/>
  <c r="H54" i="9" a="1"/>
  <c r="H54" i="9" s="1"/>
  <c r="G20" i="14" a="1"/>
  <c r="G20" i="14" s="1"/>
  <c r="F50" i="14" a="1"/>
  <c r="F50" i="14" s="1"/>
  <c r="H46" i="14" a="1"/>
  <c r="H46" i="14" s="1"/>
  <c r="H21" i="14" a="1"/>
  <c r="H21" i="14" s="1"/>
  <c r="H27" i="14" a="1"/>
  <c r="H27" i="14" s="1"/>
  <c r="F44" i="14" a="1"/>
  <c r="F44" i="14" s="1"/>
  <c r="H40" i="14" a="1"/>
  <c r="H40" i="14" s="1"/>
  <c r="G43" i="14" a="1"/>
  <c r="G43" i="14" s="1"/>
  <c r="F46" i="14" a="1"/>
  <c r="F46" i="14" s="1"/>
  <c r="F47" i="14" a="1"/>
  <c r="F47" i="14" s="1"/>
  <c r="F22" i="14" a="1"/>
  <c r="F22" i="14" s="1"/>
  <c r="H28" i="14" a="1"/>
  <c r="H28" i="14" s="1"/>
  <c r="G38" i="14" a="1"/>
  <c r="G38" i="14" s="1"/>
  <c r="H52" i="14" a="1"/>
  <c r="H52" i="14" s="1"/>
  <c r="G56" i="9" a="1"/>
  <c r="G56" i="9" s="1"/>
  <c r="H56" i="9" a="1"/>
  <c r="H56" i="9" s="1"/>
  <c r="F56" i="9" a="1"/>
  <c r="F56" i="9" s="1"/>
  <c r="E56" i="9" a="1"/>
  <c r="E56" i="9" s="1"/>
  <c r="E37" i="9" a="1"/>
  <c r="E37" i="9" s="1"/>
  <c r="H37" i="9" a="1"/>
  <c r="H37" i="9" s="1"/>
  <c r="F37" i="9" a="1"/>
  <c r="F37" i="9" s="1"/>
  <c r="G37" i="9" a="1"/>
  <c r="G37" i="9" s="1"/>
  <c r="G56" i="14" a="1"/>
  <c r="G56" i="14" s="1"/>
  <c r="H56" i="14" a="1"/>
  <c r="H56" i="14" s="1"/>
  <c r="F56" i="14" a="1"/>
  <c r="F56" i="14" s="1"/>
  <c r="E56" i="14" a="1"/>
  <c r="E56" i="14" s="1"/>
  <c r="E37" i="14" a="1"/>
  <c r="E37" i="14" s="1"/>
  <c r="H21" i="9" a="1"/>
  <c r="H21" i="9" s="1"/>
  <c r="H19" i="9" a="1"/>
  <c r="H19" i="9" s="1"/>
  <c r="G21" i="9" a="1"/>
  <c r="G21" i="9" s="1"/>
  <c r="H22" i="9" a="1"/>
  <c r="H22" i="9" s="1"/>
  <c r="G22" i="9" a="1"/>
  <c r="G22" i="9" s="1"/>
  <c r="F20" i="9" a="1"/>
  <c r="F20" i="9" s="1"/>
  <c r="G20" i="9" a="1"/>
  <c r="G20" i="9" s="1"/>
  <c r="F19" i="9" a="1"/>
  <c r="F19" i="9" s="1"/>
  <c r="H33" i="9" a="1"/>
  <c r="H33" i="9" s="1"/>
  <c r="G32" i="9" a="1"/>
  <c r="G32" i="9" s="1"/>
  <c r="H34" i="9" a="1"/>
  <c r="H34" i="9" s="1"/>
  <c r="G33" i="9" a="1"/>
  <c r="G33" i="9" s="1"/>
  <c r="F32" i="9" a="1"/>
  <c r="F32" i="9" s="1"/>
  <c r="G34" i="9" a="1"/>
  <c r="G34" i="9" s="1"/>
  <c r="F33" i="9" a="1"/>
  <c r="F33" i="9" s="1"/>
  <c r="F34" i="9" a="1"/>
  <c r="F34" i="9" s="1"/>
  <c r="H32" i="9" a="1"/>
  <c r="H32" i="9" s="1"/>
  <c r="H27" i="9" a="1"/>
  <c r="H27" i="9" s="1"/>
  <c r="G26" i="9" a="1"/>
  <c r="G26" i="9" s="1"/>
  <c r="H28" i="9" a="1"/>
  <c r="H28" i="9" s="1"/>
  <c r="G27" i="9" a="1"/>
  <c r="G27" i="9" s="1"/>
  <c r="F26" i="9" a="1"/>
  <c r="F26" i="9" s="1"/>
  <c r="G28" i="9" a="1"/>
  <c r="G28" i="9" s="1"/>
  <c r="F27" i="9" a="1"/>
  <c r="F27" i="9" s="1"/>
  <c r="F28" i="9" a="1"/>
  <c r="F28" i="9" s="1"/>
  <c r="H26" i="9" a="1"/>
  <c r="H26" i="9" s="1"/>
  <c r="H20" i="9" a="1"/>
  <c r="H20" i="9" s="1"/>
  <c r="F21" i="9" a="1"/>
  <c r="F21" i="9" s="1"/>
  <c r="F22" i="9" a="1"/>
  <c r="F22" i="9" s="1"/>
  <c r="G19" i="9" a="1"/>
  <c r="G19" i="9" s="1"/>
  <c r="C21" i="14" a="1"/>
  <c r="C21" i="14" s="1"/>
  <c r="B19" i="14"/>
  <c r="G19" i="14" s="1" a="1"/>
  <c r="G19" i="14" s="1"/>
  <c r="C20" i="14" a="1"/>
  <c r="C20" i="14" s="1"/>
  <c r="C22" i="14" a="1"/>
  <c r="C22" i="14" s="1"/>
  <c r="C20" i="9" a="1"/>
  <c r="C20" i="9" s="1"/>
  <c r="E19" i="14" a="1"/>
  <c r="E19" i="14" s="1"/>
  <c r="C28" i="14" a="1"/>
  <c r="C28" i="14" s="1"/>
  <c r="C26" i="14" a="1"/>
  <c r="C26" i="14" s="1"/>
  <c r="C27" i="14" a="1"/>
  <c r="C27" i="14" s="1"/>
  <c r="B25" i="14"/>
  <c r="F25" i="14" s="1" a="1"/>
  <c r="F25" i="14" s="1"/>
  <c r="E9" i="14" a="1"/>
  <c r="E9" i="14" s="1"/>
  <c r="F5" i="14" a="1"/>
  <c r="F5" i="14" s="1"/>
  <c r="E25" i="14" a="1"/>
  <c r="E25" i="14" s="1"/>
  <c r="E31" i="14" a="1"/>
  <c r="E31" i="14" s="1"/>
  <c r="C21" i="9" a="1"/>
  <c r="C21" i="9" s="1"/>
  <c r="C22" i="9" a="1"/>
  <c r="C22" i="9" s="1"/>
  <c r="D31" i="9"/>
  <c r="E32" i="9" a="1"/>
  <c r="E32" i="9" s="1"/>
  <c r="E34" i="9" a="1"/>
  <c r="E34" i="9" s="1"/>
  <c r="E33" i="9" a="1"/>
  <c r="E33" i="9" s="1"/>
  <c r="B31" i="9"/>
  <c r="C31" i="9" s="1" a="1"/>
  <c r="C31" i="9" s="1"/>
  <c r="C34" i="9" a="1"/>
  <c r="C34" i="9" s="1"/>
  <c r="C33" i="9" a="1"/>
  <c r="C33" i="9" s="1"/>
  <c r="C32" i="9" a="1"/>
  <c r="C32" i="9" s="1"/>
  <c r="D25" i="9"/>
  <c r="E27" i="9" a="1"/>
  <c r="E27" i="9" s="1"/>
  <c r="E26" i="9" a="1"/>
  <c r="E26" i="9" s="1"/>
  <c r="E28" i="9" a="1"/>
  <c r="E28" i="9" s="1"/>
  <c r="B25" i="9"/>
  <c r="C25" i="9" s="1" a="1"/>
  <c r="C25" i="9" s="1"/>
  <c r="C27" i="9" a="1"/>
  <c r="C27" i="9" s="1"/>
  <c r="C28" i="9" a="1"/>
  <c r="C28" i="9" s="1"/>
  <c r="C26" i="9" a="1"/>
  <c r="C26" i="9" s="1"/>
  <c r="E19" i="9" a="1"/>
  <c r="E19" i="9" s="1"/>
  <c r="A21" i="2"/>
  <c r="A20" i="2"/>
  <c r="H37" i="14" l="1" a="1"/>
  <c r="H37" i="14" s="1"/>
  <c r="F37" i="14" a="1"/>
  <c r="F37" i="14" s="1"/>
  <c r="G37" i="14" a="1"/>
  <c r="G37" i="14" s="1"/>
  <c r="H19" i="14" a="1"/>
  <c r="H19" i="14" s="1"/>
  <c r="H25" i="14" a="1"/>
  <c r="H25" i="14" s="1"/>
  <c r="F19" i="14" a="1"/>
  <c r="F19" i="14" s="1"/>
  <c r="G25" i="14" a="1"/>
  <c r="G25" i="14" s="1"/>
  <c r="C25" i="14" a="1"/>
  <c r="C25" i="14" s="1"/>
  <c r="C19" i="14" a="1"/>
  <c r="C19" i="14" s="1"/>
  <c r="E25" i="9" a="1"/>
  <c r="E25" i="9" s="1"/>
  <c r="F25" i="9" a="1"/>
  <c r="F25" i="9" s="1"/>
  <c r="H25" i="9" a="1"/>
  <c r="H25" i="9" s="1"/>
  <c r="G25" i="9" a="1"/>
  <c r="G25" i="9" s="1"/>
  <c r="F31" i="9" a="1"/>
  <c r="F31" i="9" s="1"/>
  <c r="H31" i="9" a="1"/>
  <c r="H31" i="9" s="1"/>
  <c r="G31" i="9" a="1"/>
  <c r="G31" i="9" s="1"/>
  <c r="E31" i="9" a="1"/>
  <c r="E31" i="9" s="1"/>
  <c r="A18" i="2"/>
  <c r="A19" i="2"/>
  <c r="A10" i="2"/>
  <c r="A11" i="2"/>
  <c r="A12" i="2"/>
  <c r="A13" i="2"/>
  <c r="A14" i="2"/>
  <c r="A15" i="2"/>
  <c r="A16" i="2"/>
  <c r="A17" i="2"/>
  <c r="A9" i="2"/>
  <c r="A7" i="2"/>
  <c r="A8" i="2"/>
  <c r="A4" i="2"/>
  <c r="A5" i="2"/>
  <c r="A6" i="2"/>
  <c r="A2" i="2"/>
  <c r="A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<sst xmlns="http://schemas.openxmlformats.org/spreadsheetml/2006/main" count="1558" uniqueCount="366">
  <si>
    <t>id</t>
  </si>
  <si>
    <t>label</t>
  </si>
  <si>
    <t>order</t>
  </si>
  <si>
    <t>condition_dataset</t>
  </si>
  <si>
    <t>condition_variable</t>
  </si>
  <si>
    <t>condition_comparator</t>
  </si>
  <si>
    <t>condition_value</t>
  </si>
  <si>
    <t>AnalysisSet_01_ITT</t>
  </si>
  <si>
    <t>Intent-to-Treat Population</t>
  </si>
  <si>
    <t>ADSL</t>
  </si>
  <si>
    <t>ITTFL</t>
  </si>
  <si>
    <t>EQ</t>
  </si>
  <si>
    <t>Y</t>
  </si>
  <si>
    <t>AnalysisSet_02_SAF</t>
  </si>
  <si>
    <t>Safety Population</t>
  </si>
  <si>
    <t>SAFFL</t>
  </si>
  <si>
    <t>groupingVariable</t>
  </si>
  <si>
    <t>dataDriven</t>
  </si>
  <si>
    <t>group_id</t>
  </si>
  <si>
    <t>group_label</t>
  </si>
  <si>
    <t>group_order</t>
  </si>
  <si>
    <t>dataset</t>
  </si>
  <si>
    <t>variable</t>
  </si>
  <si>
    <t>group_condition_dataset</t>
  </si>
  <si>
    <t>group_condition_variable</t>
  </si>
  <si>
    <t>group_condition_comparator</t>
  </si>
  <si>
    <t>group_condition_value</t>
  </si>
  <si>
    <t>grouping_type</t>
  </si>
  <si>
    <t>AnlsGrouping_01_Sex</t>
  </si>
  <si>
    <t>SEX</t>
  </si>
  <si>
    <t>AnlsGrouping_01_Sex_1</t>
  </si>
  <si>
    <t>Male</t>
  </si>
  <si>
    <t>M</t>
  </si>
  <si>
    <t>AnlsGrouping_02_Trt</t>
  </si>
  <si>
    <t>Treatment</t>
  </si>
  <si>
    <t>TRT01A</t>
  </si>
  <si>
    <t>AnlsGrouping_02_Trt_1</t>
  </si>
  <si>
    <t>Placebo</t>
  </si>
  <si>
    <t>Female</t>
  </si>
  <si>
    <t>F</t>
  </si>
  <si>
    <t>AnlsGrouping_02_Trt_2</t>
  </si>
  <si>
    <t>AnlsGrouping_02_Trt_3</t>
  </si>
  <si>
    <t>Xanomeline Low Dose</t>
  </si>
  <si>
    <t>Xanomeline High Dose</t>
  </si>
  <si>
    <t>IN</t>
  </si>
  <si>
    <t>Age Group</t>
  </si>
  <si>
    <t>&lt; 65 years</t>
  </si>
  <si>
    <t>AGEGR1</t>
  </si>
  <si>
    <t>&lt;65</t>
  </si>
  <si>
    <t>AnlsGrouping_03_AgeGp</t>
  </si>
  <si>
    <t>AnlsGrouping_04_Race</t>
  </si>
  <si>
    <t>Primary Race</t>
  </si>
  <si>
    <t>RACE</t>
  </si>
  <si>
    <t>Asian</t>
  </si>
  <si>
    <t>Black or African American</t>
  </si>
  <si>
    <t>White</t>
  </si>
  <si>
    <t>Multiple</t>
  </si>
  <si>
    <t>Not Reported</t>
  </si>
  <si>
    <t>Unknown</t>
  </si>
  <si>
    <t>Other</t>
  </si>
  <si>
    <t>version</t>
  </si>
  <si>
    <t>categoryRefs</t>
  </si>
  <si>
    <t>analysisSetRef</t>
  </si>
  <si>
    <t>dataSubsetRef</t>
  </si>
  <si>
    <t>groupingRef1</t>
  </si>
  <si>
    <t>groupingRef2</t>
  </si>
  <si>
    <t>USUBJID</t>
  </si>
  <si>
    <t>AGE</t>
  </si>
  <si>
    <t>HEIGHTBL</t>
  </si>
  <si>
    <t>name</t>
  </si>
  <si>
    <t>description</t>
  </si>
  <si>
    <t>operation_id</t>
  </si>
  <si>
    <t>operation_name</t>
  </si>
  <si>
    <t>operation_label</t>
  </si>
  <si>
    <t>operation_resultPattern</t>
  </si>
  <si>
    <t>n</t>
  </si>
  <si>
    <t>Mean</t>
  </si>
  <si>
    <t>SD</t>
  </si>
  <si>
    <t>Median</t>
  </si>
  <si>
    <t>Q1</t>
  </si>
  <si>
    <t>Q3</t>
  </si>
  <si>
    <t>Min</t>
  </si>
  <si>
    <t>Max</t>
  </si>
  <si>
    <t>Count of non-missing values</t>
  </si>
  <si>
    <t>Standard deviation</t>
  </si>
  <si>
    <t>Minimum</t>
  </si>
  <si>
    <t>Maximum</t>
  </si>
  <si>
    <t>Count of subjects</t>
  </si>
  <si>
    <t>Percent of subjects</t>
  </si>
  <si>
    <t>%</t>
  </si>
  <si>
    <t>First quartile</t>
  </si>
  <si>
    <t>Third quartile</t>
  </si>
  <si>
    <t>≥ 65 years</t>
  </si>
  <si>
    <t>65-80 | &gt;80</t>
  </si>
  <si>
    <t>American Indian or Alaska Native</t>
  </si>
  <si>
    <t>Native Hawaiian or Other Pacific Islander</t>
  </si>
  <si>
    <t>Hispanic or Latino</t>
  </si>
  <si>
    <t>Not Hispanic or Latino</t>
  </si>
  <si>
    <t>AnlsGrouping_05_Ethnic</t>
  </si>
  <si>
    <t>Ethnicity</t>
  </si>
  <si>
    <t>ETHNIC</t>
  </si>
  <si>
    <t>Gender</t>
  </si>
  <si>
    <t>Summary by group of a continuous variable</t>
  </si>
  <si>
    <t>method_id</t>
  </si>
  <si>
    <t>Descriptive summary statistics across groups for a continuous variable</t>
  </si>
  <si>
    <t>An01.5_SAF_ByTrt</t>
  </si>
  <si>
    <t>An03.1_Age_ByTrt</t>
  </si>
  <si>
    <t>An03.2_AgeGrp_ByTrt</t>
  </si>
  <si>
    <t>An03.3_Sex_ByTrt</t>
  </si>
  <si>
    <t>An03.4_Ethnic_ByTrt</t>
  </si>
  <si>
    <t>An03.5_Race_ByTrt</t>
  </si>
  <si>
    <t>An03.6_Height_ByTrt</t>
  </si>
  <si>
    <t>groupingRef3</t>
  </si>
  <si>
    <t>ADAE</t>
  </si>
  <si>
    <t>AnlsGrouping_06_Soc</t>
  </si>
  <si>
    <t>System Organ Class</t>
  </si>
  <si>
    <t>AESOC</t>
  </si>
  <si>
    <t>AnlsGrouping_07_Pt</t>
  </si>
  <si>
    <t>Preferred Term</t>
  </si>
  <si>
    <t>AEDECOD</t>
  </si>
  <si>
    <t>Dss01_TrtEm</t>
  </si>
  <si>
    <t>An07.1_AnyAE_ByTrt</t>
  </si>
  <si>
    <t>An07.2_Soc_ByTrt</t>
  </si>
  <si>
    <t>An07.3_SocPt_ByTrt</t>
  </si>
  <si>
    <t>Treatment-Emergent Adverse Events</t>
  </si>
  <si>
    <t>TRTEMFL</t>
  </si>
  <si>
    <t>Grouped summary of continuous variable</t>
  </si>
  <si>
    <t>Summary by group of subjects</t>
  </si>
  <si>
    <t>Grouped summary of subjects</t>
  </si>
  <si>
    <t>Descriptive summary statistics of subject occurrence for grouped values</t>
  </si>
  <si>
    <t>Mth03.1_Age_ByTrt</t>
  </si>
  <si>
    <t>Mth03.6_Height_ByTrt</t>
  </si>
  <si>
    <t>Mth01.5_SAF_ByTrt</t>
  </si>
  <si>
    <t>Mth03.2_AgeGrp_ByTrt</t>
  </si>
  <si>
    <t>Mth03.3_Sex_ByTrt</t>
  </si>
  <si>
    <t>Mth03.4_Ethnic_ByTrt</t>
  </si>
  <si>
    <t>Mth03.5_Race_ByTrt</t>
  </si>
  <si>
    <t>Mth07.1_AnyAE_ByTrt</t>
  </si>
  <si>
    <t>Mth07.2_Soc_ByTrt</t>
  </si>
  <si>
    <t>Mth07.3_SocPt_ByTrt</t>
  </si>
  <si>
    <t>(N=XX)</t>
  </si>
  <si>
    <t>XX</t>
  </si>
  <si>
    <t>XX.X</t>
  </si>
  <si>
    <t>( XX.X)</t>
  </si>
  <si>
    <t>(XX.XX)</t>
  </si>
  <si>
    <t>operation_referencedResultRelationships_operationRef_NUMERATOR</t>
  </si>
  <si>
    <t>operation_referencedResultRelationships_operationRef_DENOMINATOR</t>
  </si>
  <si>
    <t>rawValue</t>
  </si>
  <si>
    <t>formattedValue</t>
  </si>
  <si>
    <t>Mth01.5_SAF_ByTrt_n</t>
  </si>
  <si>
    <t>Mth03.1_Age_ByTrt_n</t>
  </si>
  <si>
    <t>Mth03.1_Age_ByTrt_Mean</t>
  </si>
  <si>
    <t>Mth03.1_Age_ByTrt_SD</t>
  </si>
  <si>
    <t>Mth03.1_Age_ByTrt_Median</t>
  </si>
  <si>
    <t>Mth03.1_Age_ByTrt_Q1</t>
  </si>
  <si>
    <t>Mth03.1_Age_ByTrt_Q3</t>
  </si>
  <si>
    <t>Mth03.1_Age_ByTrt_Min</t>
  </si>
  <si>
    <t>Mth03.1_Age_ByTrt_Max</t>
  </si>
  <si>
    <t>Mth03.2_AgeGrp_ByTrt_n</t>
  </si>
  <si>
    <t>AnlsGrouping_03_AgeGp_1</t>
  </si>
  <si>
    <t>AnlsGrouping_03_AgeGp_2</t>
  </si>
  <si>
    <t>Mth03.2_AgeGrp_ByTrt_%</t>
  </si>
  <si>
    <t>Mth03.3_Sex_ByTrt_n</t>
  </si>
  <si>
    <t>AnlsGrouping_01_Sex_2</t>
  </si>
  <si>
    <t>Mth03.3_Sex_ByTrt_%</t>
  </si>
  <si>
    <t>Mth03.4_Ethnic_ByTrt_n</t>
  </si>
  <si>
    <t>AnlsGrouping_05_Ethnic_1</t>
  </si>
  <si>
    <t>AnlsGrouping_05_Ethnic_2</t>
  </si>
  <si>
    <t>Mth03.4_Ethnic_ByTrt_%</t>
  </si>
  <si>
    <t>Mth03.5_Race_ByTrt_n</t>
  </si>
  <si>
    <t>AnlsGrouping_04_Race_1</t>
  </si>
  <si>
    <t>AnlsGrouping_04_Race_2</t>
  </si>
  <si>
    <t>AnlsGrouping_04_Race_3</t>
  </si>
  <si>
    <t>AnlsGrouping_04_Race_4</t>
  </si>
  <si>
    <t>AnlsGrouping_04_Race_5</t>
  </si>
  <si>
    <t>AnlsGrouping_04_Race_6</t>
  </si>
  <si>
    <t>AnlsGrouping_04_Race_7</t>
  </si>
  <si>
    <t>AnlsGrouping_04_Race_8</t>
  </si>
  <si>
    <t>AnlsGrouping_04_Race_9</t>
  </si>
  <si>
    <t>Mth03.5_Race_ByTrt_%</t>
  </si>
  <si>
    <t>Mth03.6_Height_ByTrt_n</t>
  </si>
  <si>
    <t>Mth03.6_Height_ByTrt_Mean</t>
  </si>
  <si>
    <t>Mth03.6_Height_ByTrt_SD</t>
  </si>
  <si>
    <t>Mth03.6_Height_ByTrt_Median</t>
  </si>
  <si>
    <t>Mth03.6_Height_ByTrt_Q1</t>
  </si>
  <si>
    <t>Mth03.6_Height_ByTrt_Q3</t>
  </si>
  <si>
    <t>Mth03.6_Height_ByTrt_Min</t>
  </si>
  <si>
    <t>Mth03.6_Height_ByTrt_Max</t>
  </si>
  <si>
    <t>Mth07.1_AnyAE_ByTrt_n</t>
  </si>
  <si>
    <t>Mth07.1_AnyAE_ByTrt_%</t>
  </si>
  <si>
    <t>Mth07.2_Soc_ByTrt_n</t>
  </si>
  <si>
    <t>Mth07.2_Soc_ByTrt_%</t>
  </si>
  <si>
    <t>Mth07.3_SocPt_ByTrt_n</t>
  </si>
  <si>
    <t>Mth07.3_SocPt_ByTrt_%</t>
  </si>
  <si>
    <t>groupRef1_group_id</t>
  </si>
  <si>
    <t>groupRef1_label</t>
  </si>
  <si>
    <t>groupRef2_group_id</t>
  </si>
  <si>
    <t>groupRef2_label</t>
  </si>
  <si>
    <t>groupRef3_group_id</t>
  </si>
  <si>
    <t>groupRef3_label</t>
  </si>
  <si>
    <t>operation_order</t>
  </si>
  <si>
    <t>method_label</t>
  </si>
  <si>
    <t>Output Analyses:</t>
  </si>
  <si>
    <t>analysisRef</t>
  </si>
  <si>
    <t>outputRef</t>
  </si>
  <si>
    <t>Summary of Demographics</t>
  </si>
  <si>
    <t>AMERICAN INDIAN OR ALASKA NATIVE</t>
  </si>
  <si>
    <t>ASIAN</t>
  </si>
  <si>
    <t>BLACK OR AFRICAN AMERICAN</t>
  </si>
  <si>
    <t>NATIVE HAWAIIAN OR OTHER PACIFIC ISLANDER</t>
  </si>
  <si>
    <t>WHITE</t>
  </si>
  <si>
    <t>MULTIPLE</t>
  </si>
  <si>
    <t>NOT REPORTED</t>
  </si>
  <si>
    <t>UNKNOWN</t>
  </si>
  <si>
    <t>OTHER</t>
  </si>
  <si>
    <t>HISPANIC OR LATINO</t>
  </si>
  <si>
    <t>NOT HISPANIC OR LATINO</t>
  </si>
  <si>
    <t>level</t>
  </si>
  <si>
    <t>Summary of Subjects by Treatment</t>
  </si>
  <si>
    <t>Summary of Age by Treatment</t>
  </si>
  <si>
    <t>Summary of Sex by Treatment</t>
  </si>
  <si>
    <t>Summary of Race by Treatment</t>
  </si>
  <si>
    <t>Summary of Height by Treatment</t>
  </si>
  <si>
    <t>Summary of Age Group by Treatment</t>
  </si>
  <si>
    <t>Summary of Ethnicity by Treatment</t>
  </si>
  <si>
    <t>Summary of TEAE by System Organ Class and Preferred Term</t>
  </si>
  <si>
    <t>Out14.3.1.1</t>
  </si>
  <si>
    <t>Out14.1.1</t>
  </si>
  <si>
    <t>Summary of Subjects with At Least One Event by Treatment</t>
  </si>
  <si>
    <t>Summary of Subjects with System Organ Class by Treatment</t>
  </si>
  <si>
    <t>Summary of Subjects with Preferred Term by Treatment and System Organ Class</t>
  </si>
  <si>
    <t>displayTitle</t>
  </si>
  <si>
    <t>fileSpecification_file_name</t>
  </si>
  <si>
    <t>fileSpecification_file_location</t>
  </si>
  <si>
    <t>displaySection_sectionType</t>
  </si>
  <si>
    <t>displaySection_subSection_id</t>
  </si>
  <si>
    <t>displaySection_subSection_order</t>
  </si>
  <si>
    <t>displaySection_subSection_text</t>
  </si>
  <si>
    <t>Disp14.1.1</t>
  </si>
  <si>
    <t>.</t>
  </si>
  <si>
    <t>Title</t>
  </si>
  <si>
    <t>Table 14.1.1</t>
  </si>
  <si>
    <t>Source dataset: adsl, Generated on: DDMONYYYY:HH:MM</t>
  </si>
  <si>
    <t>Program: &lt;pid&gt;.sas, Output: &lt;pid&gt;&lt;oid&gt;.rtf, Generated on: DDMONYYYY:HH:MM</t>
  </si>
  <si>
    <t>Footnote</t>
  </si>
  <si>
    <t>Table 14.3.1.1</t>
  </si>
  <si>
    <t>Rowlabel Header</t>
  </si>
  <si>
    <t>Characteristics</t>
  </si>
  <si>
    <t>Notes: TEAE=Treatment-Emergent Adverse Events.</t>
  </si>
  <si>
    <t>[a] All investigators adverse events were coded using MedDRA version xx.x.</t>
  </si>
  <si>
    <t>Source dataset: adae, Generated on: DDMONYYYY:HH:MM</t>
  </si>
  <si>
    <t>Abbreviation</t>
  </si>
  <si>
    <t>Legend</t>
  </si>
  <si>
    <t xml:space="preserve">       Subjects are counted once within each system organ class and preferred term.</t>
  </si>
  <si>
    <t>Disp14.3.1.1</t>
  </si>
  <si>
    <t>display1_id</t>
  </si>
  <si>
    <t>rtf | pdf</t>
  </si>
  <si>
    <t>fileSpecification_file_fileType(s)</t>
  </si>
  <si>
    <t>Demog</t>
  </si>
  <si>
    <t>AE_SOC_PT</t>
  </si>
  <si>
    <t xml:space="preserve">    Preferred Term [a], n (%)</t>
  </si>
  <si>
    <t>Disp14.1.1_Title_1</t>
  </si>
  <si>
    <t>Disp14.1.1_Title_2</t>
  </si>
  <si>
    <t>Disp14.1.1_Title_3</t>
  </si>
  <si>
    <t>Disp14.1.1_Fnote_1</t>
  </si>
  <si>
    <t>Disp14.1.1_Fnote_2</t>
  </si>
  <si>
    <t>Disp14.1.1_RLbHd_1</t>
  </si>
  <si>
    <t>Disp14.3.1.1_Title_1</t>
  </si>
  <si>
    <t>Disp14.3.1.1_Title_2</t>
  </si>
  <si>
    <t>Disp14.3.1.1_Title_3</t>
  </si>
  <si>
    <t>Disp14.3.1.1_Abbrv_1</t>
  </si>
  <si>
    <t>Disp14.3.1.1_Legnd_1</t>
  </si>
  <si>
    <t>Disp14.3.1.1_Legnd_2</t>
  </si>
  <si>
    <t>Disp14.3.1.1_Fnote_1</t>
  </si>
  <si>
    <t>Disp14.3.1.1_Fnote_2</t>
  </si>
  <si>
    <t>Disp14.3.1.1_RLbHd_1</t>
  </si>
  <si>
    <t>Disp14.3.1.1_RLbHd_2</t>
  </si>
  <si>
    <t>analysisSet_label</t>
  </si>
  <si>
    <t>t14-1-1-demog</t>
  </si>
  <si>
    <t>t14-3-1-1-teae-socpt</t>
  </si>
  <si>
    <t>(N=86)</t>
  </si>
  <si>
    <t>(N=84)</t>
  </si>
  <si>
    <t>86</t>
  </si>
  <si>
    <t>84</t>
  </si>
  <si>
    <t>75.2</t>
  </si>
  <si>
    <t>75.7</t>
  </si>
  <si>
    <t>74.4</t>
  </si>
  <si>
    <t>( 8.59)</t>
  </si>
  <si>
    <t>( 8.29)</t>
  </si>
  <si>
    <t>( 7.89)</t>
  </si>
  <si>
    <t>76.0</t>
  </si>
  <si>
    <t>77.5</t>
  </si>
  <si>
    <t>69.0</t>
  </si>
  <si>
    <t>71.0</t>
  </si>
  <si>
    <t>70.0</t>
  </si>
  <si>
    <t>82.0</t>
  </si>
  <si>
    <t>80.0</t>
  </si>
  <si>
    <t>52</t>
  </si>
  <si>
    <t>51</t>
  </si>
  <si>
    <t>56</t>
  </si>
  <si>
    <t>89</t>
  </si>
  <si>
    <t>88</t>
  </si>
  <si>
    <t>14</t>
  </si>
  <si>
    <t>72</t>
  </si>
  <si>
    <t>8</t>
  </si>
  <si>
    <t>76</t>
  </si>
  <si>
    <t>11</t>
  </si>
  <si>
    <t>73</t>
  </si>
  <si>
    <t>( 16.3)</t>
  </si>
  <si>
    <t>( 83.7)</t>
  </si>
  <si>
    <t>(  9.5)</t>
  </si>
  <si>
    <t>( 90.5)</t>
  </si>
  <si>
    <t>( 13.1)</t>
  </si>
  <si>
    <t>( 86.9)</t>
  </si>
  <si>
    <t>33</t>
  </si>
  <si>
    <t>53</t>
  </si>
  <si>
    <t>34</t>
  </si>
  <si>
    <t>50</t>
  </si>
  <si>
    <t>44</t>
  </si>
  <si>
    <t>40</t>
  </si>
  <si>
    <t>( 38.4)</t>
  </si>
  <si>
    <t>( 61.6)</t>
  </si>
  <si>
    <t>( 40.5)</t>
  </si>
  <si>
    <t>( 59.5)</t>
  </si>
  <si>
    <t>( 52.4)</t>
  </si>
  <si>
    <t>( 47.6)</t>
  </si>
  <si>
    <t>3</t>
  </si>
  <si>
    <t>83</t>
  </si>
  <si>
    <t>81</t>
  </si>
  <si>
    <t>6</t>
  </si>
  <si>
    <t>78</t>
  </si>
  <si>
    <t>(  3.5)</t>
  </si>
  <si>
    <t>( 96.5)</t>
  </si>
  <si>
    <t>(  3.6)</t>
  </si>
  <si>
    <t>( 96.4)</t>
  </si>
  <si>
    <t>(  7.1)</t>
  </si>
  <si>
    <t>( 92.9)</t>
  </si>
  <si>
    <t>0</t>
  </si>
  <si>
    <t>1</t>
  </si>
  <si>
    <t>9</t>
  </si>
  <si>
    <t>74</t>
  </si>
  <si>
    <t>(  0.0)</t>
  </si>
  <si>
    <t>(  9.3)</t>
  </si>
  <si>
    <t>( 90.7)</t>
  </si>
  <si>
    <t>(  1.2)</t>
  </si>
  <si>
    <t>( 10.7)</t>
  </si>
  <si>
    <t>( 88.1)</t>
  </si>
  <si>
    <t>162.6</t>
  </si>
  <si>
    <t>165.8</t>
  </si>
  <si>
    <t>163.4</t>
  </si>
  <si>
    <t>(11.52)</t>
  </si>
  <si>
    <t>(10.42)</t>
  </si>
  <si>
    <t>(10.13)</t>
  </si>
  <si>
    <t>162.2</t>
  </si>
  <si>
    <t>165.1</t>
  </si>
  <si>
    <t>153.7</t>
  </si>
  <si>
    <t>157.5</t>
  </si>
  <si>
    <t>171.5</t>
  </si>
  <si>
    <t>170.2</t>
  </si>
  <si>
    <t>172.9</t>
  </si>
  <si>
    <t>137.2</t>
  </si>
  <si>
    <t>135.9</t>
  </si>
  <si>
    <t>146.1</t>
  </si>
  <si>
    <t>185.4</t>
  </si>
  <si>
    <t>195.6</t>
  </si>
  <si>
    <t>190.5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</si>
</sst>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4817-59BC-4505-A834-22FE96EF578C}">
  <sheetPr codeName="Sheet6"/>
  <dimension ref="A1:E13"/>
  <sheetViews>
    <sheetView tabSelected="1" workbookViewId="0"/>
  </sheetViews>
  <sheetFormatPr defaultRowHeight="14.25" x14ac:dyDescent="0.45"/>
  <cols>
    <col min="2" max="2" width="71.3984375" bestFit="1" customWidth="1"/>
    <col min="4" max="4" width="19" bestFit="1" customWidth="1"/>
    <col min="5" max="5" width="10.19921875" bestFit="1" customWidth="1"/>
  </cols>
  <sheetData>
    <row r="1" spans="1:5" x14ac:dyDescent="0.45">
      <c r="A1" s="2" t="s">
        <v>217</v>
      </c>
      <c r="B1" s="2" t="s">
        <v>69</v>
      </c>
      <c r="C1" s="2" t="s">
        <v>2</v>
      </c>
      <c r="D1" s="2" t="s">
        <v>203</v>
      </c>
      <c r="E1" s="2" t="s">
        <v>204</v>
      </c>
    </row>
    <row r="2" spans="1:5" x14ac:dyDescent="0.45">
      <c r="A2">
        <v>1</v>
      </c>
      <c r="B2" t="s">
        <v>205</v>
      </c>
      <c r="C2">
        <v>1</v>
      </c>
      <c r="E2" t="s">
        <v>227</v>
      </c>
    </row>
    <row r="3" spans="1:5" x14ac:dyDescent="0.45">
      <c r="A3">
        <v>2</v>
      </c>
      <c r="B3" s="1" t="s">
        <v>218</v>
      </c>
      <c r="C3">
        <v>1</v>
      </c>
      <c r="D3" t="s">
        <v>105</v>
      </c>
    </row>
    <row r="4" spans="1:5" x14ac:dyDescent="0.45">
      <c r="A4">
        <v>2</v>
      </c>
      <c r="B4" s="1" t="s">
        <v>219</v>
      </c>
      <c r="C4">
        <v>2</v>
      </c>
      <c r="D4" t="s">
        <v>106</v>
      </c>
    </row>
    <row r="5" spans="1:5" x14ac:dyDescent="0.45">
      <c r="A5">
        <v>2</v>
      </c>
      <c r="B5" s="1" t="s">
        <v>223</v>
      </c>
      <c r="C5">
        <v>3</v>
      </c>
      <c r="D5" t="s">
        <v>107</v>
      </c>
    </row>
    <row r="6" spans="1:5" x14ac:dyDescent="0.45">
      <c r="A6">
        <v>2</v>
      </c>
      <c r="B6" s="1" t="s">
        <v>220</v>
      </c>
      <c r="C6">
        <v>4</v>
      </c>
      <c r="D6" t="s">
        <v>108</v>
      </c>
    </row>
    <row r="7" spans="1:5" x14ac:dyDescent="0.45">
      <c r="A7">
        <v>2</v>
      </c>
      <c r="B7" s="1" t="s">
        <v>224</v>
      </c>
      <c r="C7">
        <v>5</v>
      </c>
      <c r="D7" t="s">
        <v>109</v>
      </c>
    </row>
    <row r="8" spans="1:5" x14ac:dyDescent="0.45">
      <c r="A8">
        <v>2</v>
      </c>
      <c r="B8" s="1" t="s">
        <v>221</v>
      </c>
      <c r="C8">
        <v>6</v>
      </c>
      <c r="D8" t="s">
        <v>110</v>
      </c>
    </row>
    <row r="9" spans="1:5" x14ac:dyDescent="0.45">
      <c r="A9">
        <v>2</v>
      </c>
      <c r="B9" s="1" t="s">
        <v>222</v>
      </c>
      <c r="C9">
        <v>7</v>
      </c>
      <c r="D9" t="s">
        <v>111</v>
      </c>
    </row>
    <row r="10" spans="1:5" x14ac:dyDescent="0.45">
      <c r="A10">
        <v>1</v>
      </c>
      <c r="B10" t="s">
        <v>225</v>
      </c>
      <c r="C10">
        <v>2</v>
      </c>
      <c r="E10" t="s">
        <v>226</v>
      </c>
    </row>
    <row r="11" spans="1:5" x14ac:dyDescent="0.45">
      <c r="A11">
        <v>2</v>
      </c>
      <c r="B11" s="1" t="s">
        <v>228</v>
      </c>
      <c r="C11">
        <v>1</v>
      </c>
      <c r="D11" t="s">
        <v>121</v>
      </c>
    </row>
    <row r="12" spans="1:5" x14ac:dyDescent="0.45">
      <c r="A12">
        <v>2</v>
      </c>
      <c r="B12" s="1" t="s">
        <v>229</v>
      </c>
      <c r="C12">
        <v>2</v>
      </c>
      <c r="D12" t="s">
        <v>122</v>
      </c>
    </row>
    <row r="13" spans="1:5" x14ac:dyDescent="0.45">
      <c r="A13">
        <v>2</v>
      </c>
      <c r="B13" s="1" t="s">
        <v>230</v>
      </c>
      <c r="C13">
        <v>3</v>
      </c>
      <c r="D1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6BB7-6ECF-4265-9AA7-E57DC9AB4DDB}">
  <sheetPr codeName="Sheet8"/>
  <dimension ref="A1:G3"/>
  <sheetViews>
    <sheetView workbookViewId="0"/>
  </sheetViews>
  <sheetFormatPr defaultRowHeight="14.25" x14ac:dyDescent="0.45"/>
  <cols>
    <col min="1" max="1" width="10.19921875" bestFit="1" customWidth="1"/>
    <col min="2" max="2" width="7" bestFit="1" customWidth="1"/>
    <col min="3" max="3" width="18.59765625" bestFit="1" customWidth="1"/>
    <col min="4" max="4" width="18.59765625" customWidth="1"/>
    <col min="5" max="5" width="35.1328125" bestFit="1" customWidth="1"/>
    <col min="6" max="6" width="26.19921875" bestFit="1" customWidth="1"/>
    <col min="7" max="7" width="26.33203125" bestFit="1" customWidth="1"/>
    <col min="8" max="8" width="9.265625" bestFit="1" customWidth="1"/>
    <col min="9" max="9" width="12.46484375" bestFit="1" customWidth="1"/>
    <col min="10" max="10" width="13.9296875" bestFit="1" customWidth="1"/>
    <col min="11" max="11" width="17.53125" bestFit="1" customWidth="1"/>
  </cols>
  <sheetData>
    <row r="1" spans="1:7" x14ac:dyDescent="0.45">
      <c r="A1" s="2" t="s">
        <v>0</v>
      </c>
      <c r="B1" s="2" t="s">
        <v>60</v>
      </c>
      <c r="C1" s="2" t="s">
        <v>61</v>
      </c>
      <c r="D1" s="2" t="s">
        <v>255</v>
      </c>
      <c r="E1" s="2" t="s">
        <v>232</v>
      </c>
      <c r="F1" s="2" t="s">
        <v>233</v>
      </c>
      <c r="G1" s="2" t="s">
        <v>257</v>
      </c>
    </row>
    <row r="2" spans="1:7" x14ac:dyDescent="0.45">
      <c r="A2" t="s">
        <v>227</v>
      </c>
      <c r="B2">
        <v>1</v>
      </c>
      <c r="C2" s="8"/>
      <c r="D2" t="s">
        <v>238</v>
      </c>
      <c r="E2" t="s">
        <v>278</v>
      </c>
      <c r="F2" s="8" t="s">
        <v>239</v>
      </c>
      <c r="G2" t="s">
        <v>256</v>
      </c>
    </row>
    <row r="3" spans="1:7" x14ac:dyDescent="0.45">
      <c r="A3" t="s">
        <v>226</v>
      </c>
      <c r="B3">
        <v>1</v>
      </c>
      <c r="C3" s="8"/>
      <c r="D3" t="s">
        <v>254</v>
      </c>
      <c r="E3" t="s">
        <v>279</v>
      </c>
      <c r="F3" s="8" t="s">
        <v>239</v>
      </c>
      <c r="G3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631C-B97C-414A-AC8B-8A56E4E40917}">
  <sheetPr codeName="Sheet11"/>
  <dimension ref="A1:H17"/>
  <sheetViews>
    <sheetView workbookViewId="0"/>
  </sheetViews>
  <sheetFormatPr defaultRowHeight="14.25" x14ac:dyDescent="0.45"/>
  <cols>
    <col min="1" max="1" width="10.53125" bestFit="1" customWidth="1"/>
    <col min="2" max="2" width="9.73046875" bestFit="1" customWidth="1"/>
    <col min="3" max="3" width="7" bestFit="1" customWidth="1"/>
    <col min="4" max="4" width="49" bestFit="1" customWidth="1"/>
    <col min="5" max="5" width="24.33203125" bestFit="1" customWidth="1"/>
    <col min="6" max="6" width="27.06640625" bestFit="1" customWidth="1"/>
    <col min="7" max="7" width="29" customWidth="1"/>
    <col min="8" max="8" width="27.796875" bestFit="1" customWidth="1"/>
  </cols>
  <sheetData>
    <row r="1" spans="1:8" x14ac:dyDescent="0.45">
      <c r="A1" s="2" t="s">
        <v>0</v>
      </c>
      <c r="B1" s="2" t="s">
        <v>69</v>
      </c>
      <c r="C1" s="2" t="s">
        <v>60</v>
      </c>
      <c r="D1" s="2" t="s">
        <v>231</v>
      </c>
      <c r="E1" s="2" t="s">
        <v>234</v>
      </c>
      <c r="F1" s="2" t="s">
        <v>235</v>
      </c>
      <c r="G1" s="2" t="s">
        <v>236</v>
      </c>
      <c r="H1" s="2" t="s">
        <v>237</v>
      </c>
    </row>
    <row r="2" spans="1:8" x14ac:dyDescent="0.45">
      <c r="A2" t="s">
        <v>238</v>
      </c>
      <c r="B2" t="s">
        <v>258</v>
      </c>
      <c r="C2">
        <v>1</v>
      </c>
      <c r="D2" t="s">
        <v>205</v>
      </c>
      <c r="E2" t="s">
        <v>240</v>
      </c>
      <c r="F2" t="s">
        <v>261</v>
      </c>
      <c r="G2">
        <v>1</v>
      </c>
      <c r="H2" t="s">
        <v>241</v>
      </c>
    </row>
    <row r="3" spans="1:8" x14ac:dyDescent="0.45">
      <c r="A3" t="s">
        <v>238</v>
      </c>
      <c r="B3" t="s">
        <v>258</v>
      </c>
      <c r="C3">
        <v>1</v>
      </c>
      <c r="D3" t="s">
        <v>205</v>
      </c>
      <c r="E3" t="s">
        <v>240</v>
      </c>
      <c r="F3" t="s">
        <v>262</v>
      </c>
      <c r="G3">
        <v>2</v>
      </c>
      <c r="H3" t="s">
        <v>205</v>
      </c>
    </row>
    <row r="4" spans="1:8" x14ac:dyDescent="0.45">
      <c r="A4" t="s">
        <v>238</v>
      </c>
      <c r="B4" t="s">
        <v>258</v>
      </c>
      <c r="C4">
        <v>1</v>
      </c>
      <c r="D4" t="s">
        <v>205</v>
      </c>
      <c r="E4" t="s">
        <v>240</v>
      </c>
      <c r="F4" t="s">
        <v>263</v>
      </c>
      <c r="G4">
        <v>3</v>
      </c>
      <c r="H4" t="s">
        <v>14</v>
      </c>
    </row>
    <row r="5" spans="1:8" x14ac:dyDescent="0.45">
      <c r="A5" t="s">
        <v>238</v>
      </c>
      <c r="B5" t="s">
        <v>258</v>
      </c>
      <c r="C5">
        <v>1</v>
      </c>
      <c r="D5" t="s">
        <v>205</v>
      </c>
      <c r="E5" t="s">
        <v>244</v>
      </c>
      <c r="F5" t="s">
        <v>264</v>
      </c>
      <c r="G5">
        <v>1</v>
      </c>
      <c r="H5" t="s">
        <v>242</v>
      </c>
    </row>
    <row r="6" spans="1:8" x14ac:dyDescent="0.45">
      <c r="A6" t="s">
        <v>238</v>
      </c>
      <c r="B6" t="s">
        <v>258</v>
      </c>
      <c r="C6">
        <v>1</v>
      </c>
      <c r="D6" t="s">
        <v>205</v>
      </c>
      <c r="E6" t="s">
        <v>244</v>
      </c>
      <c r="F6" t="s">
        <v>265</v>
      </c>
      <c r="G6">
        <v>2</v>
      </c>
      <c r="H6" t="s">
        <v>243</v>
      </c>
    </row>
    <row r="7" spans="1:8" x14ac:dyDescent="0.45">
      <c r="A7" t="s">
        <v>238</v>
      </c>
      <c r="B7" t="s">
        <v>258</v>
      </c>
      <c r="C7">
        <v>1</v>
      </c>
      <c r="D7" t="s">
        <v>205</v>
      </c>
      <c r="E7" t="s">
        <v>246</v>
      </c>
      <c r="F7" t="s">
        <v>266</v>
      </c>
      <c r="G7">
        <v>1</v>
      </c>
      <c r="H7" t="s">
        <v>247</v>
      </c>
    </row>
    <row r="8" spans="1:8" x14ac:dyDescent="0.45">
      <c r="A8" t="s">
        <v>254</v>
      </c>
      <c r="B8" t="s">
        <v>259</v>
      </c>
      <c r="C8">
        <v>1</v>
      </c>
      <c r="D8" t="s">
        <v>225</v>
      </c>
      <c r="E8" t="s">
        <v>240</v>
      </c>
      <c r="F8" t="s">
        <v>267</v>
      </c>
      <c r="G8">
        <v>1</v>
      </c>
      <c r="H8" t="s">
        <v>245</v>
      </c>
    </row>
    <row r="9" spans="1:8" x14ac:dyDescent="0.45">
      <c r="A9" t="s">
        <v>254</v>
      </c>
      <c r="B9" t="s">
        <v>259</v>
      </c>
      <c r="C9">
        <v>1</v>
      </c>
      <c r="D9" t="s">
        <v>225</v>
      </c>
      <c r="E9" t="s">
        <v>240</v>
      </c>
      <c r="F9" t="s">
        <v>268</v>
      </c>
      <c r="G9">
        <v>2</v>
      </c>
      <c r="H9" t="s">
        <v>225</v>
      </c>
    </row>
    <row r="10" spans="1:8" x14ac:dyDescent="0.45">
      <c r="A10" t="s">
        <v>254</v>
      </c>
      <c r="B10" t="s">
        <v>259</v>
      </c>
      <c r="C10">
        <v>1</v>
      </c>
      <c r="D10" t="s">
        <v>225</v>
      </c>
      <c r="E10" t="s">
        <v>240</v>
      </c>
      <c r="F10" t="s">
        <v>269</v>
      </c>
      <c r="G10">
        <v>3</v>
      </c>
      <c r="H10" t="s">
        <v>14</v>
      </c>
    </row>
    <row r="11" spans="1:8" x14ac:dyDescent="0.45">
      <c r="A11" t="s">
        <v>254</v>
      </c>
      <c r="B11" t="s">
        <v>259</v>
      </c>
      <c r="C11">
        <v>1</v>
      </c>
      <c r="D11" t="s">
        <v>225</v>
      </c>
      <c r="E11" t="s">
        <v>251</v>
      </c>
      <c r="F11" t="s">
        <v>270</v>
      </c>
      <c r="G11">
        <v>1</v>
      </c>
      <c r="H11" t="s">
        <v>248</v>
      </c>
    </row>
    <row r="12" spans="1:8" x14ac:dyDescent="0.45">
      <c r="A12" t="s">
        <v>254</v>
      </c>
      <c r="B12" t="s">
        <v>259</v>
      </c>
      <c r="C12">
        <v>1</v>
      </c>
      <c r="D12" t="s">
        <v>225</v>
      </c>
      <c r="E12" t="s">
        <v>252</v>
      </c>
      <c r="F12" t="s">
        <v>271</v>
      </c>
      <c r="G12">
        <v>1</v>
      </c>
      <c r="H12" t="s">
        <v>253</v>
      </c>
    </row>
    <row r="13" spans="1:8" x14ac:dyDescent="0.45">
      <c r="A13" t="s">
        <v>254</v>
      </c>
      <c r="B13" t="s">
        <v>259</v>
      </c>
      <c r="C13">
        <v>1</v>
      </c>
      <c r="D13" t="s">
        <v>225</v>
      </c>
      <c r="E13" t="s">
        <v>252</v>
      </c>
      <c r="F13" t="s">
        <v>272</v>
      </c>
      <c r="G13">
        <v>2</v>
      </c>
      <c r="H13" t="s">
        <v>249</v>
      </c>
    </row>
    <row r="14" spans="1:8" x14ac:dyDescent="0.45">
      <c r="A14" t="s">
        <v>254</v>
      </c>
      <c r="B14" t="s">
        <v>259</v>
      </c>
      <c r="C14">
        <v>1</v>
      </c>
      <c r="D14" t="s">
        <v>225</v>
      </c>
      <c r="E14" t="s">
        <v>244</v>
      </c>
      <c r="F14" t="s">
        <v>273</v>
      </c>
      <c r="G14">
        <v>1</v>
      </c>
      <c r="H14" t="s">
        <v>250</v>
      </c>
    </row>
    <row r="15" spans="1:8" x14ac:dyDescent="0.45">
      <c r="A15" t="s">
        <v>254</v>
      </c>
      <c r="B15" t="s">
        <v>259</v>
      </c>
      <c r="C15">
        <v>1</v>
      </c>
      <c r="D15" t="s">
        <v>225</v>
      </c>
      <c r="E15" t="s">
        <v>244</v>
      </c>
      <c r="F15" t="s">
        <v>274</v>
      </c>
      <c r="G15">
        <v>2</v>
      </c>
      <c r="H15" t="s">
        <v>243</v>
      </c>
    </row>
    <row r="16" spans="1:8" x14ac:dyDescent="0.45">
      <c r="A16" t="s">
        <v>254</v>
      </c>
      <c r="B16" t="s">
        <v>259</v>
      </c>
      <c r="C16">
        <v>1</v>
      </c>
      <c r="D16" t="s">
        <v>225</v>
      </c>
      <c r="E16" t="s">
        <v>246</v>
      </c>
      <c r="F16" t="s">
        <v>275</v>
      </c>
      <c r="G16">
        <v>1</v>
      </c>
      <c r="H16" t="s">
        <v>115</v>
      </c>
    </row>
    <row r="17" spans="1:8" x14ac:dyDescent="0.45">
      <c r="A17" t="s">
        <v>254</v>
      </c>
      <c r="B17" t="s">
        <v>259</v>
      </c>
      <c r="C17">
        <v>1</v>
      </c>
      <c r="D17" t="s">
        <v>225</v>
      </c>
      <c r="E17" t="s">
        <v>246</v>
      </c>
      <c r="F17" t="s">
        <v>276</v>
      </c>
      <c r="G17">
        <v>2</v>
      </c>
      <c r="H17" t="s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3023-B5E5-496E-A786-48C47411B817}">
  <sheetPr codeName="Sheet4"/>
  <dimension ref="A1:K11"/>
  <sheetViews>
    <sheetView workbookViewId="0"/>
  </sheetViews>
  <sheetFormatPr defaultRowHeight="14.25" x14ac:dyDescent="0.45"/>
  <cols>
    <col min="1" max="1" width="19" bestFit="1" customWidth="1"/>
    <col min="2" max="2" width="6.3984375" bestFit="1" customWidth="1"/>
    <col min="3" max="3" width="13.06640625" bestFit="1" customWidth="1"/>
    <col min="4" max="4" width="17.3984375" bestFit="1" customWidth="1"/>
    <col min="5" max="6" width="21.6640625" bestFit="1" customWidth="1"/>
    <col min="7" max="7" width="20.53125" customWidth="1"/>
    <col min="8" max="8" width="14.265625" bestFit="1" customWidth="1"/>
    <col min="9" max="9" width="6.59765625" bestFit="1" customWidth="1"/>
    <col min="10" max="10" width="9.19921875" bestFit="1" customWidth="1"/>
    <col min="11" max="11" width="20.19921875" bestFit="1" customWidth="1"/>
  </cols>
  <sheetData>
    <row r="1" spans="1:11" x14ac:dyDescent="0.45">
      <c r="A1" s="2" t="s">
        <v>0</v>
      </c>
      <c r="B1" s="2" t="s">
        <v>60</v>
      </c>
      <c r="C1" s="2" t="s">
        <v>61</v>
      </c>
      <c r="D1" s="2" t="s">
        <v>62</v>
      </c>
      <c r="E1" s="2" t="s">
        <v>64</v>
      </c>
      <c r="F1" s="2" t="s">
        <v>65</v>
      </c>
      <c r="G1" s="2" t="s">
        <v>112</v>
      </c>
      <c r="H1" s="2" t="s">
        <v>63</v>
      </c>
      <c r="I1" s="2" t="s">
        <v>21</v>
      </c>
      <c r="J1" s="2" t="s">
        <v>22</v>
      </c>
      <c r="K1" s="2" t="s">
        <v>103</v>
      </c>
    </row>
    <row r="2" spans="1:11" x14ac:dyDescent="0.45">
      <c r="A2" t="s">
        <v>105</v>
      </c>
      <c r="B2">
        <v>1</v>
      </c>
      <c r="D2" t="s">
        <v>13</v>
      </c>
      <c r="E2" t="s">
        <v>33</v>
      </c>
      <c r="I2" t="s">
        <v>9</v>
      </c>
      <c r="J2" t="s">
        <v>66</v>
      </c>
      <c r="K2" t="s">
        <v>132</v>
      </c>
    </row>
    <row r="3" spans="1:11" x14ac:dyDescent="0.45">
      <c r="A3" t="s">
        <v>106</v>
      </c>
      <c r="B3">
        <v>1</v>
      </c>
      <c r="D3" t="s">
        <v>13</v>
      </c>
      <c r="E3" t="s">
        <v>33</v>
      </c>
      <c r="I3" t="s">
        <v>9</v>
      </c>
      <c r="J3" t="s">
        <v>67</v>
      </c>
      <c r="K3" t="s">
        <v>130</v>
      </c>
    </row>
    <row r="4" spans="1:11" x14ac:dyDescent="0.45">
      <c r="A4" t="s">
        <v>107</v>
      </c>
      <c r="B4">
        <v>1</v>
      </c>
      <c r="D4" t="s">
        <v>13</v>
      </c>
      <c r="E4" t="s">
        <v>33</v>
      </c>
      <c r="F4" t="s">
        <v>49</v>
      </c>
      <c r="I4" t="s">
        <v>9</v>
      </c>
      <c r="J4" t="s">
        <v>66</v>
      </c>
      <c r="K4" t="s">
        <v>133</v>
      </c>
    </row>
    <row r="5" spans="1:11" x14ac:dyDescent="0.45">
      <c r="A5" t="s">
        <v>108</v>
      </c>
      <c r="B5">
        <v>1</v>
      </c>
      <c r="D5" t="s">
        <v>13</v>
      </c>
      <c r="E5" t="s">
        <v>33</v>
      </c>
      <c r="F5" t="s">
        <v>28</v>
      </c>
      <c r="I5" t="s">
        <v>9</v>
      </c>
      <c r="J5" t="s">
        <v>66</v>
      </c>
      <c r="K5" t="s">
        <v>134</v>
      </c>
    </row>
    <row r="6" spans="1:11" x14ac:dyDescent="0.45">
      <c r="A6" t="s">
        <v>109</v>
      </c>
      <c r="B6">
        <v>1</v>
      </c>
      <c r="D6" t="s">
        <v>13</v>
      </c>
      <c r="E6" t="s">
        <v>33</v>
      </c>
      <c r="F6" t="s">
        <v>98</v>
      </c>
      <c r="I6" t="s">
        <v>9</v>
      </c>
      <c r="J6" t="s">
        <v>66</v>
      </c>
      <c r="K6" t="s">
        <v>135</v>
      </c>
    </row>
    <row r="7" spans="1:11" x14ac:dyDescent="0.45">
      <c r="A7" t="s">
        <v>110</v>
      </c>
      <c r="B7">
        <v>1</v>
      </c>
      <c r="D7" t="s">
        <v>13</v>
      </c>
      <c r="E7" t="s">
        <v>33</v>
      </c>
      <c r="F7" t="s">
        <v>50</v>
      </c>
      <c r="I7" t="s">
        <v>9</v>
      </c>
      <c r="J7" t="s">
        <v>66</v>
      </c>
      <c r="K7" t="s">
        <v>136</v>
      </c>
    </row>
    <row r="8" spans="1:11" x14ac:dyDescent="0.45">
      <c r="A8" t="s">
        <v>111</v>
      </c>
      <c r="B8">
        <v>1</v>
      </c>
      <c r="D8" t="s">
        <v>13</v>
      </c>
      <c r="E8" t="s">
        <v>33</v>
      </c>
      <c r="I8" t="s">
        <v>9</v>
      </c>
      <c r="J8" t="s">
        <v>68</v>
      </c>
      <c r="K8" t="s">
        <v>131</v>
      </c>
    </row>
    <row r="9" spans="1:11" x14ac:dyDescent="0.45">
      <c r="A9" t="s">
        <v>121</v>
      </c>
      <c r="B9">
        <v>1</v>
      </c>
      <c r="D9" t="s">
        <v>13</v>
      </c>
      <c r="E9" t="s">
        <v>33</v>
      </c>
      <c r="H9" t="s">
        <v>120</v>
      </c>
      <c r="I9" t="s">
        <v>113</v>
      </c>
      <c r="J9" t="s">
        <v>66</v>
      </c>
      <c r="K9" t="s">
        <v>137</v>
      </c>
    </row>
    <row r="10" spans="1:11" x14ac:dyDescent="0.45">
      <c r="A10" t="s">
        <v>122</v>
      </c>
      <c r="B10">
        <v>1</v>
      </c>
      <c r="D10" t="s">
        <v>13</v>
      </c>
      <c r="E10" t="s">
        <v>33</v>
      </c>
      <c r="F10" t="s">
        <v>114</v>
      </c>
      <c r="H10" t="s">
        <v>120</v>
      </c>
      <c r="I10" t="s">
        <v>113</v>
      </c>
      <c r="J10" t="s">
        <v>66</v>
      </c>
      <c r="K10" t="s">
        <v>138</v>
      </c>
    </row>
    <row r="11" spans="1:11" x14ac:dyDescent="0.45">
      <c r="A11" t="s">
        <v>123</v>
      </c>
      <c r="B11">
        <v>1</v>
      </c>
      <c r="D11" t="s">
        <v>13</v>
      </c>
      <c r="E11" t="s">
        <v>33</v>
      </c>
      <c r="F11" t="s">
        <v>114</v>
      </c>
      <c r="G11" t="s">
        <v>117</v>
      </c>
      <c r="H11" t="s">
        <v>120</v>
      </c>
      <c r="I11" t="s">
        <v>113</v>
      </c>
      <c r="J11" t="s">
        <v>66</v>
      </c>
      <c r="K11" t="s">
        <v>139</v>
      </c>
    </row>
  </sheetData>
  <sortState xmlns:xlrd2="http://schemas.microsoft.com/office/spreadsheetml/2017/richdata2" ref="A2:K8">
    <sortCondition ref="A1:A8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7B85-CDD2-49FA-961B-BE66955E248E}">
  <sheetPr codeName="Sheet1"/>
  <dimension ref="A1:G3"/>
  <sheetViews>
    <sheetView workbookViewId="0"/>
  </sheetViews>
  <sheetFormatPr defaultRowHeight="14.25" x14ac:dyDescent="0.45"/>
  <cols>
    <col min="1" max="1" width="17.3984375" bestFit="1" customWidth="1"/>
    <col min="2" max="2" width="23.1328125" bestFit="1" customWidth="1"/>
    <col min="3" max="3" width="5" bestFit="1" customWidth="1"/>
    <col min="4" max="4" width="15" bestFit="1" customWidth="1"/>
    <col min="5" max="5" width="15.3984375" bestFit="1" customWidth="1"/>
    <col min="6" max="6" width="18.3984375" bestFit="1" customWidth="1"/>
    <col min="7" max="7" width="13.33203125" bestFit="1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45">
      <c r="A3" t="s">
        <v>13</v>
      </c>
      <c r="B3" t="s">
        <v>14</v>
      </c>
      <c r="C3">
        <v>1</v>
      </c>
      <c r="D3" t="s">
        <v>9</v>
      </c>
      <c r="E3" t="s">
        <v>15</v>
      </c>
      <c r="F3" t="s">
        <v>11</v>
      </c>
      <c r="G3" t="s">
        <v>12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84A7-ED57-45F7-86AC-94BF9578A26E}">
  <sheetPr codeName="Sheet3"/>
  <dimension ref="A1:G2"/>
  <sheetViews>
    <sheetView workbookViewId="0"/>
  </sheetViews>
  <sheetFormatPr defaultRowHeight="14.25" x14ac:dyDescent="0.45"/>
  <cols>
    <col min="1" max="1" width="11.265625" customWidth="1"/>
    <col min="2" max="2" width="32.06640625" bestFit="1" customWidth="1"/>
    <col min="3" max="3" width="5" bestFit="1" customWidth="1"/>
    <col min="4" max="4" width="15" bestFit="1" customWidth="1"/>
    <col min="5" max="5" width="15.3984375" bestFit="1" customWidth="1"/>
    <col min="6" max="6" width="18.3984375" bestFit="1" customWidth="1"/>
    <col min="7" max="7" width="13.33203125" bestFit="1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t="s">
        <v>120</v>
      </c>
      <c r="B2" t="s">
        <v>124</v>
      </c>
      <c r="C2">
        <v>1</v>
      </c>
      <c r="D2" t="s">
        <v>113</v>
      </c>
      <c r="E2" t="s">
        <v>125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E34F-52D6-4F1E-B1C2-4599C0323EA6}">
  <sheetPr codeName="Sheet2"/>
  <dimension ref="A1:L21"/>
  <sheetViews>
    <sheetView workbookViewId="0"/>
  </sheetViews>
  <sheetFormatPr defaultRowHeight="14.25" x14ac:dyDescent="0.45"/>
  <cols>
    <col min="1" max="1" width="12.1328125" bestFit="1" customWidth="1"/>
    <col min="2" max="2" width="20.53125" bestFit="1" customWidth="1"/>
    <col min="3" max="3" width="16.19921875" bestFit="1" customWidth="1"/>
    <col min="4" max="4" width="15.265625" bestFit="1" customWidth="1"/>
    <col min="5" max="5" width="9.3984375" bestFit="1" customWidth="1"/>
    <col min="6" max="6" width="22.53125" bestFit="1" customWidth="1"/>
    <col min="7" max="7" width="41.796875" customWidth="1"/>
    <col min="8" max="8" width="10.796875" bestFit="1" customWidth="1"/>
    <col min="9" max="9" width="20.59765625" bestFit="1" customWidth="1"/>
    <col min="10" max="10" width="21.06640625" bestFit="1" customWidth="1"/>
    <col min="11" max="11" width="24" bestFit="1" customWidth="1"/>
    <col min="12" max="12" width="46" bestFit="1" customWidth="1"/>
  </cols>
  <sheetData>
    <row r="1" spans="1:12" x14ac:dyDescent="0.45">
      <c r="A1" s="2" t="s">
        <v>27</v>
      </c>
      <c r="B1" s="2" t="s">
        <v>0</v>
      </c>
      <c r="C1" s="2" t="s">
        <v>1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23</v>
      </c>
      <c r="J1" s="2" t="s">
        <v>24</v>
      </c>
      <c r="K1" s="2" t="s">
        <v>25</v>
      </c>
      <c r="L1" s="2" t="s">
        <v>26</v>
      </c>
    </row>
    <row r="2" spans="1:12" x14ac:dyDescent="0.45">
      <c r="A2" t="str">
        <f>IF(I2="ADSL","Subject","Data")</f>
        <v>Subject</v>
      </c>
      <c r="B2" t="s">
        <v>28</v>
      </c>
      <c r="C2" t="s">
        <v>101</v>
      </c>
      <c r="D2" t="s">
        <v>29</v>
      </c>
      <c r="E2" t="b">
        <v>0</v>
      </c>
      <c r="F2" t="s">
        <v>30</v>
      </c>
      <c r="G2" t="s">
        <v>31</v>
      </c>
      <c r="H2">
        <v>1</v>
      </c>
      <c r="I2" t="s">
        <v>9</v>
      </c>
      <c r="J2" t="s">
        <v>29</v>
      </c>
      <c r="K2" t="s">
        <v>11</v>
      </c>
      <c r="L2" t="s">
        <v>32</v>
      </c>
    </row>
    <row r="3" spans="1:12" x14ac:dyDescent="0.45">
      <c r="A3" t="str">
        <f>IF(I3="ADSL","Subject","Data")</f>
        <v>Subject</v>
      </c>
      <c r="B3" t="s">
        <v>28</v>
      </c>
      <c r="C3" t="s">
        <v>101</v>
      </c>
      <c r="D3" t="s">
        <v>29</v>
      </c>
      <c r="E3" t="b">
        <v>0</v>
      </c>
      <c r="F3" t="s">
        <v>163</v>
      </c>
      <c r="G3" t="s">
        <v>38</v>
      </c>
      <c r="H3">
        <v>2</v>
      </c>
      <c r="I3" t="s">
        <v>9</v>
      </c>
      <c r="J3" t="s">
        <v>29</v>
      </c>
      <c r="K3" t="s">
        <v>11</v>
      </c>
      <c r="L3" t="s">
        <v>39</v>
      </c>
    </row>
    <row r="4" spans="1:12" x14ac:dyDescent="0.45">
      <c r="A4" t="str">
        <f t="shared" ref="A4:A9" si="0">IF(I4="ADSL","Subject","Data")</f>
        <v>Subject</v>
      </c>
      <c r="B4" t="s">
        <v>33</v>
      </c>
      <c r="C4" t="s">
        <v>34</v>
      </c>
      <c r="D4" t="s">
        <v>35</v>
      </c>
      <c r="E4" t="b">
        <v>0</v>
      </c>
      <c r="F4" t="s">
        <v>36</v>
      </c>
      <c r="G4" t="s">
        <v>37</v>
      </c>
      <c r="H4">
        <v>1</v>
      </c>
      <c r="I4" t="s">
        <v>9</v>
      </c>
      <c r="J4" t="s">
        <v>35</v>
      </c>
      <c r="K4" t="s">
        <v>11</v>
      </c>
      <c r="L4" t="s">
        <v>37</v>
      </c>
    </row>
    <row r="5" spans="1:12" x14ac:dyDescent="0.45">
      <c r="A5" t="str">
        <f t="shared" si="0"/>
        <v>Subject</v>
      </c>
      <c r="B5" t="s">
        <v>33</v>
      </c>
      <c r="C5" t="s">
        <v>34</v>
      </c>
      <c r="D5" t="s">
        <v>35</v>
      </c>
      <c r="E5" t="b">
        <v>0</v>
      </c>
      <c r="F5" t="s">
        <v>40</v>
      </c>
      <c r="G5" t="s">
        <v>42</v>
      </c>
      <c r="H5">
        <v>2</v>
      </c>
      <c r="I5" t="s">
        <v>9</v>
      </c>
      <c r="J5" t="s">
        <v>35</v>
      </c>
      <c r="K5" t="s">
        <v>11</v>
      </c>
      <c r="L5" t="s">
        <v>42</v>
      </c>
    </row>
    <row r="6" spans="1:12" x14ac:dyDescent="0.45">
      <c r="A6" t="str">
        <f t="shared" si="0"/>
        <v>Subject</v>
      </c>
      <c r="B6" t="s">
        <v>33</v>
      </c>
      <c r="C6" t="s">
        <v>34</v>
      </c>
      <c r="D6" t="s">
        <v>35</v>
      </c>
      <c r="E6" t="b">
        <v>0</v>
      </c>
      <c r="F6" t="s">
        <v>41</v>
      </c>
      <c r="G6" t="s">
        <v>43</v>
      </c>
      <c r="H6">
        <v>3</v>
      </c>
      <c r="I6" t="s">
        <v>9</v>
      </c>
      <c r="J6" t="s">
        <v>35</v>
      </c>
      <c r="K6" t="s">
        <v>11</v>
      </c>
      <c r="L6" t="s">
        <v>43</v>
      </c>
    </row>
    <row r="7" spans="1:12" x14ac:dyDescent="0.45">
      <c r="A7" t="str">
        <f t="shared" si="0"/>
        <v>Subject</v>
      </c>
      <c r="B7" t="s">
        <v>49</v>
      </c>
      <c r="C7" t="s">
        <v>45</v>
      </c>
      <c r="D7" t="s">
        <v>47</v>
      </c>
      <c r="E7" t="b">
        <v>0</v>
      </c>
      <c r="F7" t="s">
        <v>159</v>
      </c>
      <c r="G7" t="s">
        <v>46</v>
      </c>
      <c r="H7">
        <v>1</v>
      </c>
      <c r="I7" t="s">
        <v>9</v>
      </c>
      <c r="J7" t="s">
        <v>47</v>
      </c>
      <c r="K7" t="s">
        <v>11</v>
      </c>
      <c r="L7" t="s">
        <v>48</v>
      </c>
    </row>
    <row r="8" spans="1:12" x14ac:dyDescent="0.45">
      <c r="A8" t="str">
        <f t="shared" si="0"/>
        <v>Subject</v>
      </c>
      <c r="B8" t="s">
        <v>49</v>
      </c>
      <c r="C8" t="s">
        <v>45</v>
      </c>
      <c r="D8" t="s">
        <v>47</v>
      </c>
      <c r="E8" t="b">
        <v>0</v>
      </c>
      <c r="F8" t="s">
        <v>160</v>
      </c>
      <c r="G8" t="s">
        <v>92</v>
      </c>
      <c r="H8">
        <v>2</v>
      </c>
      <c r="I8" t="s">
        <v>9</v>
      </c>
      <c r="J8" t="s">
        <v>47</v>
      </c>
      <c r="K8" t="s">
        <v>44</v>
      </c>
      <c r="L8" t="s">
        <v>93</v>
      </c>
    </row>
    <row r="9" spans="1:12" x14ac:dyDescent="0.45">
      <c r="A9" t="str">
        <f t="shared" si="0"/>
        <v>Subject</v>
      </c>
      <c r="B9" t="s">
        <v>50</v>
      </c>
      <c r="C9" t="s">
        <v>51</v>
      </c>
      <c r="D9" t="s">
        <v>52</v>
      </c>
      <c r="E9" t="b">
        <v>0</v>
      </c>
      <c r="F9" t="s">
        <v>170</v>
      </c>
      <c r="G9" t="s">
        <v>94</v>
      </c>
      <c r="H9">
        <v>1</v>
      </c>
      <c r="I9" t="s">
        <v>9</v>
      </c>
      <c r="J9" t="s">
        <v>52</v>
      </c>
      <c r="K9" t="s">
        <v>11</v>
      </c>
      <c r="L9" t="s">
        <v>206</v>
      </c>
    </row>
    <row r="10" spans="1:12" x14ac:dyDescent="0.45">
      <c r="A10" t="str">
        <f t="shared" ref="A10:A20" si="1">IF(I10="ADSL","Subject","Data")</f>
        <v>Subject</v>
      </c>
      <c r="B10" t="s">
        <v>50</v>
      </c>
      <c r="C10" t="s">
        <v>51</v>
      </c>
      <c r="D10" t="s">
        <v>52</v>
      </c>
      <c r="E10" t="b">
        <v>0</v>
      </c>
      <c r="F10" t="s">
        <v>171</v>
      </c>
      <c r="G10" t="s">
        <v>53</v>
      </c>
      <c r="H10">
        <v>2</v>
      </c>
      <c r="I10" t="s">
        <v>9</v>
      </c>
      <c r="J10" t="s">
        <v>52</v>
      </c>
      <c r="K10" t="s">
        <v>11</v>
      </c>
      <c r="L10" t="s">
        <v>207</v>
      </c>
    </row>
    <row r="11" spans="1:12" x14ac:dyDescent="0.45">
      <c r="A11" t="str">
        <f t="shared" si="1"/>
        <v>Subject</v>
      </c>
      <c r="B11" t="s">
        <v>50</v>
      </c>
      <c r="C11" t="s">
        <v>51</v>
      </c>
      <c r="D11" t="s">
        <v>52</v>
      </c>
      <c r="E11" t="b">
        <v>0</v>
      </c>
      <c r="F11" t="s">
        <v>172</v>
      </c>
      <c r="G11" t="s">
        <v>54</v>
      </c>
      <c r="H11">
        <v>3</v>
      </c>
      <c r="I11" t="s">
        <v>9</v>
      </c>
      <c r="J11" t="s">
        <v>52</v>
      </c>
      <c r="K11" t="s">
        <v>11</v>
      </c>
      <c r="L11" t="s">
        <v>208</v>
      </c>
    </row>
    <row r="12" spans="1:12" x14ac:dyDescent="0.45">
      <c r="A12" t="str">
        <f t="shared" si="1"/>
        <v>Subject</v>
      </c>
      <c r="B12" t="s">
        <v>50</v>
      </c>
      <c r="C12" t="s">
        <v>51</v>
      </c>
      <c r="D12" t="s">
        <v>52</v>
      </c>
      <c r="E12" t="b">
        <v>0</v>
      </c>
      <c r="F12" t="s">
        <v>173</v>
      </c>
      <c r="G12" t="s">
        <v>95</v>
      </c>
      <c r="H12">
        <v>4</v>
      </c>
      <c r="I12" t="s">
        <v>9</v>
      </c>
      <c r="J12" t="s">
        <v>52</v>
      </c>
      <c r="K12" t="s">
        <v>11</v>
      </c>
      <c r="L12" t="s">
        <v>209</v>
      </c>
    </row>
    <row r="13" spans="1:12" x14ac:dyDescent="0.45">
      <c r="A13" t="str">
        <f t="shared" si="1"/>
        <v>Subject</v>
      </c>
      <c r="B13" t="s">
        <v>50</v>
      </c>
      <c r="C13" t="s">
        <v>51</v>
      </c>
      <c r="D13" t="s">
        <v>52</v>
      </c>
      <c r="E13" t="b">
        <v>0</v>
      </c>
      <c r="F13" t="s">
        <v>174</v>
      </c>
      <c r="G13" t="s">
        <v>55</v>
      </c>
      <c r="H13">
        <v>5</v>
      </c>
      <c r="I13" t="s">
        <v>9</v>
      </c>
      <c r="J13" t="s">
        <v>52</v>
      </c>
      <c r="K13" t="s">
        <v>11</v>
      </c>
      <c r="L13" t="s">
        <v>210</v>
      </c>
    </row>
    <row r="14" spans="1:12" x14ac:dyDescent="0.45">
      <c r="A14" t="str">
        <f t="shared" si="1"/>
        <v>Subject</v>
      </c>
      <c r="B14" t="s">
        <v>50</v>
      </c>
      <c r="C14" t="s">
        <v>51</v>
      </c>
      <c r="D14" t="s">
        <v>52</v>
      </c>
      <c r="E14" t="b">
        <v>0</v>
      </c>
      <c r="F14" t="s">
        <v>175</v>
      </c>
      <c r="G14" t="s">
        <v>56</v>
      </c>
      <c r="H14">
        <v>6</v>
      </c>
      <c r="I14" t="s">
        <v>9</v>
      </c>
      <c r="J14" t="s">
        <v>52</v>
      </c>
      <c r="K14" t="s">
        <v>11</v>
      </c>
      <c r="L14" t="s">
        <v>211</v>
      </c>
    </row>
    <row r="15" spans="1:12" x14ac:dyDescent="0.45">
      <c r="A15" t="str">
        <f t="shared" si="1"/>
        <v>Subject</v>
      </c>
      <c r="B15" t="s">
        <v>50</v>
      </c>
      <c r="C15" t="s">
        <v>51</v>
      </c>
      <c r="D15" t="s">
        <v>52</v>
      </c>
      <c r="E15" t="b">
        <v>0</v>
      </c>
      <c r="F15" t="s">
        <v>176</v>
      </c>
      <c r="G15" t="s">
        <v>57</v>
      </c>
      <c r="H15">
        <v>7</v>
      </c>
      <c r="I15" t="s">
        <v>9</v>
      </c>
      <c r="J15" t="s">
        <v>52</v>
      </c>
      <c r="K15" t="s">
        <v>11</v>
      </c>
      <c r="L15" t="s">
        <v>212</v>
      </c>
    </row>
    <row r="16" spans="1:12" x14ac:dyDescent="0.45">
      <c r="A16" t="str">
        <f t="shared" si="1"/>
        <v>Subject</v>
      </c>
      <c r="B16" t="s">
        <v>50</v>
      </c>
      <c r="C16" t="s">
        <v>51</v>
      </c>
      <c r="D16" t="s">
        <v>52</v>
      </c>
      <c r="E16" t="b">
        <v>0</v>
      </c>
      <c r="F16" t="s">
        <v>177</v>
      </c>
      <c r="G16" t="s">
        <v>58</v>
      </c>
      <c r="H16">
        <v>8</v>
      </c>
      <c r="I16" t="s">
        <v>9</v>
      </c>
      <c r="J16" t="s">
        <v>52</v>
      </c>
      <c r="K16" t="s">
        <v>11</v>
      </c>
      <c r="L16" t="s">
        <v>213</v>
      </c>
    </row>
    <row r="17" spans="1:12" x14ac:dyDescent="0.45">
      <c r="A17" t="str">
        <f t="shared" si="1"/>
        <v>Subject</v>
      </c>
      <c r="B17" t="s">
        <v>50</v>
      </c>
      <c r="C17" t="s">
        <v>51</v>
      </c>
      <c r="D17" t="s">
        <v>52</v>
      </c>
      <c r="E17" t="b">
        <v>0</v>
      </c>
      <c r="F17" t="s">
        <v>178</v>
      </c>
      <c r="G17" t="s">
        <v>59</v>
      </c>
      <c r="H17">
        <v>9</v>
      </c>
      <c r="I17" t="s">
        <v>9</v>
      </c>
      <c r="J17" t="s">
        <v>52</v>
      </c>
      <c r="K17" t="s">
        <v>11</v>
      </c>
      <c r="L17" t="s">
        <v>214</v>
      </c>
    </row>
    <row r="18" spans="1:12" x14ac:dyDescent="0.45">
      <c r="A18" t="str">
        <f t="shared" si="1"/>
        <v>Subject</v>
      </c>
      <c r="B18" t="s">
        <v>98</v>
      </c>
      <c r="C18" t="s">
        <v>99</v>
      </c>
      <c r="D18" t="s">
        <v>100</v>
      </c>
      <c r="E18" t="b">
        <v>0</v>
      </c>
      <c r="F18" t="s">
        <v>166</v>
      </c>
      <c r="G18" t="s">
        <v>96</v>
      </c>
      <c r="H18">
        <v>1</v>
      </c>
      <c r="I18" t="s">
        <v>9</v>
      </c>
      <c r="J18" t="s">
        <v>100</v>
      </c>
      <c r="K18" t="s">
        <v>11</v>
      </c>
      <c r="L18" t="s">
        <v>215</v>
      </c>
    </row>
    <row r="19" spans="1:12" x14ac:dyDescent="0.45">
      <c r="A19" t="str">
        <f t="shared" si="1"/>
        <v>Subject</v>
      </c>
      <c r="B19" t="s">
        <v>98</v>
      </c>
      <c r="C19" t="s">
        <v>99</v>
      </c>
      <c r="D19" t="s">
        <v>100</v>
      </c>
      <c r="E19" t="b">
        <v>0</v>
      </c>
      <c r="F19" t="s">
        <v>167</v>
      </c>
      <c r="G19" t="s">
        <v>97</v>
      </c>
      <c r="H19">
        <v>2</v>
      </c>
      <c r="I19" t="s">
        <v>9</v>
      </c>
      <c r="J19" t="s">
        <v>100</v>
      </c>
      <c r="K19" t="s">
        <v>11</v>
      </c>
      <c r="L19" t="s">
        <v>216</v>
      </c>
    </row>
    <row r="20" spans="1:12" x14ac:dyDescent="0.45">
      <c r="A20" t="str">
        <f t="shared" si="1"/>
        <v>Data</v>
      </c>
      <c r="B20" t="s">
        <v>114</v>
      </c>
      <c r="C20" t="s">
        <v>115</v>
      </c>
      <c r="D20" t="s">
        <v>116</v>
      </c>
      <c r="E20" t="b">
        <v>1</v>
      </c>
    </row>
    <row r="21" spans="1:12" x14ac:dyDescent="0.45">
      <c r="A21" t="str">
        <f t="shared" ref="A21" si="2">IF(I21="ADSL","Subject","Data")</f>
        <v>Data</v>
      </c>
      <c r="B21" t="s">
        <v>117</v>
      </c>
      <c r="C21" t="s">
        <v>118</v>
      </c>
      <c r="D21" t="s">
        <v>119</v>
      </c>
      <c r="E21" t="b">
        <v>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203C-D8B1-4020-B955-08EA542F4944}">
  <sheetPr codeName="Sheet5"/>
  <dimension ref="A1:K32"/>
  <sheetViews>
    <sheetView workbookViewId="0"/>
  </sheetViews>
  <sheetFormatPr defaultRowHeight="14.25" x14ac:dyDescent="0.45"/>
  <cols>
    <col min="1" max="1" width="19.59765625" bestFit="1" customWidth="1"/>
    <col min="2" max="2" width="35.265625" customWidth="1"/>
    <col min="3" max="3" width="35.796875" bestFit="1" customWidth="1"/>
    <col min="4" max="4" width="72.33203125" bestFit="1" customWidth="1"/>
    <col min="5" max="5" width="26" bestFit="1" customWidth="1"/>
    <col min="6" max="6" width="23" bestFit="1" customWidth="1"/>
    <col min="7" max="7" width="23" customWidth="1"/>
    <col min="8" max="8" width="13.19921875" bestFit="1" customWidth="1"/>
    <col min="9" max="9" width="22" customWidth="1"/>
    <col min="10" max="10" width="33.53125" bestFit="1" customWidth="1"/>
    <col min="11" max="11" width="26.9296875" customWidth="1"/>
  </cols>
  <sheetData>
    <row r="1" spans="1:11" x14ac:dyDescent="0.45">
      <c r="A1" s="2" t="s">
        <v>0</v>
      </c>
      <c r="B1" s="2" t="s">
        <v>69</v>
      </c>
      <c r="C1" s="2" t="s">
        <v>1</v>
      </c>
      <c r="D1" s="2" t="s">
        <v>70</v>
      </c>
      <c r="E1" s="2" t="s">
        <v>71</v>
      </c>
      <c r="F1" s="2" t="s">
        <v>72</v>
      </c>
      <c r="G1" s="2" t="s">
        <v>200</v>
      </c>
      <c r="H1" s="2" t="s">
        <v>73</v>
      </c>
      <c r="I1" s="2" t="s">
        <v>74</v>
      </c>
      <c r="J1" s="2" t="s">
        <v>145</v>
      </c>
      <c r="K1" s="2" t="s">
        <v>146</v>
      </c>
    </row>
    <row r="2" spans="1:11" x14ac:dyDescent="0.45">
      <c r="A2" t="s">
        <v>132</v>
      </c>
      <c r="B2" t="s">
        <v>127</v>
      </c>
      <c r="C2" t="s">
        <v>128</v>
      </c>
      <c r="D2" t="s">
        <v>129</v>
      </c>
      <c r="E2" t="s">
        <v>149</v>
      </c>
      <c r="F2" t="s">
        <v>87</v>
      </c>
      <c r="G2">
        <v>1</v>
      </c>
      <c r="H2" t="s">
        <v>75</v>
      </c>
      <c r="I2" t="s">
        <v>140</v>
      </c>
    </row>
    <row r="3" spans="1:11" x14ac:dyDescent="0.45">
      <c r="A3" t="s">
        <v>130</v>
      </c>
      <c r="B3" t="s">
        <v>102</v>
      </c>
      <c r="C3" t="s">
        <v>126</v>
      </c>
      <c r="D3" t="s">
        <v>104</v>
      </c>
      <c r="E3" t="s">
        <v>150</v>
      </c>
      <c r="F3" t="s">
        <v>83</v>
      </c>
      <c r="G3">
        <v>1</v>
      </c>
      <c r="H3" t="s">
        <v>75</v>
      </c>
      <c r="I3" t="s">
        <v>141</v>
      </c>
    </row>
    <row r="4" spans="1:11" x14ac:dyDescent="0.45">
      <c r="A4" t="s">
        <v>130</v>
      </c>
      <c r="B4" t="s">
        <v>102</v>
      </c>
      <c r="C4" t="s">
        <v>126</v>
      </c>
      <c r="D4" t="s">
        <v>104</v>
      </c>
      <c r="E4" t="s">
        <v>151</v>
      </c>
      <c r="F4" t="s">
        <v>76</v>
      </c>
      <c r="G4">
        <v>2</v>
      </c>
      <c r="H4" t="s">
        <v>76</v>
      </c>
      <c r="I4" t="s">
        <v>142</v>
      </c>
    </row>
    <row r="5" spans="1:11" x14ac:dyDescent="0.45">
      <c r="A5" t="s">
        <v>130</v>
      </c>
      <c r="B5" t="s">
        <v>102</v>
      </c>
      <c r="C5" t="s">
        <v>126</v>
      </c>
      <c r="D5" t="s">
        <v>104</v>
      </c>
      <c r="E5" t="s">
        <v>152</v>
      </c>
      <c r="F5" t="s">
        <v>84</v>
      </c>
      <c r="G5">
        <v>3</v>
      </c>
      <c r="H5" t="s">
        <v>77</v>
      </c>
      <c r="I5" t="s">
        <v>144</v>
      </c>
    </row>
    <row r="6" spans="1:11" x14ac:dyDescent="0.45">
      <c r="A6" t="s">
        <v>130</v>
      </c>
      <c r="B6" t="s">
        <v>102</v>
      </c>
      <c r="C6" t="s">
        <v>126</v>
      </c>
      <c r="D6" t="s">
        <v>104</v>
      </c>
      <c r="E6" t="s">
        <v>153</v>
      </c>
      <c r="F6" t="s">
        <v>78</v>
      </c>
      <c r="G6">
        <v>4</v>
      </c>
      <c r="H6" t="s">
        <v>78</v>
      </c>
      <c r="I6" t="s">
        <v>142</v>
      </c>
    </row>
    <row r="7" spans="1:11" x14ac:dyDescent="0.45">
      <c r="A7" t="s">
        <v>130</v>
      </c>
      <c r="B7" t="s">
        <v>102</v>
      </c>
      <c r="C7" t="s">
        <v>126</v>
      </c>
      <c r="D7" t="s">
        <v>104</v>
      </c>
      <c r="E7" t="s">
        <v>154</v>
      </c>
      <c r="F7" t="s">
        <v>90</v>
      </c>
      <c r="G7">
        <v>5</v>
      </c>
      <c r="H7" t="s">
        <v>79</v>
      </c>
      <c r="I7" t="s">
        <v>142</v>
      </c>
    </row>
    <row r="8" spans="1:11" x14ac:dyDescent="0.45">
      <c r="A8" t="s">
        <v>130</v>
      </c>
      <c r="B8" t="s">
        <v>102</v>
      </c>
      <c r="C8" t="s">
        <v>126</v>
      </c>
      <c r="D8" t="s">
        <v>104</v>
      </c>
      <c r="E8" t="s">
        <v>155</v>
      </c>
      <c r="F8" t="s">
        <v>91</v>
      </c>
      <c r="G8">
        <v>6</v>
      </c>
      <c r="H8" t="s">
        <v>80</v>
      </c>
      <c r="I8" t="s">
        <v>142</v>
      </c>
    </row>
    <row r="9" spans="1:11" x14ac:dyDescent="0.45">
      <c r="A9" t="s">
        <v>130</v>
      </c>
      <c r="B9" t="s">
        <v>102</v>
      </c>
      <c r="C9" t="s">
        <v>126</v>
      </c>
      <c r="D9" t="s">
        <v>104</v>
      </c>
      <c r="E9" t="s">
        <v>156</v>
      </c>
      <c r="F9" t="s">
        <v>85</v>
      </c>
      <c r="G9">
        <v>7</v>
      </c>
      <c r="H9" t="s">
        <v>81</v>
      </c>
      <c r="I9" t="s">
        <v>141</v>
      </c>
    </row>
    <row r="10" spans="1:11" x14ac:dyDescent="0.45">
      <c r="A10" t="s">
        <v>130</v>
      </c>
      <c r="B10" t="s">
        <v>102</v>
      </c>
      <c r="C10" t="s">
        <v>126</v>
      </c>
      <c r="D10" t="s">
        <v>104</v>
      </c>
      <c r="E10" t="s">
        <v>157</v>
      </c>
      <c r="F10" t="s">
        <v>86</v>
      </c>
      <c r="G10">
        <v>8</v>
      </c>
      <c r="H10" t="s">
        <v>82</v>
      </c>
      <c r="I10" t="s">
        <v>141</v>
      </c>
    </row>
    <row r="11" spans="1:11" x14ac:dyDescent="0.45">
      <c r="A11" t="s">
        <v>133</v>
      </c>
      <c r="B11" t="s">
        <v>127</v>
      </c>
      <c r="C11" t="s">
        <v>128</v>
      </c>
      <c r="D11" t="s">
        <v>129</v>
      </c>
      <c r="E11" t="s">
        <v>158</v>
      </c>
      <c r="F11" t="s">
        <v>87</v>
      </c>
      <c r="G11">
        <v>1</v>
      </c>
      <c r="H11" t="s">
        <v>75</v>
      </c>
      <c r="I11" t="s">
        <v>141</v>
      </c>
    </row>
    <row r="12" spans="1:11" x14ac:dyDescent="0.45">
      <c r="A12" t="s">
        <v>133</v>
      </c>
      <c r="B12" t="s">
        <v>127</v>
      </c>
      <c r="C12" t="s">
        <v>128</v>
      </c>
      <c r="D12" t="s">
        <v>129</v>
      </c>
      <c r="E12" t="s">
        <v>161</v>
      </c>
      <c r="F12" t="s">
        <v>88</v>
      </c>
      <c r="G12">
        <v>2</v>
      </c>
      <c r="H12" t="s">
        <v>89</v>
      </c>
      <c r="I12" t="s">
        <v>143</v>
      </c>
      <c r="J12" t="s">
        <v>158</v>
      </c>
      <c r="K12" t="s">
        <v>149</v>
      </c>
    </row>
    <row r="13" spans="1:11" x14ac:dyDescent="0.45">
      <c r="A13" t="s">
        <v>134</v>
      </c>
      <c r="B13" t="s">
        <v>127</v>
      </c>
      <c r="C13" t="s">
        <v>128</v>
      </c>
      <c r="D13" t="s">
        <v>129</v>
      </c>
      <c r="E13" t="s">
        <v>162</v>
      </c>
      <c r="F13" t="s">
        <v>87</v>
      </c>
      <c r="G13">
        <v>1</v>
      </c>
      <c r="H13" t="s">
        <v>75</v>
      </c>
      <c r="I13" t="s">
        <v>141</v>
      </c>
    </row>
    <row r="14" spans="1:11" x14ac:dyDescent="0.45">
      <c r="A14" t="s">
        <v>134</v>
      </c>
      <c r="B14" t="s">
        <v>127</v>
      </c>
      <c r="C14" t="s">
        <v>128</v>
      </c>
      <c r="D14" t="s">
        <v>129</v>
      </c>
      <c r="E14" t="s">
        <v>164</v>
      </c>
      <c r="F14" t="s">
        <v>88</v>
      </c>
      <c r="G14">
        <v>2</v>
      </c>
      <c r="H14" t="s">
        <v>89</v>
      </c>
      <c r="I14" t="s">
        <v>143</v>
      </c>
      <c r="J14" t="s">
        <v>162</v>
      </c>
      <c r="K14" t="s">
        <v>149</v>
      </c>
    </row>
    <row r="15" spans="1:11" x14ac:dyDescent="0.45">
      <c r="A15" t="s">
        <v>135</v>
      </c>
      <c r="B15" t="s">
        <v>127</v>
      </c>
      <c r="C15" t="s">
        <v>128</v>
      </c>
      <c r="D15" t="s">
        <v>129</v>
      </c>
      <c r="E15" t="s">
        <v>165</v>
      </c>
      <c r="F15" t="s">
        <v>87</v>
      </c>
      <c r="G15">
        <v>1</v>
      </c>
      <c r="H15" t="s">
        <v>75</v>
      </c>
      <c r="I15" t="s">
        <v>141</v>
      </c>
    </row>
    <row r="16" spans="1:11" x14ac:dyDescent="0.45">
      <c r="A16" t="s">
        <v>135</v>
      </c>
      <c r="B16" t="s">
        <v>127</v>
      </c>
      <c r="C16" t="s">
        <v>128</v>
      </c>
      <c r="D16" t="s">
        <v>129</v>
      </c>
      <c r="E16" t="s">
        <v>168</v>
      </c>
      <c r="F16" t="s">
        <v>88</v>
      </c>
      <c r="G16">
        <v>2</v>
      </c>
      <c r="H16" t="s">
        <v>89</v>
      </c>
      <c r="I16" t="s">
        <v>143</v>
      </c>
      <c r="J16" t="s">
        <v>165</v>
      </c>
      <c r="K16" t="s">
        <v>149</v>
      </c>
    </row>
    <row r="17" spans="1:11" x14ac:dyDescent="0.45">
      <c r="A17" t="s">
        <v>136</v>
      </c>
      <c r="B17" t="s">
        <v>127</v>
      </c>
      <c r="C17" t="s">
        <v>128</v>
      </c>
      <c r="D17" t="s">
        <v>129</v>
      </c>
      <c r="E17" t="s">
        <v>169</v>
      </c>
      <c r="F17" t="s">
        <v>87</v>
      </c>
      <c r="G17">
        <v>1</v>
      </c>
      <c r="H17" t="s">
        <v>75</v>
      </c>
      <c r="I17" t="s">
        <v>141</v>
      </c>
    </row>
    <row r="18" spans="1:11" x14ac:dyDescent="0.45">
      <c r="A18" t="s">
        <v>136</v>
      </c>
      <c r="B18" t="s">
        <v>127</v>
      </c>
      <c r="C18" t="s">
        <v>128</v>
      </c>
      <c r="D18" t="s">
        <v>129</v>
      </c>
      <c r="E18" t="s">
        <v>179</v>
      </c>
      <c r="F18" t="s">
        <v>88</v>
      </c>
      <c r="G18">
        <v>2</v>
      </c>
      <c r="H18" t="s">
        <v>89</v>
      </c>
      <c r="I18" t="s">
        <v>143</v>
      </c>
      <c r="J18" t="s">
        <v>169</v>
      </c>
      <c r="K18" t="s">
        <v>149</v>
      </c>
    </row>
    <row r="19" spans="1:11" x14ac:dyDescent="0.45">
      <c r="A19" t="s">
        <v>131</v>
      </c>
      <c r="B19" t="s">
        <v>102</v>
      </c>
      <c r="C19" t="s">
        <v>126</v>
      </c>
      <c r="D19" t="s">
        <v>104</v>
      </c>
      <c r="E19" t="s">
        <v>180</v>
      </c>
      <c r="F19" t="s">
        <v>83</v>
      </c>
      <c r="G19">
        <v>1</v>
      </c>
      <c r="H19" t="s">
        <v>75</v>
      </c>
      <c r="I19" t="s">
        <v>141</v>
      </c>
    </row>
    <row r="20" spans="1:11" x14ac:dyDescent="0.45">
      <c r="A20" t="s">
        <v>131</v>
      </c>
      <c r="B20" t="s">
        <v>102</v>
      </c>
      <c r="C20" t="s">
        <v>126</v>
      </c>
      <c r="D20" t="s">
        <v>104</v>
      </c>
      <c r="E20" t="s">
        <v>181</v>
      </c>
      <c r="F20" t="s">
        <v>76</v>
      </c>
      <c r="G20">
        <v>2</v>
      </c>
      <c r="H20" t="s">
        <v>76</v>
      </c>
      <c r="I20" t="s">
        <v>142</v>
      </c>
    </row>
    <row r="21" spans="1:11" x14ac:dyDescent="0.45">
      <c r="A21" t="s">
        <v>131</v>
      </c>
      <c r="B21" t="s">
        <v>102</v>
      </c>
      <c r="C21" t="s">
        <v>126</v>
      </c>
      <c r="D21" t="s">
        <v>104</v>
      </c>
      <c r="E21" t="s">
        <v>182</v>
      </c>
      <c r="F21" t="s">
        <v>84</v>
      </c>
      <c r="G21">
        <v>3</v>
      </c>
      <c r="H21" t="s">
        <v>77</v>
      </c>
      <c r="I21" t="s">
        <v>144</v>
      </c>
    </row>
    <row r="22" spans="1:11" x14ac:dyDescent="0.45">
      <c r="A22" t="s">
        <v>131</v>
      </c>
      <c r="B22" t="s">
        <v>102</v>
      </c>
      <c r="C22" t="s">
        <v>126</v>
      </c>
      <c r="D22" t="s">
        <v>104</v>
      </c>
      <c r="E22" t="s">
        <v>183</v>
      </c>
      <c r="F22" t="s">
        <v>78</v>
      </c>
      <c r="G22">
        <v>4</v>
      </c>
      <c r="H22" t="s">
        <v>78</v>
      </c>
      <c r="I22" t="s">
        <v>142</v>
      </c>
    </row>
    <row r="23" spans="1:11" x14ac:dyDescent="0.45">
      <c r="A23" t="s">
        <v>131</v>
      </c>
      <c r="B23" t="s">
        <v>102</v>
      </c>
      <c r="C23" t="s">
        <v>126</v>
      </c>
      <c r="D23" t="s">
        <v>104</v>
      </c>
      <c r="E23" t="s">
        <v>184</v>
      </c>
      <c r="F23" t="s">
        <v>90</v>
      </c>
      <c r="G23">
        <v>5</v>
      </c>
      <c r="H23" t="s">
        <v>79</v>
      </c>
      <c r="I23" t="s">
        <v>142</v>
      </c>
    </row>
    <row r="24" spans="1:11" x14ac:dyDescent="0.45">
      <c r="A24" t="s">
        <v>131</v>
      </c>
      <c r="B24" t="s">
        <v>102</v>
      </c>
      <c r="C24" t="s">
        <v>126</v>
      </c>
      <c r="D24" t="s">
        <v>104</v>
      </c>
      <c r="E24" t="s">
        <v>185</v>
      </c>
      <c r="F24" t="s">
        <v>91</v>
      </c>
      <c r="G24">
        <v>6</v>
      </c>
      <c r="H24" t="s">
        <v>80</v>
      </c>
      <c r="I24" t="s">
        <v>142</v>
      </c>
    </row>
    <row r="25" spans="1:11" x14ac:dyDescent="0.45">
      <c r="A25" t="s">
        <v>131</v>
      </c>
      <c r="B25" t="s">
        <v>102</v>
      </c>
      <c r="C25" t="s">
        <v>126</v>
      </c>
      <c r="D25" t="s">
        <v>104</v>
      </c>
      <c r="E25" t="s">
        <v>186</v>
      </c>
      <c r="F25" t="s">
        <v>85</v>
      </c>
      <c r="G25">
        <v>7</v>
      </c>
      <c r="H25" t="s">
        <v>81</v>
      </c>
      <c r="I25" t="s">
        <v>141</v>
      </c>
    </row>
    <row r="26" spans="1:11" x14ac:dyDescent="0.45">
      <c r="A26" t="s">
        <v>131</v>
      </c>
      <c r="B26" t="s">
        <v>102</v>
      </c>
      <c r="C26" t="s">
        <v>126</v>
      </c>
      <c r="D26" t="s">
        <v>104</v>
      </c>
      <c r="E26" t="s">
        <v>187</v>
      </c>
      <c r="F26" t="s">
        <v>86</v>
      </c>
      <c r="G26">
        <v>8</v>
      </c>
      <c r="H26" t="s">
        <v>82</v>
      </c>
      <c r="I26" t="s">
        <v>141</v>
      </c>
    </row>
    <row r="27" spans="1:11" x14ac:dyDescent="0.45">
      <c r="A27" t="s">
        <v>137</v>
      </c>
      <c r="B27" t="s">
        <v>127</v>
      </c>
      <c r="C27" t="s">
        <v>128</v>
      </c>
      <c r="D27" t="s">
        <v>129</v>
      </c>
      <c r="E27" t="s">
        <v>188</v>
      </c>
      <c r="F27" t="s">
        <v>87</v>
      </c>
      <c r="G27">
        <v>1</v>
      </c>
      <c r="H27" t="s">
        <v>75</v>
      </c>
      <c r="I27" t="s">
        <v>141</v>
      </c>
    </row>
    <row r="28" spans="1:11" x14ac:dyDescent="0.45">
      <c r="A28" t="s">
        <v>137</v>
      </c>
      <c r="B28" t="s">
        <v>127</v>
      </c>
      <c r="C28" t="s">
        <v>128</v>
      </c>
      <c r="D28" t="s">
        <v>129</v>
      </c>
      <c r="E28" t="s">
        <v>189</v>
      </c>
      <c r="F28" t="s">
        <v>88</v>
      </c>
      <c r="G28">
        <v>2</v>
      </c>
      <c r="H28" t="s">
        <v>89</v>
      </c>
      <c r="I28" t="s">
        <v>143</v>
      </c>
      <c r="J28" t="s">
        <v>188</v>
      </c>
      <c r="K28" t="s">
        <v>149</v>
      </c>
    </row>
    <row r="29" spans="1:11" x14ac:dyDescent="0.45">
      <c r="A29" t="s">
        <v>138</v>
      </c>
      <c r="B29" t="s">
        <v>127</v>
      </c>
      <c r="C29" t="s">
        <v>128</v>
      </c>
      <c r="D29" t="s">
        <v>129</v>
      </c>
      <c r="E29" t="s">
        <v>190</v>
      </c>
      <c r="F29" t="s">
        <v>87</v>
      </c>
      <c r="G29">
        <v>1</v>
      </c>
      <c r="H29" t="s">
        <v>75</v>
      </c>
      <c r="I29" t="s">
        <v>141</v>
      </c>
    </row>
    <row r="30" spans="1:11" x14ac:dyDescent="0.45">
      <c r="A30" t="s">
        <v>138</v>
      </c>
      <c r="B30" t="s">
        <v>127</v>
      </c>
      <c r="C30" t="s">
        <v>128</v>
      </c>
      <c r="D30" t="s">
        <v>129</v>
      </c>
      <c r="E30" t="s">
        <v>191</v>
      </c>
      <c r="F30" t="s">
        <v>88</v>
      </c>
      <c r="G30">
        <v>2</v>
      </c>
      <c r="H30" t="s">
        <v>89</v>
      </c>
      <c r="I30" t="s">
        <v>143</v>
      </c>
      <c r="J30" t="s">
        <v>190</v>
      </c>
      <c r="K30" t="s">
        <v>149</v>
      </c>
    </row>
    <row r="31" spans="1:11" x14ac:dyDescent="0.45">
      <c r="A31" t="s">
        <v>139</v>
      </c>
      <c r="B31" t="s">
        <v>127</v>
      </c>
      <c r="C31" t="s">
        <v>128</v>
      </c>
      <c r="D31" t="s">
        <v>129</v>
      </c>
      <c r="E31" t="s">
        <v>192</v>
      </c>
      <c r="F31" t="s">
        <v>87</v>
      </c>
      <c r="G31">
        <v>1</v>
      </c>
      <c r="H31" t="s">
        <v>75</v>
      </c>
      <c r="I31" t="s">
        <v>141</v>
      </c>
    </row>
    <row r="32" spans="1:11" x14ac:dyDescent="0.45">
      <c r="A32" t="s">
        <v>139</v>
      </c>
      <c r="B32" t="s">
        <v>127</v>
      </c>
      <c r="C32" t="s">
        <v>128</v>
      </c>
      <c r="D32" t="s">
        <v>129</v>
      </c>
      <c r="E32" t="s">
        <v>193</v>
      </c>
      <c r="F32" t="s">
        <v>88</v>
      </c>
      <c r="G32">
        <v>2</v>
      </c>
      <c r="H32" t="s">
        <v>89</v>
      </c>
      <c r="I32" t="s">
        <v>143</v>
      </c>
      <c r="J32" t="s">
        <v>192</v>
      </c>
      <c r="K32" t="s">
        <v>149</v>
      </c>
    </row>
  </sheetData>
  <sortState xmlns:xlrd2="http://schemas.microsoft.com/office/spreadsheetml/2017/richdata2" ref="A2:J32">
    <sortCondition ref="A2:A32"/>
    <sortCondition ref="G2:G3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806F-07BC-44FD-839E-73D40D8773BC}">
  <sheetPr codeName="Sheet7"/>
  <dimension ref="A1:O143"/>
  <sheetViews>
    <sheetView workbookViewId="0"/>
  </sheetViews>
  <sheetFormatPr defaultRowHeight="14.25" x14ac:dyDescent="0.45"/>
  <cols>
    <col min="1" max="1" width="18.3984375" bestFit="1" customWidth="1"/>
    <col min="2" max="2" width="23.53125" style="4" bestFit="1" customWidth="1"/>
    <col min="3" max="3" width="19.59765625" bestFit="1" customWidth="1"/>
    <col min="4" max="4" width="35.796875" style="4" bestFit="1" customWidth="1"/>
    <col min="5" max="5" width="26" bestFit="1" customWidth="1"/>
    <col min="6" max="6" width="14.19921875" style="4" bestFit="1" customWidth="1"/>
    <col min="7" max="7" width="14.19921875" style="4" customWidth="1"/>
    <col min="8" max="8" width="22.53125" bestFit="1" customWidth="1"/>
    <col min="9" max="9" width="22.53125" style="4" customWidth="1"/>
    <col min="10" max="10" width="23.53125" bestFit="1" customWidth="1"/>
    <col min="11" max="11" width="19.3984375" style="4" customWidth="1"/>
    <col min="12" max="12" width="19.3984375" bestFit="1" customWidth="1"/>
    <col min="13" max="13" width="19.3984375" style="4" customWidth="1"/>
    <col min="15" max="15" width="14.19921875" style="7" bestFit="1" customWidth="1"/>
  </cols>
  <sheetData>
    <row r="1" spans="1:15" x14ac:dyDescent="0.45">
      <c r="A1" s="2" t="s">
        <v>0</v>
      </c>
      <c r="B1" s="3" t="s">
        <v>277</v>
      </c>
      <c r="C1" s="2" t="s">
        <v>103</v>
      </c>
      <c r="D1" s="3" t="s">
        <v>201</v>
      </c>
      <c r="E1" s="2" t="s">
        <v>71</v>
      </c>
      <c r="F1" s="3" t="s">
        <v>73</v>
      </c>
      <c r="G1" s="3" t="s">
        <v>74</v>
      </c>
      <c r="H1" s="2" t="s">
        <v>194</v>
      </c>
      <c r="I1" s="3" t="s">
        <v>195</v>
      </c>
      <c r="J1" s="2" t="s">
        <v>196</v>
      </c>
      <c r="K1" s="3" t="s">
        <v>197</v>
      </c>
      <c r="L1" s="2" t="s">
        <v>198</v>
      </c>
      <c r="M1" s="3" t="s">
        <v>199</v>
      </c>
      <c r="N1" s="2" t="s">
        <v>147</v>
      </c>
      <c r="O1" s="6" t="s">
        <v>148</v>
      </c>
    </row>
    <row r="2" spans="1:15" x14ac:dyDescent="0.45">
      <c r="A2" t="s">
        <v>105</v>
      </c>
      <c r="B2" s="4" t="str" cm="1">
        <f t="array" ref="B2">_xlfn._xlws.FILTER(AnalysisSets!B:B,AnalysisSets!A:A=_xlfn._xlws.FILTER(Analyses!D:D,Analyses!A:A=AnalysisResults!A2,""),"")</f>
        <v>Safety Population</v>
      </c>
      <c r="C2" t="s">
        <v>132</v>
      </c>
      <c r="D2" s="4" t="str" cm="1">
        <f t="array" ref="D2">_xlfn.UNIQUE(_xlfn._xlws.FILTER(AnalysisMethods!$C$2:$C$32,AnalysisMethods!$A$2:$A$32=AnalysisResults!C2,""))</f>
        <v>Grouped summary of subjects</v>
      </c>
      <c r="E2" t="s">
        <v>149</v>
      </c>
      <c r="F2" s="4" t="str" cm="1">
        <f t="array" ref="F2">_xlfn._xlws.FILTER(AnalysisMethods!$H$2:$H$32,AnalysisMethods!$E$2:$E$32=AnalysisResults!E2,"")</f>
        <v>n</v>
      </c>
      <c r="G2" s="4" t="str" cm="1">
        <f t="array" ref="G2">_xlfn._xlws.FILTER(AnalysisMethods!$I$2:$I$32,AnalysisMethods!$E$2:$E$32=AnalysisResults!E2,"")</f>
        <v>(N=XX)</v>
      </c>
      <c r="H2" t="s">
        <v>36</v>
      </c>
      <c r="I2" s="4" t="str" cm="1">
        <f t="array" ref="I2">_xlfn._xlws.FILTER(AnalysisGroupings!$G$2:$G$21,AnalysisGroupings!$F$2:$F$21=AnalysisResults!H2,"")</f>
        <v>Placebo</v>
      </c>
      <c r="K2" s="4" t="str" cm="1">
        <f t="array" ref="K2">_xlfn._xlws.FILTER(AnalysisGroupings!$G$2:$G$21,(AnalysisGroupings!$F$2:$F$21=AnalysisResults!J2)*LEN(J2)&gt;0,"")</f>
        <v/>
      </c>
      <c r="M2" s="4" t="str" cm="1">
        <f t="array" ref="M2">_xlfn._xlws.FILTER(AnalysisGroupings!$G$2:$G$21,(AnalysisGroupings!$F$2:$F$21=AnalysisResults!L2)*LEN(L2)&gt;0,"")</f>
        <v/>
      </c>
      <c r="N2">
        <v>86</v>
      </c>
      <c r="O2" s="7" t="s">
        <v>280</v>
      </c>
    </row>
    <row r="3" spans="1:15" x14ac:dyDescent="0.45">
      <c r="A3" t="s">
        <v>105</v>
      </c>
      <c r="B3" s="4" t="str" cm="1">
        <f t="array" ref="B3">_xlfn._xlws.FILTER(AnalysisSets!B:B,AnalysisSets!A:A=_xlfn._xlws.FILTER(Analyses!D:D,Analyses!A:A=AnalysisResults!A3,""),"")</f>
        <v>Safety Population</v>
      </c>
      <c r="C3" t="s">
        <v>132</v>
      </c>
      <c r="D3" s="4" t="str" cm="1">
        <f t="array" ref="D3">_xlfn.UNIQUE(_xlfn._xlws.FILTER(AnalysisMethods!$C$2:$C$32,AnalysisMethods!$A$2:$A$32=AnalysisResults!C3,""))</f>
        <v>Grouped summary of subjects</v>
      </c>
      <c r="E3" t="s">
        <v>149</v>
      </c>
      <c r="F3" s="4" t="str" cm="1">
        <f t="array" ref="F3">_xlfn._xlws.FILTER(AnalysisMethods!$H$2:$H$32,AnalysisMethods!$E$2:$E$32=AnalysisResults!E3,"")</f>
        <v>n</v>
      </c>
      <c r="G3" s="4" t="str" cm="1">
        <f t="array" ref="G3">_xlfn._xlws.FILTER(AnalysisMethods!$I$2:$I$32,AnalysisMethods!$E$2:$E$32=AnalysisResults!E3,"")</f>
        <v>(N=XX)</v>
      </c>
      <c r="H3" t="s">
        <v>40</v>
      </c>
      <c r="I3" s="4" t="str" cm="1">
        <f t="array" ref="I3">_xlfn._xlws.FILTER(AnalysisGroupings!$G$2:$G$21,AnalysisGroupings!$F$2:$F$21=AnalysisResults!H3,"")</f>
        <v>Xanomeline Low Dose</v>
      </c>
      <c r="K3" s="4" t="str" cm="1">
        <f t="array" ref="K3">_xlfn._xlws.FILTER(AnalysisGroupings!$G$2:$G$21,(AnalysisGroupings!$F$2:$F$21=AnalysisResults!J3)*LEN(J3)&gt;0,"")</f>
        <v/>
      </c>
      <c r="M3" s="4" t="str" cm="1">
        <f t="array" ref="M3">_xlfn._xlws.FILTER(AnalysisGroupings!$G$2:$G$21,(AnalysisGroupings!$F$2:$F$21=AnalysisResults!L3)*LEN(L3)&gt;0,"")</f>
        <v/>
      </c>
      <c r="N3">
        <v>84</v>
      </c>
      <c r="O3" s="7" t="s">
        <v>281</v>
      </c>
    </row>
    <row r="4" spans="1:15" x14ac:dyDescent="0.45">
      <c r="A4" t="s">
        <v>105</v>
      </c>
      <c r="B4" s="4" t="str" cm="1">
        <f t="array" ref="B4">_xlfn._xlws.FILTER(AnalysisSets!B:B,AnalysisSets!A:A=_xlfn._xlws.FILTER(Analyses!D:D,Analyses!A:A=AnalysisResults!A4,""),"")</f>
        <v>Safety Population</v>
      </c>
      <c r="C4" t="s">
        <v>132</v>
      </c>
      <c r="D4" s="4" t="str" cm="1">
        <f t="array" ref="D4">_xlfn.UNIQUE(_xlfn._xlws.FILTER(AnalysisMethods!$C$2:$C$32,AnalysisMethods!$A$2:$A$32=AnalysisResults!C4,""))</f>
        <v>Grouped summary of subjects</v>
      </c>
      <c r="E4" t="s">
        <v>149</v>
      </c>
      <c r="F4" s="4" t="str" cm="1">
        <f t="array" ref="F4">_xlfn._xlws.FILTER(AnalysisMethods!$H$2:$H$32,AnalysisMethods!$E$2:$E$32=AnalysisResults!E4,"")</f>
        <v>n</v>
      </c>
      <c r="G4" s="4" t="str" cm="1">
        <f t="array" ref="G4">_xlfn._xlws.FILTER(AnalysisMethods!$I$2:$I$32,AnalysisMethods!$E$2:$E$32=AnalysisResults!E4,"")</f>
        <v>(N=XX)</v>
      </c>
      <c r="H4" t="s">
        <v>41</v>
      </c>
      <c r="I4" s="4" t="str" cm="1">
        <f t="array" ref="I4">_xlfn._xlws.FILTER(AnalysisGroupings!$G$2:$G$21,AnalysisGroupings!$F$2:$F$21=AnalysisResults!H4,"")</f>
        <v>Xanomeline High Dose</v>
      </c>
      <c r="K4" s="4" t="str" cm="1">
        <f t="array" ref="K4">_xlfn._xlws.FILTER(AnalysisGroupings!$G$2:$G$21,(AnalysisGroupings!$F$2:$F$21=AnalysisResults!J4)*LEN(J4)&gt;0,"")</f>
        <v/>
      </c>
      <c r="M4" s="4" t="str" cm="1">
        <f t="array" ref="M4">_xlfn._xlws.FILTER(AnalysisGroupings!$G$2:$G$21,(AnalysisGroupings!$F$2:$F$21=AnalysisResults!L4)*LEN(L4)&gt;0,"")</f>
        <v/>
      </c>
      <c r="N4">
        <v>84</v>
      </c>
      <c r="O4" s="7" t="s">
        <v>281</v>
      </c>
    </row>
    <row r="5" spans="1:15" x14ac:dyDescent="0.45">
      <c r="A5" t="s">
        <v>106</v>
      </c>
      <c r="B5" s="4" t="str" cm="1">
        <f t="array" ref="B5">_xlfn._xlws.FILTER(AnalysisSets!B:B,AnalysisSets!A:A=_xlfn._xlws.FILTER(Analyses!D:D,Analyses!A:A=AnalysisResults!A5,""),"")</f>
        <v>Safety Population</v>
      </c>
      <c r="C5" t="s">
        <v>130</v>
      </c>
      <c r="D5" s="4" t="str" cm="1">
        <f t="array" ref="D5">_xlfn.UNIQUE(_xlfn._xlws.FILTER(AnalysisMethods!$C$2:$C$32,AnalysisMethods!$A$2:$A$32=AnalysisResults!C5,""))</f>
        <v>Grouped summary of continuous variable</v>
      </c>
      <c r="E5" t="s">
        <v>150</v>
      </c>
      <c r="F5" s="4" t="str" cm="1">
        <f t="array" ref="F5">_xlfn._xlws.FILTER(AnalysisMethods!$H$2:$H$32,AnalysisMethods!$E$2:$E$32=AnalysisResults!E5,"")</f>
        <v>n</v>
      </c>
      <c r="G5" s="4" t="str" cm="1">
        <f t="array" ref="G5">_xlfn._xlws.FILTER(AnalysisMethods!$I$2:$I$32,AnalysisMethods!$E$2:$E$32=AnalysisResults!E5,"")</f>
        <v>XX</v>
      </c>
      <c r="H5" t="s">
        <v>36</v>
      </c>
      <c r="I5" s="4" t="str" cm="1">
        <f t="array" ref="I5">_xlfn._xlws.FILTER(AnalysisGroupings!$G$2:$G$21,AnalysisGroupings!$F$2:$F$21=AnalysisResults!H5,"")</f>
        <v>Placebo</v>
      </c>
      <c r="K5" s="4" t="str" cm="1">
        <f t="array" ref="K5">_xlfn._xlws.FILTER(AnalysisGroupings!$G$2:$G$21,(AnalysisGroupings!$F$2:$F$21=AnalysisResults!J5)*LEN(J5)&gt;0,"")</f>
        <v/>
      </c>
      <c r="M5" s="4" t="str" cm="1">
        <f t="array" ref="M5">_xlfn._xlws.FILTER(AnalysisGroupings!$G$2:$G$21,(AnalysisGroupings!$F$2:$F$21=AnalysisResults!L5)*LEN(L5)&gt;0,"")</f>
        <v/>
      </c>
      <c r="N5">
        <v>86</v>
      </c>
      <c r="O5" s="7" t="s">
        <v>282</v>
      </c>
    </row>
    <row r="6" spans="1:15" x14ac:dyDescent="0.45">
      <c r="A6" t="s">
        <v>106</v>
      </c>
      <c r="B6" s="4" t="str" cm="1">
        <f t="array" ref="B6">_xlfn._xlws.FILTER(AnalysisSets!B:B,AnalysisSets!A:A=_xlfn._xlws.FILTER(Analyses!D:D,Analyses!A:A=AnalysisResults!A6,""),"")</f>
        <v>Safety Population</v>
      </c>
      <c r="C6" t="s">
        <v>130</v>
      </c>
      <c r="D6" s="4" t="str" cm="1">
        <f t="array" ref="D6">_xlfn.UNIQUE(_xlfn._xlws.FILTER(AnalysisMethods!$C$2:$C$32,AnalysisMethods!$A$2:$A$32=AnalysisResults!C6,""))</f>
        <v>Grouped summary of continuous variable</v>
      </c>
      <c r="E6" t="s">
        <v>150</v>
      </c>
      <c r="F6" s="4" t="str" cm="1">
        <f t="array" ref="F6">_xlfn._xlws.FILTER(AnalysisMethods!$H$2:$H$32,AnalysisMethods!$E$2:$E$32=AnalysisResults!E6,"")</f>
        <v>n</v>
      </c>
      <c r="G6" s="4" t="str" cm="1">
        <f t="array" ref="G6">_xlfn._xlws.FILTER(AnalysisMethods!$I$2:$I$32,AnalysisMethods!$E$2:$E$32=AnalysisResults!E6,"")</f>
        <v>XX</v>
      </c>
      <c r="H6" t="s">
        <v>40</v>
      </c>
      <c r="I6" s="4" t="str" cm="1">
        <f t="array" ref="I6">_xlfn._xlws.FILTER(AnalysisGroupings!$G$2:$G$21,AnalysisGroupings!$F$2:$F$21=AnalysisResults!H6,"")</f>
        <v>Xanomeline Low Dose</v>
      </c>
      <c r="K6" s="4" t="str" cm="1">
        <f t="array" ref="K6">_xlfn._xlws.FILTER(AnalysisGroupings!$G$2:$G$21,(AnalysisGroupings!$F$2:$F$21=AnalysisResults!J6)*LEN(J6)&gt;0,"")</f>
        <v/>
      </c>
      <c r="M6" s="4" t="str" cm="1">
        <f t="array" ref="M6">_xlfn._xlws.FILTER(AnalysisGroupings!$G$2:$G$21,(AnalysisGroupings!$F$2:$F$21=AnalysisResults!L6)*LEN(L6)&gt;0,"")</f>
        <v/>
      </c>
      <c r="N6">
        <v>84</v>
      </c>
      <c r="O6" s="7" t="s">
        <v>283</v>
      </c>
    </row>
    <row r="7" spans="1:15" x14ac:dyDescent="0.45">
      <c r="A7" t="s">
        <v>106</v>
      </c>
      <c r="B7" s="4" t="str" cm="1">
        <f t="array" ref="B7">_xlfn._xlws.FILTER(AnalysisSets!B:B,AnalysisSets!A:A=_xlfn._xlws.FILTER(Analyses!D:D,Analyses!A:A=AnalysisResults!A7,""),"")</f>
        <v>Safety Population</v>
      </c>
      <c r="C7" t="s">
        <v>130</v>
      </c>
      <c r="D7" s="4" t="str" cm="1">
        <f t="array" ref="D7">_xlfn.UNIQUE(_xlfn._xlws.FILTER(AnalysisMethods!$C$2:$C$32,AnalysisMethods!$A$2:$A$32=AnalysisResults!C7,""))</f>
        <v>Grouped summary of continuous variable</v>
      </c>
      <c r="E7" t="s">
        <v>150</v>
      </c>
      <c r="F7" s="4" t="str" cm="1">
        <f t="array" ref="F7">_xlfn._xlws.FILTER(AnalysisMethods!$H$2:$H$32,AnalysisMethods!$E$2:$E$32=AnalysisResults!E7,"")</f>
        <v>n</v>
      </c>
      <c r="G7" s="4" t="str" cm="1">
        <f t="array" ref="G7">_xlfn._xlws.FILTER(AnalysisMethods!$I$2:$I$32,AnalysisMethods!$E$2:$E$32=AnalysisResults!E7,"")</f>
        <v>XX</v>
      </c>
      <c r="H7" t="s">
        <v>41</v>
      </c>
      <c r="I7" s="4" t="str" cm="1">
        <f t="array" ref="I7">_xlfn._xlws.FILTER(AnalysisGroupings!$G$2:$G$21,AnalysisGroupings!$F$2:$F$21=AnalysisResults!H7,"")</f>
        <v>Xanomeline High Dose</v>
      </c>
      <c r="K7" s="4" t="str" cm="1">
        <f t="array" ref="K7">_xlfn._xlws.FILTER(AnalysisGroupings!$G$2:$G$21,(AnalysisGroupings!$F$2:$F$21=AnalysisResults!J7)*LEN(J7)&gt;0,"")</f>
        <v/>
      </c>
      <c r="M7" s="4" t="str" cm="1">
        <f t="array" ref="M7">_xlfn._xlws.FILTER(AnalysisGroupings!$G$2:$G$21,(AnalysisGroupings!$F$2:$F$21=AnalysisResults!L7)*LEN(L7)&gt;0,"")</f>
        <v/>
      </c>
      <c r="N7">
        <v>84</v>
      </c>
      <c r="O7" s="7" t="s">
        <v>283</v>
      </c>
    </row>
    <row r="8" spans="1:15" x14ac:dyDescent="0.45">
      <c r="A8" t="s">
        <v>106</v>
      </c>
      <c r="B8" s="4" t="str" cm="1">
        <f t="array" ref="B8">_xlfn._xlws.FILTER(AnalysisSets!B:B,AnalysisSets!A:A=_xlfn._xlws.FILTER(Analyses!D:D,Analyses!A:A=AnalysisResults!A8,""),"")</f>
        <v>Safety Population</v>
      </c>
      <c r="C8" t="s">
        <v>130</v>
      </c>
      <c r="D8" s="4" t="str" cm="1">
        <f t="array" ref="D8">_xlfn.UNIQUE(_xlfn._xlws.FILTER(AnalysisMethods!$C$2:$C$32,AnalysisMethods!$A$2:$A$32=AnalysisResults!C8,""))</f>
        <v>Grouped summary of continuous variable</v>
      </c>
      <c r="E8" t="s">
        <v>151</v>
      </c>
      <c r="F8" s="4" t="str" cm="1">
        <f t="array" ref="F8">_xlfn._xlws.FILTER(AnalysisMethods!$H$2:$H$32,AnalysisMethods!$E$2:$E$32=AnalysisResults!E8,"")</f>
        <v>Mean</v>
      </c>
      <c r="G8" s="4" t="str" cm="1">
        <f t="array" ref="G8">_xlfn._xlws.FILTER(AnalysisMethods!$I$2:$I$32,AnalysisMethods!$E$2:$E$32=AnalysisResults!E8,"")</f>
        <v>XX.X</v>
      </c>
      <c r="H8" t="s">
        <v>36</v>
      </c>
      <c r="I8" s="4" t="str" cm="1">
        <f t="array" ref="I8">_xlfn._xlws.FILTER(AnalysisGroupings!$G$2:$G$21,AnalysisGroupings!$F$2:$F$21=AnalysisResults!H8,"")</f>
        <v>Placebo</v>
      </c>
      <c r="K8" s="4" t="str" cm="1">
        <f t="array" ref="K8">_xlfn._xlws.FILTER(AnalysisGroupings!$G$2:$G$21,(AnalysisGroupings!$F$2:$F$21=AnalysisResults!J8)*LEN(J8)&gt;0,"")</f>
        <v/>
      </c>
      <c r="M8" s="4" t="str" cm="1">
        <f t="array" ref="M8">_xlfn._xlws.FILTER(AnalysisGroupings!$G$2:$G$21,(AnalysisGroupings!$F$2:$F$21=AnalysisResults!L8)*LEN(L8)&gt;0,"")</f>
        <v/>
      </c>
      <c r="N8">
        <v>75.209302300000004</v>
      </c>
      <c r="O8" s="7" t="s">
        <v>284</v>
      </c>
    </row>
    <row r="9" spans="1:15" x14ac:dyDescent="0.45">
      <c r="A9" t="s">
        <v>106</v>
      </c>
      <c r="B9" s="4" t="str" cm="1">
        <f t="array" ref="B9">_xlfn._xlws.FILTER(AnalysisSets!B:B,AnalysisSets!A:A=_xlfn._xlws.FILTER(Analyses!D:D,Analyses!A:A=AnalysisResults!A9,""),"")</f>
        <v>Safety Population</v>
      </c>
      <c r="C9" t="s">
        <v>130</v>
      </c>
      <c r="D9" s="4" t="str" cm="1">
        <f t="array" ref="D9">_xlfn.UNIQUE(_xlfn._xlws.FILTER(AnalysisMethods!$C$2:$C$32,AnalysisMethods!$A$2:$A$32=AnalysisResults!C9,""))</f>
        <v>Grouped summary of continuous variable</v>
      </c>
      <c r="E9" t="s">
        <v>151</v>
      </c>
      <c r="F9" s="4" t="str" cm="1">
        <f t="array" ref="F9">_xlfn._xlws.FILTER(AnalysisMethods!$H$2:$H$32,AnalysisMethods!$E$2:$E$32=AnalysisResults!E9,"")</f>
        <v>Mean</v>
      </c>
      <c r="G9" s="4" t="str" cm="1">
        <f t="array" ref="G9">_xlfn._xlws.FILTER(AnalysisMethods!$I$2:$I$32,AnalysisMethods!$E$2:$E$32=AnalysisResults!E9,"")</f>
        <v>XX.X</v>
      </c>
      <c r="H9" t="s">
        <v>40</v>
      </c>
      <c r="I9" s="4" t="str" cm="1">
        <f t="array" ref="I9">_xlfn._xlws.FILTER(AnalysisGroupings!$G$2:$G$21,AnalysisGroupings!$F$2:$F$21=AnalysisResults!H9,"")</f>
        <v>Xanomeline Low Dose</v>
      </c>
      <c r="K9" s="4" t="str" cm="1">
        <f t="array" ref="K9">_xlfn._xlws.FILTER(AnalysisGroupings!$G$2:$G$21,(AnalysisGroupings!$F$2:$F$21=AnalysisResults!J9)*LEN(J9)&gt;0,"")</f>
        <v/>
      </c>
      <c r="M9" s="4" t="str" cm="1">
        <f t="array" ref="M9">_xlfn._xlws.FILTER(AnalysisGroupings!$G$2:$G$21,(AnalysisGroupings!$F$2:$F$21=AnalysisResults!L9)*LEN(L9)&gt;0,"")</f>
        <v/>
      </c>
      <c r="N9">
        <v>75.666666699999993</v>
      </c>
      <c r="O9" s="7" t="s">
        <v>285</v>
      </c>
    </row>
    <row r="10" spans="1:15" x14ac:dyDescent="0.45">
      <c r="A10" t="s">
        <v>106</v>
      </c>
      <c r="B10" s="4" t="str" cm="1">
        <f t="array" ref="B10">_xlfn._xlws.FILTER(AnalysisSets!B:B,AnalysisSets!A:A=_xlfn._xlws.FILTER(Analyses!D:D,Analyses!A:A=AnalysisResults!A10,""),"")</f>
        <v>Safety Population</v>
      </c>
      <c r="C10" t="s">
        <v>130</v>
      </c>
      <c r="D10" s="4" t="str" cm="1">
        <f t="array" ref="D10">_xlfn.UNIQUE(_xlfn._xlws.FILTER(AnalysisMethods!$C$2:$C$32,AnalysisMethods!$A$2:$A$32=AnalysisResults!C10,""))</f>
        <v>Grouped summary of continuous variable</v>
      </c>
      <c r="E10" t="s">
        <v>151</v>
      </c>
      <c r="F10" s="4" t="str" cm="1">
        <f t="array" ref="F10">_xlfn._xlws.FILTER(AnalysisMethods!$H$2:$H$32,AnalysisMethods!$E$2:$E$32=AnalysisResults!E10,"")</f>
        <v>Mean</v>
      </c>
      <c r="G10" s="4" t="str" cm="1">
        <f t="array" ref="G10">_xlfn._xlws.FILTER(AnalysisMethods!$I$2:$I$32,AnalysisMethods!$E$2:$E$32=AnalysisResults!E10,"")</f>
        <v>XX.X</v>
      </c>
      <c r="H10" t="s">
        <v>41</v>
      </c>
      <c r="I10" s="4" t="str" cm="1">
        <f t="array" ref="I10">_xlfn._xlws.FILTER(AnalysisGroupings!$G$2:$G$21,AnalysisGroupings!$F$2:$F$21=AnalysisResults!H10,"")</f>
        <v>Xanomeline High Dose</v>
      </c>
      <c r="K10" s="4" t="str" cm="1">
        <f t="array" ref="K10">_xlfn._xlws.FILTER(AnalysisGroupings!$G$2:$G$21,(AnalysisGroupings!$F$2:$F$21=AnalysisResults!J10)*LEN(J10)&gt;0,"")</f>
        <v/>
      </c>
      <c r="M10" s="4" t="str" cm="1">
        <f t="array" ref="M10">_xlfn._xlws.FILTER(AnalysisGroupings!$G$2:$G$21,(AnalysisGroupings!$F$2:$F$21=AnalysisResults!L10)*LEN(L10)&gt;0,"")</f>
        <v/>
      </c>
      <c r="N10">
        <v>74.380952399999998</v>
      </c>
      <c r="O10" s="7" t="s">
        <v>286</v>
      </c>
    </row>
    <row r="11" spans="1:15" x14ac:dyDescent="0.45">
      <c r="A11" t="s">
        <v>106</v>
      </c>
      <c r="B11" s="4" t="str" cm="1">
        <f t="array" ref="B11">_xlfn._xlws.FILTER(AnalysisSets!B:B,AnalysisSets!A:A=_xlfn._xlws.FILTER(Analyses!D:D,Analyses!A:A=AnalysisResults!A11,""),"")</f>
        <v>Safety Population</v>
      </c>
      <c r="C11" t="s">
        <v>130</v>
      </c>
      <c r="D11" s="4" t="str" cm="1">
        <f t="array" ref="D11">_xlfn.UNIQUE(_xlfn._xlws.FILTER(AnalysisMethods!$C$2:$C$32,AnalysisMethods!$A$2:$A$32=AnalysisResults!C11,""))</f>
        <v>Grouped summary of continuous variable</v>
      </c>
      <c r="E11" t="s">
        <v>152</v>
      </c>
      <c r="F11" s="4" t="str" cm="1">
        <f t="array" ref="F11">_xlfn._xlws.FILTER(AnalysisMethods!$H$2:$H$32,AnalysisMethods!$E$2:$E$32=AnalysisResults!E11,"")</f>
        <v>SD</v>
      </c>
      <c r="G11" s="4" t="str" cm="1">
        <f t="array" ref="G11">_xlfn._xlws.FILTER(AnalysisMethods!$I$2:$I$32,AnalysisMethods!$E$2:$E$32=AnalysisResults!E11,"")</f>
        <v>(XX.XX)</v>
      </c>
      <c r="H11" t="s">
        <v>36</v>
      </c>
      <c r="I11" s="4" t="str" cm="1">
        <f t="array" ref="I11">_xlfn._xlws.FILTER(AnalysisGroupings!$G$2:$G$21,AnalysisGroupings!$F$2:$F$21=AnalysisResults!H11,"")</f>
        <v>Placebo</v>
      </c>
      <c r="K11" s="4" t="str" cm="1">
        <f t="array" ref="K11">_xlfn._xlws.FILTER(AnalysisGroupings!$G$2:$G$21,(AnalysisGroupings!$F$2:$F$21=AnalysisResults!J11)*LEN(J11)&gt;0,"")</f>
        <v/>
      </c>
      <c r="M11" s="4" t="str" cm="1">
        <f t="array" ref="M11">_xlfn._xlws.FILTER(AnalysisGroupings!$G$2:$G$21,(AnalysisGroupings!$F$2:$F$21=AnalysisResults!L11)*LEN(L11)&gt;0,"")</f>
        <v/>
      </c>
      <c r="N11">
        <v>8.5901671000000004</v>
      </c>
      <c r="O11" s="7" t="s">
        <v>287</v>
      </c>
    </row>
    <row r="12" spans="1:15" x14ac:dyDescent="0.45">
      <c r="A12" t="s">
        <v>106</v>
      </c>
      <c r="B12" s="4" t="str" cm="1">
        <f t="array" ref="B12">_xlfn._xlws.FILTER(AnalysisSets!B:B,AnalysisSets!A:A=_xlfn._xlws.FILTER(Analyses!D:D,Analyses!A:A=AnalysisResults!A12,""),"")</f>
        <v>Safety Population</v>
      </c>
      <c r="C12" t="s">
        <v>130</v>
      </c>
      <c r="D12" s="4" t="str" cm="1">
        <f t="array" ref="D12">_xlfn.UNIQUE(_xlfn._xlws.FILTER(AnalysisMethods!$C$2:$C$32,AnalysisMethods!$A$2:$A$32=AnalysisResults!C12,""))</f>
        <v>Grouped summary of continuous variable</v>
      </c>
      <c r="E12" t="s">
        <v>152</v>
      </c>
      <c r="F12" s="4" t="str" cm="1">
        <f t="array" ref="F12">_xlfn._xlws.FILTER(AnalysisMethods!$H$2:$H$32,AnalysisMethods!$E$2:$E$32=AnalysisResults!E12,"")</f>
        <v>SD</v>
      </c>
      <c r="G12" s="4" t="str" cm="1">
        <f t="array" ref="G12">_xlfn._xlws.FILTER(AnalysisMethods!$I$2:$I$32,AnalysisMethods!$E$2:$E$32=AnalysisResults!E12,"")</f>
        <v>(XX.XX)</v>
      </c>
      <c r="H12" t="s">
        <v>40</v>
      </c>
      <c r="I12" s="4" t="str" cm="1">
        <f t="array" ref="I12">_xlfn._xlws.FILTER(AnalysisGroupings!$G$2:$G$21,AnalysisGroupings!$F$2:$F$21=AnalysisResults!H12,"")</f>
        <v>Xanomeline Low Dose</v>
      </c>
      <c r="K12" s="4" t="str" cm="1">
        <f t="array" ref="K12">_xlfn._xlws.FILTER(AnalysisGroupings!$G$2:$G$21,(AnalysisGroupings!$F$2:$F$21=AnalysisResults!J12)*LEN(J12)&gt;0,"")</f>
        <v/>
      </c>
      <c r="M12" s="4" t="str" cm="1">
        <f t="array" ref="M12">_xlfn._xlws.FILTER(AnalysisGroupings!$G$2:$G$21,(AnalysisGroupings!$F$2:$F$21=AnalysisResults!L12)*LEN(L12)&gt;0,"")</f>
        <v/>
      </c>
      <c r="N12">
        <v>8.2860505999999994</v>
      </c>
      <c r="O12" s="7" t="s">
        <v>288</v>
      </c>
    </row>
    <row r="13" spans="1:15" x14ac:dyDescent="0.45">
      <c r="A13" t="s">
        <v>106</v>
      </c>
      <c r="B13" s="4" t="str" cm="1">
        <f t="array" ref="B13">_xlfn._xlws.FILTER(AnalysisSets!B:B,AnalysisSets!A:A=_xlfn._xlws.FILTER(Analyses!D:D,Analyses!A:A=AnalysisResults!A13,""),"")</f>
        <v>Safety Population</v>
      </c>
      <c r="C13" t="s">
        <v>130</v>
      </c>
      <c r="D13" s="4" t="str" cm="1">
        <f t="array" ref="D13">_xlfn.UNIQUE(_xlfn._xlws.FILTER(AnalysisMethods!$C$2:$C$32,AnalysisMethods!$A$2:$A$32=AnalysisResults!C13,""))</f>
        <v>Grouped summary of continuous variable</v>
      </c>
      <c r="E13" t="s">
        <v>152</v>
      </c>
      <c r="F13" s="4" t="str" cm="1">
        <f t="array" ref="F13">_xlfn._xlws.FILTER(AnalysisMethods!$H$2:$H$32,AnalysisMethods!$E$2:$E$32=AnalysisResults!E13,"")</f>
        <v>SD</v>
      </c>
      <c r="G13" s="4" t="str" cm="1">
        <f t="array" ref="G13">_xlfn._xlws.FILTER(AnalysisMethods!$I$2:$I$32,AnalysisMethods!$E$2:$E$32=AnalysisResults!E13,"")</f>
        <v>(XX.XX)</v>
      </c>
      <c r="H13" t="s">
        <v>41</v>
      </c>
      <c r="I13" s="4" t="str" cm="1">
        <f t="array" ref="I13">_xlfn._xlws.FILTER(AnalysisGroupings!$G$2:$G$21,AnalysisGroupings!$F$2:$F$21=AnalysisResults!H13,"")</f>
        <v>Xanomeline High Dose</v>
      </c>
      <c r="K13" s="4" t="str" cm="1">
        <f t="array" ref="K13">_xlfn._xlws.FILTER(AnalysisGroupings!$G$2:$G$21,(AnalysisGroupings!$F$2:$F$21=AnalysisResults!J13)*LEN(J13)&gt;0,"")</f>
        <v/>
      </c>
      <c r="M13" s="4" t="str" cm="1">
        <f t="array" ref="M13">_xlfn._xlws.FILTER(AnalysisGroupings!$G$2:$G$21,(AnalysisGroupings!$F$2:$F$21=AnalysisResults!L13)*LEN(L13)&gt;0,"")</f>
        <v/>
      </c>
      <c r="N13">
        <v>7.8860938000000003</v>
      </c>
      <c r="O13" s="7" t="s">
        <v>289</v>
      </c>
    </row>
    <row r="14" spans="1:15" x14ac:dyDescent="0.45">
      <c r="A14" t="s">
        <v>106</v>
      </c>
      <c r="B14" s="4" t="str" cm="1">
        <f t="array" ref="B14">_xlfn._xlws.FILTER(AnalysisSets!B:B,AnalysisSets!A:A=_xlfn._xlws.FILTER(Analyses!D:D,Analyses!A:A=AnalysisResults!A14,""),"")</f>
        <v>Safety Population</v>
      </c>
      <c r="C14" t="s">
        <v>130</v>
      </c>
      <c r="D14" s="4" t="str" cm="1">
        <f t="array" ref="D14">_xlfn.UNIQUE(_xlfn._xlws.FILTER(AnalysisMethods!$C$2:$C$32,AnalysisMethods!$A$2:$A$32=AnalysisResults!C14,""))</f>
        <v>Grouped summary of continuous variable</v>
      </c>
      <c r="E14" t="s">
        <v>153</v>
      </c>
      <c r="F14" s="4" t="str" cm="1">
        <f t="array" ref="F14">_xlfn._xlws.FILTER(AnalysisMethods!$H$2:$H$32,AnalysisMethods!$E$2:$E$32=AnalysisResults!E14,"")</f>
        <v>Median</v>
      </c>
      <c r="G14" s="4" t="str" cm="1">
        <f t="array" ref="G14">_xlfn._xlws.FILTER(AnalysisMethods!$I$2:$I$32,AnalysisMethods!$E$2:$E$32=AnalysisResults!E14,"")</f>
        <v>XX.X</v>
      </c>
      <c r="H14" t="s">
        <v>36</v>
      </c>
      <c r="I14" s="4" t="str" cm="1">
        <f t="array" ref="I14">_xlfn._xlws.FILTER(AnalysisGroupings!$G$2:$G$21,AnalysisGroupings!$F$2:$F$21=AnalysisResults!H14,"")</f>
        <v>Placebo</v>
      </c>
      <c r="K14" s="4" t="str" cm="1">
        <f t="array" ref="K14">_xlfn._xlws.FILTER(AnalysisGroupings!$G$2:$G$21,(AnalysisGroupings!$F$2:$F$21=AnalysisResults!J14)*LEN(J14)&gt;0,"")</f>
        <v/>
      </c>
      <c r="M14" s="4" t="str" cm="1">
        <f t="array" ref="M14">_xlfn._xlws.FILTER(AnalysisGroupings!$G$2:$G$21,(AnalysisGroupings!$F$2:$F$21=AnalysisResults!L14)*LEN(L14)&gt;0,"")</f>
        <v/>
      </c>
      <c r="N14">
        <v>76</v>
      </c>
      <c r="O14" s="7" t="s">
        <v>290</v>
      </c>
    </row>
    <row r="15" spans="1:15" x14ac:dyDescent="0.45">
      <c r="A15" t="s">
        <v>106</v>
      </c>
      <c r="B15" s="4" t="str" cm="1">
        <f t="array" ref="B15">_xlfn._xlws.FILTER(AnalysisSets!B:B,AnalysisSets!A:A=_xlfn._xlws.FILTER(Analyses!D:D,Analyses!A:A=AnalysisResults!A15,""),"")</f>
        <v>Safety Population</v>
      </c>
      <c r="C15" t="s">
        <v>130</v>
      </c>
      <c r="D15" s="4" t="str" cm="1">
        <f t="array" ref="D15">_xlfn.UNIQUE(_xlfn._xlws.FILTER(AnalysisMethods!$C$2:$C$32,AnalysisMethods!$A$2:$A$32=AnalysisResults!C15,""))</f>
        <v>Grouped summary of continuous variable</v>
      </c>
      <c r="E15" t="s">
        <v>153</v>
      </c>
      <c r="F15" s="4" t="str" cm="1">
        <f t="array" ref="F15">_xlfn._xlws.FILTER(AnalysisMethods!$H$2:$H$32,AnalysisMethods!$E$2:$E$32=AnalysisResults!E15,"")</f>
        <v>Median</v>
      </c>
      <c r="G15" s="4" t="str" cm="1">
        <f t="array" ref="G15">_xlfn._xlws.FILTER(AnalysisMethods!$I$2:$I$32,AnalysisMethods!$E$2:$E$32=AnalysisResults!E15,"")</f>
        <v>XX.X</v>
      </c>
      <c r="H15" t="s">
        <v>40</v>
      </c>
      <c r="I15" s="4" t="str" cm="1">
        <f t="array" ref="I15">_xlfn._xlws.FILTER(AnalysisGroupings!$G$2:$G$21,AnalysisGroupings!$F$2:$F$21=AnalysisResults!H15,"")</f>
        <v>Xanomeline Low Dose</v>
      </c>
      <c r="K15" s="4" t="str" cm="1">
        <f t="array" ref="K15">_xlfn._xlws.FILTER(AnalysisGroupings!$G$2:$G$21,(AnalysisGroupings!$F$2:$F$21=AnalysisResults!J15)*LEN(J15)&gt;0,"")</f>
        <v/>
      </c>
      <c r="M15" s="4" t="str" cm="1">
        <f t="array" ref="M15">_xlfn._xlws.FILTER(AnalysisGroupings!$G$2:$G$21,(AnalysisGroupings!$F$2:$F$21=AnalysisResults!L15)*LEN(L15)&gt;0,"")</f>
        <v/>
      </c>
      <c r="N15">
        <v>77.5</v>
      </c>
      <c r="O15" s="7" t="s">
        <v>291</v>
      </c>
    </row>
    <row r="16" spans="1:15" x14ac:dyDescent="0.45">
      <c r="A16" t="s">
        <v>106</v>
      </c>
      <c r="B16" s="4" t="str" cm="1">
        <f t="array" ref="B16">_xlfn._xlws.FILTER(AnalysisSets!B:B,AnalysisSets!A:A=_xlfn._xlws.FILTER(Analyses!D:D,Analyses!A:A=AnalysisResults!A16,""),"")</f>
        <v>Safety Population</v>
      </c>
      <c r="C16" t="s">
        <v>130</v>
      </c>
      <c r="D16" s="4" t="str" cm="1">
        <f t="array" ref="D16">_xlfn.UNIQUE(_xlfn._xlws.FILTER(AnalysisMethods!$C$2:$C$32,AnalysisMethods!$A$2:$A$32=AnalysisResults!C16,""))</f>
        <v>Grouped summary of continuous variable</v>
      </c>
      <c r="E16" t="s">
        <v>153</v>
      </c>
      <c r="F16" s="4" t="str" cm="1">
        <f t="array" ref="F16">_xlfn._xlws.FILTER(AnalysisMethods!$H$2:$H$32,AnalysisMethods!$E$2:$E$32=AnalysisResults!E16,"")</f>
        <v>Median</v>
      </c>
      <c r="G16" s="4" t="str" cm="1">
        <f t="array" ref="G16">_xlfn._xlws.FILTER(AnalysisMethods!$I$2:$I$32,AnalysisMethods!$E$2:$E$32=AnalysisResults!E16,"")</f>
        <v>XX.X</v>
      </c>
      <c r="H16" t="s">
        <v>41</v>
      </c>
      <c r="I16" s="4" t="str" cm="1">
        <f t="array" ref="I16">_xlfn._xlws.FILTER(AnalysisGroupings!$G$2:$G$21,AnalysisGroupings!$F$2:$F$21=AnalysisResults!H16,"")</f>
        <v>Xanomeline High Dose</v>
      </c>
      <c r="K16" s="4" t="str" cm="1">
        <f t="array" ref="K16">_xlfn._xlws.FILTER(AnalysisGroupings!$G$2:$G$21,(AnalysisGroupings!$F$2:$F$21=AnalysisResults!J16)*LEN(J16)&gt;0,"")</f>
        <v/>
      </c>
      <c r="M16" s="4" t="str" cm="1">
        <f t="array" ref="M16">_xlfn._xlws.FILTER(AnalysisGroupings!$G$2:$G$21,(AnalysisGroupings!$F$2:$F$21=AnalysisResults!L16)*LEN(L16)&gt;0,"")</f>
        <v/>
      </c>
      <c r="N16">
        <v>76</v>
      </c>
      <c r="O16" s="7" t="s">
        <v>290</v>
      </c>
    </row>
    <row r="17" spans="1:15" x14ac:dyDescent="0.45">
      <c r="A17" t="s">
        <v>106</v>
      </c>
      <c r="B17" s="4" t="str" cm="1">
        <f t="array" ref="B17">_xlfn._xlws.FILTER(AnalysisSets!B:B,AnalysisSets!A:A=_xlfn._xlws.FILTER(Analyses!D:D,Analyses!A:A=AnalysisResults!A17,""),"")</f>
        <v>Safety Population</v>
      </c>
      <c r="C17" t="s">
        <v>130</v>
      </c>
      <c r="D17" s="4" t="str" cm="1">
        <f t="array" ref="D17">_xlfn.UNIQUE(_xlfn._xlws.FILTER(AnalysisMethods!$C$2:$C$32,AnalysisMethods!$A$2:$A$32=AnalysisResults!C17,""))</f>
        <v>Grouped summary of continuous variable</v>
      </c>
      <c r="E17" t="s">
        <v>154</v>
      </c>
      <c r="F17" s="4" t="str" cm="1">
        <f t="array" ref="F17">_xlfn._xlws.FILTER(AnalysisMethods!$H$2:$H$32,AnalysisMethods!$E$2:$E$32=AnalysisResults!E17,"")</f>
        <v>Q1</v>
      </c>
      <c r="G17" s="4" t="str" cm="1">
        <f t="array" ref="G17">_xlfn._xlws.FILTER(AnalysisMethods!$I$2:$I$32,AnalysisMethods!$E$2:$E$32=AnalysisResults!E17,"")</f>
        <v>XX.X</v>
      </c>
      <c r="H17" t="s">
        <v>36</v>
      </c>
      <c r="I17" s="4" t="str" cm="1">
        <f t="array" ref="I17">_xlfn._xlws.FILTER(AnalysisGroupings!$G$2:$G$21,AnalysisGroupings!$F$2:$F$21=AnalysisResults!H17,"")</f>
        <v>Placebo</v>
      </c>
      <c r="K17" s="4" t="str" cm="1">
        <f t="array" ref="K17">_xlfn._xlws.FILTER(AnalysisGroupings!$G$2:$G$21,(AnalysisGroupings!$F$2:$F$21=AnalysisResults!J17)*LEN(J17)&gt;0,"")</f>
        <v/>
      </c>
      <c r="M17" s="4" t="str" cm="1">
        <f t="array" ref="M17">_xlfn._xlws.FILTER(AnalysisGroupings!$G$2:$G$21,(AnalysisGroupings!$F$2:$F$21=AnalysisResults!L17)*LEN(L17)&gt;0,"")</f>
        <v/>
      </c>
      <c r="N17">
        <v>69</v>
      </c>
      <c r="O17" s="7" t="s">
        <v>292</v>
      </c>
    </row>
    <row r="18" spans="1:15" x14ac:dyDescent="0.45">
      <c r="A18" t="s">
        <v>106</v>
      </c>
      <c r="B18" s="4" t="str" cm="1">
        <f t="array" ref="B18">_xlfn._xlws.FILTER(AnalysisSets!B:B,AnalysisSets!A:A=_xlfn._xlws.FILTER(Analyses!D:D,Analyses!A:A=AnalysisResults!A18,""),"")</f>
        <v>Safety Population</v>
      </c>
      <c r="C18" t="s">
        <v>130</v>
      </c>
      <c r="D18" s="4" t="str" cm="1">
        <f t="array" ref="D18">_xlfn.UNIQUE(_xlfn._xlws.FILTER(AnalysisMethods!$C$2:$C$32,AnalysisMethods!$A$2:$A$32=AnalysisResults!C18,""))</f>
        <v>Grouped summary of continuous variable</v>
      </c>
      <c r="E18" t="s">
        <v>154</v>
      </c>
      <c r="F18" s="4" t="str" cm="1">
        <f t="array" ref="F18">_xlfn._xlws.FILTER(AnalysisMethods!$H$2:$H$32,AnalysisMethods!$E$2:$E$32=AnalysisResults!E18,"")</f>
        <v>Q1</v>
      </c>
      <c r="G18" s="4" t="str" cm="1">
        <f t="array" ref="G18">_xlfn._xlws.FILTER(AnalysisMethods!$I$2:$I$32,AnalysisMethods!$E$2:$E$32=AnalysisResults!E18,"")</f>
        <v>XX.X</v>
      </c>
      <c r="H18" t="s">
        <v>40</v>
      </c>
      <c r="I18" s="4" t="str" cm="1">
        <f t="array" ref="I18">_xlfn._xlws.FILTER(AnalysisGroupings!$G$2:$G$21,AnalysisGroupings!$F$2:$F$21=AnalysisResults!H18,"")</f>
        <v>Xanomeline Low Dose</v>
      </c>
      <c r="K18" s="4" t="str" cm="1">
        <f t="array" ref="K18">_xlfn._xlws.FILTER(AnalysisGroupings!$G$2:$G$21,(AnalysisGroupings!$F$2:$F$21=AnalysisResults!J18)*LEN(J18)&gt;0,"")</f>
        <v/>
      </c>
      <c r="M18" s="4" t="str" cm="1">
        <f t="array" ref="M18">_xlfn._xlws.FILTER(AnalysisGroupings!$G$2:$G$21,(AnalysisGroupings!$F$2:$F$21=AnalysisResults!L18)*LEN(L18)&gt;0,"")</f>
        <v/>
      </c>
      <c r="N18">
        <v>71</v>
      </c>
      <c r="O18" s="7" t="s">
        <v>293</v>
      </c>
    </row>
    <row r="19" spans="1:15" x14ac:dyDescent="0.45">
      <c r="A19" t="s">
        <v>106</v>
      </c>
      <c r="B19" s="4" t="str" cm="1">
        <f t="array" ref="B19">_xlfn._xlws.FILTER(AnalysisSets!B:B,AnalysisSets!A:A=_xlfn._xlws.FILTER(Analyses!D:D,Analyses!A:A=AnalysisResults!A19,""),"")</f>
        <v>Safety Population</v>
      </c>
      <c r="C19" t="s">
        <v>130</v>
      </c>
      <c r="D19" s="4" t="str" cm="1">
        <f t="array" ref="D19">_xlfn.UNIQUE(_xlfn._xlws.FILTER(AnalysisMethods!$C$2:$C$32,AnalysisMethods!$A$2:$A$32=AnalysisResults!C19,""))</f>
        <v>Grouped summary of continuous variable</v>
      </c>
      <c r="E19" t="s">
        <v>154</v>
      </c>
      <c r="F19" s="4" t="str" cm="1">
        <f t="array" ref="F19">_xlfn._xlws.FILTER(AnalysisMethods!$H$2:$H$32,AnalysisMethods!$E$2:$E$32=AnalysisResults!E19,"")</f>
        <v>Q1</v>
      </c>
      <c r="G19" s="4" t="str" cm="1">
        <f t="array" ref="G19">_xlfn._xlws.FILTER(AnalysisMethods!$I$2:$I$32,AnalysisMethods!$E$2:$E$32=AnalysisResults!E19,"")</f>
        <v>XX.X</v>
      </c>
      <c r="H19" t="s">
        <v>41</v>
      </c>
      <c r="I19" s="4" t="str" cm="1">
        <f t="array" ref="I19">_xlfn._xlws.FILTER(AnalysisGroupings!$G$2:$G$21,AnalysisGroupings!$F$2:$F$21=AnalysisResults!H19,"")</f>
        <v>Xanomeline High Dose</v>
      </c>
      <c r="K19" s="4" t="str" cm="1">
        <f t="array" ref="K19">_xlfn._xlws.FILTER(AnalysisGroupings!$G$2:$G$21,(AnalysisGroupings!$F$2:$F$21=AnalysisResults!J19)*LEN(J19)&gt;0,"")</f>
        <v/>
      </c>
      <c r="M19" s="4" t="str" cm="1">
        <f t="array" ref="M19">_xlfn._xlws.FILTER(AnalysisGroupings!$G$2:$G$21,(AnalysisGroupings!$F$2:$F$21=AnalysisResults!L19)*LEN(L19)&gt;0,"")</f>
        <v/>
      </c>
      <c r="N19">
        <v>70</v>
      </c>
      <c r="O19" s="7" t="s">
        <v>294</v>
      </c>
    </row>
    <row r="20" spans="1:15" x14ac:dyDescent="0.45">
      <c r="A20" t="s">
        <v>106</v>
      </c>
      <c r="B20" s="4" t="str" cm="1">
        <f t="array" ref="B20">_xlfn._xlws.FILTER(AnalysisSets!B:B,AnalysisSets!A:A=_xlfn._xlws.FILTER(Analyses!D:D,Analyses!A:A=AnalysisResults!A20,""),"")</f>
        <v>Safety Population</v>
      </c>
      <c r="C20" t="s">
        <v>130</v>
      </c>
      <c r="D20" s="4" t="str" cm="1">
        <f t="array" ref="D20">_xlfn.UNIQUE(_xlfn._xlws.FILTER(AnalysisMethods!$C$2:$C$32,AnalysisMethods!$A$2:$A$32=AnalysisResults!C20,""))</f>
        <v>Grouped summary of continuous variable</v>
      </c>
      <c r="E20" t="s">
        <v>155</v>
      </c>
      <c r="F20" s="4" t="str" cm="1">
        <f t="array" ref="F20">_xlfn._xlws.FILTER(AnalysisMethods!$H$2:$H$32,AnalysisMethods!$E$2:$E$32=AnalysisResults!E20,"")</f>
        <v>Q3</v>
      </c>
      <c r="G20" s="4" t="str" cm="1">
        <f t="array" ref="G20">_xlfn._xlws.FILTER(AnalysisMethods!$I$2:$I$32,AnalysisMethods!$E$2:$E$32=AnalysisResults!E20,"")</f>
        <v>XX.X</v>
      </c>
      <c r="H20" t="s">
        <v>36</v>
      </c>
      <c r="I20" s="4" t="str" cm="1">
        <f t="array" ref="I20">_xlfn._xlws.FILTER(AnalysisGroupings!$G$2:$G$21,AnalysisGroupings!$F$2:$F$21=AnalysisResults!H20,"")</f>
        <v>Placebo</v>
      </c>
      <c r="K20" s="4" t="str" cm="1">
        <f t="array" ref="K20">_xlfn._xlws.FILTER(AnalysisGroupings!$G$2:$G$21,(AnalysisGroupings!$F$2:$F$21=AnalysisResults!J20)*LEN(J20)&gt;0,"")</f>
        <v/>
      </c>
      <c r="M20" s="4" t="str" cm="1">
        <f t="array" ref="M20">_xlfn._xlws.FILTER(AnalysisGroupings!$G$2:$G$21,(AnalysisGroupings!$F$2:$F$21=AnalysisResults!L20)*LEN(L20)&gt;0,"")</f>
        <v/>
      </c>
      <c r="N20">
        <v>82</v>
      </c>
      <c r="O20" s="7" t="s">
        <v>295</v>
      </c>
    </row>
    <row r="21" spans="1:15" x14ac:dyDescent="0.45">
      <c r="A21" t="s">
        <v>106</v>
      </c>
      <c r="B21" s="4" t="str" cm="1">
        <f t="array" ref="B21">_xlfn._xlws.FILTER(AnalysisSets!B:B,AnalysisSets!A:A=_xlfn._xlws.FILTER(Analyses!D:D,Analyses!A:A=AnalysisResults!A21,""),"")</f>
        <v>Safety Population</v>
      </c>
      <c r="C21" t="s">
        <v>130</v>
      </c>
      <c r="D21" s="4" t="str" cm="1">
        <f t="array" ref="D21">_xlfn.UNIQUE(_xlfn._xlws.FILTER(AnalysisMethods!$C$2:$C$32,AnalysisMethods!$A$2:$A$32=AnalysisResults!C21,""))</f>
        <v>Grouped summary of continuous variable</v>
      </c>
      <c r="E21" t="s">
        <v>155</v>
      </c>
      <c r="F21" s="4" t="str" cm="1">
        <f t="array" ref="F21">_xlfn._xlws.FILTER(AnalysisMethods!$H$2:$H$32,AnalysisMethods!$E$2:$E$32=AnalysisResults!E21,"")</f>
        <v>Q3</v>
      </c>
      <c r="G21" s="4" t="str" cm="1">
        <f t="array" ref="G21">_xlfn._xlws.FILTER(AnalysisMethods!$I$2:$I$32,AnalysisMethods!$E$2:$E$32=AnalysisResults!E21,"")</f>
        <v>XX.X</v>
      </c>
      <c r="H21" t="s">
        <v>40</v>
      </c>
      <c r="I21" s="4" t="str" cm="1">
        <f t="array" ref="I21">_xlfn._xlws.FILTER(AnalysisGroupings!$G$2:$G$21,AnalysisGroupings!$F$2:$F$21=AnalysisResults!H21,"")</f>
        <v>Xanomeline Low Dose</v>
      </c>
      <c r="K21" s="4" t="str" cm="1">
        <f t="array" ref="K21">_xlfn._xlws.FILTER(AnalysisGroupings!$G$2:$G$21,(AnalysisGroupings!$F$2:$F$21=AnalysisResults!J21)*LEN(J21)&gt;0,"")</f>
        <v/>
      </c>
      <c r="M21" s="4" t="str" cm="1">
        <f t="array" ref="M21">_xlfn._xlws.FILTER(AnalysisGroupings!$G$2:$G$21,(AnalysisGroupings!$F$2:$F$21=AnalysisResults!L21)*LEN(L21)&gt;0,"")</f>
        <v/>
      </c>
      <c r="N21">
        <v>82</v>
      </c>
      <c r="O21" s="7" t="s">
        <v>295</v>
      </c>
    </row>
    <row r="22" spans="1:15" x14ac:dyDescent="0.45">
      <c r="A22" t="s">
        <v>106</v>
      </c>
      <c r="B22" s="4" t="str" cm="1">
        <f t="array" ref="B22">_xlfn._xlws.FILTER(AnalysisSets!B:B,AnalysisSets!A:A=_xlfn._xlws.FILTER(Analyses!D:D,Analyses!A:A=AnalysisResults!A22,""),"")</f>
        <v>Safety Population</v>
      </c>
      <c r="C22" t="s">
        <v>130</v>
      </c>
      <c r="D22" s="4" t="str" cm="1">
        <f t="array" ref="D22">_xlfn.UNIQUE(_xlfn._xlws.FILTER(AnalysisMethods!$C$2:$C$32,AnalysisMethods!$A$2:$A$32=AnalysisResults!C22,""))</f>
        <v>Grouped summary of continuous variable</v>
      </c>
      <c r="E22" t="s">
        <v>155</v>
      </c>
      <c r="F22" s="4" t="str" cm="1">
        <f t="array" ref="F22">_xlfn._xlws.FILTER(AnalysisMethods!$H$2:$H$32,AnalysisMethods!$E$2:$E$32=AnalysisResults!E22,"")</f>
        <v>Q3</v>
      </c>
      <c r="G22" s="4" t="str" cm="1">
        <f t="array" ref="G22">_xlfn._xlws.FILTER(AnalysisMethods!$I$2:$I$32,AnalysisMethods!$E$2:$E$32=AnalysisResults!E22,"")</f>
        <v>XX.X</v>
      </c>
      <c r="H22" t="s">
        <v>41</v>
      </c>
      <c r="I22" s="4" t="str" cm="1">
        <f t="array" ref="I22">_xlfn._xlws.FILTER(AnalysisGroupings!$G$2:$G$21,AnalysisGroupings!$F$2:$F$21=AnalysisResults!H22,"")</f>
        <v>Xanomeline High Dose</v>
      </c>
      <c r="K22" s="4" t="str" cm="1">
        <f t="array" ref="K22">_xlfn._xlws.FILTER(AnalysisGroupings!$G$2:$G$21,(AnalysisGroupings!$F$2:$F$21=AnalysisResults!J22)*LEN(J22)&gt;0,"")</f>
        <v/>
      </c>
      <c r="M22" s="4" t="str" cm="1">
        <f t="array" ref="M22">_xlfn._xlws.FILTER(AnalysisGroupings!$G$2:$G$21,(AnalysisGroupings!$F$2:$F$21=AnalysisResults!L22)*LEN(L22)&gt;0,"")</f>
        <v/>
      </c>
      <c r="N22">
        <v>80</v>
      </c>
      <c r="O22" s="7" t="s">
        <v>296</v>
      </c>
    </row>
    <row r="23" spans="1:15" x14ac:dyDescent="0.45">
      <c r="A23" t="s">
        <v>106</v>
      </c>
      <c r="B23" s="4" t="str" cm="1">
        <f t="array" ref="B23">_xlfn._xlws.FILTER(AnalysisSets!B:B,AnalysisSets!A:A=_xlfn._xlws.FILTER(Analyses!D:D,Analyses!A:A=AnalysisResults!A23,""),"")</f>
        <v>Safety Population</v>
      </c>
      <c r="C23" t="s">
        <v>130</v>
      </c>
      <c r="D23" s="4" t="str" cm="1">
        <f t="array" ref="D23">_xlfn.UNIQUE(_xlfn._xlws.FILTER(AnalysisMethods!$C$2:$C$32,AnalysisMethods!$A$2:$A$32=AnalysisResults!C23,""))</f>
        <v>Grouped summary of continuous variable</v>
      </c>
      <c r="E23" t="s">
        <v>156</v>
      </c>
      <c r="F23" s="4" t="str" cm="1">
        <f t="array" ref="F23">_xlfn._xlws.FILTER(AnalysisMethods!$H$2:$H$32,AnalysisMethods!$E$2:$E$32=AnalysisResults!E23,"")</f>
        <v>Min</v>
      </c>
      <c r="G23" s="4" t="str" cm="1">
        <f t="array" ref="G23">_xlfn._xlws.FILTER(AnalysisMethods!$I$2:$I$32,AnalysisMethods!$E$2:$E$32=AnalysisResults!E23,"")</f>
        <v>XX</v>
      </c>
      <c r="H23" t="s">
        <v>36</v>
      </c>
      <c r="I23" s="4" t="str" cm="1">
        <f t="array" ref="I23">_xlfn._xlws.FILTER(AnalysisGroupings!$G$2:$G$21,AnalysisGroupings!$F$2:$F$21=AnalysisResults!H23,"")</f>
        <v>Placebo</v>
      </c>
      <c r="K23" s="4" t="str" cm="1">
        <f t="array" ref="K23">_xlfn._xlws.FILTER(AnalysisGroupings!$G$2:$G$21,(AnalysisGroupings!$F$2:$F$21=AnalysisResults!J23)*LEN(J23)&gt;0,"")</f>
        <v/>
      </c>
      <c r="M23" s="4" t="str" cm="1">
        <f t="array" ref="M23">_xlfn._xlws.FILTER(AnalysisGroupings!$G$2:$G$21,(AnalysisGroupings!$F$2:$F$21=AnalysisResults!L23)*LEN(L23)&gt;0,"")</f>
        <v/>
      </c>
      <c r="N23">
        <v>52</v>
      </c>
      <c r="O23" s="7" t="s">
        <v>297</v>
      </c>
    </row>
    <row r="24" spans="1:15" x14ac:dyDescent="0.45">
      <c r="A24" t="s">
        <v>106</v>
      </c>
      <c r="B24" s="4" t="str" cm="1">
        <f t="array" ref="B24">_xlfn._xlws.FILTER(AnalysisSets!B:B,AnalysisSets!A:A=_xlfn._xlws.FILTER(Analyses!D:D,Analyses!A:A=AnalysisResults!A24,""),"")</f>
        <v>Safety Population</v>
      </c>
      <c r="C24" t="s">
        <v>130</v>
      </c>
      <c r="D24" s="4" t="str" cm="1">
        <f t="array" ref="D24">_xlfn.UNIQUE(_xlfn._xlws.FILTER(AnalysisMethods!$C$2:$C$32,AnalysisMethods!$A$2:$A$32=AnalysisResults!C24,""))</f>
        <v>Grouped summary of continuous variable</v>
      </c>
      <c r="E24" t="s">
        <v>156</v>
      </c>
      <c r="F24" s="4" t="str" cm="1">
        <f t="array" ref="F24">_xlfn._xlws.FILTER(AnalysisMethods!$H$2:$H$32,AnalysisMethods!$E$2:$E$32=AnalysisResults!E24,"")</f>
        <v>Min</v>
      </c>
      <c r="G24" s="4" t="str" cm="1">
        <f t="array" ref="G24">_xlfn._xlws.FILTER(AnalysisMethods!$I$2:$I$32,AnalysisMethods!$E$2:$E$32=AnalysisResults!E24,"")</f>
        <v>XX</v>
      </c>
      <c r="H24" t="s">
        <v>40</v>
      </c>
      <c r="I24" s="4" t="str" cm="1">
        <f t="array" ref="I24">_xlfn._xlws.FILTER(AnalysisGroupings!$G$2:$G$21,AnalysisGroupings!$F$2:$F$21=AnalysisResults!H24,"")</f>
        <v>Xanomeline Low Dose</v>
      </c>
      <c r="K24" s="4" t="str" cm="1">
        <f t="array" ref="K24">_xlfn._xlws.FILTER(AnalysisGroupings!$G$2:$G$21,(AnalysisGroupings!$F$2:$F$21=AnalysisResults!J24)*LEN(J24)&gt;0,"")</f>
        <v/>
      </c>
      <c r="M24" s="4" t="str" cm="1">
        <f t="array" ref="M24">_xlfn._xlws.FILTER(AnalysisGroupings!$G$2:$G$21,(AnalysisGroupings!$F$2:$F$21=AnalysisResults!L24)*LEN(L24)&gt;0,"")</f>
        <v/>
      </c>
      <c r="N24">
        <v>51</v>
      </c>
      <c r="O24" s="7" t="s">
        <v>298</v>
      </c>
    </row>
    <row r="25" spans="1:15" x14ac:dyDescent="0.45">
      <c r="A25" t="s">
        <v>106</v>
      </c>
      <c r="B25" s="4" t="str" cm="1">
        <f t="array" ref="B25">_xlfn._xlws.FILTER(AnalysisSets!B:B,AnalysisSets!A:A=_xlfn._xlws.FILTER(Analyses!D:D,Analyses!A:A=AnalysisResults!A25,""),"")</f>
        <v>Safety Population</v>
      </c>
      <c r="C25" t="s">
        <v>130</v>
      </c>
      <c r="D25" s="4" t="str" cm="1">
        <f t="array" ref="D25">_xlfn.UNIQUE(_xlfn._xlws.FILTER(AnalysisMethods!$C$2:$C$32,AnalysisMethods!$A$2:$A$32=AnalysisResults!C25,""))</f>
        <v>Grouped summary of continuous variable</v>
      </c>
      <c r="E25" t="s">
        <v>156</v>
      </c>
      <c r="F25" s="4" t="str" cm="1">
        <f t="array" ref="F25">_xlfn._xlws.FILTER(AnalysisMethods!$H$2:$H$32,AnalysisMethods!$E$2:$E$32=AnalysisResults!E25,"")</f>
        <v>Min</v>
      </c>
      <c r="G25" s="4" t="str" cm="1">
        <f t="array" ref="G25">_xlfn._xlws.FILTER(AnalysisMethods!$I$2:$I$32,AnalysisMethods!$E$2:$E$32=AnalysisResults!E25,"")</f>
        <v>XX</v>
      </c>
      <c r="H25" t="s">
        <v>41</v>
      </c>
      <c r="I25" s="4" t="str" cm="1">
        <f t="array" ref="I25">_xlfn._xlws.FILTER(AnalysisGroupings!$G$2:$G$21,AnalysisGroupings!$F$2:$F$21=AnalysisResults!H25,"")</f>
        <v>Xanomeline High Dose</v>
      </c>
      <c r="K25" s="4" t="str" cm="1">
        <f t="array" ref="K25">_xlfn._xlws.FILTER(AnalysisGroupings!$G$2:$G$21,(AnalysisGroupings!$F$2:$F$21=AnalysisResults!J25)*LEN(J25)&gt;0,"")</f>
        <v/>
      </c>
      <c r="M25" s="4" t="str" cm="1">
        <f t="array" ref="M25">_xlfn._xlws.FILTER(AnalysisGroupings!$G$2:$G$21,(AnalysisGroupings!$F$2:$F$21=AnalysisResults!L25)*LEN(L25)&gt;0,"")</f>
        <v/>
      </c>
      <c r="N25">
        <v>56</v>
      </c>
      <c r="O25" s="7" t="s">
        <v>299</v>
      </c>
    </row>
    <row r="26" spans="1:15" x14ac:dyDescent="0.45">
      <c r="A26" t="s">
        <v>106</v>
      </c>
      <c r="B26" s="4" t="str" cm="1">
        <f t="array" ref="B26">_xlfn._xlws.FILTER(AnalysisSets!B:B,AnalysisSets!A:A=_xlfn._xlws.FILTER(Analyses!D:D,Analyses!A:A=AnalysisResults!A26,""),"")</f>
        <v>Safety Population</v>
      </c>
      <c r="C26" t="s">
        <v>130</v>
      </c>
      <c r="D26" s="4" t="str" cm="1">
        <f t="array" ref="D26">_xlfn.UNIQUE(_xlfn._xlws.FILTER(AnalysisMethods!$C$2:$C$32,AnalysisMethods!$A$2:$A$32=AnalysisResults!C26,""))</f>
        <v>Grouped summary of continuous variable</v>
      </c>
      <c r="E26" t="s">
        <v>157</v>
      </c>
      <c r="F26" s="4" t="str" cm="1">
        <f t="array" ref="F26">_xlfn._xlws.FILTER(AnalysisMethods!$H$2:$H$32,AnalysisMethods!$E$2:$E$32=AnalysisResults!E26,"")</f>
        <v>Max</v>
      </c>
      <c r="G26" s="4" t="str" cm="1">
        <f t="array" ref="G26">_xlfn._xlws.FILTER(AnalysisMethods!$I$2:$I$32,AnalysisMethods!$E$2:$E$32=AnalysisResults!E26,"")</f>
        <v>XX</v>
      </c>
      <c r="H26" t="s">
        <v>36</v>
      </c>
      <c r="I26" s="4" t="str" cm="1">
        <f t="array" ref="I26">_xlfn._xlws.FILTER(AnalysisGroupings!$G$2:$G$21,AnalysisGroupings!$F$2:$F$21=AnalysisResults!H26,"")</f>
        <v>Placebo</v>
      </c>
      <c r="K26" s="4" t="str" cm="1">
        <f t="array" ref="K26">_xlfn._xlws.FILTER(AnalysisGroupings!$G$2:$G$21,(AnalysisGroupings!$F$2:$F$21=AnalysisResults!J26)*LEN(J26)&gt;0,"")</f>
        <v/>
      </c>
      <c r="M26" s="4" t="str" cm="1">
        <f t="array" ref="M26">_xlfn._xlws.FILTER(AnalysisGroupings!$G$2:$G$21,(AnalysisGroupings!$F$2:$F$21=AnalysisResults!L26)*LEN(L26)&gt;0,"")</f>
        <v/>
      </c>
      <c r="N26">
        <v>89</v>
      </c>
      <c r="O26" s="7" t="s">
        <v>300</v>
      </c>
    </row>
    <row r="27" spans="1:15" x14ac:dyDescent="0.45">
      <c r="A27" t="s">
        <v>106</v>
      </c>
      <c r="B27" s="4" t="str" cm="1">
        <f t="array" ref="B27">_xlfn._xlws.FILTER(AnalysisSets!B:B,AnalysisSets!A:A=_xlfn._xlws.FILTER(Analyses!D:D,Analyses!A:A=AnalysisResults!A27,""),"")</f>
        <v>Safety Population</v>
      </c>
      <c r="C27" t="s">
        <v>130</v>
      </c>
      <c r="D27" s="4" t="str" cm="1">
        <f t="array" ref="D27">_xlfn.UNIQUE(_xlfn._xlws.FILTER(AnalysisMethods!$C$2:$C$32,AnalysisMethods!$A$2:$A$32=AnalysisResults!C27,""))</f>
        <v>Grouped summary of continuous variable</v>
      </c>
      <c r="E27" t="s">
        <v>157</v>
      </c>
      <c r="F27" s="4" t="str" cm="1">
        <f t="array" ref="F27">_xlfn._xlws.FILTER(AnalysisMethods!$H$2:$H$32,AnalysisMethods!$E$2:$E$32=AnalysisResults!E27,"")</f>
        <v>Max</v>
      </c>
      <c r="G27" s="4" t="str" cm="1">
        <f t="array" ref="G27">_xlfn._xlws.FILTER(AnalysisMethods!$I$2:$I$32,AnalysisMethods!$E$2:$E$32=AnalysisResults!E27,"")</f>
        <v>XX</v>
      </c>
      <c r="H27" t="s">
        <v>40</v>
      </c>
      <c r="I27" s="4" t="str" cm="1">
        <f t="array" ref="I27">_xlfn._xlws.FILTER(AnalysisGroupings!$G$2:$G$21,AnalysisGroupings!$F$2:$F$21=AnalysisResults!H27,"")</f>
        <v>Xanomeline Low Dose</v>
      </c>
      <c r="K27" s="4" t="str" cm="1">
        <f t="array" ref="K27">_xlfn._xlws.FILTER(AnalysisGroupings!$G$2:$G$21,(AnalysisGroupings!$F$2:$F$21=AnalysisResults!J27)*LEN(J27)&gt;0,"")</f>
        <v/>
      </c>
      <c r="M27" s="4" t="str" cm="1">
        <f t="array" ref="M27">_xlfn._xlws.FILTER(AnalysisGroupings!$G$2:$G$21,(AnalysisGroupings!$F$2:$F$21=AnalysisResults!L27)*LEN(L27)&gt;0,"")</f>
        <v/>
      </c>
      <c r="N27">
        <v>88</v>
      </c>
      <c r="O27" s="7" t="s">
        <v>301</v>
      </c>
    </row>
    <row r="28" spans="1:15" x14ac:dyDescent="0.45">
      <c r="A28" t="s">
        <v>106</v>
      </c>
      <c r="B28" s="4" t="str" cm="1">
        <f t="array" ref="B28">_xlfn._xlws.FILTER(AnalysisSets!B:B,AnalysisSets!A:A=_xlfn._xlws.FILTER(Analyses!D:D,Analyses!A:A=AnalysisResults!A28,""),"")</f>
        <v>Safety Population</v>
      </c>
      <c r="C28" t="s">
        <v>130</v>
      </c>
      <c r="D28" s="4" t="str" cm="1">
        <f t="array" ref="D28">_xlfn.UNIQUE(_xlfn._xlws.FILTER(AnalysisMethods!$C$2:$C$32,AnalysisMethods!$A$2:$A$32=AnalysisResults!C28,""))</f>
        <v>Grouped summary of continuous variable</v>
      </c>
      <c r="E28" t="s">
        <v>157</v>
      </c>
      <c r="F28" s="4" t="str" cm="1">
        <f t="array" ref="F28">_xlfn._xlws.FILTER(AnalysisMethods!$H$2:$H$32,AnalysisMethods!$E$2:$E$32=AnalysisResults!E28,"")</f>
        <v>Max</v>
      </c>
      <c r="G28" s="4" t="str" cm="1">
        <f t="array" ref="G28">_xlfn._xlws.FILTER(AnalysisMethods!$I$2:$I$32,AnalysisMethods!$E$2:$E$32=AnalysisResults!E28,"")</f>
        <v>XX</v>
      </c>
      <c r="H28" t="s">
        <v>41</v>
      </c>
      <c r="I28" s="4" t="str" cm="1">
        <f t="array" ref="I28">_xlfn._xlws.FILTER(AnalysisGroupings!$G$2:$G$21,AnalysisGroupings!$F$2:$F$21=AnalysisResults!H28,"")</f>
        <v>Xanomeline High Dose</v>
      </c>
      <c r="K28" s="4" t="str" cm="1">
        <f t="array" ref="K28">_xlfn._xlws.FILTER(AnalysisGroupings!$G$2:$G$21,(AnalysisGroupings!$F$2:$F$21=AnalysisResults!J28)*LEN(J28)&gt;0,"")</f>
        <v/>
      </c>
      <c r="M28" s="4" t="str" cm="1">
        <f t="array" ref="M28">_xlfn._xlws.FILTER(AnalysisGroupings!$G$2:$G$21,(AnalysisGroupings!$F$2:$F$21=AnalysisResults!L28)*LEN(L28)&gt;0,"")</f>
        <v/>
      </c>
      <c r="N28">
        <v>88</v>
      </c>
      <c r="O28" s="7" t="s">
        <v>301</v>
      </c>
    </row>
    <row r="29" spans="1:15" x14ac:dyDescent="0.45">
      <c r="A29" t="s">
        <v>107</v>
      </c>
      <c r="B29" s="4" t="str" cm="1">
        <f t="array" ref="B29">_xlfn._xlws.FILTER(AnalysisSets!B:B,AnalysisSets!A:A=_xlfn._xlws.FILTER(Analyses!D:D,Analyses!A:A=AnalysisResults!A29,""),"")</f>
        <v>Safety Population</v>
      </c>
      <c r="C29" t="s">
        <v>133</v>
      </c>
      <c r="D29" s="4" t="str" cm="1">
        <f t="array" ref="D29">_xlfn.UNIQUE(_xlfn._xlws.FILTER(AnalysisMethods!$C$2:$C$32,AnalysisMethods!$A$2:$A$32=AnalysisResults!C29,""))</f>
        <v>Grouped summary of subjects</v>
      </c>
      <c r="E29" t="s">
        <v>158</v>
      </c>
      <c r="F29" s="4" t="str" cm="1">
        <f t="array" ref="F29">_xlfn._xlws.FILTER(AnalysisMethods!$H$2:$H$32,AnalysisMethods!$E$2:$E$32=AnalysisResults!E29,"")</f>
        <v>n</v>
      </c>
      <c r="G29" s="4" t="str" cm="1">
        <f t="array" ref="G29">_xlfn._xlws.FILTER(AnalysisMethods!$I$2:$I$32,AnalysisMethods!$E$2:$E$32=AnalysisResults!E29,"")</f>
        <v>XX</v>
      </c>
      <c r="H29" t="s">
        <v>36</v>
      </c>
      <c r="I29" s="4" t="str" cm="1">
        <f t="array" ref="I29">_xlfn._xlws.FILTER(AnalysisGroupings!$G$2:$G$21,AnalysisGroupings!$F$2:$F$21=AnalysisResults!H29,"")</f>
        <v>Placebo</v>
      </c>
      <c r="J29" t="s">
        <v>159</v>
      </c>
      <c r="K29" s="4" t="str" cm="1">
        <f t="array" ref="K29">_xlfn._xlws.FILTER(AnalysisGroupings!$G$2:$G$21,(AnalysisGroupings!$F$2:$F$21=AnalysisResults!J29)*LEN(J29)&gt;0,"")</f>
        <v>&lt; 65 years</v>
      </c>
      <c r="M29" s="4" t="str" cm="1">
        <f t="array" ref="M29">_xlfn._xlws.FILTER(AnalysisGroupings!$G$2:$G$21,(AnalysisGroupings!$F$2:$F$21=AnalysisResults!L29)*LEN(L29)&gt;0,"")</f>
        <v/>
      </c>
      <c r="N29">
        <v>14</v>
      </c>
      <c r="O29" s="7" t="s">
        <v>302</v>
      </c>
    </row>
    <row r="30" spans="1:15" x14ac:dyDescent="0.45">
      <c r="A30" t="s">
        <v>107</v>
      </c>
      <c r="B30" s="4" t="str" cm="1">
        <f t="array" ref="B30">_xlfn._xlws.FILTER(AnalysisSets!B:B,AnalysisSets!A:A=_xlfn._xlws.FILTER(Analyses!D:D,Analyses!A:A=AnalysisResults!A30,""),"")</f>
        <v>Safety Population</v>
      </c>
      <c r="C30" t="s">
        <v>133</v>
      </c>
      <c r="D30" s="4" t="str" cm="1">
        <f t="array" ref="D30">_xlfn.UNIQUE(_xlfn._xlws.FILTER(AnalysisMethods!$C$2:$C$32,AnalysisMethods!$A$2:$A$32=AnalysisResults!C30,""))</f>
        <v>Grouped summary of subjects</v>
      </c>
      <c r="E30" t="s">
        <v>158</v>
      </c>
      <c r="F30" s="4" t="str" cm="1">
        <f t="array" ref="F30">_xlfn._xlws.FILTER(AnalysisMethods!$H$2:$H$32,AnalysisMethods!$E$2:$E$32=AnalysisResults!E30,"")</f>
        <v>n</v>
      </c>
      <c r="G30" s="4" t="str" cm="1">
        <f t="array" ref="G30">_xlfn._xlws.FILTER(AnalysisMethods!$I$2:$I$32,AnalysisMethods!$E$2:$E$32=AnalysisResults!E30,"")</f>
        <v>XX</v>
      </c>
      <c r="H30" t="s">
        <v>36</v>
      </c>
      <c r="I30" s="4" t="str" cm="1">
        <f t="array" ref="I30">_xlfn._xlws.FILTER(AnalysisGroupings!$G$2:$G$21,AnalysisGroupings!$F$2:$F$21=AnalysisResults!H30,"")</f>
        <v>Placebo</v>
      </c>
      <c r="J30" t="s">
        <v>160</v>
      </c>
      <c r="K30" s="4" t="str" cm="1">
        <f t="array" ref="K30">_xlfn._xlws.FILTER(AnalysisGroupings!$G$2:$G$21,(AnalysisGroupings!$F$2:$F$21=AnalysisResults!J30)*LEN(J30)&gt;0,"")</f>
        <v>≥ 65 years</v>
      </c>
      <c r="M30" s="4" t="str" cm="1">
        <f t="array" ref="M30">_xlfn._xlws.FILTER(AnalysisGroupings!$G$2:$G$21,(AnalysisGroupings!$F$2:$F$21=AnalysisResults!L30)*LEN(L30)&gt;0,"")</f>
        <v/>
      </c>
      <c r="N30">
        <v>72</v>
      </c>
      <c r="O30" s="7" t="s">
        <v>303</v>
      </c>
    </row>
    <row r="31" spans="1:15" x14ac:dyDescent="0.45">
      <c r="A31" t="s">
        <v>107</v>
      </c>
      <c r="B31" s="4" t="str" cm="1">
        <f t="array" ref="B31">_xlfn._xlws.FILTER(AnalysisSets!B:B,AnalysisSets!A:A=_xlfn._xlws.FILTER(Analyses!D:D,Analyses!A:A=AnalysisResults!A31,""),"")</f>
        <v>Safety Population</v>
      </c>
      <c r="C31" t="s">
        <v>133</v>
      </c>
      <c r="D31" s="4" t="str" cm="1">
        <f t="array" ref="D31">_xlfn.UNIQUE(_xlfn._xlws.FILTER(AnalysisMethods!$C$2:$C$32,AnalysisMethods!$A$2:$A$32=AnalysisResults!C31,""))</f>
        <v>Grouped summary of subjects</v>
      </c>
      <c r="E31" t="s">
        <v>158</v>
      </c>
      <c r="F31" s="4" t="str" cm="1">
        <f t="array" ref="F31">_xlfn._xlws.FILTER(AnalysisMethods!$H$2:$H$32,AnalysisMethods!$E$2:$E$32=AnalysisResults!E31,"")</f>
        <v>n</v>
      </c>
      <c r="G31" s="4" t="str" cm="1">
        <f t="array" ref="G31">_xlfn._xlws.FILTER(AnalysisMethods!$I$2:$I$32,AnalysisMethods!$E$2:$E$32=AnalysisResults!E31,"")</f>
        <v>XX</v>
      </c>
      <c r="H31" t="s">
        <v>40</v>
      </c>
      <c r="I31" s="4" t="str" cm="1">
        <f t="array" ref="I31">_xlfn._xlws.FILTER(AnalysisGroupings!$G$2:$G$21,AnalysisGroupings!$F$2:$F$21=AnalysisResults!H31,"")</f>
        <v>Xanomeline Low Dose</v>
      </c>
      <c r="J31" t="s">
        <v>159</v>
      </c>
      <c r="K31" s="4" t="str" cm="1">
        <f t="array" ref="K31">_xlfn._xlws.FILTER(AnalysisGroupings!$G$2:$G$21,(AnalysisGroupings!$F$2:$F$21=AnalysisResults!J31)*LEN(J31)&gt;0,"")</f>
        <v>&lt; 65 years</v>
      </c>
      <c r="M31" s="4" t="str" cm="1">
        <f t="array" ref="M31">_xlfn._xlws.FILTER(AnalysisGroupings!$G$2:$G$21,(AnalysisGroupings!$F$2:$F$21=AnalysisResults!L31)*LEN(L31)&gt;0,"")</f>
        <v/>
      </c>
      <c r="N31">
        <v>8</v>
      </c>
      <c r="O31" s="7" t="s">
        <v>304</v>
      </c>
    </row>
    <row r="32" spans="1:15" x14ac:dyDescent="0.45">
      <c r="A32" t="s">
        <v>107</v>
      </c>
      <c r="B32" s="4" t="str" cm="1">
        <f t="array" ref="B32">_xlfn._xlws.FILTER(AnalysisSets!B:B,AnalysisSets!A:A=_xlfn._xlws.FILTER(Analyses!D:D,Analyses!A:A=AnalysisResults!A32,""),"")</f>
        <v>Safety Population</v>
      </c>
      <c r="C32" t="s">
        <v>133</v>
      </c>
      <c r="D32" s="4" t="str" cm="1">
        <f t="array" ref="D32">_xlfn.UNIQUE(_xlfn._xlws.FILTER(AnalysisMethods!$C$2:$C$32,AnalysisMethods!$A$2:$A$32=AnalysisResults!C32,""))</f>
        <v>Grouped summary of subjects</v>
      </c>
      <c r="E32" t="s">
        <v>158</v>
      </c>
      <c r="F32" s="4" t="str" cm="1">
        <f t="array" ref="F32">_xlfn._xlws.FILTER(AnalysisMethods!$H$2:$H$32,AnalysisMethods!$E$2:$E$32=AnalysisResults!E32,"")</f>
        <v>n</v>
      </c>
      <c r="G32" s="4" t="str" cm="1">
        <f t="array" ref="G32">_xlfn._xlws.FILTER(AnalysisMethods!$I$2:$I$32,AnalysisMethods!$E$2:$E$32=AnalysisResults!E32,"")</f>
        <v>XX</v>
      </c>
      <c r="H32" t="s">
        <v>40</v>
      </c>
      <c r="I32" s="4" t="str" cm="1">
        <f t="array" ref="I32">_xlfn._xlws.FILTER(AnalysisGroupings!$G$2:$G$21,AnalysisGroupings!$F$2:$F$21=AnalysisResults!H32,"")</f>
        <v>Xanomeline Low Dose</v>
      </c>
      <c r="J32" t="s">
        <v>160</v>
      </c>
      <c r="K32" s="4" t="str" cm="1">
        <f t="array" ref="K32">_xlfn._xlws.FILTER(AnalysisGroupings!$G$2:$G$21,(AnalysisGroupings!$F$2:$F$21=AnalysisResults!J32)*LEN(J32)&gt;0,"")</f>
        <v>≥ 65 years</v>
      </c>
      <c r="M32" s="4" t="str" cm="1">
        <f t="array" ref="M32">_xlfn._xlws.FILTER(AnalysisGroupings!$G$2:$G$21,(AnalysisGroupings!$F$2:$F$21=AnalysisResults!L32)*LEN(L32)&gt;0,"")</f>
        <v/>
      </c>
      <c r="N32">
        <v>76</v>
      </c>
      <c r="O32" s="7" t="s">
        <v>305</v>
      </c>
    </row>
    <row r="33" spans="1:15" x14ac:dyDescent="0.45">
      <c r="A33" t="s">
        <v>107</v>
      </c>
      <c r="B33" s="4" t="str" cm="1">
        <f t="array" ref="B33">_xlfn._xlws.FILTER(AnalysisSets!B:B,AnalysisSets!A:A=_xlfn._xlws.FILTER(Analyses!D:D,Analyses!A:A=AnalysisResults!A33,""),"")</f>
        <v>Safety Population</v>
      </c>
      <c r="C33" t="s">
        <v>133</v>
      </c>
      <c r="D33" s="4" t="str" cm="1">
        <f t="array" ref="D33">_xlfn.UNIQUE(_xlfn._xlws.FILTER(AnalysisMethods!$C$2:$C$32,AnalysisMethods!$A$2:$A$32=AnalysisResults!C33,""))</f>
        <v>Grouped summary of subjects</v>
      </c>
      <c r="E33" t="s">
        <v>158</v>
      </c>
      <c r="F33" s="4" t="str" cm="1">
        <f t="array" ref="F33">_xlfn._xlws.FILTER(AnalysisMethods!$H$2:$H$32,AnalysisMethods!$E$2:$E$32=AnalysisResults!E33,"")</f>
        <v>n</v>
      </c>
      <c r="G33" s="4" t="str" cm="1">
        <f t="array" ref="G33">_xlfn._xlws.FILTER(AnalysisMethods!$I$2:$I$32,AnalysisMethods!$E$2:$E$32=AnalysisResults!E33,"")</f>
        <v>XX</v>
      </c>
      <c r="H33" t="s">
        <v>41</v>
      </c>
      <c r="I33" s="4" t="str" cm="1">
        <f t="array" ref="I33">_xlfn._xlws.FILTER(AnalysisGroupings!$G$2:$G$21,AnalysisGroupings!$F$2:$F$21=AnalysisResults!H33,"")</f>
        <v>Xanomeline High Dose</v>
      </c>
      <c r="J33" t="s">
        <v>159</v>
      </c>
      <c r="K33" s="4" t="str" cm="1">
        <f t="array" ref="K33">_xlfn._xlws.FILTER(AnalysisGroupings!$G$2:$G$21,(AnalysisGroupings!$F$2:$F$21=AnalysisResults!J33)*LEN(J33)&gt;0,"")</f>
        <v>&lt; 65 years</v>
      </c>
      <c r="M33" s="4" t="str" cm="1">
        <f t="array" ref="M33">_xlfn._xlws.FILTER(AnalysisGroupings!$G$2:$G$21,(AnalysisGroupings!$F$2:$F$21=AnalysisResults!L33)*LEN(L33)&gt;0,"")</f>
        <v/>
      </c>
      <c r="N33">
        <v>11</v>
      </c>
      <c r="O33" s="7" t="s">
        <v>306</v>
      </c>
    </row>
    <row r="34" spans="1:15" x14ac:dyDescent="0.45">
      <c r="A34" t="s">
        <v>107</v>
      </c>
      <c r="B34" s="4" t="str" cm="1">
        <f t="array" ref="B34">_xlfn._xlws.FILTER(AnalysisSets!B:B,AnalysisSets!A:A=_xlfn._xlws.FILTER(Analyses!D:D,Analyses!A:A=AnalysisResults!A34,""),"")</f>
        <v>Safety Population</v>
      </c>
      <c r="C34" t="s">
        <v>133</v>
      </c>
      <c r="D34" s="4" t="str" cm="1">
        <f t="array" ref="D34">_xlfn.UNIQUE(_xlfn._xlws.FILTER(AnalysisMethods!$C$2:$C$32,AnalysisMethods!$A$2:$A$32=AnalysisResults!C34,""))</f>
        <v>Grouped summary of subjects</v>
      </c>
      <c r="E34" t="s">
        <v>158</v>
      </c>
      <c r="F34" s="4" t="str" cm="1">
        <f t="array" ref="F34">_xlfn._xlws.FILTER(AnalysisMethods!$H$2:$H$32,AnalysisMethods!$E$2:$E$32=AnalysisResults!E34,"")</f>
        <v>n</v>
      </c>
      <c r="G34" s="4" t="str" cm="1">
        <f t="array" ref="G34">_xlfn._xlws.FILTER(AnalysisMethods!$I$2:$I$32,AnalysisMethods!$E$2:$E$32=AnalysisResults!E34,"")</f>
        <v>XX</v>
      </c>
      <c r="H34" t="s">
        <v>41</v>
      </c>
      <c r="I34" s="4" t="str" cm="1">
        <f t="array" ref="I34">_xlfn._xlws.FILTER(AnalysisGroupings!$G$2:$G$21,AnalysisGroupings!$F$2:$F$21=AnalysisResults!H34,"")</f>
        <v>Xanomeline High Dose</v>
      </c>
      <c r="J34" t="s">
        <v>160</v>
      </c>
      <c r="K34" s="4" t="str" cm="1">
        <f t="array" ref="K34">_xlfn._xlws.FILTER(AnalysisGroupings!$G$2:$G$21,(AnalysisGroupings!$F$2:$F$21=AnalysisResults!J34)*LEN(J34)&gt;0,"")</f>
        <v>≥ 65 years</v>
      </c>
      <c r="M34" s="4" t="str" cm="1">
        <f t="array" ref="M34">_xlfn._xlws.FILTER(AnalysisGroupings!$G$2:$G$21,(AnalysisGroupings!$F$2:$F$21=AnalysisResults!L34)*LEN(L34)&gt;0,"")</f>
        <v/>
      </c>
      <c r="N34">
        <v>73</v>
      </c>
      <c r="O34" s="7" t="s">
        <v>307</v>
      </c>
    </row>
    <row r="35" spans="1:15" x14ac:dyDescent="0.45">
      <c r="A35" t="s">
        <v>107</v>
      </c>
      <c r="B35" s="4" t="str" cm="1">
        <f t="array" ref="B35">_xlfn._xlws.FILTER(AnalysisSets!B:B,AnalysisSets!A:A=_xlfn._xlws.FILTER(Analyses!D:D,Analyses!A:A=AnalysisResults!A35,""),"")</f>
        <v>Safety Population</v>
      </c>
      <c r="C35" t="s">
        <v>133</v>
      </c>
      <c r="D35" s="4" t="str" cm="1">
        <f t="array" ref="D35">_xlfn.UNIQUE(_xlfn._xlws.FILTER(AnalysisMethods!$C$2:$C$32,AnalysisMethods!$A$2:$A$32=AnalysisResults!C35,""))</f>
        <v>Grouped summary of subjects</v>
      </c>
      <c r="E35" t="s">
        <v>161</v>
      </c>
      <c r="F35" s="4" t="str" cm="1">
        <f t="array" ref="F35">_xlfn._xlws.FILTER(AnalysisMethods!$H$2:$H$32,AnalysisMethods!$E$2:$E$32=AnalysisResults!E35,"")</f>
        <v>%</v>
      </c>
      <c r="G35" s="4" t="str" cm="1">
        <f t="array" ref="G35">_xlfn._xlws.FILTER(AnalysisMethods!$I$2:$I$32,AnalysisMethods!$E$2:$E$32=AnalysisResults!E35,"")</f>
        <v>( XX.X)</v>
      </c>
      <c r="H35" t="s">
        <v>36</v>
      </c>
      <c r="I35" s="4" t="str" cm="1">
        <f t="array" ref="I35">_xlfn._xlws.FILTER(AnalysisGroupings!$G$2:$G$21,AnalysisGroupings!$F$2:$F$21=AnalysisResults!H35,"")</f>
        <v>Placebo</v>
      </c>
      <c r="J35" t="s">
        <v>159</v>
      </c>
      <c r="K35" s="4" t="str" cm="1">
        <f t="array" ref="K35">_xlfn._xlws.FILTER(AnalysisGroupings!$G$2:$G$21,(AnalysisGroupings!$F$2:$F$21=AnalysisResults!J35)*LEN(J35)&gt;0,"")</f>
        <v>&lt; 65 years</v>
      </c>
      <c r="M35" s="4" t="str" cm="1">
        <f t="array" ref="M35">_xlfn._xlws.FILTER(AnalysisGroupings!$G$2:$G$21,(AnalysisGroupings!$F$2:$F$21=AnalysisResults!L35)*LEN(L35)&gt;0,"")</f>
        <v/>
      </c>
      <c r="N35">
        <v>16.279069767441861</v>
      </c>
      <c r="O35" s="7" t="s">
        <v>308</v>
      </c>
    </row>
    <row r="36" spans="1:15" x14ac:dyDescent="0.45">
      <c r="A36" t="s">
        <v>107</v>
      </c>
      <c r="B36" s="4" t="str" cm="1">
        <f t="array" ref="B36">_xlfn._xlws.FILTER(AnalysisSets!B:B,AnalysisSets!A:A=_xlfn._xlws.FILTER(Analyses!D:D,Analyses!A:A=AnalysisResults!A36,""),"")</f>
        <v>Safety Population</v>
      </c>
      <c r="C36" t="s">
        <v>133</v>
      </c>
      <c r="D36" s="4" t="str" cm="1">
        <f t="array" ref="D36">_xlfn.UNIQUE(_xlfn._xlws.FILTER(AnalysisMethods!$C$2:$C$32,AnalysisMethods!$A$2:$A$32=AnalysisResults!C36,""))</f>
        <v>Grouped summary of subjects</v>
      </c>
      <c r="E36" t="s">
        <v>161</v>
      </c>
      <c r="F36" s="4" t="str" cm="1">
        <f t="array" ref="F36">_xlfn._xlws.FILTER(AnalysisMethods!$H$2:$H$32,AnalysisMethods!$E$2:$E$32=AnalysisResults!E36,"")</f>
        <v>%</v>
      </c>
      <c r="G36" s="4" t="str" cm="1">
        <f t="array" ref="G36">_xlfn._xlws.FILTER(AnalysisMethods!$I$2:$I$32,AnalysisMethods!$E$2:$E$32=AnalysisResults!E36,"")</f>
        <v>( XX.X)</v>
      </c>
      <c r="H36" t="s">
        <v>36</v>
      </c>
      <c r="I36" s="4" t="str" cm="1">
        <f t="array" ref="I36">_xlfn._xlws.FILTER(AnalysisGroupings!$G$2:$G$21,AnalysisGroupings!$F$2:$F$21=AnalysisResults!H36,"")</f>
        <v>Placebo</v>
      </c>
      <c r="J36" t="s">
        <v>160</v>
      </c>
      <c r="K36" s="4" t="str" cm="1">
        <f t="array" ref="K36">_xlfn._xlws.FILTER(AnalysisGroupings!$G$2:$G$21,(AnalysisGroupings!$F$2:$F$21=AnalysisResults!J36)*LEN(J36)&gt;0,"")</f>
        <v>≥ 65 years</v>
      </c>
      <c r="M36" s="4" t="str" cm="1">
        <f t="array" ref="M36">_xlfn._xlws.FILTER(AnalysisGroupings!$G$2:$G$21,(AnalysisGroupings!$F$2:$F$21=AnalysisResults!L36)*LEN(L36)&gt;0,"")</f>
        <v/>
      </c>
      <c r="N36">
        <v>83.720930232558146</v>
      </c>
      <c r="O36" s="7" t="s">
        <v>309</v>
      </c>
    </row>
    <row r="37" spans="1:15" x14ac:dyDescent="0.45">
      <c r="A37" t="s">
        <v>107</v>
      </c>
      <c r="B37" s="4" t="str" cm="1">
        <f t="array" ref="B37">_xlfn._xlws.FILTER(AnalysisSets!B:B,AnalysisSets!A:A=_xlfn._xlws.FILTER(Analyses!D:D,Analyses!A:A=AnalysisResults!A37,""),"")</f>
        <v>Safety Population</v>
      </c>
      <c r="C37" t="s">
        <v>133</v>
      </c>
      <c r="D37" s="4" t="str" cm="1">
        <f t="array" ref="D37">_xlfn.UNIQUE(_xlfn._xlws.FILTER(AnalysisMethods!$C$2:$C$32,AnalysisMethods!$A$2:$A$32=AnalysisResults!C37,""))</f>
        <v>Grouped summary of subjects</v>
      </c>
      <c r="E37" t="s">
        <v>161</v>
      </c>
      <c r="F37" s="4" t="str" cm="1">
        <f t="array" ref="F37">_xlfn._xlws.FILTER(AnalysisMethods!$H$2:$H$32,AnalysisMethods!$E$2:$E$32=AnalysisResults!E37,"")</f>
        <v>%</v>
      </c>
      <c r="G37" s="4" t="str" cm="1">
        <f t="array" ref="G37">_xlfn._xlws.FILTER(AnalysisMethods!$I$2:$I$32,AnalysisMethods!$E$2:$E$32=AnalysisResults!E37,"")</f>
        <v>( XX.X)</v>
      </c>
      <c r="H37" t="s">
        <v>40</v>
      </c>
      <c r="I37" s="4" t="str" cm="1">
        <f t="array" ref="I37">_xlfn._xlws.FILTER(AnalysisGroupings!$G$2:$G$21,AnalysisGroupings!$F$2:$F$21=AnalysisResults!H37,"")</f>
        <v>Xanomeline Low Dose</v>
      </c>
      <c r="J37" t="s">
        <v>159</v>
      </c>
      <c r="K37" s="4" t="str" cm="1">
        <f t="array" ref="K37">_xlfn._xlws.FILTER(AnalysisGroupings!$G$2:$G$21,(AnalysisGroupings!$F$2:$F$21=AnalysisResults!J37)*LEN(J37)&gt;0,"")</f>
        <v>&lt; 65 years</v>
      </c>
      <c r="M37" s="4" t="str" cm="1">
        <f t="array" ref="M37">_xlfn._xlws.FILTER(AnalysisGroupings!$G$2:$G$21,(AnalysisGroupings!$F$2:$F$21=AnalysisResults!L37)*LEN(L37)&gt;0,"")</f>
        <v/>
      </c>
      <c r="N37">
        <v>9.5238095238095237</v>
      </c>
      <c r="O37" s="7" t="s">
        <v>310</v>
      </c>
    </row>
    <row r="38" spans="1:15" x14ac:dyDescent="0.45">
      <c r="A38" t="s">
        <v>107</v>
      </c>
      <c r="B38" s="4" t="str" cm="1">
        <f t="array" ref="B38">_xlfn._xlws.FILTER(AnalysisSets!B:B,AnalysisSets!A:A=_xlfn._xlws.FILTER(Analyses!D:D,Analyses!A:A=AnalysisResults!A38,""),"")</f>
        <v>Safety Population</v>
      </c>
      <c r="C38" t="s">
        <v>133</v>
      </c>
      <c r="D38" s="4" t="str" cm="1">
        <f t="array" ref="D38">_xlfn.UNIQUE(_xlfn._xlws.FILTER(AnalysisMethods!$C$2:$C$32,AnalysisMethods!$A$2:$A$32=AnalysisResults!C38,""))</f>
        <v>Grouped summary of subjects</v>
      </c>
      <c r="E38" t="s">
        <v>161</v>
      </c>
      <c r="F38" s="4" t="str" cm="1">
        <f t="array" ref="F38">_xlfn._xlws.FILTER(AnalysisMethods!$H$2:$H$32,AnalysisMethods!$E$2:$E$32=AnalysisResults!E38,"")</f>
        <v>%</v>
      </c>
      <c r="G38" s="4" t="str" cm="1">
        <f t="array" ref="G38">_xlfn._xlws.FILTER(AnalysisMethods!$I$2:$I$32,AnalysisMethods!$E$2:$E$32=AnalysisResults!E38,"")</f>
        <v>( XX.X)</v>
      </c>
      <c r="H38" t="s">
        <v>40</v>
      </c>
      <c r="I38" s="4" t="str" cm="1">
        <f t="array" ref="I38">_xlfn._xlws.FILTER(AnalysisGroupings!$G$2:$G$21,AnalysisGroupings!$F$2:$F$21=AnalysisResults!H38,"")</f>
        <v>Xanomeline Low Dose</v>
      </c>
      <c r="J38" t="s">
        <v>160</v>
      </c>
      <c r="K38" s="4" t="str" cm="1">
        <f t="array" ref="K38">_xlfn._xlws.FILTER(AnalysisGroupings!$G$2:$G$21,(AnalysisGroupings!$F$2:$F$21=AnalysisResults!J38)*LEN(J38)&gt;0,"")</f>
        <v>≥ 65 years</v>
      </c>
      <c r="M38" s="4" t="str" cm="1">
        <f t="array" ref="M38">_xlfn._xlws.FILTER(AnalysisGroupings!$G$2:$G$21,(AnalysisGroupings!$F$2:$F$21=AnalysisResults!L38)*LEN(L38)&gt;0,"")</f>
        <v/>
      </c>
      <c r="N38">
        <v>90.476190476190482</v>
      </c>
      <c r="O38" s="7" t="s">
        <v>311</v>
      </c>
    </row>
    <row r="39" spans="1:15" x14ac:dyDescent="0.45">
      <c r="A39" t="s">
        <v>107</v>
      </c>
      <c r="B39" s="4" t="str" cm="1">
        <f t="array" ref="B39">_xlfn._xlws.FILTER(AnalysisSets!B:B,AnalysisSets!A:A=_xlfn._xlws.FILTER(Analyses!D:D,Analyses!A:A=AnalysisResults!A39,""),"")</f>
        <v>Safety Population</v>
      </c>
      <c r="C39" t="s">
        <v>133</v>
      </c>
      <c r="D39" s="4" t="str" cm="1">
        <f t="array" ref="D39">_xlfn.UNIQUE(_xlfn._xlws.FILTER(AnalysisMethods!$C$2:$C$32,AnalysisMethods!$A$2:$A$32=AnalysisResults!C39,""))</f>
        <v>Grouped summary of subjects</v>
      </c>
      <c r="E39" t="s">
        <v>161</v>
      </c>
      <c r="F39" s="4" t="str" cm="1">
        <f t="array" ref="F39">_xlfn._xlws.FILTER(AnalysisMethods!$H$2:$H$32,AnalysisMethods!$E$2:$E$32=AnalysisResults!E39,"")</f>
        <v>%</v>
      </c>
      <c r="G39" s="4" t="str" cm="1">
        <f t="array" ref="G39">_xlfn._xlws.FILTER(AnalysisMethods!$I$2:$I$32,AnalysisMethods!$E$2:$E$32=AnalysisResults!E39,"")</f>
        <v>( XX.X)</v>
      </c>
      <c r="H39" t="s">
        <v>41</v>
      </c>
      <c r="I39" s="4" t="str" cm="1">
        <f t="array" ref="I39">_xlfn._xlws.FILTER(AnalysisGroupings!$G$2:$G$21,AnalysisGroupings!$F$2:$F$21=AnalysisResults!H39,"")</f>
        <v>Xanomeline High Dose</v>
      </c>
      <c r="J39" t="s">
        <v>159</v>
      </c>
      <c r="K39" s="4" t="str" cm="1">
        <f t="array" ref="K39">_xlfn._xlws.FILTER(AnalysisGroupings!$G$2:$G$21,(AnalysisGroupings!$F$2:$F$21=AnalysisResults!J39)*LEN(J39)&gt;0,"")</f>
        <v>&lt; 65 years</v>
      </c>
      <c r="M39" s="4" t="str" cm="1">
        <f t="array" ref="M39">_xlfn._xlws.FILTER(AnalysisGroupings!$G$2:$G$21,(AnalysisGroupings!$F$2:$F$21=AnalysisResults!L39)*LEN(L39)&gt;0,"")</f>
        <v/>
      </c>
      <c r="N39">
        <v>13.095238095238095</v>
      </c>
      <c r="O39" s="7" t="s">
        <v>312</v>
      </c>
    </row>
    <row r="40" spans="1:15" x14ac:dyDescent="0.45">
      <c r="A40" t="s">
        <v>107</v>
      </c>
      <c r="B40" s="4" t="str" cm="1">
        <f t="array" ref="B40">_xlfn._xlws.FILTER(AnalysisSets!B:B,AnalysisSets!A:A=_xlfn._xlws.FILTER(Analyses!D:D,Analyses!A:A=AnalysisResults!A40,""),"")</f>
        <v>Safety Population</v>
      </c>
      <c r="C40" t="s">
        <v>133</v>
      </c>
      <c r="D40" s="4" t="str" cm="1">
        <f t="array" ref="D40">_xlfn.UNIQUE(_xlfn._xlws.FILTER(AnalysisMethods!$C$2:$C$32,AnalysisMethods!$A$2:$A$32=AnalysisResults!C40,""))</f>
        <v>Grouped summary of subjects</v>
      </c>
      <c r="E40" t="s">
        <v>161</v>
      </c>
      <c r="F40" s="4" t="str" cm="1">
        <f t="array" ref="F40">_xlfn._xlws.FILTER(AnalysisMethods!$H$2:$H$32,AnalysisMethods!$E$2:$E$32=AnalysisResults!E40,"")</f>
        <v>%</v>
      </c>
      <c r="G40" s="4" t="str" cm="1">
        <f t="array" ref="G40">_xlfn._xlws.FILTER(AnalysisMethods!$I$2:$I$32,AnalysisMethods!$E$2:$E$32=AnalysisResults!E40,"")</f>
        <v>( XX.X)</v>
      </c>
      <c r="H40" t="s">
        <v>41</v>
      </c>
      <c r="I40" s="4" t="str" cm="1">
        <f t="array" ref="I40">_xlfn._xlws.FILTER(AnalysisGroupings!$G$2:$G$21,AnalysisGroupings!$F$2:$F$21=AnalysisResults!H40,"")</f>
        <v>Xanomeline High Dose</v>
      </c>
      <c r="J40" t="s">
        <v>160</v>
      </c>
      <c r="K40" s="4" t="str" cm="1">
        <f t="array" ref="K40">_xlfn._xlws.FILTER(AnalysisGroupings!$G$2:$G$21,(AnalysisGroupings!$F$2:$F$21=AnalysisResults!J40)*LEN(J40)&gt;0,"")</f>
        <v>≥ 65 years</v>
      </c>
      <c r="M40" s="4" t="str" cm="1">
        <f t="array" ref="M40">_xlfn._xlws.FILTER(AnalysisGroupings!$G$2:$G$21,(AnalysisGroupings!$F$2:$F$21=AnalysisResults!L40)*LEN(L40)&gt;0,"")</f>
        <v/>
      </c>
      <c r="N40">
        <v>86.904761904761898</v>
      </c>
      <c r="O40" s="7" t="s">
        <v>313</v>
      </c>
    </row>
    <row r="41" spans="1:15" x14ac:dyDescent="0.45">
      <c r="A41" t="s">
        <v>108</v>
      </c>
      <c r="B41" s="4" t="str" cm="1">
        <f t="array" ref="B41">_xlfn._xlws.FILTER(AnalysisSets!B:B,AnalysisSets!A:A=_xlfn._xlws.FILTER(Analyses!D:D,Analyses!A:A=AnalysisResults!A41,""),"")</f>
        <v>Safety Population</v>
      </c>
      <c r="C41" t="s">
        <v>134</v>
      </c>
      <c r="D41" s="4" t="str" cm="1">
        <f t="array" ref="D41">_xlfn.UNIQUE(_xlfn._xlws.FILTER(AnalysisMethods!$C$2:$C$32,AnalysisMethods!$A$2:$A$32=AnalysisResults!C41,""))</f>
        <v>Grouped summary of subjects</v>
      </c>
      <c r="E41" t="s">
        <v>162</v>
      </c>
      <c r="F41" s="4" t="str" cm="1">
        <f t="array" ref="F41">_xlfn._xlws.FILTER(AnalysisMethods!$H$2:$H$32,AnalysisMethods!$E$2:$E$32=AnalysisResults!E41,"")</f>
        <v>n</v>
      </c>
      <c r="G41" s="4" t="str" cm="1">
        <f t="array" ref="G41">_xlfn._xlws.FILTER(AnalysisMethods!$I$2:$I$32,AnalysisMethods!$E$2:$E$32=AnalysisResults!E41,"")</f>
        <v>XX</v>
      </c>
      <c r="H41" t="s">
        <v>36</v>
      </c>
      <c r="I41" s="4" t="str" cm="1">
        <f t="array" ref="I41">_xlfn._xlws.FILTER(AnalysisGroupings!$G$2:$G$21,AnalysisGroupings!$F$2:$F$21=AnalysisResults!H41,"")</f>
        <v>Placebo</v>
      </c>
      <c r="J41" t="s">
        <v>30</v>
      </c>
      <c r="K41" s="4" t="str" cm="1">
        <f t="array" ref="K41">_xlfn._xlws.FILTER(AnalysisGroupings!$G$2:$G$21,(AnalysisGroupings!$F$2:$F$21=AnalysisResults!J41)*LEN(J41)&gt;0,"")</f>
        <v>Male</v>
      </c>
      <c r="M41" s="4" t="str" cm="1">
        <f t="array" ref="M41">_xlfn._xlws.FILTER(AnalysisGroupings!$G$2:$G$21,(AnalysisGroupings!$F$2:$F$21=AnalysisResults!L41)*LEN(L41)&gt;0,"")</f>
        <v/>
      </c>
      <c r="N41">
        <v>33</v>
      </c>
      <c r="O41" s="7" t="s">
        <v>314</v>
      </c>
    </row>
    <row r="42" spans="1:15" x14ac:dyDescent="0.45">
      <c r="A42" t="s">
        <v>108</v>
      </c>
      <c r="B42" s="4" t="str" cm="1">
        <f t="array" ref="B42">_xlfn._xlws.FILTER(AnalysisSets!B:B,AnalysisSets!A:A=_xlfn._xlws.FILTER(Analyses!D:D,Analyses!A:A=AnalysisResults!A42,""),"")</f>
        <v>Safety Population</v>
      </c>
      <c r="C42" t="s">
        <v>134</v>
      </c>
      <c r="D42" s="4" t="str" cm="1">
        <f t="array" ref="D42">_xlfn.UNIQUE(_xlfn._xlws.FILTER(AnalysisMethods!$C$2:$C$32,AnalysisMethods!$A$2:$A$32=AnalysisResults!C42,""))</f>
        <v>Grouped summary of subjects</v>
      </c>
      <c r="E42" t="s">
        <v>162</v>
      </c>
      <c r="F42" s="4" t="str" cm="1">
        <f t="array" ref="F42">_xlfn._xlws.FILTER(AnalysisMethods!$H$2:$H$32,AnalysisMethods!$E$2:$E$32=AnalysisResults!E42,"")</f>
        <v>n</v>
      </c>
      <c r="G42" s="4" t="str" cm="1">
        <f t="array" ref="G42">_xlfn._xlws.FILTER(AnalysisMethods!$I$2:$I$32,AnalysisMethods!$E$2:$E$32=AnalysisResults!E42,"")</f>
        <v>XX</v>
      </c>
      <c r="H42" t="s">
        <v>36</v>
      </c>
      <c r="I42" s="4" t="str" cm="1">
        <f t="array" ref="I42">_xlfn._xlws.FILTER(AnalysisGroupings!$G$2:$G$21,AnalysisGroupings!$F$2:$F$21=AnalysisResults!H42,"")</f>
        <v>Placebo</v>
      </c>
      <c r="J42" t="s">
        <v>163</v>
      </c>
      <c r="K42" s="4" t="str" cm="1">
        <f t="array" ref="K42">_xlfn._xlws.FILTER(AnalysisGroupings!$G$2:$G$21,(AnalysisGroupings!$F$2:$F$21=AnalysisResults!J42)*LEN(J42)&gt;0,"")</f>
        <v>Female</v>
      </c>
      <c r="M42" s="4" t="str" cm="1">
        <f t="array" ref="M42">_xlfn._xlws.FILTER(AnalysisGroupings!$G$2:$G$21,(AnalysisGroupings!$F$2:$F$21=AnalysisResults!L42)*LEN(L42)&gt;0,"")</f>
        <v/>
      </c>
      <c r="N42">
        <v>53</v>
      </c>
      <c r="O42" s="7" t="s">
        <v>315</v>
      </c>
    </row>
    <row r="43" spans="1:15" x14ac:dyDescent="0.45">
      <c r="A43" t="s">
        <v>108</v>
      </c>
      <c r="B43" s="4" t="str" cm="1">
        <f t="array" ref="B43">_xlfn._xlws.FILTER(AnalysisSets!B:B,AnalysisSets!A:A=_xlfn._xlws.FILTER(Analyses!D:D,Analyses!A:A=AnalysisResults!A43,""),"")</f>
        <v>Safety Population</v>
      </c>
      <c r="C43" t="s">
        <v>134</v>
      </c>
      <c r="D43" s="4" t="str" cm="1">
        <f t="array" ref="D43">_xlfn.UNIQUE(_xlfn._xlws.FILTER(AnalysisMethods!$C$2:$C$32,AnalysisMethods!$A$2:$A$32=AnalysisResults!C43,""))</f>
        <v>Grouped summary of subjects</v>
      </c>
      <c r="E43" t="s">
        <v>162</v>
      </c>
      <c r="F43" s="4" t="str" cm="1">
        <f t="array" ref="F43">_xlfn._xlws.FILTER(AnalysisMethods!$H$2:$H$32,AnalysisMethods!$E$2:$E$32=AnalysisResults!E43,"")</f>
        <v>n</v>
      </c>
      <c r="G43" s="4" t="str" cm="1">
        <f t="array" ref="G43">_xlfn._xlws.FILTER(AnalysisMethods!$I$2:$I$32,AnalysisMethods!$E$2:$E$32=AnalysisResults!E43,"")</f>
        <v>XX</v>
      </c>
      <c r="H43" t="s">
        <v>40</v>
      </c>
      <c r="I43" s="4" t="str" cm="1">
        <f t="array" ref="I43">_xlfn._xlws.FILTER(AnalysisGroupings!$G$2:$G$21,AnalysisGroupings!$F$2:$F$21=AnalysisResults!H43,"")</f>
        <v>Xanomeline Low Dose</v>
      </c>
      <c r="J43" t="s">
        <v>30</v>
      </c>
      <c r="K43" s="4" t="str" cm="1">
        <f t="array" ref="K43">_xlfn._xlws.FILTER(AnalysisGroupings!$G$2:$G$21,(AnalysisGroupings!$F$2:$F$21=AnalysisResults!J43)*LEN(J43)&gt;0,"")</f>
        <v>Male</v>
      </c>
      <c r="M43" s="4" t="str" cm="1">
        <f t="array" ref="M43">_xlfn._xlws.FILTER(AnalysisGroupings!$G$2:$G$21,(AnalysisGroupings!$F$2:$F$21=AnalysisResults!L43)*LEN(L43)&gt;0,"")</f>
        <v/>
      </c>
      <c r="N43">
        <v>34</v>
      </c>
      <c r="O43" s="7" t="s">
        <v>316</v>
      </c>
    </row>
    <row r="44" spans="1:15" x14ac:dyDescent="0.45">
      <c r="A44" t="s">
        <v>108</v>
      </c>
      <c r="B44" s="4" t="str" cm="1">
        <f t="array" ref="B44">_xlfn._xlws.FILTER(AnalysisSets!B:B,AnalysisSets!A:A=_xlfn._xlws.FILTER(Analyses!D:D,Analyses!A:A=AnalysisResults!A44,""),"")</f>
        <v>Safety Population</v>
      </c>
      <c r="C44" t="s">
        <v>134</v>
      </c>
      <c r="D44" s="4" t="str" cm="1">
        <f t="array" ref="D44">_xlfn.UNIQUE(_xlfn._xlws.FILTER(AnalysisMethods!$C$2:$C$32,AnalysisMethods!$A$2:$A$32=AnalysisResults!C44,""))</f>
        <v>Grouped summary of subjects</v>
      </c>
      <c r="E44" t="s">
        <v>162</v>
      </c>
      <c r="F44" s="4" t="str" cm="1">
        <f t="array" ref="F44">_xlfn._xlws.FILTER(AnalysisMethods!$H$2:$H$32,AnalysisMethods!$E$2:$E$32=AnalysisResults!E44,"")</f>
        <v>n</v>
      </c>
      <c r="G44" s="4" t="str" cm="1">
        <f t="array" ref="G44">_xlfn._xlws.FILTER(AnalysisMethods!$I$2:$I$32,AnalysisMethods!$E$2:$E$32=AnalysisResults!E44,"")</f>
        <v>XX</v>
      </c>
      <c r="H44" t="s">
        <v>40</v>
      </c>
      <c r="I44" s="4" t="str" cm="1">
        <f t="array" ref="I44">_xlfn._xlws.FILTER(AnalysisGroupings!$G$2:$G$21,AnalysisGroupings!$F$2:$F$21=AnalysisResults!H44,"")</f>
        <v>Xanomeline Low Dose</v>
      </c>
      <c r="J44" t="s">
        <v>163</v>
      </c>
      <c r="K44" s="4" t="str" cm="1">
        <f t="array" ref="K44">_xlfn._xlws.FILTER(AnalysisGroupings!$G$2:$G$21,(AnalysisGroupings!$F$2:$F$21=AnalysisResults!J44)*LEN(J44)&gt;0,"")</f>
        <v>Female</v>
      </c>
      <c r="M44" s="4" t="str" cm="1">
        <f t="array" ref="M44">_xlfn._xlws.FILTER(AnalysisGroupings!$G$2:$G$21,(AnalysisGroupings!$F$2:$F$21=AnalysisResults!L44)*LEN(L44)&gt;0,"")</f>
        <v/>
      </c>
      <c r="N44">
        <v>50</v>
      </c>
      <c r="O44" s="7" t="s">
        <v>317</v>
      </c>
    </row>
    <row r="45" spans="1:15" x14ac:dyDescent="0.45">
      <c r="A45" t="s">
        <v>108</v>
      </c>
      <c r="B45" s="4" t="str" cm="1">
        <f t="array" ref="B45">_xlfn._xlws.FILTER(AnalysisSets!B:B,AnalysisSets!A:A=_xlfn._xlws.FILTER(Analyses!D:D,Analyses!A:A=AnalysisResults!A45,""),"")</f>
        <v>Safety Population</v>
      </c>
      <c r="C45" t="s">
        <v>134</v>
      </c>
      <c r="D45" s="4" t="str" cm="1">
        <f t="array" ref="D45">_xlfn.UNIQUE(_xlfn._xlws.FILTER(AnalysisMethods!$C$2:$C$32,AnalysisMethods!$A$2:$A$32=AnalysisResults!C45,""))</f>
        <v>Grouped summary of subjects</v>
      </c>
      <c r="E45" t="s">
        <v>162</v>
      </c>
      <c r="F45" s="4" t="str" cm="1">
        <f t="array" ref="F45">_xlfn._xlws.FILTER(AnalysisMethods!$H$2:$H$32,AnalysisMethods!$E$2:$E$32=AnalysisResults!E45,"")</f>
        <v>n</v>
      </c>
      <c r="G45" s="4" t="str" cm="1">
        <f t="array" ref="G45">_xlfn._xlws.FILTER(AnalysisMethods!$I$2:$I$32,AnalysisMethods!$E$2:$E$32=AnalysisResults!E45,"")</f>
        <v>XX</v>
      </c>
      <c r="H45" t="s">
        <v>41</v>
      </c>
      <c r="I45" s="4" t="str" cm="1">
        <f t="array" ref="I45">_xlfn._xlws.FILTER(AnalysisGroupings!$G$2:$G$21,AnalysisGroupings!$F$2:$F$21=AnalysisResults!H45,"")</f>
        <v>Xanomeline High Dose</v>
      </c>
      <c r="J45" t="s">
        <v>30</v>
      </c>
      <c r="K45" s="4" t="str" cm="1">
        <f t="array" ref="K45">_xlfn._xlws.FILTER(AnalysisGroupings!$G$2:$G$21,(AnalysisGroupings!$F$2:$F$21=AnalysisResults!J45)*LEN(J45)&gt;0,"")</f>
        <v>Male</v>
      </c>
      <c r="M45" s="4" t="str" cm="1">
        <f t="array" ref="M45">_xlfn._xlws.FILTER(AnalysisGroupings!$G$2:$G$21,(AnalysisGroupings!$F$2:$F$21=AnalysisResults!L45)*LEN(L45)&gt;0,"")</f>
        <v/>
      </c>
      <c r="N45">
        <v>44</v>
      </c>
      <c r="O45" s="7" t="s">
        <v>318</v>
      </c>
    </row>
    <row r="46" spans="1:15" x14ac:dyDescent="0.45">
      <c r="A46" t="s">
        <v>108</v>
      </c>
      <c r="B46" s="4" t="str" cm="1">
        <f t="array" ref="B46">_xlfn._xlws.FILTER(AnalysisSets!B:B,AnalysisSets!A:A=_xlfn._xlws.FILTER(Analyses!D:D,Analyses!A:A=AnalysisResults!A46,""),"")</f>
        <v>Safety Population</v>
      </c>
      <c r="C46" t="s">
        <v>134</v>
      </c>
      <c r="D46" s="4" t="str" cm="1">
        <f t="array" ref="D46">_xlfn.UNIQUE(_xlfn._xlws.FILTER(AnalysisMethods!$C$2:$C$32,AnalysisMethods!$A$2:$A$32=AnalysisResults!C46,""))</f>
        <v>Grouped summary of subjects</v>
      </c>
      <c r="E46" t="s">
        <v>162</v>
      </c>
      <c r="F46" s="4" t="str" cm="1">
        <f t="array" ref="F46">_xlfn._xlws.FILTER(AnalysisMethods!$H$2:$H$32,AnalysisMethods!$E$2:$E$32=AnalysisResults!E46,"")</f>
        <v>n</v>
      </c>
      <c r="G46" s="4" t="str" cm="1">
        <f t="array" ref="G46">_xlfn._xlws.FILTER(AnalysisMethods!$I$2:$I$32,AnalysisMethods!$E$2:$E$32=AnalysisResults!E46,"")</f>
        <v>XX</v>
      </c>
      <c r="H46" t="s">
        <v>41</v>
      </c>
      <c r="I46" s="4" t="str" cm="1">
        <f t="array" ref="I46">_xlfn._xlws.FILTER(AnalysisGroupings!$G$2:$G$21,AnalysisGroupings!$F$2:$F$21=AnalysisResults!H46,"")</f>
        <v>Xanomeline High Dose</v>
      </c>
      <c r="J46" t="s">
        <v>163</v>
      </c>
      <c r="K46" s="4" t="str" cm="1">
        <f t="array" ref="K46">_xlfn._xlws.FILTER(AnalysisGroupings!$G$2:$G$21,(AnalysisGroupings!$F$2:$F$21=AnalysisResults!J46)*LEN(J46)&gt;0,"")</f>
        <v>Female</v>
      </c>
      <c r="M46" s="4" t="str" cm="1">
        <f t="array" ref="M46">_xlfn._xlws.FILTER(AnalysisGroupings!$G$2:$G$21,(AnalysisGroupings!$F$2:$F$21=AnalysisResults!L46)*LEN(L46)&gt;0,"")</f>
        <v/>
      </c>
      <c r="N46">
        <v>40</v>
      </c>
      <c r="O46" s="7" t="s">
        <v>319</v>
      </c>
    </row>
    <row r="47" spans="1:15" x14ac:dyDescent="0.45">
      <c r="A47" t="s">
        <v>108</v>
      </c>
      <c r="B47" s="4" t="str" cm="1">
        <f t="array" ref="B47">_xlfn._xlws.FILTER(AnalysisSets!B:B,AnalysisSets!A:A=_xlfn._xlws.FILTER(Analyses!D:D,Analyses!A:A=AnalysisResults!A47,""),"")</f>
        <v>Safety Population</v>
      </c>
      <c r="C47" t="s">
        <v>134</v>
      </c>
      <c r="D47" s="4" t="str" cm="1">
        <f t="array" ref="D47">_xlfn.UNIQUE(_xlfn._xlws.FILTER(AnalysisMethods!$C$2:$C$32,AnalysisMethods!$A$2:$A$32=AnalysisResults!C47,""))</f>
        <v>Grouped summary of subjects</v>
      </c>
      <c r="E47" t="s">
        <v>164</v>
      </c>
      <c r="F47" s="4" t="str" cm="1">
        <f t="array" ref="F47">_xlfn._xlws.FILTER(AnalysisMethods!$H$2:$H$32,AnalysisMethods!$E$2:$E$32=AnalysisResults!E47,"")</f>
        <v>%</v>
      </c>
      <c r="G47" s="4" t="str" cm="1">
        <f t="array" ref="G47">_xlfn._xlws.FILTER(AnalysisMethods!$I$2:$I$32,AnalysisMethods!$E$2:$E$32=AnalysisResults!E47,"")</f>
        <v>( XX.X)</v>
      </c>
      <c r="H47" t="s">
        <v>36</v>
      </c>
      <c r="I47" s="4" t="str" cm="1">
        <f t="array" ref="I47">_xlfn._xlws.FILTER(AnalysisGroupings!$G$2:$G$21,AnalysisGroupings!$F$2:$F$21=AnalysisResults!H47,"")</f>
        <v>Placebo</v>
      </c>
      <c r="J47" t="s">
        <v>30</v>
      </c>
      <c r="K47" s="4" t="str" cm="1">
        <f t="array" ref="K47">_xlfn._xlws.FILTER(AnalysisGroupings!$G$2:$G$21,(AnalysisGroupings!$F$2:$F$21=AnalysisResults!J47)*LEN(J47)&gt;0,"")</f>
        <v>Male</v>
      </c>
      <c r="M47" s="4" t="str" cm="1">
        <f t="array" ref="M47">_xlfn._xlws.FILTER(AnalysisGroupings!$G$2:$G$21,(AnalysisGroupings!$F$2:$F$21=AnalysisResults!L47)*LEN(L47)&gt;0,"")</f>
        <v/>
      </c>
      <c r="N47">
        <v>38.372093023255815</v>
      </c>
      <c r="O47" s="7" t="s">
        <v>320</v>
      </c>
    </row>
    <row r="48" spans="1:15" x14ac:dyDescent="0.45">
      <c r="A48" t="s">
        <v>108</v>
      </c>
      <c r="B48" s="4" t="str" cm="1">
        <f t="array" ref="B48">_xlfn._xlws.FILTER(AnalysisSets!B:B,AnalysisSets!A:A=_xlfn._xlws.FILTER(Analyses!D:D,Analyses!A:A=AnalysisResults!A48,""),"")</f>
        <v>Safety Population</v>
      </c>
      <c r="C48" t="s">
        <v>134</v>
      </c>
      <c r="D48" s="4" t="str" cm="1">
        <f t="array" ref="D48">_xlfn.UNIQUE(_xlfn._xlws.FILTER(AnalysisMethods!$C$2:$C$32,AnalysisMethods!$A$2:$A$32=AnalysisResults!C48,""))</f>
        <v>Grouped summary of subjects</v>
      </c>
      <c r="E48" t="s">
        <v>164</v>
      </c>
      <c r="F48" s="4" t="str" cm="1">
        <f t="array" ref="F48">_xlfn._xlws.FILTER(AnalysisMethods!$H$2:$H$32,AnalysisMethods!$E$2:$E$32=AnalysisResults!E48,"")</f>
        <v>%</v>
      </c>
      <c r="G48" s="4" t="str" cm="1">
        <f t="array" ref="G48">_xlfn._xlws.FILTER(AnalysisMethods!$I$2:$I$32,AnalysisMethods!$E$2:$E$32=AnalysisResults!E48,"")</f>
        <v>( XX.X)</v>
      </c>
      <c r="H48" t="s">
        <v>36</v>
      </c>
      <c r="I48" s="4" t="str" cm="1">
        <f t="array" ref="I48">_xlfn._xlws.FILTER(AnalysisGroupings!$G$2:$G$21,AnalysisGroupings!$F$2:$F$21=AnalysisResults!H48,"")</f>
        <v>Placebo</v>
      </c>
      <c r="J48" t="s">
        <v>163</v>
      </c>
      <c r="K48" s="4" t="str" cm="1">
        <f t="array" ref="K48">_xlfn._xlws.FILTER(AnalysisGroupings!$G$2:$G$21,(AnalysisGroupings!$F$2:$F$21=AnalysisResults!J48)*LEN(J48)&gt;0,"")</f>
        <v>Female</v>
      </c>
      <c r="M48" s="4" t="str" cm="1">
        <f t="array" ref="M48">_xlfn._xlws.FILTER(AnalysisGroupings!$G$2:$G$21,(AnalysisGroupings!$F$2:$F$21=AnalysisResults!L48)*LEN(L48)&gt;0,"")</f>
        <v/>
      </c>
      <c r="N48">
        <v>61.627906976744185</v>
      </c>
      <c r="O48" s="7" t="s">
        <v>321</v>
      </c>
    </row>
    <row r="49" spans="1:15" x14ac:dyDescent="0.45">
      <c r="A49" t="s">
        <v>108</v>
      </c>
      <c r="B49" s="4" t="str" cm="1">
        <f t="array" ref="B49">_xlfn._xlws.FILTER(AnalysisSets!B:B,AnalysisSets!A:A=_xlfn._xlws.FILTER(Analyses!D:D,Analyses!A:A=AnalysisResults!A49,""),"")</f>
        <v>Safety Population</v>
      </c>
      <c r="C49" t="s">
        <v>134</v>
      </c>
      <c r="D49" s="4" t="str" cm="1">
        <f t="array" ref="D49">_xlfn.UNIQUE(_xlfn._xlws.FILTER(AnalysisMethods!$C$2:$C$32,AnalysisMethods!$A$2:$A$32=AnalysisResults!C49,""))</f>
        <v>Grouped summary of subjects</v>
      </c>
      <c r="E49" t="s">
        <v>164</v>
      </c>
      <c r="F49" s="4" t="str" cm="1">
        <f t="array" ref="F49">_xlfn._xlws.FILTER(AnalysisMethods!$H$2:$H$32,AnalysisMethods!$E$2:$E$32=AnalysisResults!E49,"")</f>
        <v>%</v>
      </c>
      <c r="G49" s="4" t="str" cm="1">
        <f t="array" ref="G49">_xlfn._xlws.FILTER(AnalysisMethods!$I$2:$I$32,AnalysisMethods!$E$2:$E$32=AnalysisResults!E49,"")</f>
        <v>( XX.X)</v>
      </c>
      <c r="H49" t="s">
        <v>40</v>
      </c>
      <c r="I49" s="4" t="str" cm="1">
        <f t="array" ref="I49">_xlfn._xlws.FILTER(AnalysisGroupings!$G$2:$G$21,AnalysisGroupings!$F$2:$F$21=AnalysisResults!H49,"")</f>
        <v>Xanomeline Low Dose</v>
      </c>
      <c r="J49" t="s">
        <v>30</v>
      </c>
      <c r="K49" s="4" t="str" cm="1">
        <f t="array" ref="K49">_xlfn._xlws.FILTER(AnalysisGroupings!$G$2:$G$21,(AnalysisGroupings!$F$2:$F$21=AnalysisResults!J49)*LEN(J49)&gt;0,"")</f>
        <v>Male</v>
      </c>
      <c r="M49" s="4" t="str" cm="1">
        <f t="array" ref="M49">_xlfn._xlws.FILTER(AnalysisGroupings!$G$2:$G$21,(AnalysisGroupings!$F$2:$F$21=AnalysisResults!L49)*LEN(L49)&gt;0,"")</f>
        <v/>
      </c>
      <c r="N49">
        <v>40.476190476190474</v>
      </c>
      <c r="O49" s="7" t="s">
        <v>322</v>
      </c>
    </row>
    <row r="50" spans="1:15" x14ac:dyDescent="0.45">
      <c r="A50" t="s">
        <v>108</v>
      </c>
      <c r="B50" s="4" t="str" cm="1">
        <f t="array" ref="B50">_xlfn._xlws.FILTER(AnalysisSets!B:B,AnalysisSets!A:A=_xlfn._xlws.FILTER(Analyses!D:D,Analyses!A:A=AnalysisResults!A50,""),"")</f>
        <v>Safety Population</v>
      </c>
      <c r="C50" t="s">
        <v>134</v>
      </c>
      <c r="D50" s="4" t="str" cm="1">
        <f t="array" ref="D50">_xlfn.UNIQUE(_xlfn._xlws.FILTER(AnalysisMethods!$C$2:$C$32,AnalysisMethods!$A$2:$A$32=AnalysisResults!C50,""))</f>
        <v>Grouped summary of subjects</v>
      </c>
      <c r="E50" t="s">
        <v>164</v>
      </c>
      <c r="F50" s="4" t="str" cm="1">
        <f t="array" ref="F50">_xlfn._xlws.FILTER(AnalysisMethods!$H$2:$H$32,AnalysisMethods!$E$2:$E$32=AnalysisResults!E50,"")</f>
        <v>%</v>
      </c>
      <c r="G50" s="4" t="str" cm="1">
        <f t="array" ref="G50">_xlfn._xlws.FILTER(AnalysisMethods!$I$2:$I$32,AnalysisMethods!$E$2:$E$32=AnalysisResults!E50,"")</f>
        <v>( XX.X)</v>
      </c>
      <c r="H50" t="s">
        <v>40</v>
      </c>
      <c r="I50" s="4" t="str" cm="1">
        <f t="array" ref="I50">_xlfn._xlws.FILTER(AnalysisGroupings!$G$2:$G$21,AnalysisGroupings!$F$2:$F$21=AnalysisResults!H50,"")</f>
        <v>Xanomeline Low Dose</v>
      </c>
      <c r="J50" t="s">
        <v>163</v>
      </c>
      <c r="K50" s="4" t="str" cm="1">
        <f t="array" ref="K50">_xlfn._xlws.FILTER(AnalysisGroupings!$G$2:$G$21,(AnalysisGroupings!$F$2:$F$21=AnalysisResults!J50)*LEN(J50)&gt;0,"")</f>
        <v>Female</v>
      </c>
      <c r="M50" s="4" t="str" cm="1">
        <f t="array" ref="M50">_xlfn._xlws.FILTER(AnalysisGroupings!$G$2:$G$21,(AnalysisGroupings!$F$2:$F$21=AnalysisResults!L50)*LEN(L50)&gt;0,"")</f>
        <v/>
      </c>
      <c r="N50">
        <v>59.523809523809526</v>
      </c>
      <c r="O50" s="7" t="s">
        <v>323</v>
      </c>
    </row>
    <row r="51" spans="1:15" x14ac:dyDescent="0.45">
      <c r="A51" t="s">
        <v>108</v>
      </c>
      <c r="B51" s="4" t="str" cm="1">
        <f t="array" ref="B51">_xlfn._xlws.FILTER(AnalysisSets!B:B,AnalysisSets!A:A=_xlfn._xlws.FILTER(Analyses!D:D,Analyses!A:A=AnalysisResults!A51,""),"")</f>
        <v>Safety Population</v>
      </c>
      <c r="C51" t="s">
        <v>134</v>
      </c>
      <c r="D51" s="4" t="str" cm="1">
        <f t="array" ref="D51">_xlfn.UNIQUE(_xlfn._xlws.FILTER(AnalysisMethods!$C$2:$C$32,AnalysisMethods!$A$2:$A$32=AnalysisResults!C51,""))</f>
        <v>Grouped summary of subjects</v>
      </c>
      <c r="E51" t="s">
        <v>164</v>
      </c>
      <c r="F51" s="4" t="str" cm="1">
        <f t="array" ref="F51">_xlfn._xlws.FILTER(AnalysisMethods!$H$2:$H$32,AnalysisMethods!$E$2:$E$32=AnalysisResults!E51,"")</f>
        <v>%</v>
      </c>
      <c r="G51" s="4" t="str" cm="1">
        <f t="array" ref="G51">_xlfn._xlws.FILTER(AnalysisMethods!$I$2:$I$32,AnalysisMethods!$E$2:$E$32=AnalysisResults!E51,"")</f>
        <v>( XX.X)</v>
      </c>
      <c r="H51" t="s">
        <v>41</v>
      </c>
      <c r="I51" s="4" t="str" cm="1">
        <f t="array" ref="I51">_xlfn._xlws.FILTER(AnalysisGroupings!$G$2:$G$21,AnalysisGroupings!$F$2:$F$21=AnalysisResults!H51,"")</f>
        <v>Xanomeline High Dose</v>
      </c>
      <c r="J51" t="s">
        <v>30</v>
      </c>
      <c r="K51" s="4" t="str" cm="1">
        <f t="array" ref="K51">_xlfn._xlws.FILTER(AnalysisGroupings!$G$2:$G$21,(AnalysisGroupings!$F$2:$F$21=AnalysisResults!J51)*LEN(J51)&gt;0,"")</f>
        <v>Male</v>
      </c>
      <c r="M51" s="4" t="str" cm="1">
        <f t="array" ref="M51">_xlfn._xlws.FILTER(AnalysisGroupings!$G$2:$G$21,(AnalysisGroupings!$F$2:$F$21=AnalysisResults!L51)*LEN(L51)&gt;0,"")</f>
        <v/>
      </c>
      <c r="N51">
        <v>52.38095238095238</v>
      </c>
      <c r="O51" s="7" t="s">
        <v>324</v>
      </c>
    </row>
    <row r="52" spans="1:15" x14ac:dyDescent="0.45">
      <c r="A52" t="s">
        <v>108</v>
      </c>
      <c r="B52" s="4" t="str" cm="1">
        <f t="array" ref="B52">_xlfn._xlws.FILTER(AnalysisSets!B:B,AnalysisSets!A:A=_xlfn._xlws.FILTER(Analyses!D:D,Analyses!A:A=AnalysisResults!A52,""),"")</f>
        <v>Safety Population</v>
      </c>
      <c r="C52" t="s">
        <v>134</v>
      </c>
      <c r="D52" s="4" t="str" cm="1">
        <f t="array" ref="D52">_xlfn.UNIQUE(_xlfn._xlws.FILTER(AnalysisMethods!$C$2:$C$32,AnalysisMethods!$A$2:$A$32=AnalysisResults!C52,""))</f>
        <v>Grouped summary of subjects</v>
      </c>
      <c r="E52" t="s">
        <v>164</v>
      </c>
      <c r="F52" s="4" t="str" cm="1">
        <f t="array" ref="F52">_xlfn._xlws.FILTER(AnalysisMethods!$H$2:$H$32,AnalysisMethods!$E$2:$E$32=AnalysisResults!E52,"")</f>
        <v>%</v>
      </c>
      <c r="G52" s="4" t="str" cm="1">
        <f t="array" ref="G52">_xlfn._xlws.FILTER(AnalysisMethods!$I$2:$I$32,AnalysisMethods!$E$2:$E$32=AnalysisResults!E52,"")</f>
        <v>( XX.X)</v>
      </c>
      <c r="H52" t="s">
        <v>41</v>
      </c>
      <c r="I52" s="4" t="str" cm="1">
        <f t="array" ref="I52">_xlfn._xlws.FILTER(AnalysisGroupings!$G$2:$G$21,AnalysisGroupings!$F$2:$F$21=AnalysisResults!H52,"")</f>
        <v>Xanomeline High Dose</v>
      </c>
      <c r="J52" t="s">
        <v>163</v>
      </c>
      <c r="K52" s="4" t="str" cm="1">
        <f t="array" ref="K52">_xlfn._xlws.FILTER(AnalysisGroupings!$G$2:$G$21,(AnalysisGroupings!$F$2:$F$21=AnalysisResults!J52)*LEN(J52)&gt;0,"")</f>
        <v>Female</v>
      </c>
      <c r="M52" s="4" t="str" cm="1">
        <f t="array" ref="M52">_xlfn._xlws.FILTER(AnalysisGroupings!$G$2:$G$21,(AnalysisGroupings!$F$2:$F$21=AnalysisResults!L52)*LEN(L52)&gt;0,"")</f>
        <v/>
      </c>
      <c r="N52">
        <v>47.61904761904762</v>
      </c>
      <c r="O52" s="7" t="s">
        <v>325</v>
      </c>
    </row>
    <row r="53" spans="1:15" x14ac:dyDescent="0.45">
      <c r="A53" t="s">
        <v>109</v>
      </c>
      <c r="B53" s="4" t="str" cm="1">
        <f t="array" ref="B53">_xlfn._xlws.FILTER(AnalysisSets!B:B,AnalysisSets!A:A=_xlfn._xlws.FILTER(Analyses!D:D,Analyses!A:A=AnalysisResults!A53,""),"")</f>
        <v>Safety Population</v>
      </c>
      <c r="C53" t="s">
        <v>135</v>
      </c>
      <c r="D53" s="4" t="str" cm="1">
        <f t="array" ref="D53">_xlfn.UNIQUE(_xlfn._xlws.FILTER(AnalysisMethods!$C$2:$C$32,AnalysisMethods!$A$2:$A$32=AnalysisResults!C53,""))</f>
        <v>Grouped summary of subjects</v>
      </c>
      <c r="E53" t="s">
        <v>165</v>
      </c>
      <c r="F53" s="4" t="str" cm="1">
        <f t="array" ref="F53">_xlfn._xlws.FILTER(AnalysisMethods!$H$2:$H$32,AnalysisMethods!$E$2:$E$32=AnalysisResults!E53,"")</f>
        <v>n</v>
      </c>
      <c r="G53" s="4" t="str" cm="1">
        <f t="array" ref="G53">_xlfn._xlws.FILTER(AnalysisMethods!$I$2:$I$32,AnalysisMethods!$E$2:$E$32=AnalysisResults!E53,"")</f>
        <v>XX</v>
      </c>
      <c r="H53" t="s">
        <v>36</v>
      </c>
      <c r="I53" s="4" t="str" cm="1">
        <f t="array" ref="I53">_xlfn._xlws.FILTER(AnalysisGroupings!$G$2:$G$21,AnalysisGroupings!$F$2:$F$21=AnalysisResults!H53,"")</f>
        <v>Placebo</v>
      </c>
      <c r="J53" t="s">
        <v>166</v>
      </c>
      <c r="K53" s="4" t="str" cm="1">
        <f t="array" ref="K53">_xlfn._xlws.FILTER(AnalysisGroupings!$G$2:$G$21,(AnalysisGroupings!$F$2:$F$21=AnalysisResults!J53)*LEN(J53)&gt;0,"")</f>
        <v>Hispanic or Latino</v>
      </c>
      <c r="M53" s="4" t="str" cm="1">
        <f t="array" ref="M53">_xlfn._xlws.FILTER(AnalysisGroupings!$G$2:$G$21,(AnalysisGroupings!$F$2:$F$21=AnalysisResults!L53)*LEN(L53)&gt;0,"")</f>
        <v/>
      </c>
      <c r="N53">
        <v>3</v>
      </c>
      <c r="O53" s="7" t="s">
        <v>326</v>
      </c>
    </row>
    <row r="54" spans="1:15" x14ac:dyDescent="0.45">
      <c r="A54" t="s">
        <v>109</v>
      </c>
      <c r="B54" s="4" t="str" cm="1">
        <f t="array" ref="B54">_xlfn._xlws.FILTER(AnalysisSets!B:B,AnalysisSets!A:A=_xlfn._xlws.FILTER(Analyses!D:D,Analyses!A:A=AnalysisResults!A54,""),"")</f>
        <v>Safety Population</v>
      </c>
      <c r="C54" t="s">
        <v>135</v>
      </c>
      <c r="D54" s="4" t="str" cm="1">
        <f t="array" ref="D54">_xlfn.UNIQUE(_xlfn._xlws.FILTER(AnalysisMethods!$C$2:$C$32,AnalysisMethods!$A$2:$A$32=AnalysisResults!C54,""))</f>
        <v>Grouped summary of subjects</v>
      </c>
      <c r="E54" t="s">
        <v>165</v>
      </c>
      <c r="F54" s="4" t="str" cm="1">
        <f t="array" ref="F54">_xlfn._xlws.FILTER(AnalysisMethods!$H$2:$H$32,AnalysisMethods!$E$2:$E$32=AnalysisResults!E54,"")</f>
        <v>n</v>
      </c>
      <c r="G54" s="4" t="str" cm="1">
        <f t="array" ref="G54">_xlfn._xlws.FILTER(AnalysisMethods!$I$2:$I$32,AnalysisMethods!$E$2:$E$32=AnalysisResults!E54,"")</f>
        <v>XX</v>
      </c>
      <c r="H54" t="s">
        <v>36</v>
      </c>
      <c r="I54" s="4" t="str" cm="1">
        <f t="array" ref="I54">_xlfn._xlws.FILTER(AnalysisGroupings!$G$2:$G$21,AnalysisGroupings!$F$2:$F$21=AnalysisResults!H54,"")</f>
        <v>Placebo</v>
      </c>
      <c r="J54" t="s">
        <v>167</v>
      </c>
      <c r="K54" s="4" t="str" cm="1">
        <f t="array" ref="K54">_xlfn._xlws.FILTER(AnalysisGroupings!$G$2:$G$21,(AnalysisGroupings!$F$2:$F$21=AnalysisResults!J54)*LEN(J54)&gt;0,"")</f>
        <v>Not Hispanic or Latino</v>
      </c>
      <c r="M54" s="4" t="str" cm="1">
        <f t="array" ref="M54">_xlfn._xlws.FILTER(AnalysisGroupings!$G$2:$G$21,(AnalysisGroupings!$F$2:$F$21=AnalysisResults!L54)*LEN(L54)&gt;0,"")</f>
        <v/>
      </c>
      <c r="N54">
        <v>83</v>
      </c>
      <c r="O54" s="7" t="s">
        <v>327</v>
      </c>
    </row>
    <row r="55" spans="1:15" x14ac:dyDescent="0.45">
      <c r="A55" t="s">
        <v>109</v>
      </c>
      <c r="B55" s="4" t="str" cm="1">
        <f t="array" ref="B55">_xlfn._xlws.FILTER(AnalysisSets!B:B,AnalysisSets!A:A=_xlfn._xlws.FILTER(Analyses!D:D,Analyses!A:A=AnalysisResults!A55,""),"")</f>
        <v>Safety Population</v>
      </c>
      <c r="C55" t="s">
        <v>135</v>
      </c>
      <c r="D55" s="4" t="str" cm="1">
        <f t="array" ref="D55">_xlfn.UNIQUE(_xlfn._xlws.FILTER(AnalysisMethods!$C$2:$C$32,AnalysisMethods!$A$2:$A$32=AnalysisResults!C55,""))</f>
        <v>Grouped summary of subjects</v>
      </c>
      <c r="E55" t="s">
        <v>165</v>
      </c>
      <c r="F55" s="4" t="str" cm="1">
        <f t="array" ref="F55">_xlfn._xlws.FILTER(AnalysisMethods!$H$2:$H$32,AnalysisMethods!$E$2:$E$32=AnalysisResults!E55,"")</f>
        <v>n</v>
      </c>
      <c r="G55" s="4" t="str" cm="1">
        <f t="array" ref="G55">_xlfn._xlws.FILTER(AnalysisMethods!$I$2:$I$32,AnalysisMethods!$E$2:$E$32=AnalysisResults!E55,"")</f>
        <v>XX</v>
      </c>
      <c r="H55" t="s">
        <v>40</v>
      </c>
      <c r="I55" s="4" t="str" cm="1">
        <f t="array" ref="I55">_xlfn._xlws.FILTER(AnalysisGroupings!$G$2:$G$21,AnalysisGroupings!$F$2:$F$21=AnalysisResults!H55,"")</f>
        <v>Xanomeline Low Dose</v>
      </c>
      <c r="J55" t="s">
        <v>166</v>
      </c>
      <c r="K55" s="4" t="str" cm="1">
        <f t="array" ref="K55">_xlfn._xlws.FILTER(AnalysisGroupings!$G$2:$G$21,(AnalysisGroupings!$F$2:$F$21=AnalysisResults!J55)*LEN(J55)&gt;0,"")</f>
        <v>Hispanic or Latino</v>
      </c>
      <c r="M55" s="4" t="str" cm="1">
        <f t="array" ref="M55">_xlfn._xlws.FILTER(AnalysisGroupings!$G$2:$G$21,(AnalysisGroupings!$F$2:$F$21=AnalysisResults!L55)*LEN(L55)&gt;0,"")</f>
        <v/>
      </c>
      <c r="N55">
        <v>3</v>
      </c>
      <c r="O55" s="7" t="s">
        <v>326</v>
      </c>
    </row>
    <row r="56" spans="1:15" x14ac:dyDescent="0.45">
      <c r="A56" t="s">
        <v>109</v>
      </c>
      <c r="B56" s="4" t="str" cm="1">
        <f t="array" ref="B56">_xlfn._xlws.FILTER(AnalysisSets!B:B,AnalysisSets!A:A=_xlfn._xlws.FILTER(Analyses!D:D,Analyses!A:A=AnalysisResults!A56,""),"")</f>
        <v>Safety Population</v>
      </c>
      <c r="C56" t="s">
        <v>135</v>
      </c>
      <c r="D56" s="4" t="str" cm="1">
        <f t="array" ref="D56">_xlfn.UNIQUE(_xlfn._xlws.FILTER(AnalysisMethods!$C$2:$C$32,AnalysisMethods!$A$2:$A$32=AnalysisResults!C56,""))</f>
        <v>Grouped summary of subjects</v>
      </c>
      <c r="E56" t="s">
        <v>165</v>
      </c>
      <c r="F56" s="4" t="str" cm="1">
        <f t="array" ref="F56">_xlfn._xlws.FILTER(AnalysisMethods!$H$2:$H$32,AnalysisMethods!$E$2:$E$32=AnalysisResults!E56,"")</f>
        <v>n</v>
      </c>
      <c r="G56" s="4" t="str" cm="1">
        <f t="array" ref="G56">_xlfn._xlws.FILTER(AnalysisMethods!$I$2:$I$32,AnalysisMethods!$E$2:$E$32=AnalysisResults!E56,"")</f>
        <v>XX</v>
      </c>
      <c r="H56" t="s">
        <v>40</v>
      </c>
      <c r="I56" s="4" t="str" cm="1">
        <f t="array" ref="I56">_xlfn._xlws.FILTER(AnalysisGroupings!$G$2:$G$21,AnalysisGroupings!$F$2:$F$21=AnalysisResults!H56,"")</f>
        <v>Xanomeline Low Dose</v>
      </c>
      <c r="J56" t="s">
        <v>167</v>
      </c>
      <c r="K56" s="4" t="str" cm="1">
        <f t="array" ref="K56">_xlfn._xlws.FILTER(AnalysisGroupings!$G$2:$G$21,(AnalysisGroupings!$F$2:$F$21=AnalysisResults!J56)*LEN(J56)&gt;0,"")</f>
        <v>Not Hispanic or Latino</v>
      </c>
      <c r="M56" s="4" t="str" cm="1">
        <f t="array" ref="M56">_xlfn._xlws.FILTER(AnalysisGroupings!$G$2:$G$21,(AnalysisGroupings!$F$2:$F$21=AnalysisResults!L56)*LEN(L56)&gt;0,"")</f>
        <v/>
      </c>
      <c r="N56">
        <v>81</v>
      </c>
      <c r="O56" s="7" t="s">
        <v>328</v>
      </c>
    </row>
    <row r="57" spans="1:15" x14ac:dyDescent="0.45">
      <c r="A57" t="s">
        <v>109</v>
      </c>
      <c r="B57" s="4" t="str" cm="1">
        <f t="array" ref="B57">_xlfn._xlws.FILTER(AnalysisSets!B:B,AnalysisSets!A:A=_xlfn._xlws.FILTER(Analyses!D:D,Analyses!A:A=AnalysisResults!A57,""),"")</f>
        <v>Safety Population</v>
      </c>
      <c r="C57" t="s">
        <v>135</v>
      </c>
      <c r="D57" s="4" t="str" cm="1">
        <f t="array" ref="D57">_xlfn.UNIQUE(_xlfn._xlws.FILTER(AnalysisMethods!$C$2:$C$32,AnalysisMethods!$A$2:$A$32=AnalysisResults!C57,""))</f>
        <v>Grouped summary of subjects</v>
      </c>
      <c r="E57" t="s">
        <v>165</v>
      </c>
      <c r="F57" s="4" t="str" cm="1">
        <f t="array" ref="F57">_xlfn._xlws.FILTER(AnalysisMethods!$H$2:$H$32,AnalysisMethods!$E$2:$E$32=AnalysisResults!E57,"")</f>
        <v>n</v>
      </c>
      <c r="G57" s="4" t="str" cm="1">
        <f t="array" ref="G57">_xlfn._xlws.FILTER(AnalysisMethods!$I$2:$I$32,AnalysisMethods!$E$2:$E$32=AnalysisResults!E57,"")</f>
        <v>XX</v>
      </c>
      <c r="H57" t="s">
        <v>41</v>
      </c>
      <c r="I57" s="4" t="str" cm="1">
        <f t="array" ref="I57">_xlfn._xlws.FILTER(AnalysisGroupings!$G$2:$G$21,AnalysisGroupings!$F$2:$F$21=AnalysisResults!H57,"")</f>
        <v>Xanomeline High Dose</v>
      </c>
      <c r="J57" t="s">
        <v>166</v>
      </c>
      <c r="K57" s="4" t="str" cm="1">
        <f t="array" ref="K57">_xlfn._xlws.FILTER(AnalysisGroupings!$G$2:$G$21,(AnalysisGroupings!$F$2:$F$21=AnalysisResults!J57)*LEN(J57)&gt;0,"")</f>
        <v>Hispanic or Latino</v>
      </c>
      <c r="M57" s="4" t="str" cm="1">
        <f t="array" ref="M57">_xlfn._xlws.FILTER(AnalysisGroupings!$G$2:$G$21,(AnalysisGroupings!$F$2:$F$21=AnalysisResults!L57)*LEN(L57)&gt;0,"")</f>
        <v/>
      </c>
      <c r="N57">
        <v>6</v>
      </c>
      <c r="O57" s="7" t="s">
        <v>329</v>
      </c>
    </row>
    <row r="58" spans="1:15" x14ac:dyDescent="0.45">
      <c r="A58" t="s">
        <v>109</v>
      </c>
      <c r="B58" s="4" t="str" cm="1">
        <f t="array" ref="B58">_xlfn._xlws.FILTER(AnalysisSets!B:B,AnalysisSets!A:A=_xlfn._xlws.FILTER(Analyses!D:D,Analyses!A:A=AnalysisResults!A58,""),"")</f>
        <v>Safety Population</v>
      </c>
      <c r="C58" t="s">
        <v>135</v>
      </c>
      <c r="D58" s="4" t="str" cm="1">
        <f t="array" ref="D58">_xlfn.UNIQUE(_xlfn._xlws.FILTER(AnalysisMethods!$C$2:$C$32,AnalysisMethods!$A$2:$A$32=AnalysisResults!C58,""))</f>
        <v>Grouped summary of subjects</v>
      </c>
      <c r="E58" t="s">
        <v>165</v>
      </c>
      <c r="F58" s="4" t="str" cm="1">
        <f t="array" ref="F58">_xlfn._xlws.FILTER(AnalysisMethods!$H$2:$H$32,AnalysisMethods!$E$2:$E$32=AnalysisResults!E58,"")</f>
        <v>n</v>
      </c>
      <c r="G58" s="4" t="str" cm="1">
        <f t="array" ref="G58">_xlfn._xlws.FILTER(AnalysisMethods!$I$2:$I$32,AnalysisMethods!$E$2:$E$32=AnalysisResults!E58,"")</f>
        <v>XX</v>
      </c>
      <c r="H58" t="s">
        <v>41</v>
      </c>
      <c r="I58" s="4" t="str" cm="1">
        <f t="array" ref="I58">_xlfn._xlws.FILTER(AnalysisGroupings!$G$2:$G$21,AnalysisGroupings!$F$2:$F$21=AnalysisResults!H58,"")</f>
        <v>Xanomeline High Dose</v>
      </c>
      <c r="J58" t="s">
        <v>167</v>
      </c>
      <c r="K58" s="4" t="str" cm="1">
        <f t="array" ref="K58">_xlfn._xlws.FILTER(AnalysisGroupings!$G$2:$G$21,(AnalysisGroupings!$F$2:$F$21=AnalysisResults!J58)*LEN(J58)&gt;0,"")</f>
        <v>Not Hispanic or Latino</v>
      </c>
      <c r="M58" s="4" t="str" cm="1">
        <f t="array" ref="M58">_xlfn._xlws.FILTER(AnalysisGroupings!$G$2:$G$21,(AnalysisGroupings!$F$2:$F$21=AnalysisResults!L58)*LEN(L58)&gt;0,"")</f>
        <v/>
      </c>
      <c r="N58">
        <v>78</v>
      </c>
      <c r="O58" s="7" t="s">
        <v>330</v>
      </c>
    </row>
    <row r="59" spans="1:15" x14ac:dyDescent="0.45">
      <c r="A59" t="s">
        <v>109</v>
      </c>
      <c r="B59" s="4" t="str" cm="1">
        <f t="array" ref="B59">_xlfn._xlws.FILTER(AnalysisSets!B:B,AnalysisSets!A:A=_xlfn._xlws.FILTER(Analyses!D:D,Analyses!A:A=AnalysisResults!A59,""),"")</f>
        <v>Safety Population</v>
      </c>
      <c r="C59" t="s">
        <v>135</v>
      </c>
      <c r="D59" s="4" t="str" cm="1">
        <f t="array" ref="D59">_xlfn.UNIQUE(_xlfn._xlws.FILTER(AnalysisMethods!$C$2:$C$32,AnalysisMethods!$A$2:$A$32=AnalysisResults!C59,""))</f>
        <v>Grouped summary of subjects</v>
      </c>
      <c r="E59" t="s">
        <v>168</v>
      </c>
      <c r="F59" s="4" t="str" cm="1">
        <f t="array" ref="F59">_xlfn._xlws.FILTER(AnalysisMethods!$H$2:$H$32,AnalysisMethods!$E$2:$E$32=AnalysisResults!E59,"")</f>
        <v>%</v>
      </c>
      <c r="G59" s="4" t="str" cm="1">
        <f t="array" ref="G59">_xlfn._xlws.FILTER(AnalysisMethods!$I$2:$I$32,AnalysisMethods!$E$2:$E$32=AnalysisResults!E59,"")</f>
        <v>( XX.X)</v>
      </c>
      <c r="H59" t="s">
        <v>36</v>
      </c>
      <c r="I59" s="4" t="str" cm="1">
        <f t="array" ref="I59">_xlfn._xlws.FILTER(AnalysisGroupings!$G$2:$G$21,AnalysisGroupings!$F$2:$F$21=AnalysisResults!H59,"")</f>
        <v>Placebo</v>
      </c>
      <c r="J59" t="s">
        <v>166</v>
      </c>
      <c r="K59" s="4" t="str" cm="1">
        <f t="array" ref="K59">_xlfn._xlws.FILTER(AnalysisGroupings!$G$2:$G$21,(AnalysisGroupings!$F$2:$F$21=AnalysisResults!J59)*LEN(J59)&gt;0,"")</f>
        <v>Hispanic or Latino</v>
      </c>
      <c r="M59" s="4" t="str" cm="1">
        <f t="array" ref="M59">_xlfn._xlws.FILTER(AnalysisGroupings!$G$2:$G$21,(AnalysisGroupings!$F$2:$F$21=AnalysisResults!L59)*LEN(L59)&gt;0,"")</f>
        <v/>
      </c>
      <c r="N59">
        <v>3.4883720930232558</v>
      </c>
      <c r="O59" s="7" t="s">
        <v>331</v>
      </c>
    </row>
    <row r="60" spans="1:15" x14ac:dyDescent="0.45">
      <c r="A60" t="s">
        <v>109</v>
      </c>
      <c r="B60" s="4" t="str" cm="1">
        <f t="array" ref="B60">_xlfn._xlws.FILTER(AnalysisSets!B:B,AnalysisSets!A:A=_xlfn._xlws.FILTER(Analyses!D:D,Analyses!A:A=AnalysisResults!A60,""),"")</f>
        <v>Safety Population</v>
      </c>
      <c r="C60" t="s">
        <v>135</v>
      </c>
      <c r="D60" s="4" t="str" cm="1">
        <f t="array" ref="D60">_xlfn.UNIQUE(_xlfn._xlws.FILTER(AnalysisMethods!$C$2:$C$32,AnalysisMethods!$A$2:$A$32=AnalysisResults!C60,""))</f>
        <v>Grouped summary of subjects</v>
      </c>
      <c r="E60" t="s">
        <v>168</v>
      </c>
      <c r="F60" s="4" t="str" cm="1">
        <f t="array" ref="F60">_xlfn._xlws.FILTER(AnalysisMethods!$H$2:$H$32,AnalysisMethods!$E$2:$E$32=AnalysisResults!E60,"")</f>
        <v>%</v>
      </c>
      <c r="G60" s="4" t="str" cm="1">
        <f t="array" ref="G60">_xlfn._xlws.FILTER(AnalysisMethods!$I$2:$I$32,AnalysisMethods!$E$2:$E$32=AnalysisResults!E60,"")</f>
        <v>( XX.X)</v>
      </c>
      <c r="H60" t="s">
        <v>36</v>
      </c>
      <c r="I60" s="4" t="str" cm="1">
        <f t="array" ref="I60">_xlfn._xlws.FILTER(AnalysisGroupings!$G$2:$G$21,AnalysisGroupings!$F$2:$F$21=AnalysisResults!H60,"")</f>
        <v>Placebo</v>
      </c>
      <c r="J60" t="s">
        <v>167</v>
      </c>
      <c r="K60" s="4" t="str" cm="1">
        <f t="array" ref="K60">_xlfn._xlws.FILTER(AnalysisGroupings!$G$2:$G$21,(AnalysisGroupings!$F$2:$F$21=AnalysisResults!J60)*LEN(J60)&gt;0,"")</f>
        <v>Not Hispanic or Latino</v>
      </c>
      <c r="M60" s="4" t="str" cm="1">
        <f t="array" ref="M60">_xlfn._xlws.FILTER(AnalysisGroupings!$G$2:$G$21,(AnalysisGroupings!$F$2:$F$21=AnalysisResults!L60)*LEN(L60)&gt;0,"")</f>
        <v/>
      </c>
      <c r="N60">
        <v>96.511627906976742</v>
      </c>
      <c r="O60" s="7" t="s">
        <v>332</v>
      </c>
    </row>
    <row r="61" spans="1:15" x14ac:dyDescent="0.45">
      <c r="A61" t="s">
        <v>109</v>
      </c>
      <c r="B61" s="4" t="str" cm="1">
        <f t="array" ref="B61">_xlfn._xlws.FILTER(AnalysisSets!B:B,AnalysisSets!A:A=_xlfn._xlws.FILTER(Analyses!D:D,Analyses!A:A=AnalysisResults!A61,""),"")</f>
        <v>Safety Population</v>
      </c>
      <c r="C61" t="s">
        <v>135</v>
      </c>
      <c r="D61" s="4" t="str" cm="1">
        <f t="array" ref="D61">_xlfn.UNIQUE(_xlfn._xlws.FILTER(AnalysisMethods!$C$2:$C$32,AnalysisMethods!$A$2:$A$32=AnalysisResults!C61,""))</f>
        <v>Grouped summary of subjects</v>
      </c>
      <c r="E61" t="s">
        <v>168</v>
      </c>
      <c r="F61" s="4" t="str" cm="1">
        <f t="array" ref="F61">_xlfn._xlws.FILTER(AnalysisMethods!$H$2:$H$32,AnalysisMethods!$E$2:$E$32=AnalysisResults!E61,"")</f>
        <v>%</v>
      </c>
      <c r="G61" s="4" t="str" cm="1">
        <f t="array" ref="G61">_xlfn._xlws.FILTER(AnalysisMethods!$I$2:$I$32,AnalysisMethods!$E$2:$E$32=AnalysisResults!E61,"")</f>
        <v>( XX.X)</v>
      </c>
      <c r="H61" t="s">
        <v>40</v>
      </c>
      <c r="I61" s="4" t="str" cm="1">
        <f t="array" ref="I61">_xlfn._xlws.FILTER(AnalysisGroupings!$G$2:$G$21,AnalysisGroupings!$F$2:$F$21=AnalysisResults!H61,"")</f>
        <v>Xanomeline Low Dose</v>
      </c>
      <c r="J61" t="s">
        <v>166</v>
      </c>
      <c r="K61" s="4" t="str" cm="1">
        <f t="array" ref="K61">_xlfn._xlws.FILTER(AnalysisGroupings!$G$2:$G$21,(AnalysisGroupings!$F$2:$F$21=AnalysisResults!J61)*LEN(J61)&gt;0,"")</f>
        <v>Hispanic or Latino</v>
      </c>
      <c r="M61" s="4" t="str" cm="1">
        <f t="array" ref="M61">_xlfn._xlws.FILTER(AnalysisGroupings!$G$2:$G$21,(AnalysisGroupings!$F$2:$F$21=AnalysisResults!L61)*LEN(L61)&gt;0,"")</f>
        <v/>
      </c>
      <c r="N61">
        <v>3.5714285714285716</v>
      </c>
      <c r="O61" s="7" t="s">
        <v>333</v>
      </c>
    </row>
    <row r="62" spans="1:15" x14ac:dyDescent="0.45">
      <c r="A62" t="s">
        <v>109</v>
      </c>
      <c r="B62" s="4" t="str" cm="1">
        <f t="array" ref="B62">_xlfn._xlws.FILTER(AnalysisSets!B:B,AnalysisSets!A:A=_xlfn._xlws.FILTER(Analyses!D:D,Analyses!A:A=AnalysisResults!A62,""),"")</f>
        <v>Safety Population</v>
      </c>
      <c r="C62" t="s">
        <v>135</v>
      </c>
      <c r="D62" s="4" t="str" cm="1">
        <f t="array" ref="D62">_xlfn.UNIQUE(_xlfn._xlws.FILTER(AnalysisMethods!$C$2:$C$32,AnalysisMethods!$A$2:$A$32=AnalysisResults!C62,""))</f>
        <v>Grouped summary of subjects</v>
      </c>
      <c r="E62" t="s">
        <v>168</v>
      </c>
      <c r="F62" s="4" t="str" cm="1">
        <f t="array" ref="F62">_xlfn._xlws.FILTER(AnalysisMethods!$H$2:$H$32,AnalysisMethods!$E$2:$E$32=AnalysisResults!E62,"")</f>
        <v>%</v>
      </c>
      <c r="G62" s="4" t="str" cm="1">
        <f t="array" ref="G62">_xlfn._xlws.FILTER(AnalysisMethods!$I$2:$I$32,AnalysisMethods!$E$2:$E$32=AnalysisResults!E62,"")</f>
        <v>( XX.X)</v>
      </c>
      <c r="H62" t="s">
        <v>40</v>
      </c>
      <c r="I62" s="4" t="str" cm="1">
        <f t="array" ref="I62">_xlfn._xlws.FILTER(AnalysisGroupings!$G$2:$G$21,AnalysisGroupings!$F$2:$F$21=AnalysisResults!H62,"")</f>
        <v>Xanomeline Low Dose</v>
      </c>
      <c r="J62" t="s">
        <v>167</v>
      </c>
      <c r="K62" s="4" t="str" cm="1">
        <f t="array" ref="K62">_xlfn._xlws.FILTER(AnalysisGroupings!$G$2:$G$21,(AnalysisGroupings!$F$2:$F$21=AnalysisResults!J62)*LEN(J62)&gt;0,"")</f>
        <v>Not Hispanic or Latino</v>
      </c>
      <c r="M62" s="4" t="str" cm="1">
        <f t="array" ref="M62">_xlfn._xlws.FILTER(AnalysisGroupings!$G$2:$G$21,(AnalysisGroupings!$F$2:$F$21=AnalysisResults!L62)*LEN(L62)&gt;0,"")</f>
        <v/>
      </c>
      <c r="N62">
        <v>96.428571428571431</v>
      </c>
      <c r="O62" s="7" t="s">
        <v>334</v>
      </c>
    </row>
    <row r="63" spans="1:15" x14ac:dyDescent="0.45">
      <c r="A63" t="s">
        <v>109</v>
      </c>
      <c r="B63" s="4" t="str" cm="1">
        <f t="array" ref="B63">_xlfn._xlws.FILTER(AnalysisSets!B:B,AnalysisSets!A:A=_xlfn._xlws.FILTER(Analyses!D:D,Analyses!A:A=AnalysisResults!A63,""),"")</f>
        <v>Safety Population</v>
      </c>
      <c r="C63" t="s">
        <v>135</v>
      </c>
      <c r="D63" s="4" t="str" cm="1">
        <f t="array" ref="D63">_xlfn.UNIQUE(_xlfn._xlws.FILTER(AnalysisMethods!$C$2:$C$32,AnalysisMethods!$A$2:$A$32=AnalysisResults!C63,""))</f>
        <v>Grouped summary of subjects</v>
      </c>
      <c r="E63" t="s">
        <v>168</v>
      </c>
      <c r="F63" s="4" t="str" cm="1">
        <f t="array" ref="F63">_xlfn._xlws.FILTER(AnalysisMethods!$H$2:$H$32,AnalysisMethods!$E$2:$E$32=AnalysisResults!E63,"")</f>
        <v>%</v>
      </c>
      <c r="G63" s="4" t="str" cm="1">
        <f t="array" ref="G63">_xlfn._xlws.FILTER(AnalysisMethods!$I$2:$I$32,AnalysisMethods!$E$2:$E$32=AnalysisResults!E63,"")</f>
        <v>( XX.X)</v>
      </c>
      <c r="H63" t="s">
        <v>41</v>
      </c>
      <c r="I63" s="4" t="str" cm="1">
        <f t="array" ref="I63">_xlfn._xlws.FILTER(AnalysisGroupings!$G$2:$G$21,AnalysisGroupings!$F$2:$F$21=AnalysisResults!H63,"")</f>
        <v>Xanomeline High Dose</v>
      </c>
      <c r="J63" t="s">
        <v>166</v>
      </c>
      <c r="K63" s="4" t="str" cm="1">
        <f t="array" ref="K63">_xlfn._xlws.FILTER(AnalysisGroupings!$G$2:$G$21,(AnalysisGroupings!$F$2:$F$21=AnalysisResults!J63)*LEN(J63)&gt;0,"")</f>
        <v>Hispanic or Latino</v>
      </c>
      <c r="M63" s="4" t="str" cm="1">
        <f t="array" ref="M63">_xlfn._xlws.FILTER(AnalysisGroupings!$G$2:$G$21,(AnalysisGroupings!$F$2:$F$21=AnalysisResults!L63)*LEN(L63)&gt;0,"")</f>
        <v/>
      </c>
      <c r="N63">
        <v>7.1428571428571432</v>
      </c>
      <c r="O63" s="7" t="s">
        <v>335</v>
      </c>
    </row>
    <row r="64" spans="1:15" x14ac:dyDescent="0.45">
      <c r="A64" t="s">
        <v>109</v>
      </c>
      <c r="B64" s="4" t="str" cm="1">
        <f t="array" ref="B64">_xlfn._xlws.FILTER(AnalysisSets!B:B,AnalysisSets!A:A=_xlfn._xlws.FILTER(Analyses!D:D,Analyses!A:A=AnalysisResults!A64,""),"")</f>
        <v>Safety Population</v>
      </c>
      <c r="C64" t="s">
        <v>135</v>
      </c>
      <c r="D64" s="4" t="str" cm="1">
        <f t="array" ref="D64">_xlfn.UNIQUE(_xlfn._xlws.FILTER(AnalysisMethods!$C$2:$C$32,AnalysisMethods!$A$2:$A$32=AnalysisResults!C64,""))</f>
        <v>Grouped summary of subjects</v>
      </c>
      <c r="E64" t="s">
        <v>168</v>
      </c>
      <c r="F64" s="4" t="str" cm="1">
        <f t="array" ref="F64">_xlfn._xlws.FILTER(AnalysisMethods!$H$2:$H$32,AnalysisMethods!$E$2:$E$32=AnalysisResults!E64,"")</f>
        <v>%</v>
      </c>
      <c r="G64" s="4" t="str" cm="1">
        <f t="array" ref="G64">_xlfn._xlws.FILTER(AnalysisMethods!$I$2:$I$32,AnalysisMethods!$E$2:$E$32=AnalysisResults!E64,"")</f>
        <v>( XX.X)</v>
      </c>
      <c r="H64" t="s">
        <v>41</v>
      </c>
      <c r="I64" s="4" t="str" cm="1">
        <f t="array" ref="I64">_xlfn._xlws.FILTER(AnalysisGroupings!$G$2:$G$21,AnalysisGroupings!$F$2:$F$21=AnalysisResults!H64,"")</f>
        <v>Xanomeline High Dose</v>
      </c>
      <c r="J64" t="s">
        <v>167</v>
      </c>
      <c r="K64" s="4" t="str" cm="1">
        <f t="array" ref="K64">_xlfn._xlws.FILTER(AnalysisGroupings!$G$2:$G$21,(AnalysisGroupings!$F$2:$F$21=AnalysisResults!J64)*LEN(J64)&gt;0,"")</f>
        <v>Not Hispanic or Latino</v>
      </c>
      <c r="M64" s="4" t="str" cm="1">
        <f t="array" ref="M64">_xlfn._xlws.FILTER(AnalysisGroupings!$G$2:$G$21,(AnalysisGroupings!$F$2:$F$21=AnalysisResults!L64)*LEN(L64)&gt;0,"")</f>
        <v/>
      </c>
      <c r="N64">
        <v>92.857142857142861</v>
      </c>
      <c r="O64" s="7" t="s">
        <v>336</v>
      </c>
    </row>
    <row r="65" spans="1:15" x14ac:dyDescent="0.45">
      <c r="A65" t="s">
        <v>110</v>
      </c>
      <c r="B65" s="4" t="str" cm="1">
        <f t="array" ref="B65">_xlfn._xlws.FILTER(AnalysisSets!B:B,AnalysisSets!A:A=_xlfn._xlws.FILTER(Analyses!D:D,Analyses!A:A=AnalysisResults!A65,""),"")</f>
        <v>Safety Population</v>
      </c>
      <c r="C65" t="s">
        <v>136</v>
      </c>
      <c r="D65" s="4" t="str" cm="1">
        <f t="array" ref="D65">_xlfn.UNIQUE(_xlfn._xlws.FILTER(AnalysisMethods!$C$2:$C$32,AnalysisMethods!$A$2:$A$32=AnalysisResults!C65,""))</f>
        <v>Grouped summary of subjects</v>
      </c>
      <c r="E65" t="s">
        <v>169</v>
      </c>
      <c r="F65" s="4" t="str" cm="1">
        <f t="array" ref="F65">_xlfn._xlws.FILTER(AnalysisMethods!$H$2:$H$32,AnalysisMethods!$E$2:$E$32=AnalysisResults!E65,"")</f>
        <v>n</v>
      </c>
      <c r="G65" s="4" t="str" cm="1">
        <f t="array" ref="G65">_xlfn._xlws.FILTER(AnalysisMethods!$I$2:$I$32,AnalysisMethods!$E$2:$E$32=AnalysisResults!E65,"")</f>
        <v>XX</v>
      </c>
      <c r="H65" t="s">
        <v>36</v>
      </c>
      <c r="I65" s="4" t="str" cm="1">
        <f t="array" ref="I65">_xlfn._xlws.FILTER(AnalysisGroupings!$G$2:$G$21,AnalysisGroupings!$F$2:$F$21=AnalysisResults!H65,"")</f>
        <v>Placebo</v>
      </c>
      <c r="J65" t="s">
        <v>170</v>
      </c>
      <c r="K65" s="4" t="str" cm="1">
        <f t="array" ref="K65">_xlfn._xlws.FILTER(AnalysisGroupings!$G$2:$G$21,(AnalysisGroupings!$F$2:$F$21=AnalysisResults!J65)*LEN(J65)&gt;0,"")</f>
        <v>American Indian or Alaska Native</v>
      </c>
      <c r="M65" s="4" t="str" cm="1">
        <f t="array" ref="M65">_xlfn._xlws.FILTER(AnalysisGroupings!$G$2:$G$21,(AnalysisGroupings!$F$2:$F$21=AnalysisResults!L65)*LEN(L65)&gt;0,"")</f>
        <v/>
      </c>
      <c r="N65">
        <v>0</v>
      </c>
      <c r="O65" s="7" t="s">
        <v>337</v>
      </c>
    </row>
    <row r="66" spans="1:15" x14ac:dyDescent="0.45">
      <c r="A66" t="s">
        <v>110</v>
      </c>
      <c r="B66" s="4" t="str" cm="1">
        <f t="array" ref="B66">_xlfn._xlws.FILTER(AnalysisSets!B:B,AnalysisSets!A:A=_xlfn._xlws.FILTER(Analyses!D:D,Analyses!A:A=AnalysisResults!A66,""),"")</f>
        <v>Safety Population</v>
      </c>
      <c r="C66" t="s">
        <v>136</v>
      </c>
      <c r="D66" s="4" t="str" cm="1">
        <f t="array" ref="D66">_xlfn.UNIQUE(_xlfn._xlws.FILTER(AnalysisMethods!$C$2:$C$32,AnalysisMethods!$A$2:$A$32=AnalysisResults!C66,""))</f>
        <v>Grouped summary of subjects</v>
      </c>
      <c r="E66" t="s">
        <v>169</v>
      </c>
      <c r="F66" s="4" t="str" cm="1">
        <f t="array" ref="F66">_xlfn._xlws.FILTER(AnalysisMethods!$H$2:$H$32,AnalysisMethods!$E$2:$E$32=AnalysisResults!E66,"")</f>
        <v>n</v>
      </c>
      <c r="G66" s="4" t="str" cm="1">
        <f t="array" ref="G66">_xlfn._xlws.FILTER(AnalysisMethods!$I$2:$I$32,AnalysisMethods!$E$2:$E$32=AnalysisResults!E66,"")</f>
        <v>XX</v>
      </c>
      <c r="H66" t="s">
        <v>36</v>
      </c>
      <c r="I66" s="4" t="str" cm="1">
        <f t="array" ref="I66">_xlfn._xlws.FILTER(AnalysisGroupings!$G$2:$G$21,AnalysisGroupings!$F$2:$F$21=AnalysisResults!H66,"")</f>
        <v>Placebo</v>
      </c>
      <c r="J66" t="s">
        <v>171</v>
      </c>
      <c r="K66" s="4" t="str" cm="1">
        <f t="array" ref="K66">_xlfn._xlws.FILTER(AnalysisGroupings!$G$2:$G$21,(AnalysisGroupings!$F$2:$F$21=AnalysisResults!J66)*LEN(J66)&gt;0,"")</f>
        <v>Asian</v>
      </c>
      <c r="M66" s="4" t="str" cm="1">
        <f t="array" ref="M66">_xlfn._xlws.FILTER(AnalysisGroupings!$G$2:$G$21,(AnalysisGroupings!$F$2:$F$21=AnalysisResults!L66)*LEN(L66)&gt;0,"")</f>
        <v/>
      </c>
      <c r="N66">
        <v>0</v>
      </c>
      <c r="O66" s="7" t="s">
        <v>337</v>
      </c>
    </row>
    <row r="67" spans="1:15" x14ac:dyDescent="0.45">
      <c r="A67" t="s">
        <v>110</v>
      </c>
      <c r="B67" s="4" t="str" cm="1">
        <f t="array" ref="B67">_xlfn._xlws.FILTER(AnalysisSets!B:B,AnalysisSets!A:A=_xlfn._xlws.FILTER(Analyses!D:D,Analyses!A:A=AnalysisResults!A67,""),"")</f>
        <v>Safety Population</v>
      </c>
      <c r="C67" t="s">
        <v>136</v>
      </c>
      <c r="D67" s="4" t="str" cm="1">
        <f t="array" ref="D67">_xlfn.UNIQUE(_xlfn._xlws.FILTER(AnalysisMethods!$C$2:$C$32,AnalysisMethods!$A$2:$A$32=AnalysisResults!C67,""))</f>
        <v>Grouped summary of subjects</v>
      </c>
      <c r="E67" t="s">
        <v>169</v>
      </c>
      <c r="F67" s="4" t="str" cm="1">
        <f t="array" ref="F67">_xlfn._xlws.FILTER(AnalysisMethods!$H$2:$H$32,AnalysisMethods!$E$2:$E$32=AnalysisResults!E67,"")</f>
        <v>n</v>
      </c>
      <c r="G67" s="4" t="str" cm="1">
        <f t="array" ref="G67">_xlfn._xlws.FILTER(AnalysisMethods!$I$2:$I$32,AnalysisMethods!$E$2:$E$32=AnalysisResults!E67,"")</f>
        <v>XX</v>
      </c>
      <c r="H67" t="s">
        <v>36</v>
      </c>
      <c r="I67" s="4" t="str" cm="1">
        <f t="array" ref="I67">_xlfn._xlws.FILTER(AnalysisGroupings!$G$2:$G$21,AnalysisGroupings!$F$2:$F$21=AnalysisResults!H67,"")</f>
        <v>Placebo</v>
      </c>
      <c r="J67" t="s">
        <v>172</v>
      </c>
      <c r="K67" s="4" t="str" cm="1">
        <f t="array" ref="K67">_xlfn._xlws.FILTER(AnalysisGroupings!$G$2:$G$21,(AnalysisGroupings!$F$2:$F$21=AnalysisResults!J67)*LEN(J67)&gt;0,"")</f>
        <v>Black or African American</v>
      </c>
      <c r="M67" s="4" t="str" cm="1">
        <f t="array" ref="M67">_xlfn._xlws.FILTER(AnalysisGroupings!$G$2:$G$21,(AnalysisGroupings!$F$2:$F$21=AnalysisResults!L67)*LEN(L67)&gt;0,"")</f>
        <v/>
      </c>
      <c r="N67">
        <v>8</v>
      </c>
      <c r="O67" s="7" t="s">
        <v>304</v>
      </c>
    </row>
    <row r="68" spans="1:15" x14ac:dyDescent="0.45">
      <c r="A68" t="s">
        <v>110</v>
      </c>
      <c r="B68" s="4" t="str" cm="1">
        <f t="array" ref="B68">_xlfn._xlws.FILTER(AnalysisSets!B:B,AnalysisSets!A:A=_xlfn._xlws.FILTER(Analyses!D:D,Analyses!A:A=AnalysisResults!A68,""),"")</f>
        <v>Safety Population</v>
      </c>
      <c r="C68" t="s">
        <v>136</v>
      </c>
      <c r="D68" s="4" t="str" cm="1">
        <f t="array" ref="D68">_xlfn.UNIQUE(_xlfn._xlws.FILTER(AnalysisMethods!$C$2:$C$32,AnalysisMethods!$A$2:$A$32=AnalysisResults!C68,""))</f>
        <v>Grouped summary of subjects</v>
      </c>
      <c r="E68" t="s">
        <v>169</v>
      </c>
      <c r="F68" s="4" t="str" cm="1">
        <f t="array" ref="F68">_xlfn._xlws.FILTER(AnalysisMethods!$H$2:$H$32,AnalysisMethods!$E$2:$E$32=AnalysisResults!E68,"")</f>
        <v>n</v>
      </c>
      <c r="G68" s="4" t="str" cm="1">
        <f t="array" ref="G68">_xlfn._xlws.FILTER(AnalysisMethods!$I$2:$I$32,AnalysisMethods!$E$2:$E$32=AnalysisResults!E68,"")</f>
        <v>XX</v>
      </c>
      <c r="H68" t="s">
        <v>36</v>
      </c>
      <c r="I68" s="4" t="str" cm="1">
        <f t="array" ref="I68">_xlfn._xlws.FILTER(AnalysisGroupings!$G$2:$G$21,AnalysisGroupings!$F$2:$F$21=AnalysisResults!H68,"")</f>
        <v>Placebo</v>
      </c>
      <c r="J68" t="s">
        <v>173</v>
      </c>
      <c r="K68" s="4" t="str" cm="1">
        <f t="array" ref="K68">_xlfn._xlws.FILTER(AnalysisGroupings!$G$2:$G$21,(AnalysisGroupings!$F$2:$F$21=AnalysisResults!J68)*LEN(J68)&gt;0,"")</f>
        <v>Native Hawaiian or Other Pacific Islander</v>
      </c>
      <c r="M68" s="4" t="str" cm="1">
        <f t="array" ref="M68">_xlfn._xlws.FILTER(AnalysisGroupings!$G$2:$G$21,(AnalysisGroupings!$F$2:$F$21=AnalysisResults!L68)*LEN(L68)&gt;0,"")</f>
        <v/>
      </c>
      <c r="N68">
        <v>0</v>
      </c>
      <c r="O68" s="7" t="s">
        <v>337</v>
      </c>
    </row>
    <row r="69" spans="1:15" x14ac:dyDescent="0.45">
      <c r="A69" t="s">
        <v>110</v>
      </c>
      <c r="B69" s="4" t="str" cm="1">
        <f t="array" ref="B69">_xlfn._xlws.FILTER(AnalysisSets!B:B,AnalysisSets!A:A=_xlfn._xlws.FILTER(Analyses!D:D,Analyses!A:A=AnalysisResults!A69,""),"")</f>
        <v>Safety Population</v>
      </c>
      <c r="C69" t="s">
        <v>136</v>
      </c>
      <c r="D69" s="4" t="str" cm="1">
        <f t="array" ref="D69">_xlfn.UNIQUE(_xlfn._xlws.FILTER(AnalysisMethods!$C$2:$C$32,AnalysisMethods!$A$2:$A$32=AnalysisResults!C69,""))</f>
        <v>Grouped summary of subjects</v>
      </c>
      <c r="E69" t="s">
        <v>169</v>
      </c>
      <c r="F69" s="4" t="str" cm="1">
        <f t="array" ref="F69">_xlfn._xlws.FILTER(AnalysisMethods!$H$2:$H$32,AnalysisMethods!$E$2:$E$32=AnalysisResults!E69,"")</f>
        <v>n</v>
      </c>
      <c r="G69" s="4" t="str" cm="1">
        <f t="array" ref="G69">_xlfn._xlws.FILTER(AnalysisMethods!$I$2:$I$32,AnalysisMethods!$E$2:$E$32=AnalysisResults!E69,"")</f>
        <v>XX</v>
      </c>
      <c r="H69" t="s">
        <v>36</v>
      </c>
      <c r="I69" s="4" t="str" cm="1">
        <f t="array" ref="I69">_xlfn._xlws.FILTER(AnalysisGroupings!$G$2:$G$21,AnalysisGroupings!$F$2:$F$21=AnalysisResults!H69,"")</f>
        <v>Placebo</v>
      </c>
      <c r="J69" t="s">
        <v>174</v>
      </c>
      <c r="K69" s="4" t="str" cm="1">
        <f t="array" ref="K69">_xlfn._xlws.FILTER(AnalysisGroupings!$G$2:$G$21,(AnalysisGroupings!$F$2:$F$21=AnalysisResults!J69)*LEN(J69)&gt;0,"")</f>
        <v>White</v>
      </c>
      <c r="M69" s="4" t="str" cm="1">
        <f t="array" ref="M69">_xlfn._xlws.FILTER(AnalysisGroupings!$G$2:$G$21,(AnalysisGroupings!$F$2:$F$21=AnalysisResults!L69)*LEN(L69)&gt;0,"")</f>
        <v/>
      </c>
      <c r="N69">
        <v>78</v>
      </c>
      <c r="O69" s="7" t="s">
        <v>330</v>
      </c>
    </row>
    <row r="70" spans="1:15" x14ac:dyDescent="0.45">
      <c r="A70" t="s">
        <v>110</v>
      </c>
      <c r="B70" s="4" t="str" cm="1">
        <f t="array" ref="B70">_xlfn._xlws.FILTER(AnalysisSets!B:B,AnalysisSets!A:A=_xlfn._xlws.FILTER(Analyses!D:D,Analyses!A:A=AnalysisResults!A70,""),"")</f>
        <v>Safety Population</v>
      </c>
      <c r="C70" t="s">
        <v>136</v>
      </c>
      <c r="D70" s="4" t="str" cm="1">
        <f t="array" ref="D70">_xlfn.UNIQUE(_xlfn._xlws.FILTER(AnalysisMethods!$C$2:$C$32,AnalysisMethods!$A$2:$A$32=AnalysisResults!C70,""))</f>
        <v>Grouped summary of subjects</v>
      </c>
      <c r="E70" t="s">
        <v>169</v>
      </c>
      <c r="F70" s="4" t="str" cm="1">
        <f t="array" ref="F70">_xlfn._xlws.FILTER(AnalysisMethods!$H$2:$H$32,AnalysisMethods!$E$2:$E$32=AnalysisResults!E70,"")</f>
        <v>n</v>
      </c>
      <c r="G70" s="4" t="str" cm="1">
        <f t="array" ref="G70">_xlfn._xlws.FILTER(AnalysisMethods!$I$2:$I$32,AnalysisMethods!$E$2:$E$32=AnalysisResults!E70,"")</f>
        <v>XX</v>
      </c>
      <c r="H70" t="s">
        <v>36</v>
      </c>
      <c r="I70" s="4" t="str" cm="1">
        <f t="array" ref="I70">_xlfn._xlws.FILTER(AnalysisGroupings!$G$2:$G$21,AnalysisGroupings!$F$2:$F$21=AnalysisResults!H70,"")</f>
        <v>Placebo</v>
      </c>
      <c r="J70" t="s">
        <v>175</v>
      </c>
      <c r="K70" s="4" t="str" cm="1">
        <f t="array" ref="K70">_xlfn._xlws.FILTER(AnalysisGroupings!$G$2:$G$21,(AnalysisGroupings!$F$2:$F$21=AnalysisResults!J70)*LEN(J70)&gt;0,"")</f>
        <v>Multiple</v>
      </c>
      <c r="M70" s="4" t="str" cm="1">
        <f t="array" ref="M70">_xlfn._xlws.FILTER(AnalysisGroupings!$G$2:$G$21,(AnalysisGroupings!$F$2:$F$21=AnalysisResults!L70)*LEN(L70)&gt;0,"")</f>
        <v/>
      </c>
      <c r="N70">
        <v>0</v>
      </c>
      <c r="O70" s="7" t="s">
        <v>337</v>
      </c>
    </row>
    <row r="71" spans="1:15" x14ac:dyDescent="0.45">
      <c r="A71" t="s">
        <v>110</v>
      </c>
      <c r="B71" s="4" t="str" cm="1">
        <f t="array" ref="B71">_xlfn._xlws.FILTER(AnalysisSets!B:B,AnalysisSets!A:A=_xlfn._xlws.FILTER(Analyses!D:D,Analyses!A:A=AnalysisResults!A71,""),"")</f>
        <v>Safety Population</v>
      </c>
      <c r="C71" t="s">
        <v>136</v>
      </c>
      <c r="D71" s="4" t="str" cm="1">
        <f t="array" ref="D71">_xlfn.UNIQUE(_xlfn._xlws.FILTER(AnalysisMethods!$C$2:$C$32,AnalysisMethods!$A$2:$A$32=AnalysisResults!C71,""))</f>
        <v>Grouped summary of subjects</v>
      </c>
      <c r="E71" t="s">
        <v>169</v>
      </c>
      <c r="F71" s="4" t="str" cm="1">
        <f t="array" ref="F71">_xlfn._xlws.FILTER(AnalysisMethods!$H$2:$H$32,AnalysisMethods!$E$2:$E$32=AnalysisResults!E71,"")</f>
        <v>n</v>
      </c>
      <c r="G71" s="4" t="str" cm="1">
        <f t="array" ref="G71">_xlfn._xlws.FILTER(AnalysisMethods!$I$2:$I$32,AnalysisMethods!$E$2:$E$32=AnalysisResults!E71,"")</f>
        <v>XX</v>
      </c>
      <c r="H71" t="s">
        <v>36</v>
      </c>
      <c r="I71" s="4" t="str" cm="1">
        <f t="array" ref="I71">_xlfn._xlws.FILTER(AnalysisGroupings!$G$2:$G$21,AnalysisGroupings!$F$2:$F$21=AnalysisResults!H71,"")</f>
        <v>Placebo</v>
      </c>
      <c r="J71" t="s">
        <v>176</v>
      </c>
      <c r="K71" s="4" t="str" cm="1">
        <f t="array" ref="K71">_xlfn._xlws.FILTER(AnalysisGroupings!$G$2:$G$21,(AnalysisGroupings!$F$2:$F$21=AnalysisResults!J71)*LEN(J71)&gt;0,"")</f>
        <v>Not Reported</v>
      </c>
      <c r="M71" s="4" t="str" cm="1">
        <f t="array" ref="M71">_xlfn._xlws.FILTER(AnalysisGroupings!$G$2:$G$21,(AnalysisGroupings!$F$2:$F$21=AnalysisResults!L71)*LEN(L71)&gt;0,"")</f>
        <v/>
      </c>
      <c r="N71">
        <v>0</v>
      </c>
      <c r="O71" s="7" t="s">
        <v>337</v>
      </c>
    </row>
    <row r="72" spans="1:15" x14ac:dyDescent="0.45">
      <c r="A72" t="s">
        <v>110</v>
      </c>
      <c r="B72" s="4" t="str" cm="1">
        <f t="array" ref="B72">_xlfn._xlws.FILTER(AnalysisSets!B:B,AnalysisSets!A:A=_xlfn._xlws.FILTER(Analyses!D:D,Analyses!A:A=AnalysisResults!A72,""),"")</f>
        <v>Safety Population</v>
      </c>
      <c r="C72" t="s">
        <v>136</v>
      </c>
      <c r="D72" s="4" t="str" cm="1">
        <f t="array" ref="D72">_xlfn.UNIQUE(_xlfn._xlws.FILTER(AnalysisMethods!$C$2:$C$32,AnalysisMethods!$A$2:$A$32=AnalysisResults!C72,""))</f>
        <v>Grouped summary of subjects</v>
      </c>
      <c r="E72" t="s">
        <v>169</v>
      </c>
      <c r="F72" s="4" t="str" cm="1">
        <f t="array" ref="F72">_xlfn._xlws.FILTER(AnalysisMethods!$H$2:$H$32,AnalysisMethods!$E$2:$E$32=AnalysisResults!E72,"")</f>
        <v>n</v>
      </c>
      <c r="G72" s="4" t="str" cm="1">
        <f t="array" ref="G72">_xlfn._xlws.FILTER(AnalysisMethods!$I$2:$I$32,AnalysisMethods!$E$2:$E$32=AnalysisResults!E72,"")</f>
        <v>XX</v>
      </c>
      <c r="H72" t="s">
        <v>36</v>
      </c>
      <c r="I72" s="4" t="str" cm="1">
        <f t="array" ref="I72">_xlfn._xlws.FILTER(AnalysisGroupings!$G$2:$G$21,AnalysisGroupings!$F$2:$F$21=AnalysisResults!H72,"")</f>
        <v>Placebo</v>
      </c>
      <c r="J72" t="s">
        <v>177</v>
      </c>
      <c r="K72" s="4" t="str" cm="1">
        <f t="array" ref="K72">_xlfn._xlws.FILTER(AnalysisGroupings!$G$2:$G$21,(AnalysisGroupings!$F$2:$F$21=AnalysisResults!J72)*LEN(J72)&gt;0,"")</f>
        <v>Unknown</v>
      </c>
      <c r="M72" s="4" t="str" cm="1">
        <f t="array" ref="M72">_xlfn._xlws.FILTER(AnalysisGroupings!$G$2:$G$21,(AnalysisGroupings!$F$2:$F$21=AnalysisResults!L72)*LEN(L72)&gt;0,"")</f>
        <v/>
      </c>
      <c r="N72">
        <v>0</v>
      </c>
      <c r="O72" s="7" t="s">
        <v>337</v>
      </c>
    </row>
    <row r="73" spans="1:15" x14ac:dyDescent="0.45">
      <c r="A73" t="s">
        <v>110</v>
      </c>
      <c r="B73" s="4" t="str" cm="1">
        <f t="array" ref="B73">_xlfn._xlws.FILTER(AnalysisSets!B:B,AnalysisSets!A:A=_xlfn._xlws.FILTER(Analyses!D:D,Analyses!A:A=AnalysisResults!A73,""),"")</f>
        <v>Safety Population</v>
      </c>
      <c r="C73" t="s">
        <v>136</v>
      </c>
      <c r="D73" s="4" t="str" cm="1">
        <f t="array" ref="D73">_xlfn.UNIQUE(_xlfn._xlws.FILTER(AnalysisMethods!$C$2:$C$32,AnalysisMethods!$A$2:$A$32=AnalysisResults!C73,""))</f>
        <v>Grouped summary of subjects</v>
      </c>
      <c r="E73" t="s">
        <v>169</v>
      </c>
      <c r="F73" s="4" t="str" cm="1">
        <f t="array" ref="F73">_xlfn._xlws.FILTER(AnalysisMethods!$H$2:$H$32,AnalysisMethods!$E$2:$E$32=AnalysisResults!E73,"")</f>
        <v>n</v>
      </c>
      <c r="G73" s="4" t="str" cm="1">
        <f t="array" ref="G73">_xlfn._xlws.FILTER(AnalysisMethods!$I$2:$I$32,AnalysisMethods!$E$2:$E$32=AnalysisResults!E73,"")</f>
        <v>XX</v>
      </c>
      <c r="H73" t="s">
        <v>36</v>
      </c>
      <c r="I73" s="4" t="str" cm="1">
        <f t="array" ref="I73">_xlfn._xlws.FILTER(AnalysisGroupings!$G$2:$G$21,AnalysisGroupings!$F$2:$F$21=AnalysisResults!H73,"")</f>
        <v>Placebo</v>
      </c>
      <c r="J73" t="s">
        <v>178</v>
      </c>
      <c r="K73" s="4" t="str" cm="1">
        <f t="array" ref="K73">_xlfn._xlws.FILTER(AnalysisGroupings!$G$2:$G$21,(AnalysisGroupings!$F$2:$F$21=AnalysisResults!J73)*LEN(J73)&gt;0,"")</f>
        <v>Other</v>
      </c>
      <c r="M73" s="4" t="str" cm="1">
        <f t="array" ref="M73">_xlfn._xlws.FILTER(AnalysisGroupings!$G$2:$G$21,(AnalysisGroupings!$F$2:$F$21=AnalysisResults!L73)*LEN(L73)&gt;0,"")</f>
        <v/>
      </c>
      <c r="N73">
        <v>0</v>
      </c>
      <c r="O73" s="7" t="s">
        <v>337</v>
      </c>
    </row>
    <row r="74" spans="1:15" x14ac:dyDescent="0.45">
      <c r="A74" t="s">
        <v>110</v>
      </c>
      <c r="B74" s="4" t="str" cm="1">
        <f t="array" ref="B74">_xlfn._xlws.FILTER(AnalysisSets!B:B,AnalysisSets!A:A=_xlfn._xlws.FILTER(Analyses!D:D,Analyses!A:A=AnalysisResults!A74,""),"")</f>
        <v>Safety Population</v>
      </c>
      <c r="C74" t="s">
        <v>136</v>
      </c>
      <c r="D74" s="4" t="str" cm="1">
        <f t="array" ref="D74">_xlfn.UNIQUE(_xlfn._xlws.FILTER(AnalysisMethods!$C$2:$C$32,AnalysisMethods!$A$2:$A$32=AnalysisResults!C74,""))</f>
        <v>Grouped summary of subjects</v>
      </c>
      <c r="E74" t="s">
        <v>169</v>
      </c>
      <c r="F74" s="4" t="str" cm="1">
        <f t="array" ref="F74">_xlfn._xlws.FILTER(AnalysisMethods!$H$2:$H$32,AnalysisMethods!$E$2:$E$32=AnalysisResults!E74,"")</f>
        <v>n</v>
      </c>
      <c r="G74" s="4" t="str" cm="1">
        <f t="array" ref="G74">_xlfn._xlws.FILTER(AnalysisMethods!$I$2:$I$32,AnalysisMethods!$E$2:$E$32=AnalysisResults!E74,"")</f>
        <v>XX</v>
      </c>
      <c r="H74" t="s">
        <v>40</v>
      </c>
      <c r="I74" s="4" t="str" cm="1">
        <f t="array" ref="I74">_xlfn._xlws.FILTER(AnalysisGroupings!$G$2:$G$21,AnalysisGroupings!$F$2:$F$21=AnalysisResults!H74,"")</f>
        <v>Xanomeline Low Dose</v>
      </c>
      <c r="J74" t="s">
        <v>170</v>
      </c>
      <c r="K74" s="4" t="str" cm="1">
        <f t="array" ref="K74">_xlfn._xlws.FILTER(AnalysisGroupings!$G$2:$G$21,(AnalysisGroupings!$F$2:$F$21=AnalysisResults!J74)*LEN(J74)&gt;0,"")</f>
        <v>American Indian or Alaska Native</v>
      </c>
      <c r="M74" s="4" t="str" cm="1">
        <f t="array" ref="M74">_xlfn._xlws.FILTER(AnalysisGroupings!$G$2:$G$21,(AnalysisGroupings!$F$2:$F$21=AnalysisResults!L74)*LEN(L74)&gt;0,"")</f>
        <v/>
      </c>
      <c r="N74">
        <v>1</v>
      </c>
      <c r="O74" s="7" t="s">
        <v>338</v>
      </c>
    </row>
    <row r="75" spans="1:15" x14ac:dyDescent="0.45">
      <c r="A75" t="s">
        <v>110</v>
      </c>
      <c r="B75" s="4" t="str" cm="1">
        <f t="array" ref="B75">_xlfn._xlws.FILTER(AnalysisSets!B:B,AnalysisSets!A:A=_xlfn._xlws.FILTER(Analyses!D:D,Analyses!A:A=AnalysisResults!A75,""),"")</f>
        <v>Safety Population</v>
      </c>
      <c r="C75" t="s">
        <v>136</v>
      </c>
      <c r="D75" s="4" t="str" cm="1">
        <f t="array" ref="D75">_xlfn.UNIQUE(_xlfn._xlws.FILTER(AnalysisMethods!$C$2:$C$32,AnalysisMethods!$A$2:$A$32=AnalysisResults!C75,""))</f>
        <v>Grouped summary of subjects</v>
      </c>
      <c r="E75" t="s">
        <v>169</v>
      </c>
      <c r="F75" s="4" t="str" cm="1">
        <f t="array" ref="F75">_xlfn._xlws.FILTER(AnalysisMethods!$H$2:$H$32,AnalysisMethods!$E$2:$E$32=AnalysisResults!E75,"")</f>
        <v>n</v>
      </c>
      <c r="G75" s="4" t="str" cm="1">
        <f t="array" ref="G75">_xlfn._xlws.FILTER(AnalysisMethods!$I$2:$I$32,AnalysisMethods!$E$2:$E$32=AnalysisResults!E75,"")</f>
        <v>XX</v>
      </c>
      <c r="H75" t="s">
        <v>40</v>
      </c>
      <c r="I75" s="4" t="str" cm="1">
        <f t="array" ref="I75">_xlfn._xlws.FILTER(AnalysisGroupings!$G$2:$G$21,AnalysisGroupings!$F$2:$F$21=AnalysisResults!H75,"")</f>
        <v>Xanomeline Low Dose</v>
      </c>
      <c r="J75" t="s">
        <v>171</v>
      </c>
      <c r="K75" s="4" t="str" cm="1">
        <f t="array" ref="K75">_xlfn._xlws.FILTER(AnalysisGroupings!$G$2:$G$21,(AnalysisGroupings!$F$2:$F$21=AnalysisResults!J75)*LEN(J75)&gt;0,"")</f>
        <v>Asian</v>
      </c>
      <c r="M75" s="4" t="str" cm="1">
        <f t="array" ref="M75">_xlfn._xlws.FILTER(AnalysisGroupings!$G$2:$G$21,(AnalysisGroupings!$F$2:$F$21=AnalysisResults!L75)*LEN(L75)&gt;0,"")</f>
        <v/>
      </c>
      <c r="N75">
        <v>0</v>
      </c>
      <c r="O75" s="7" t="s">
        <v>337</v>
      </c>
    </row>
    <row r="76" spans="1:15" x14ac:dyDescent="0.45">
      <c r="A76" t="s">
        <v>110</v>
      </c>
      <c r="B76" s="4" t="str" cm="1">
        <f t="array" ref="B76">_xlfn._xlws.FILTER(AnalysisSets!B:B,AnalysisSets!A:A=_xlfn._xlws.FILTER(Analyses!D:D,Analyses!A:A=AnalysisResults!A76,""),"")</f>
        <v>Safety Population</v>
      </c>
      <c r="C76" t="s">
        <v>136</v>
      </c>
      <c r="D76" s="4" t="str" cm="1">
        <f t="array" ref="D76">_xlfn.UNIQUE(_xlfn._xlws.FILTER(AnalysisMethods!$C$2:$C$32,AnalysisMethods!$A$2:$A$32=AnalysisResults!C76,""))</f>
        <v>Grouped summary of subjects</v>
      </c>
      <c r="E76" t="s">
        <v>169</v>
      </c>
      <c r="F76" s="4" t="str" cm="1">
        <f t="array" ref="F76">_xlfn._xlws.FILTER(AnalysisMethods!$H$2:$H$32,AnalysisMethods!$E$2:$E$32=AnalysisResults!E76,"")</f>
        <v>n</v>
      </c>
      <c r="G76" s="4" t="str" cm="1">
        <f t="array" ref="G76">_xlfn._xlws.FILTER(AnalysisMethods!$I$2:$I$32,AnalysisMethods!$E$2:$E$32=AnalysisResults!E76,"")</f>
        <v>XX</v>
      </c>
      <c r="H76" t="s">
        <v>40</v>
      </c>
      <c r="I76" s="4" t="str" cm="1">
        <f t="array" ref="I76">_xlfn._xlws.FILTER(AnalysisGroupings!$G$2:$G$21,AnalysisGroupings!$F$2:$F$21=AnalysisResults!H76,"")</f>
        <v>Xanomeline Low Dose</v>
      </c>
      <c r="J76" t="s">
        <v>172</v>
      </c>
      <c r="K76" s="4" t="str" cm="1">
        <f t="array" ref="K76">_xlfn._xlws.FILTER(AnalysisGroupings!$G$2:$G$21,(AnalysisGroupings!$F$2:$F$21=AnalysisResults!J76)*LEN(J76)&gt;0,"")</f>
        <v>Black or African American</v>
      </c>
      <c r="M76" s="4" t="str" cm="1">
        <f t="array" ref="M76">_xlfn._xlws.FILTER(AnalysisGroupings!$G$2:$G$21,(AnalysisGroupings!$F$2:$F$21=AnalysisResults!L76)*LEN(L76)&gt;0,"")</f>
        <v/>
      </c>
      <c r="N76">
        <v>9</v>
      </c>
      <c r="O76" s="7" t="s">
        <v>339</v>
      </c>
    </row>
    <row r="77" spans="1:15" x14ac:dyDescent="0.45">
      <c r="A77" t="s">
        <v>110</v>
      </c>
      <c r="B77" s="4" t="str" cm="1">
        <f t="array" ref="B77">_xlfn._xlws.FILTER(AnalysisSets!B:B,AnalysisSets!A:A=_xlfn._xlws.FILTER(Analyses!D:D,Analyses!A:A=AnalysisResults!A77,""),"")</f>
        <v>Safety Population</v>
      </c>
      <c r="C77" t="s">
        <v>136</v>
      </c>
      <c r="D77" s="4" t="str" cm="1">
        <f t="array" ref="D77">_xlfn.UNIQUE(_xlfn._xlws.FILTER(AnalysisMethods!$C$2:$C$32,AnalysisMethods!$A$2:$A$32=AnalysisResults!C77,""))</f>
        <v>Grouped summary of subjects</v>
      </c>
      <c r="E77" t="s">
        <v>169</v>
      </c>
      <c r="F77" s="4" t="str" cm="1">
        <f t="array" ref="F77">_xlfn._xlws.FILTER(AnalysisMethods!$H$2:$H$32,AnalysisMethods!$E$2:$E$32=AnalysisResults!E77,"")</f>
        <v>n</v>
      </c>
      <c r="G77" s="4" t="str" cm="1">
        <f t="array" ref="G77">_xlfn._xlws.FILTER(AnalysisMethods!$I$2:$I$32,AnalysisMethods!$E$2:$E$32=AnalysisResults!E77,"")</f>
        <v>XX</v>
      </c>
      <c r="H77" t="s">
        <v>40</v>
      </c>
      <c r="I77" s="4" t="str" cm="1">
        <f t="array" ref="I77">_xlfn._xlws.FILTER(AnalysisGroupings!$G$2:$G$21,AnalysisGroupings!$F$2:$F$21=AnalysisResults!H77,"")</f>
        <v>Xanomeline Low Dose</v>
      </c>
      <c r="J77" t="s">
        <v>173</v>
      </c>
      <c r="K77" s="4" t="str" cm="1">
        <f t="array" ref="K77">_xlfn._xlws.FILTER(AnalysisGroupings!$G$2:$G$21,(AnalysisGroupings!$F$2:$F$21=AnalysisResults!J77)*LEN(J77)&gt;0,"")</f>
        <v>Native Hawaiian or Other Pacific Islander</v>
      </c>
      <c r="M77" s="4" t="str" cm="1">
        <f t="array" ref="M77">_xlfn._xlws.FILTER(AnalysisGroupings!$G$2:$G$21,(AnalysisGroupings!$F$2:$F$21=AnalysisResults!L77)*LEN(L77)&gt;0,"")</f>
        <v/>
      </c>
      <c r="N77">
        <v>0</v>
      </c>
      <c r="O77" s="7" t="s">
        <v>337</v>
      </c>
    </row>
    <row r="78" spans="1:15" x14ac:dyDescent="0.45">
      <c r="A78" t="s">
        <v>110</v>
      </c>
      <c r="B78" s="4" t="str" cm="1">
        <f t="array" ref="B78">_xlfn._xlws.FILTER(AnalysisSets!B:B,AnalysisSets!A:A=_xlfn._xlws.FILTER(Analyses!D:D,Analyses!A:A=AnalysisResults!A78,""),"")</f>
        <v>Safety Population</v>
      </c>
      <c r="C78" t="s">
        <v>136</v>
      </c>
      <c r="D78" s="4" t="str" cm="1">
        <f t="array" ref="D78">_xlfn.UNIQUE(_xlfn._xlws.FILTER(AnalysisMethods!$C$2:$C$32,AnalysisMethods!$A$2:$A$32=AnalysisResults!C78,""))</f>
        <v>Grouped summary of subjects</v>
      </c>
      <c r="E78" t="s">
        <v>169</v>
      </c>
      <c r="F78" s="4" t="str" cm="1">
        <f t="array" ref="F78">_xlfn._xlws.FILTER(AnalysisMethods!$H$2:$H$32,AnalysisMethods!$E$2:$E$32=AnalysisResults!E78,"")</f>
        <v>n</v>
      </c>
      <c r="G78" s="4" t="str" cm="1">
        <f t="array" ref="G78">_xlfn._xlws.FILTER(AnalysisMethods!$I$2:$I$32,AnalysisMethods!$E$2:$E$32=AnalysisResults!E78,"")</f>
        <v>XX</v>
      </c>
      <c r="H78" t="s">
        <v>40</v>
      </c>
      <c r="I78" s="4" t="str" cm="1">
        <f t="array" ref="I78">_xlfn._xlws.FILTER(AnalysisGroupings!$G$2:$G$21,AnalysisGroupings!$F$2:$F$21=AnalysisResults!H78,"")</f>
        <v>Xanomeline Low Dose</v>
      </c>
      <c r="J78" t="s">
        <v>174</v>
      </c>
      <c r="K78" s="4" t="str" cm="1">
        <f t="array" ref="K78">_xlfn._xlws.FILTER(AnalysisGroupings!$G$2:$G$21,(AnalysisGroupings!$F$2:$F$21=AnalysisResults!J78)*LEN(J78)&gt;0,"")</f>
        <v>White</v>
      </c>
      <c r="M78" s="4" t="str" cm="1">
        <f t="array" ref="M78">_xlfn._xlws.FILTER(AnalysisGroupings!$G$2:$G$21,(AnalysisGroupings!$F$2:$F$21=AnalysisResults!L78)*LEN(L78)&gt;0,"")</f>
        <v/>
      </c>
      <c r="N78">
        <v>74</v>
      </c>
      <c r="O78" s="7" t="s">
        <v>340</v>
      </c>
    </row>
    <row r="79" spans="1:15" x14ac:dyDescent="0.45">
      <c r="A79" t="s">
        <v>110</v>
      </c>
      <c r="B79" s="4" t="str" cm="1">
        <f t="array" ref="B79">_xlfn._xlws.FILTER(AnalysisSets!B:B,AnalysisSets!A:A=_xlfn._xlws.FILTER(Analyses!D:D,Analyses!A:A=AnalysisResults!A79,""),"")</f>
        <v>Safety Population</v>
      </c>
      <c r="C79" t="s">
        <v>136</v>
      </c>
      <c r="D79" s="4" t="str" cm="1">
        <f t="array" ref="D79">_xlfn.UNIQUE(_xlfn._xlws.FILTER(AnalysisMethods!$C$2:$C$32,AnalysisMethods!$A$2:$A$32=AnalysisResults!C79,""))</f>
        <v>Grouped summary of subjects</v>
      </c>
      <c r="E79" t="s">
        <v>169</v>
      </c>
      <c r="F79" s="4" t="str" cm="1">
        <f t="array" ref="F79">_xlfn._xlws.FILTER(AnalysisMethods!$H$2:$H$32,AnalysisMethods!$E$2:$E$32=AnalysisResults!E79,"")</f>
        <v>n</v>
      </c>
      <c r="G79" s="4" t="str" cm="1">
        <f t="array" ref="G79">_xlfn._xlws.FILTER(AnalysisMethods!$I$2:$I$32,AnalysisMethods!$E$2:$E$32=AnalysisResults!E79,"")</f>
        <v>XX</v>
      </c>
      <c r="H79" t="s">
        <v>40</v>
      </c>
      <c r="I79" s="4" t="str" cm="1">
        <f t="array" ref="I79">_xlfn._xlws.FILTER(AnalysisGroupings!$G$2:$G$21,AnalysisGroupings!$F$2:$F$21=AnalysisResults!H79,"")</f>
        <v>Xanomeline Low Dose</v>
      </c>
      <c r="J79" t="s">
        <v>175</v>
      </c>
      <c r="K79" s="4" t="str" cm="1">
        <f t="array" ref="K79">_xlfn._xlws.FILTER(AnalysisGroupings!$G$2:$G$21,(AnalysisGroupings!$F$2:$F$21=AnalysisResults!J79)*LEN(J79)&gt;0,"")</f>
        <v>Multiple</v>
      </c>
      <c r="M79" s="4" t="str" cm="1">
        <f t="array" ref="M79">_xlfn._xlws.FILTER(AnalysisGroupings!$G$2:$G$21,(AnalysisGroupings!$F$2:$F$21=AnalysisResults!L79)*LEN(L79)&gt;0,"")</f>
        <v/>
      </c>
      <c r="N79">
        <v>0</v>
      </c>
      <c r="O79" s="7" t="s">
        <v>337</v>
      </c>
    </row>
    <row r="80" spans="1:15" x14ac:dyDescent="0.45">
      <c r="A80" t="s">
        <v>110</v>
      </c>
      <c r="B80" s="4" t="str" cm="1">
        <f t="array" ref="B80">_xlfn._xlws.FILTER(AnalysisSets!B:B,AnalysisSets!A:A=_xlfn._xlws.FILTER(Analyses!D:D,Analyses!A:A=AnalysisResults!A80,""),"")</f>
        <v>Safety Population</v>
      </c>
      <c r="C80" t="s">
        <v>136</v>
      </c>
      <c r="D80" s="4" t="str" cm="1">
        <f t="array" ref="D80">_xlfn.UNIQUE(_xlfn._xlws.FILTER(AnalysisMethods!$C$2:$C$32,AnalysisMethods!$A$2:$A$32=AnalysisResults!C80,""))</f>
        <v>Grouped summary of subjects</v>
      </c>
      <c r="E80" t="s">
        <v>169</v>
      </c>
      <c r="F80" s="4" t="str" cm="1">
        <f t="array" ref="F80">_xlfn._xlws.FILTER(AnalysisMethods!$H$2:$H$32,AnalysisMethods!$E$2:$E$32=AnalysisResults!E80,"")</f>
        <v>n</v>
      </c>
      <c r="G80" s="4" t="str" cm="1">
        <f t="array" ref="G80">_xlfn._xlws.FILTER(AnalysisMethods!$I$2:$I$32,AnalysisMethods!$E$2:$E$32=AnalysisResults!E80,"")</f>
        <v>XX</v>
      </c>
      <c r="H80" t="s">
        <v>40</v>
      </c>
      <c r="I80" s="4" t="str" cm="1">
        <f t="array" ref="I80">_xlfn._xlws.FILTER(AnalysisGroupings!$G$2:$G$21,AnalysisGroupings!$F$2:$F$21=AnalysisResults!H80,"")</f>
        <v>Xanomeline Low Dose</v>
      </c>
      <c r="J80" t="s">
        <v>176</v>
      </c>
      <c r="K80" s="4" t="str" cm="1">
        <f t="array" ref="K80">_xlfn._xlws.FILTER(AnalysisGroupings!$G$2:$G$21,(AnalysisGroupings!$F$2:$F$21=AnalysisResults!J80)*LEN(J80)&gt;0,"")</f>
        <v>Not Reported</v>
      </c>
      <c r="M80" s="4" t="str" cm="1">
        <f t="array" ref="M80">_xlfn._xlws.FILTER(AnalysisGroupings!$G$2:$G$21,(AnalysisGroupings!$F$2:$F$21=AnalysisResults!L80)*LEN(L80)&gt;0,"")</f>
        <v/>
      </c>
      <c r="N80">
        <v>0</v>
      </c>
      <c r="O80" s="7" t="s">
        <v>337</v>
      </c>
    </row>
    <row r="81" spans="1:15" x14ac:dyDescent="0.45">
      <c r="A81" t="s">
        <v>110</v>
      </c>
      <c r="B81" s="4" t="str" cm="1">
        <f t="array" ref="B81">_xlfn._xlws.FILTER(AnalysisSets!B:B,AnalysisSets!A:A=_xlfn._xlws.FILTER(Analyses!D:D,Analyses!A:A=AnalysisResults!A81,""),"")</f>
        <v>Safety Population</v>
      </c>
      <c r="C81" t="s">
        <v>136</v>
      </c>
      <c r="D81" s="4" t="str" cm="1">
        <f t="array" ref="D81">_xlfn.UNIQUE(_xlfn._xlws.FILTER(AnalysisMethods!$C$2:$C$32,AnalysisMethods!$A$2:$A$32=AnalysisResults!C81,""))</f>
        <v>Grouped summary of subjects</v>
      </c>
      <c r="E81" t="s">
        <v>169</v>
      </c>
      <c r="F81" s="4" t="str" cm="1">
        <f t="array" ref="F81">_xlfn._xlws.FILTER(AnalysisMethods!$H$2:$H$32,AnalysisMethods!$E$2:$E$32=AnalysisResults!E81,"")</f>
        <v>n</v>
      </c>
      <c r="G81" s="4" t="str" cm="1">
        <f t="array" ref="G81">_xlfn._xlws.FILTER(AnalysisMethods!$I$2:$I$32,AnalysisMethods!$E$2:$E$32=AnalysisResults!E81,"")</f>
        <v>XX</v>
      </c>
      <c r="H81" t="s">
        <v>40</v>
      </c>
      <c r="I81" s="4" t="str" cm="1">
        <f t="array" ref="I81">_xlfn._xlws.FILTER(AnalysisGroupings!$G$2:$G$21,AnalysisGroupings!$F$2:$F$21=AnalysisResults!H81,"")</f>
        <v>Xanomeline Low Dose</v>
      </c>
      <c r="J81" t="s">
        <v>177</v>
      </c>
      <c r="K81" s="4" t="str" cm="1">
        <f t="array" ref="K81">_xlfn._xlws.FILTER(AnalysisGroupings!$G$2:$G$21,(AnalysisGroupings!$F$2:$F$21=AnalysisResults!J81)*LEN(J81)&gt;0,"")</f>
        <v>Unknown</v>
      </c>
      <c r="M81" s="4" t="str" cm="1">
        <f t="array" ref="M81">_xlfn._xlws.FILTER(AnalysisGroupings!$G$2:$G$21,(AnalysisGroupings!$F$2:$F$21=AnalysisResults!L81)*LEN(L81)&gt;0,"")</f>
        <v/>
      </c>
      <c r="N81">
        <v>0</v>
      </c>
      <c r="O81" s="7" t="s">
        <v>337</v>
      </c>
    </row>
    <row r="82" spans="1:15" x14ac:dyDescent="0.45">
      <c r="A82" t="s">
        <v>110</v>
      </c>
      <c r="B82" s="4" t="str" cm="1">
        <f t="array" ref="B82">_xlfn._xlws.FILTER(AnalysisSets!B:B,AnalysisSets!A:A=_xlfn._xlws.FILTER(Analyses!D:D,Analyses!A:A=AnalysisResults!A82,""),"")</f>
        <v>Safety Population</v>
      </c>
      <c r="C82" t="s">
        <v>136</v>
      </c>
      <c r="D82" s="4" t="str" cm="1">
        <f t="array" ref="D82">_xlfn.UNIQUE(_xlfn._xlws.FILTER(AnalysisMethods!$C$2:$C$32,AnalysisMethods!$A$2:$A$32=AnalysisResults!C82,""))</f>
        <v>Grouped summary of subjects</v>
      </c>
      <c r="E82" t="s">
        <v>169</v>
      </c>
      <c r="F82" s="4" t="str" cm="1">
        <f t="array" ref="F82">_xlfn._xlws.FILTER(AnalysisMethods!$H$2:$H$32,AnalysisMethods!$E$2:$E$32=AnalysisResults!E82,"")</f>
        <v>n</v>
      </c>
      <c r="G82" s="4" t="str" cm="1">
        <f t="array" ref="G82">_xlfn._xlws.FILTER(AnalysisMethods!$I$2:$I$32,AnalysisMethods!$E$2:$E$32=AnalysisResults!E82,"")</f>
        <v>XX</v>
      </c>
      <c r="H82" t="s">
        <v>40</v>
      </c>
      <c r="I82" s="4" t="str" cm="1">
        <f t="array" ref="I82">_xlfn._xlws.FILTER(AnalysisGroupings!$G$2:$G$21,AnalysisGroupings!$F$2:$F$21=AnalysisResults!H82,"")</f>
        <v>Xanomeline Low Dose</v>
      </c>
      <c r="J82" t="s">
        <v>178</v>
      </c>
      <c r="K82" s="4" t="str" cm="1">
        <f t="array" ref="K82">_xlfn._xlws.FILTER(AnalysisGroupings!$G$2:$G$21,(AnalysisGroupings!$F$2:$F$21=AnalysisResults!J82)*LEN(J82)&gt;0,"")</f>
        <v>Other</v>
      </c>
      <c r="M82" s="4" t="str" cm="1">
        <f t="array" ref="M82">_xlfn._xlws.FILTER(AnalysisGroupings!$G$2:$G$21,(AnalysisGroupings!$F$2:$F$21=AnalysisResults!L82)*LEN(L82)&gt;0,"")</f>
        <v/>
      </c>
      <c r="N82">
        <v>0</v>
      </c>
      <c r="O82" s="7" t="s">
        <v>337</v>
      </c>
    </row>
    <row r="83" spans="1:15" x14ac:dyDescent="0.45">
      <c r="A83" t="s">
        <v>110</v>
      </c>
      <c r="B83" s="4" t="str" cm="1">
        <f t="array" ref="B83">_xlfn._xlws.FILTER(AnalysisSets!B:B,AnalysisSets!A:A=_xlfn._xlws.FILTER(Analyses!D:D,Analyses!A:A=AnalysisResults!A83,""),"")</f>
        <v>Safety Population</v>
      </c>
      <c r="C83" t="s">
        <v>136</v>
      </c>
      <c r="D83" s="4" t="str" cm="1">
        <f t="array" ref="D83">_xlfn.UNIQUE(_xlfn._xlws.FILTER(AnalysisMethods!$C$2:$C$32,AnalysisMethods!$A$2:$A$32=AnalysisResults!C83,""))</f>
        <v>Grouped summary of subjects</v>
      </c>
      <c r="E83" t="s">
        <v>169</v>
      </c>
      <c r="F83" s="4" t="str" cm="1">
        <f t="array" ref="F83">_xlfn._xlws.FILTER(AnalysisMethods!$H$2:$H$32,AnalysisMethods!$E$2:$E$32=AnalysisResults!E83,"")</f>
        <v>n</v>
      </c>
      <c r="G83" s="4" t="str" cm="1">
        <f t="array" ref="G83">_xlfn._xlws.FILTER(AnalysisMethods!$I$2:$I$32,AnalysisMethods!$E$2:$E$32=AnalysisResults!E83,"")</f>
        <v>XX</v>
      </c>
      <c r="H83" t="s">
        <v>41</v>
      </c>
      <c r="I83" s="4" t="str" cm="1">
        <f t="array" ref="I83">_xlfn._xlws.FILTER(AnalysisGroupings!$G$2:$G$21,AnalysisGroupings!$F$2:$F$21=AnalysisResults!H83,"")</f>
        <v>Xanomeline High Dose</v>
      </c>
      <c r="J83" t="s">
        <v>170</v>
      </c>
      <c r="K83" s="4" t="str" cm="1">
        <f t="array" ref="K83">_xlfn._xlws.FILTER(AnalysisGroupings!$G$2:$G$21,(AnalysisGroupings!$F$2:$F$21=AnalysisResults!J83)*LEN(J83)&gt;0,"")</f>
        <v>American Indian or Alaska Native</v>
      </c>
      <c r="M83" s="4" t="str" cm="1">
        <f t="array" ref="M83">_xlfn._xlws.FILTER(AnalysisGroupings!$G$2:$G$21,(AnalysisGroupings!$F$2:$F$21=AnalysisResults!L83)*LEN(L83)&gt;0,"")</f>
        <v/>
      </c>
      <c r="N83">
        <v>0</v>
      </c>
      <c r="O83" s="7" t="s">
        <v>337</v>
      </c>
    </row>
    <row r="84" spans="1:15" x14ac:dyDescent="0.45">
      <c r="A84" t="s">
        <v>110</v>
      </c>
      <c r="B84" s="4" t="str" cm="1">
        <f t="array" ref="B84">_xlfn._xlws.FILTER(AnalysisSets!B:B,AnalysisSets!A:A=_xlfn._xlws.FILTER(Analyses!D:D,Analyses!A:A=AnalysisResults!A84,""),"")</f>
        <v>Safety Population</v>
      </c>
      <c r="C84" t="s">
        <v>136</v>
      </c>
      <c r="D84" s="4" t="str" cm="1">
        <f t="array" ref="D84">_xlfn.UNIQUE(_xlfn._xlws.FILTER(AnalysisMethods!$C$2:$C$32,AnalysisMethods!$A$2:$A$32=AnalysisResults!C84,""))</f>
        <v>Grouped summary of subjects</v>
      </c>
      <c r="E84" t="s">
        <v>169</v>
      </c>
      <c r="F84" s="4" t="str" cm="1">
        <f t="array" ref="F84">_xlfn._xlws.FILTER(AnalysisMethods!$H$2:$H$32,AnalysisMethods!$E$2:$E$32=AnalysisResults!E84,"")</f>
        <v>n</v>
      </c>
      <c r="G84" s="4" t="str" cm="1">
        <f t="array" ref="G84">_xlfn._xlws.FILTER(AnalysisMethods!$I$2:$I$32,AnalysisMethods!$E$2:$E$32=AnalysisResults!E84,"")</f>
        <v>XX</v>
      </c>
      <c r="H84" t="s">
        <v>41</v>
      </c>
      <c r="I84" s="4" t="str" cm="1">
        <f t="array" ref="I84">_xlfn._xlws.FILTER(AnalysisGroupings!$G$2:$G$21,AnalysisGroupings!$F$2:$F$21=AnalysisResults!H84,"")</f>
        <v>Xanomeline High Dose</v>
      </c>
      <c r="J84" t="s">
        <v>171</v>
      </c>
      <c r="K84" s="4" t="str" cm="1">
        <f t="array" ref="K84">_xlfn._xlws.FILTER(AnalysisGroupings!$G$2:$G$21,(AnalysisGroupings!$F$2:$F$21=AnalysisResults!J84)*LEN(J84)&gt;0,"")</f>
        <v>Asian</v>
      </c>
      <c r="M84" s="4" t="str" cm="1">
        <f t="array" ref="M84">_xlfn._xlws.FILTER(AnalysisGroupings!$G$2:$G$21,(AnalysisGroupings!$F$2:$F$21=AnalysisResults!L84)*LEN(L84)&gt;0,"")</f>
        <v/>
      </c>
      <c r="N84">
        <v>0</v>
      </c>
      <c r="O84" s="7" t="s">
        <v>337</v>
      </c>
    </row>
    <row r="85" spans="1:15" x14ac:dyDescent="0.45">
      <c r="A85" t="s">
        <v>110</v>
      </c>
      <c r="B85" s="4" t="str" cm="1">
        <f t="array" ref="B85">_xlfn._xlws.FILTER(AnalysisSets!B:B,AnalysisSets!A:A=_xlfn._xlws.FILTER(Analyses!D:D,Analyses!A:A=AnalysisResults!A85,""),"")</f>
        <v>Safety Population</v>
      </c>
      <c r="C85" t="s">
        <v>136</v>
      </c>
      <c r="D85" s="4" t="str" cm="1">
        <f t="array" ref="D85">_xlfn.UNIQUE(_xlfn._xlws.FILTER(AnalysisMethods!$C$2:$C$32,AnalysisMethods!$A$2:$A$32=AnalysisResults!C85,""))</f>
        <v>Grouped summary of subjects</v>
      </c>
      <c r="E85" t="s">
        <v>169</v>
      </c>
      <c r="F85" s="4" t="str" cm="1">
        <f t="array" ref="F85">_xlfn._xlws.FILTER(AnalysisMethods!$H$2:$H$32,AnalysisMethods!$E$2:$E$32=AnalysisResults!E85,"")</f>
        <v>n</v>
      </c>
      <c r="G85" s="4" t="str" cm="1">
        <f t="array" ref="G85">_xlfn._xlws.FILTER(AnalysisMethods!$I$2:$I$32,AnalysisMethods!$E$2:$E$32=AnalysisResults!E85,"")</f>
        <v>XX</v>
      </c>
      <c r="H85" t="s">
        <v>41</v>
      </c>
      <c r="I85" s="4" t="str" cm="1">
        <f t="array" ref="I85">_xlfn._xlws.FILTER(AnalysisGroupings!$G$2:$G$21,AnalysisGroupings!$F$2:$F$21=AnalysisResults!H85,"")</f>
        <v>Xanomeline High Dose</v>
      </c>
      <c r="J85" t="s">
        <v>172</v>
      </c>
      <c r="K85" s="4" t="str" cm="1">
        <f t="array" ref="K85">_xlfn._xlws.FILTER(AnalysisGroupings!$G$2:$G$21,(AnalysisGroupings!$F$2:$F$21=AnalysisResults!J85)*LEN(J85)&gt;0,"")</f>
        <v>Black or African American</v>
      </c>
      <c r="M85" s="4" t="str" cm="1">
        <f t="array" ref="M85">_xlfn._xlws.FILTER(AnalysisGroupings!$G$2:$G$21,(AnalysisGroupings!$F$2:$F$21=AnalysisResults!L85)*LEN(L85)&gt;0,"")</f>
        <v/>
      </c>
      <c r="N85">
        <v>6</v>
      </c>
      <c r="O85" s="7" t="s">
        <v>329</v>
      </c>
    </row>
    <row r="86" spans="1:15" x14ac:dyDescent="0.45">
      <c r="A86" t="s">
        <v>110</v>
      </c>
      <c r="B86" s="4" t="str" cm="1">
        <f t="array" ref="B86">_xlfn._xlws.FILTER(AnalysisSets!B:B,AnalysisSets!A:A=_xlfn._xlws.FILTER(Analyses!D:D,Analyses!A:A=AnalysisResults!A86,""),"")</f>
        <v>Safety Population</v>
      </c>
      <c r="C86" t="s">
        <v>136</v>
      </c>
      <c r="D86" s="4" t="str" cm="1">
        <f t="array" ref="D86">_xlfn.UNIQUE(_xlfn._xlws.FILTER(AnalysisMethods!$C$2:$C$32,AnalysisMethods!$A$2:$A$32=AnalysisResults!C86,""))</f>
        <v>Grouped summary of subjects</v>
      </c>
      <c r="E86" t="s">
        <v>169</v>
      </c>
      <c r="F86" s="4" t="str" cm="1">
        <f t="array" ref="F86">_xlfn._xlws.FILTER(AnalysisMethods!$H$2:$H$32,AnalysisMethods!$E$2:$E$32=AnalysisResults!E86,"")</f>
        <v>n</v>
      </c>
      <c r="G86" s="4" t="str" cm="1">
        <f t="array" ref="G86">_xlfn._xlws.FILTER(AnalysisMethods!$I$2:$I$32,AnalysisMethods!$E$2:$E$32=AnalysisResults!E86,"")</f>
        <v>XX</v>
      </c>
      <c r="H86" t="s">
        <v>41</v>
      </c>
      <c r="I86" s="4" t="str" cm="1">
        <f t="array" ref="I86">_xlfn._xlws.FILTER(AnalysisGroupings!$G$2:$G$21,AnalysisGroupings!$F$2:$F$21=AnalysisResults!H86,"")</f>
        <v>Xanomeline High Dose</v>
      </c>
      <c r="J86" t="s">
        <v>173</v>
      </c>
      <c r="K86" s="4" t="str" cm="1">
        <f t="array" ref="K86">_xlfn._xlws.FILTER(AnalysisGroupings!$G$2:$G$21,(AnalysisGroupings!$F$2:$F$21=AnalysisResults!J86)*LEN(J86)&gt;0,"")</f>
        <v>Native Hawaiian or Other Pacific Islander</v>
      </c>
      <c r="M86" s="4" t="str" cm="1">
        <f t="array" ref="M86">_xlfn._xlws.FILTER(AnalysisGroupings!$G$2:$G$21,(AnalysisGroupings!$F$2:$F$21=AnalysisResults!L86)*LEN(L86)&gt;0,"")</f>
        <v/>
      </c>
      <c r="N86">
        <v>0</v>
      </c>
      <c r="O86" s="7" t="s">
        <v>337</v>
      </c>
    </row>
    <row r="87" spans="1:15" x14ac:dyDescent="0.45">
      <c r="A87" t="s">
        <v>110</v>
      </c>
      <c r="B87" s="4" t="str" cm="1">
        <f t="array" ref="B87">_xlfn._xlws.FILTER(AnalysisSets!B:B,AnalysisSets!A:A=_xlfn._xlws.FILTER(Analyses!D:D,Analyses!A:A=AnalysisResults!A87,""),"")</f>
        <v>Safety Population</v>
      </c>
      <c r="C87" t="s">
        <v>136</v>
      </c>
      <c r="D87" s="4" t="str" cm="1">
        <f t="array" ref="D87">_xlfn.UNIQUE(_xlfn._xlws.FILTER(AnalysisMethods!$C$2:$C$32,AnalysisMethods!$A$2:$A$32=AnalysisResults!C87,""))</f>
        <v>Grouped summary of subjects</v>
      </c>
      <c r="E87" t="s">
        <v>169</v>
      </c>
      <c r="F87" s="4" t="str" cm="1">
        <f t="array" ref="F87">_xlfn._xlws.FILTER(AnalysisMethods!$H$2:$H$32,AnalysisMethods!$E$2:$E$32=AnalysisResults!E87,"")</f>
        <v>n</v>
      </c>
      <c r="G87" s="4" t="str" cm="1">
        <f t="array" ref="G87">_xlfn._xlws.FILTER(AnalysisMethods!$I$2:$I$32,AnalysisMethods!$E$2:$E$32=AnalysisResults!E87,"")</f>
        <v>XX</v>
      </c>
      <c r="H87" t="s">
        <v>41</v>
      </c>
      <c r="I87" s="4" t="str" cm="1">
        <f t="array" ref="I87">_xlfn._xlws.FILTER(AnalysisGroupings!$G$2:$G$21,AnalysisGroupings!$F$2:$F$21=AnalysisResults!H87,"")</f>
        <v>Xanomeline High Dose</v>
      </c>
      <c r="J87" t="s">
        <v>174</v>
      </c>
      <c r="K87" s="4" t="str" cm="1">
        <f t="array" ref="K87">_xlfn._xlws.FILTER(AnalysisGroupings!$G$2:$G$21,(AnalysisGroupings!$F$2:$F$21=AnalysisResults!J87)*LEN(J87)&gt;0,"")</f>
        <v>White</v>
      </c>
      <c r="M87" s="4" t="str" cm="1">
        <f t="array" ref="M87">_xlfn._xlws.FILTER(AnalysisGroupings!$G$2:$G$21,(AnalysisGroupings!$F$2:$F$21=AnalysisResults!L87)*LEN(L87)&gt;0,"")</f>
        <v/>
      </c>
      <c r="N87">
        <v>78</v>
      </c>
      <c r="O87" s="7" t="s">
        <v>330</v>
      </c>
    </row>
    <row r="88" spans="1:15" x14ac:dyDescent="0.45">
      <c r="A88" t="s">
        <v>110</v>
      </c>
      <c r="B88" s="4" t="str" cm="1">
        <f t="array" ref="B88">_xlfn._xlws.FILTER(AnalysisSets!B:B,AnalysisSets!A:A=_xlfn._xlws.FILTER(Analyses!D:D,Analyses!A:A=AnalysisResults!A88,""),"")</f>
        <v>Safety Population</v>
      </c>
      <c r="C88" t="s">
        <v>136</v>
      </c>
      <c r="D88" s="4" t="str" cm="1">
        <f t="array" ref="D88">_xlfn.UNIQUE(_xlfn._xlws.FILTER(AnalysisMethods!$C$2:$C$32,AnalysisMethods!$A$2:$A$32=AnalysisResults!C88,""))</f>
        <v>Grouped summary of subjects</v>
      </c>
      <c r="E88" t="s">
        <v>169</v>
      </c>
      <c r="F88" s="4" t="str" cm="1">
        <f t="array" ref="F88">_xlfn._xlws.FILTER(AnalysisMethods!$H$2:$H$32,AnalysisMethods!$E$2:$E$32=AnalysisResults!E88,"")</f>
        <v>n</v>
      </c>
      <c r="G88" s="4" t="str" cm="1">
        <f t="array" ref="G88">_xlfn._xlws.FILTER(AnalysisMethods!$I$2:$I$32,AnalysisMethods!$E$2:$E$32=AnalysisResults!E88,"")</f>
        <v>XX</v>
      </c>
      <c r="H88" t="s">
        <v>41</v>
      </c>
      <c r="I88" s="4" t="str" cm="1">
        <f t="array" ref="I88">_xlfn._xlws.FILTER(AnalysisGroupings!$G$2:$G$21,AnalysisGroupings!$F$2:$F$21=AnalysisResults!H88,"")</f>
        <v>Xanomeline High Dose</v>
      </c>
      <c r="J88" t="s">
        <v>175</v>
      </c>
      <c r="K88" s="4" t="str" cm="1">
        <f t="array" ref="K88">_xlfn._xlws.FILTER(AnalysisGroupings!$G$2:$G$21,(AnalysisGroupings!$F$2:$F$21=AnalysisResults!J88)*LEN(J88)&gt;0,"")</f>
        <v>Multiple</v>
      </c>
      <c r="M88" s="4" t="str" cm="1">
        <f t="array" ref="M88">_xlfn._xlws.FILTER(AnalysisGroupings!$G$2:$G$21,(AnalysisGroupings!$F$2:$F$21=AnalysisResults!L88)*LEN(L88)&gt;0,"")</f>
        <v/>
      </c>
      <c r="N88">
        <v>0</v>
      </c>
      <c r="O88" s="7" t="s">
        <v>337</v>
      </c>
    </row>
    <row r="89" spans="1:15" x14ac:dyDescent="0.45">
      <c r="A89" t="s">
        <v>110</v>
      </c>
      <c r="B89" s="4" t="str" cm="1">
        <f t="array" ref="B89">_xlfn._xlws.FILTER(AnalysisSets!B:B,AnalysisSets!A:A=_xlfn._xlws.FILTER(Analyses!D:D,Analyses!A:A=AnalysisResults!A89,""),"")</f>
        <v>Safety Population</v>
      </c>
      <c r="C89" t="s">
        <v>136</v>
      </c>
      <c r="D89" s="4" t="str" cm="1">
        <f t="array" ref="D89">_xlfn.UNIQUE(_xlfn._xlws.FILTER(AnalysisMethods!$C$2:$C$32,AnalysisMethods!$A$2:$A$32=AnalysisResults!C89,""))</f>
        <v>Grouped summary of subjects</v>
      </c>
      <c r="E89" t="s">
        <v>169</v>
      </c>
      <c r="F89" s="4" t="str" cm="1">
        <f t="array" ref="F89">_xlfn._xlws.FILTER(AnalysisMethods!$H$2:$H$32,AnalysisMethods!$E$2:$E$32=AnalysisResults!E89,"")</f>
        <v>n</v>
      </c>
      <c r="G89" s="4" t="str" cm="1">
        <f t="array" ref="G89">_xlfn._xlws.FILTER(AnalysisMethods!$I$2:$I$32,AnalysisMethods!$E$2:$E$32=AnalysisResults!E89,"")</f>
        <v>XX</v>
      </c>
      <c r="H89" t="s">
        <v>41</v>
      </c>
      <c r="I89" s="4" t="str" cm="1">
        <f t="array" ref="I89">_xlfn._xlws.FILTER(AnalysisGroupings!$G$2:$G$21,AnalysisGroupings!$F$2:$F$21=AnalysisResults!H89,"")</f>
        <v>Xanomeline High Dose</v>
      </c>
      <c r="J89" t="s">
        <v>176</v>
      </c>
      <c r="K89" s="4" t="str" cm="1">
        <f t="array" ref="K89">_xlfn._xlws.FILTER(AnalysisGroupings!$G$2:$G$21,(AnalysisGroupings!$F$2:$F$21=AnalysisResults!J89)*LEN(J89)&gt;0,"")</f>
        <v>Not Reported</v>
      </c>
      <c r="M89" s="4" t="str" cm="1">
        <f t="array" ref="M89">_xlfn._xlws.FILTER(AnalysisGroupings!$G$2:$G$21,(AnalysisGroupings!$F$2:$F$21=AnalysisResults!L89)*LEN(L89)&gt;0,"")</f>
        <v/>
      </c>
      <c r="N89">
        <v>0</v>
      </c>
      <c r="O89" s="7" t="s">
        <v>337</v>
      </c>
    </row>
    <row r="90" spans="1:15" x14ac:dyDescent="0.45">
      <c r="A90" t="s">
        <v>110</v>
      </c>
      <c r="B90" s="4" t="str" cm="1">
        <f t="array" ref="B90">_xlfn._xlws.FILTER(AnalysisSets!B:B,AnalysisSets!A:A=_xlfn._xlws.FILTER(Analyses!D:D,Analyses!A:A=AnalysisResults!A90,""),"")</f>
        <v>Safety Population</v>
      </c>
      <c r="C90" t="s">
        <v>136</v>
      </c>
      <c r="D90" s="4" t="str" cm="1">
        <f t="array" ref="D90">_xlfn.UNIQUE(_xlfn._xlws.FILTER(AnalysisMethods!$C$2:$C$32,AnalysisMethods!$A$2:$A$32=AnalysisResults!C90,""))</f>
        <v>Grouped summary of subjects</v>
      </c>
      <c r="E90" t="s">
        <v>169</v>
      </c>
      <c r="F90" s="4" t="str" cm="1">
        <f t="array" ref="F90">_xlfn._xlws.FILTER(AnalysisMethods!$H$2:$H$32,AnalysisMethods!$E$2:$E$32=AnalysisResults!E90,"")</f>
        <v>n</v>
      </c>
      <c r="G90" s="4" t="str" cm="1">
        <f t="array" ref="G90">_xlfn._xlws.FILTER(AnalysisMethods!$I$2:$I$32,AnalysisMethods!$E$2:$E$32=AnalysisResults!E90,"")</f>
        <v>XX</v>
      </c>
      <c r="H90" t="s">
        <v>41</v>
      </c>
      <c r="I90" s="4" t="str" cm="1">
        <f t="array" ref="I90">_xlfn._xlws.FILTER(AnalysisGroupings!$G$2:$G$21,AnalysisGroupings!$F$2:$F$21=AnalysisResults!H90,"")</f>
        <v>Xanomeline High Dose</v>
      </c>
      <c r="J90" t="s">
        <v>177</v>
      </c>
      <c r="K90" s="4" t="str" cm="1">
        <f t="array" ref="K90">_xlfn._xlws.FILTER(AnalysisGroupings!$G$2:$G$21,(AnalysisGroupings!$F$2:$F$21=AnalysisResults!J90)*LEN(J90)&gt;0,"")</f>
        <v>Unknown</v>
      </c>
      <c r="M90" s="4" t="str" cm="1">
        <f t="array" ref="M90">_xlfn._xlws.FILTER(AnalysisGroupings!$G$2:$G$21,(AnalysisGroupings!$F$2:$F$21=AnalysisResults!L90)*LEN(L90)&gt;0,"")</f>
        <v/>
      </c>
      <c r="N90">
        <v>0</v>
      </c>
      <c r="O90" s="7" t="s">
        <v>337</v>
      </c>
    </row>
    <row r="91" spans="1:15" x14ac:dyDescent="0.45">
      <c r="A91" t="s">
        <v>110</v>
      </c>
      <c r="B91" s="4" t="str" cm="1">
        <f t="array" ref="B91">_xlfn._xlws.FILTER(AnalysisSets!B:B,AnalysisSets!A:A=_xlfn._xlws.FILTER(Analyses!D:D,Analyses!A:A=AnalysisResults!A91,""),"")</f>
        <v>Safety Population</v>
      </c>
      <c r="C91" t="s">
        <v>136</v>
      </c>
      <c r="D91" s="4" t="str" cm="1">
        <f t="array" ref="D91">_xlfn.UNIQUE(_xlfn._xlws.FILTER(AnalysisMethods!$C$2:$C$32,AnalysisMethods!$A$2:$A$32=AnalysisResults!C91,""))</f>
        <v>Grouped summary of subjects</v>
      </c>
      <c r="E91" t="s">
        <v>169</v>
      </c>
      <c r="F91" s="4" t="str" cm="1">
        <f t="array" ref="F91">_xlfn._xlws.FILTER(AnalysisMethods!$H$2:$H$32,AnalysisMethods!$E$2:$E$32=AnalysisResults!E91,"")</f>
        <v>n</v>
      </c>
      <c r="G91" s="4" t="str" cm="1">
        <f t="array" ref="G91">_xlfn._xlws.FILTER(AnalysisMethods!$I$2:$I$32,AnalysisMethods!$E$2:$E$32=AnalysisResults!E91,"")</f>
        <v>XX</v>
      </c>
      <c r="H91" t="s">
        <v>41</v>
      </c>
      <c r="I91" s="4" t="str" cm="1">
        <f t="array" ref="I91">_xlfn._xlws.FILTER(AnalysisGroupings!$G$2:$G$21,AnalysisGroupings!$F$2:$F$21=AnalysisResults!H91,"")</f>
        <v>Xanomeline High Dose</v>
      </c>
      <c r="J91" t="s">
        <v>178</v>
      </c>
      <c r="K91" s="4" t="str" cm="1">
        <f t="array" ref="K91">_xlfn._xlws.FILTER(AnalysisGroupings!$G$2:$G$21,(AnalysisGroupings!$F$2:$F$21=AnalysisResults!J91)*LEN(J91)&gt;0,"")</f>
        <v>Other</v>
      </c>
      <c r="M91" s="4" t="str" cm="1">
        <f t="array" ref="M91">_xlfn._xlws.FILTER(AnalysisGroupings!$G$2:$G$21,(AnalysisGroupings!$F$2:$F$21=AnalysisResults!L91)*LEN(L91)&gt;0,"")</f>
        <v/>
      </c>
      <c r="N91">
        <v>0</v>
      </c>
      <c r="O91" s="7" t="s">
        <v>337</v>
      </c>
    </row>
    <row r="92" spans="1:15" x14ac:dyDescent="0.45">
      <c r="A92" t="s">
        <v>110</v>
      </c>
      <c r="B92" s="4" t="str" cm="1">
        <f t="array" ref="B92">_xlfn._xlws.FILTER(AnalysisSets!B:B,AnalysisSets!A:A=_xlfn._xlws.FILTER(Analyses!D:D,Analyses!A:A=AnalysisResults!A92,""),"")</f>
        <v>Safety Population</v>
      </c>
      <c r="C92" t="s">
        <v>136</v>
      </c>
      <c r="D92" s="4" t="str" cm="1">
        <f t="array" ref="D92">_xlfn.UNIQUE(_xlfn._xlws.FILTER(AnalysisMethods!$C$2:$C$32,AnalysisMethods!$A$2:$A$32=AnalysisResults!C92,""))</f>
        <v>Grouped summary of subjects</v>
      </c>
      <c r="E92" t="s">
        <v>179</v>
      </c>
      <c r="F92" s="4" t="str" cm="1">
        <f t="array" ref="F92">_xlfn._xlws.FILTER(AnalysisMethods!$H$2:$H$32,AnalysisMethods!$E$2:$E$32=AnalysisResults!E92,"")</f>
        <v>%</v>
      </c>
      <c r="G92" s="4" t="str" cm="1">
        <f t="array" ref="G92">_xlfn._xlws.FILTER(AnalysisMethods!$I$2:$I$32,AnalysisMethods!$E$2:$E$32=AnalysisResults!E92,"")</f>
        <v>( XX.X)</v>
      </c>
      <c r="H92" t="s">
        <v>36</v>
      </c>
      <c r="I92" s="4" t="str" cm="1">
        <f t="array" ref="I92">_xlfn._xlws.FILTER(AnalysisGroupings!$G$2:$G$21,AnalysisGroupings!$F$2:$F$21=AnalysisResults!H92,"")</f>
        <v>Placebo</v>
      </c>
      <c r="J92" t="s">
        <v>170</v>
      </c>
      <c r="K92" s="4" t="str" cm="1">
        <f t="array" ref="K92">_xlfn._xlws.FILTER(AnalysisGroupings!$G$2:$G$21,(AnalysisGroupings!$F$2:$F$21=AnalysisResults!J92)*LEN(J92)&gt;0,"")</f>
        <v>American Indian or Alaska Native</v>
      </c>
      <c r="M92" s="4" t="str" cm="1">
        <f t="array" ref="M92">_xlfn._xlws.FILTER(AnalysisGroupings!$G$2:$G$21,(AnalysisGroupings!$F$2:$F$21=AnalysisResults!L92)*LEN(L92)&gt;0,"")</f>
        <v/>
      </c>
      <c r="N92">
        <v>0</v>
      </c>
      <c r="O92" s="7" t="s">
        <v>341</v>
      </c>
    </row>
    <row r="93" spans="1:15" x14ac:dyDescent="0.45">
      <c r="A93" t="s">
        <v>110</v>
      </c>
      <c r="B93" s="4" t="str" cm="1">
        <f t="array" ref="B93">_xlfn._xlws.FILTER(AnalysisSets!B:B,AnalysisSets!A:A=_xlfn._xlws.FILTER(Analyses!D:D,Analyses!A:A=AnalysisResults!A93,""),"")</f>
        <v>Safety Population</v>
      </c>
      <c r="C93" t="s">
        <v>136</v>
      </c>
      <c r="D93" s="4" t="str" cm="1">
        <f t="array" ref="D93">_xlfn.UNIQUE(_xlfn._xlws.FILTER(AnalysisMethods!$C$2:$C$32,AnalysisMethods!$A$2:$A$32=AnalysisResults!C93,""))</f>
        <v>Grouped summary of subjects</v>
      </c>
      <c r="E93" t="s">
        <v>179</v>
      </c>
      <c r="F93" s="4" t="str" cm="1">
        <f t="array" ref="F93">_xlfn._xlws.FILTER(AnalysisMethods!$H$2:$H$32,AnalysisMethods!$E$2:$E$32=AnalysisResults!E93,"")</f>
        <v>%</v>
      </c>
      <c r="G93" s="4" t="str" cm="1">
        <f t="array" ref="G93">_xlfn._xlws.FILTER(AnalysisMethods!$I$2:$I$32,AnalysisMethods!$E$2:$E$32=AnalysisResults!E93,"")</f>
        <v>( XX.X)</v>
      </c>
      <c r="H93" t="s">
        <v>36</v>
      </c>
      <c r="I93" s="4" t="str" cm="1">
        <f t="array" ref="I93">_xlfn._xlws.FILTER(AnalysisGroupings!$G$2:$G$21,AnalysisGroupings!$F$2:$F$21=AnalysisResults!H93,"")</f>
        <v>Placebo</v>
      </c>
      <c r="J93" t="s">
        <v>171</v>
      </c>
      <c r="K93" s="4" t="str" cm="1">
        <f t="array" ref="K93">_xlfn._xlws.FILTER(AnalysisGroupings!$G$2:$G$21,(AnalysisGroupings!$F$2:$F$21=AnalysisResults!J93)*LEN(J93)&gt;0,"")</f>
        <v>Asian</v>
      </c>
      <c r="M93" s="4" t="str" cm="1">
        <f t="array" ref="M93">_xlfn._xlws.FILTER(AnalysisGroupings!$G$2:$G$21,(AnalysisGroupings!$F$2:$F$21=AnalysisResults!L93)*LEN(L93)&gt;0,"")</f>
        <v/>
      </c>
      <c r="N93">
        <v>0</v>
      </c>
      <c r="O93" s="7" t="s">
        <v>341</v>
      </c>
    </row>
    <row r="94" spans="1:15" x14ac:dyDescent="0.45">
      <c r="A94" t="s">
        <v>110</v>
      </c>
      <c r="B94" s="4" t="str" cm="1">
        <f t="array" ref="B94">_xlfn._xlws.FILTER(AnalysisSets!B:B,AnalysisSets!A:A=_xlfn._xlws.FILTER(Analyses!D:D,Analyses!A:A=AnalysisResults!A94,""),"")</f>
        <v>Safety Population</v>
      </c>
      <c r="C94" t="s">
        <v>136</v>
      </c>
      <c r="D94" s="4" t="str" cm="1">
        <f t="array" ref="D94">_xlfn.UNIQUE(_xlfn._xlws.FILTER(AnalysisMethods!$C$2:$C$32,AnalysisMethods!$A$2:$A$32=AnalysisResults!C94,""))</f>
        <v>Grouped summary of subjects</v>
      </c>
      <c r="E94" t="s">
        <v>179</v>
      </c>
      <c r="F94" s="4" t="str" cm="1">
        <f t="array" ref="F94">_xlfn._xlws.FILTER(AnalysisMethods!$H$2:$H$32,AnalysisMethods!$E$2:$E$32=AnalysisResults!E94,"")</f>
        <v>%</v>
      </c>
      <c r="G94" s="4" t="str" cm="1">
        <f t="array" ref="G94">_xlfn._xlws.FILTER(AnalysisMethods!$I$2:$I$32,AnalysisMethods!$E$2:$E$32=AnalysisResults!E94,"")</f>
        <v>( XX.X)</v>
      </c>
      <c r="H94" t="s">
        <v>36</v>
      </c>
      <c r="I94" s="4" t="str" cm="1">
        <f t="array" ref="I94">_xlfn._xlws.FILTER(AnalysisGroupings!$G$2:$G$21,AnalysisGroupings!$F$2:$F$21=AnalysisResults!H94,"")</f>
        <v>Placebo</v>
      </c>
      <c r="J94" t="s">
        <v>172</v>
      </c>
      <c r="K94" s="4" t="str" cm="1">
        <f t="array" ref="K94">_xlfn._xlws.FILTER(AnalysisGroupings!$G$2:$G$21,(AnalysisGroupings!$F$2:$F$21=AnalysisResults!J94)*LEN(J94)&gt;0,"")</f>
        <v>Black or African American</v>
      </c>
      <c r="M94" s="4" t="str" cm="1">
        <f t="array" ref="M94">_xlfn._xlws.FILTER(AnalysisGroupings!$G$2:$G$21,(AnalysisGroupings!$F$2:$F$21=AnalysisResults!L94)*LEN(L94)&gt;0,"")</f>
        <v/>
      </c>
      <c r="N94">
        <v>9.3023255813953494</v>
      </c>
      <c r="O94" s="7" t="s">
        <v>342</v>
      </c>
    </row>
    <row r="95" spans="1:15" x14ac:dyDescent="0.45">
      <c r="A95" t="s">
        <v>110</v>
      </c>
      <c r="B95" s="4" t="str" cm="1">
        <f t="array" ref="B95">_xlfn._xlws.FILTER(AnalysisSets!B:B,AnalysisSets!A:A=_xlfn._xlws.FILTER(Analyses!D:D,Analyses!A:A=AnalysisResults!A95,""),"")</f>
        <v>Safety Population</v>
      </c>
      <c r="C95" t="s">
        <v>136</v>
      </c>
      <c r="D95" s="4" t="str" cm="1">
        <f t="array" ref="D95">_xlfn.UNIQUE(_xlfn._xlws.FILTER(AnalysisMethods!$C$2:$C$32,AnalysisMethods!$A$2:$A$32=AnalysisResults!C95,""))</f>
        <v>Grouped summary of subjects</v>
      </c>
      <c r="E95" t="s">
        <v>179</v>
      </c>
      <c r="F95" s="4" t="str" cm="1">
        <f t="array" ref="F95">_xlfn._xlws.FILTER(AnalysisMethods!$H$2:$H$32,AnalysisMethods!$E$2:$E$32=AnalysisResults!E95,"")</f>
        <v>%</v>
      </c>
      <c r="G95" s="4" t="str" cm="1">
        <f t="array" ref="G95">_xlfn._xlws.FILTER(AnalysisMethods!$I$2:$I$32,AnalysisMethods!$E$2:$E$32=AnalysisResults!E95,"")</f>
        <v>( XX.X)</v>
      </c>
      <c r="H95" t="s">
        <v>36</v>
      </c>
      <c r="I95" s="4" t="str" cm="1">
        <f t="array" ref="I95">_xlfn._xlws.FILTER(AnalysisGroupings!$G$2:$G$21,AnalysisGroupings!$F$2:$F$21=AnalysisResults!H95,"")</f>
        <v>Placebo</v>
      </c>
      <c r="J95" t="s">
        <v>173</v>
      </c>
      <c r="K95" s="4" t="str" cm="1">
        <f t="array" ref="K95">_xlfn._xlws.FILTER(AnalysisGroupings!$G$2:$G$21,(AnalysisGroupings!$F$2:$F$21=AnalysisResults!J95)*LEN(J95)&gt;0,"")</f>
        <v>Native Hawaiian or Other Pacific Islander</v>
      </c>
      <c r="M95" s="4" t="str" cm="1">
        <f t="array" ref="M95">_xlfn._xlws.FILTER(AnalysisGroupings!$G$2:$G$21,(AnalysisGroupings!$F$2:$F$21=AnalysisResults!L95)*LEN(L95)&gt;0,"")</f>
        <v/>
      </c>
      <c r="N95">
        <v>0</v>
      </c>
      <c r="O95" s="7" t="s">
        <v>341</v>
      </c>
    </row>
    <row r="96" spans="1:15" x14ac:dyDescent="0.45">
      <c r="A96" t="s">
        <v>110</v>
      </c>
      <c r="B96" s="4" t="str" cm="1">
        <f t="array" ref="B96">_xlfn._xlws.FILTER(AnalysisSets!B:B,AnalysisSets!A:A=_xlfn._xlws.FILTER(Analyses!D:D,Analyses!A:A=AnalysisResults!A96,""),"")</f>
        <v>Safety Population</v>
      </c>
      <c r="C96" t="s">
        <v>136</v>
      </c>
      <c r="D96" s="4" t="str" cm="1">
        <f t="array" ref="D96">_xlfn.UNIQUE(_xlfn._xlws.FILTER(AnalysisMethods!$C$2:$C$32,AnalysisMethods!$A$2:$A$32=AnalysisResults!C96,""))</f>
        <v>Grouped summary of subjects</v>
      </c>
      <c r="E96" t="s">
        <v>179</v>
      </c>
      <c r="F96" s="4" t="str" cm="1">
        <f t="array" ref="F96">_xlfn._xlws.FILTER(AnalysisMethods!$H$2:$H$32,AnalysisMethods!$E$2:$E$32=AnalysisResults!E96,"")</f>
        <v>%</v>
      </c>
      <c r="G96" s="4" t="str" cm="1">
        <f t="array" ref="G96">_xlfn._xlws.FILTER(AnalysisMethods!$I$2:$I$32,AnalysisMethods!$E$2:$E$32=AnalysisResults!E96,"")</f>
        <v>( XX.X)</v>
      </c>
      <c r="H96" t="s">
        <v>36</v>
      </c>
      <c r="I96" s="4" t="str" cm="1">
        <f t="array" ref="I96">_xlfn._xlws.FILTER(AnalysisGroupings!$G$2:$G$21,AnalysisGroupings!$F$2:$F$21=AnalysisResults!H96,"")</f>
        <v>Placebo</v>
      </c>
      <c r="J96" t="s">
        <v>174</v>
      </c>
      <c r="K96" s="4" t="str" cm="1">
        <f t="array" ref="K96">_xlfn._xlws.FILTER(AnalysisGroupings!$G$2:$G$21,(AnalysisGroupings!$F$2:$F$21=AnalysisResults!J96)*LEN(J96)&gt;0,"")</f>
        <v>White</v>
      </c>
      <c r="M96" s="4" t="str" cm="1">
        <f t="array" ref="M96">_xlfn._xlws.FILTER(AnalysisGroupings!$G$2:$G$21,(AnalysisGroupings!$F$2:$F$21=AnalysisResults!L96)*LEN(L96)&gt;0,"")</f>
        <v/>
      </c>
      <c r="N96">
        <v>90.697674418604649</v>
      </c>
      <c r="O96" s="7" t="s">
        <v>343</v>
      </c>
    </row>
    <row r="97" spans="1:15" x14ac:dyDescent="0.45">
      <c r="A97" t="s">
        <v>110</v>
      </c>
      <c r="B97" s="4" t="str" cm="1">
        <f t="array" ref="B97">_xlfn._xlws.FILTER(AnalysisSets!B:B,AnalysisSets!A:A=_xlfn._xlws.FILTER(Analyses!D:D,Analyses!A:A=AnalysisResults!A97,""),"")</f>
        <v>Safety Population</v>
      </c>
      <c r="C97" t="s">
        <v>136</v>
      </c>
      <c r="D97" s="4" t="str" cm="1">
        <f t="array" ref="D97">_xlfn.UNIQUE(_xlfn._xlws.FILTER(AnalysisMethods!$C$2:$C$32,AnalysisMethods!$A$2:$A$32=AnalysisResults!C97,""))</f>
        <v>Grouped summary of subjects</v>
      </c>
      <c r="E97" t="s">
        <v>179</v>
      </c>
      <c r="F97" s="4" t="str" cm="1">
        <f t="array" ref="F97">_xlfn._xlws.FILTER(AnalysisMethods!$H$2:$H$32,AnalysisMethods!$E$2:$E$32=AnalysisResults!E97,"")</f>
        <v>%</v>
      </c>
      <c r="G97" s="4" t="str" cm="1">
        <f t="array" ref="G97">_xlfn._xlws.FILTER(AnalysisMethods!$I$2:$I$32,AnalysisMethods!$E$2:$E$32=AnalysisResults!E97,"")</f>
        <v>( XX.X)</v>
      </c>
      <c r="H97" t="s">
        <v>36</v>
      </c>
      <c r="I97" s="4" t="str" cm="1">
        <f t="array" ref="I97">_xlfn._xlws.FILTER(AnalysisGroupings!$G$2:$G$21,AnalysisGroupings!$F$2:$F$21=AnalysisResults!H97,"")</f>
        <v>Placebo</v>
      </c>
      <c r="J97" t="s">
        <v>175</v>
      </c>
      <c r="K97" s="4" t="str" cm="1">
        <f t="array" ref="K97">_xlfn._xlws.FILTER(AnalysisGroupings!$G$2:$G$21,(AnalysisGroupings!$F$2:$F$21=AnalysisResults!J97)*LEN(J97)&gt;0,"")</f>
        <v>Multiple</v>
      </c>
      <c r="M97" s="4" t="str" cm="1">
        <f t="array" ref="M97">_xlfn._xlws.FILTER(AnalysisGroupings!$G$2:$G$21,(AnalysisGroupings!$F$2:$F$21=AnalysisResults!L97)*LEN(L97)&gt;0,"")</f>
        <v/>
      </c>
      <c r="N97">
        <v>0</v>
      </c>
      <c r="O97" s="7" t="s">
        <v>341</v>
      </c>
    </row>
    <row r="98" spans="1:15" x14ac:dyDescent="0.45">
      <c r="A98" t="s">
        <v>110</v>
      </c>
      <c r="B98" s="4" t="str" cm="1">
        <f t="array" ref="B98">_xlfn._xlws.FILTER(AnalysisSets!B:B,AnalysisSets!A:A=_xlfn._xlws.FILTER(Analyses!D:D,Analyses!A:A=AnalysisResults!A98,""),"")</f>
        <v>Safety Population</v>
      </c>
      <c r="C98" t="s">
        <v>136</v>
      </c>
      <c r="D98" s="4" t="str" cm="1">
        <f t="array" ref="D98">_xlfn.UNIQUE(_xlfn._xlws.FILTER(AnalysisMethods!$C$2:$C$32,AnalysisMethods!$A$2:$A$32=AnalysisResults!C98,""))</f>
        <v>Grouped summary of subjects</v>
      </c>
      <c r="E98" t="s">
        <v>179</v>
      </c>
      <c r="F98" s="4" t="str" cm="1">
        <f t="array" ref="F98">_xlfn._xlws.FILTER(AnalysisMethods!$H$2:$H$32,AnalysisMethods!$E$2:$E$32=AnalysisResults!E98,"")</f>
        <v>%</v>
      </c>
      <c r="G98" s="4" t="str" cm="1">
        <f t="array" ref="G98">_xlfn._xlws.FILTER(AnalysisMethods!$I$2:$I$32,AnalysisMethods!$E$2:$E$32=AnalysisResults!E98,"")</f>
        <v>( XX.X)</v>
      </c>
      <c r="H98" t="s">
        <v>36</v>
      </c>
      <c r="I98" s="4" t="str" cm="1">
        <f t="array" ref="I98">_xlfn._xlws.FILTER(AnalysisGroupings!$G$2:$G$21,AnalysisGroupings!$F$2:$F$21=AnalysisResults!H98,"")</f>
        <v>Placebo</v>
      </c>
      <c r="J98" t="s">
        <v>176</v>
      </c>
      <c r="K98" s="4" t="str" cm="1">
        <f t="array" ref="K98">_xlfn._xlws.FILTER(AnalysisGroupings!$G$2:$G$21,(AnalysisGroupings!$F$2:$F$21=AnalysisResults!J98)*LEN(J98)&gt;0,"")</f>
        <v>Not Reported</v>
      </c>
      <c r="M98" s="4" t="str" cm="1">
        <f t="array" ref="M98">_xlfn._xlws.FILTER(AnalysisGroupings!$G$2:$G$21,(AnalysisGroupings!$F$2:$F$21=AnalysisResults!L98)*LEN(L98)&gt;0,"")</f>
        <v/>
      </c>
      <c r="N98">
        <v>0</v>
      </c>
      <c r="O98" s="7" t="s">
        <v>341</v>
      </c>
    </row>
    <row r="99" spans="1:15" x14ac:dyDescent="0.45">
      <c r="A99" t="s">
        <v>110</v>
      </c>
      <c r="B99" s="4" t="str" cm="1">
        <f t="array" ref="B99">_xlfn._xlws.FILTER(AnalysisSets!B:B,AnalysisSets!A:A=_xlfn._xlws.FILTER(Analyses!D:D,Analyses!A:A=AnalysisResults!A99,""),"")</f>
        <v>Safety Population</v>
      </c>
      <c r="C99" t="s">
        <v>136</v>
      </c>
      <c r="D99" s="4" t="str" cm="1">
        <f t="array" ref="D99">_xlfn.UNIQUE(_xlfn._xlws.FILTER(AnalysisMethods!$C$2:$C$32,AnalysisMethods!$A$2:$A$32=AnalysisResults!C99,""))</f>
        <v>Grouped summary of subjects</v>
      </c>
      <c r="E99" t="s">
        <v>179</v>
      </c>
      <c r="F99" s="4" t="str" cm="1">
        <f t="array" ref="F99">_xlfn._xlws.FILTER(AnalysisMethods!$H$2:$H$32,AnalysisMethods!$E$2:$E$32=AnalysisResults!E99,"")</f>
        <v>%</v>
      </c>
      <c r="G99" s="4" t="str" cm="1">
        <f t="array" ref="G99">_xlfn._xlws.FILTER(AnalysisMethods!$I$2:$I$32,AnalysisMethods!$E$2:$E$32=AnalysisResults!E99,"")</f>
        <v>( XX.X)</v>
      </c>
      <c r="H99" t="s">
        <v>36</v>
      </c>
      <c r="I99" s="4" t="str" cm="1">
        <f t="array" ref="I99">_xlfn._xlws.FILTER(AnalysisGroupings!$G$2:$G$21,AnalysisGroupings!$F$2:$F$21=AnalysisResults!H99,"")</f>
        <v>Placebo</v>
      </c>
      <c r="J99" t="s">
        <v>177</v>
      </c>
      <c r="K99" s="4" t="str" cm="1">
        <f t="array" ref="K99">_xlfn._xlws.FILTER(AnalysisGroupings!$G$2:$G$21,(AnalysisGroupings!$F$2:$F$21=AnalysisResults!J99)*LEN(J99)&gt;0,"")</f>
        <v>Unknown</v>
      </c>
      <c r="M99" s="4" t="str" cm="1">
        <f t="array" ref="M99">_xlfn._xlws.FILTER(AnalysisGroupings!$G$2:$G$21,(AnalysisGroupings!$F$2:$F$21=AnalysisResults!L99)*LEN(L99)&gt;0,"")</f>
        <v/>
      </c>
      <c r="N99">
        <v>0</v>
      </c>
      <c r="O99" s="7" t="s">
        <v>341</v>
      </c>
    </row>
    <row r="100" spans="1:15" x14ac:dyDescent="0.45">
      <c r="A100" t="s">
        <v>110</v>
      </c>
      <c r="B100" s="4" t="str" cm="1">
        <f t="array" ref="B100">_xlfn._xlws.FILTER(AnalysisSets!B:B,AnalysisSets!A:A=_xlfn._xlws.FILTER(Analyses!D:D,Analyses!A:A=AnalysisResults!A100,""),"")</f>
        <v>Safety Population</v>
      </c>
      <c r="C100" t="s">
        <v>136</v>
      </c>
      <c r="D100" s="4" t="str" cm="1">
        <f t="array" ref="D100">_xlfn.UNIQUE(_xlfn._xlws.FILTER(AnalysisMethods!$C$2:$C$32,AnalysisMethods!$A$2:$A$32=AnalysisResults!C100,""))</f>
        <v>Grouped summary of subjects</v>
      </c>
      <c r="E100" t="s">
        <v>179</v>
      </c>
      <c r="F100" s="4" t="str" cm="1">
        <f t="array" ref="F100">_xlfn._xlws.FILTER(AnalysisMethods!$H$2:$H$32,AnalysisMethods!$E$2:$E$32=AnalysisResults!E100,"")</f>
        <v>%</v>
      </c>
      <c r="G100" s="4" t="str" cm="1">
        <f t="array" ref="G100">_xlfn._xlws.FILTER(AnalysisMethods!$I$2:$I$32,AnalysisMethods!$E$2:$E$32=AnalysisResults!E100,"")</f>
        <v>( XX.X)</v>
      </c>
      <c r="H100" t="s">
        <v>36</v>
      </c>
      <c r="I100" s="4" t="str" cm="1">
        <f t="array" ref="I100">_xlfn._xlws.FILTER(AnalysisGroupings!$G$2:$G$21,AnalysisGroupings!$F$2:$F$21=AnalysisResults!H100,"")</f>
        <v>Placebo</v>
      </c>
      <c r="J100" t="s">
        <v>178</v>
      </c>
      <c r="K100" s="4" t="str" cm="1">
        <f t="array" ref="K100">_xlfn._xlws.FILTER(AnalysisGroupings!$G$2:$G$21,(AnalysisGroupings!$F$2:$F$21=AnalysisResults!J100)*LEN(J100)&gt;0,"")</f>
        <v>Other</v>
      </c>
      <c r="M100" s="4" t="str" cm="1">
        <f t="array" ref="M100">_xlfn._xlws.FILTER(AnalysisGroupings!$G$2:$G$21,(AnalysisGroupings!$F$2:$F$21=AnalysisResults!L100)*LEN(L100)&gt;0,"")</f>
        <v/>
      </c>
      <c r="N100">
        <v>0</v>
      </c>
      <c r="O100" s="7" t="s">
        <v>341</v>
      </c>
    </row>
    <row r="101" spans="1:15" x14ac:dyDescent="0.45">
      <c r="A101" t="s">
        <v>110</v>
      </c>
      <c r="B101" s="4" t="str" cm="1">
        <f t="array" ref="B101">_xlfn._xlws.FILTER(AnalysisSets!B:B,AnalysisSets!A:A=_xlfn._xlws.FILTER(Analyses!D:D,Analyses!A:A=AnalysisResults!A101,""),"")</f>
        <v>Safety Population</v>
      </c>
      <c r="C101" t="s">
        <v>136</v>
      </c>
      <c r="D101" s="4" t="str" cm="1">
        <f t="array" ref="D101">_xlfn.UNIQUE(_xlfn._xlws.FILTER(AnalysisMethods!$C$2:$C$32,AnalysisMethods!$A$2:$A$32=AnalysisResults!C101,""))</f>
        <v>Grouped summary of subjects</v>
      </c>
      <c r="E101" t="s">
        <v>179</v>
      </c>
      <c r="F101" s="4" t="str" cm="1">
        <f t="array" ref="F101">_xlfn._xlws.FILTER(AnalysisMethods!$H$2:$H$32,AnalysisMethods!$E$2:$E$32=AnalysisResults!E101,"")</f>
        <v>%</v>
      </c>
      <c r="G101" s="4" t="str" cm="1">
        <f t="array" ref="G101">_xlfn._xlws.FILTER(AnalysisMethods!$I$2:$I$32,AnalysisMethods!$E$2:$E$32=AnalysisResults!E101,"")</f>
        <v>( XX.X)</v>
      </c>
      <c r="H101" t="s">
        <v>40</v>
      </c>
      <c r="I101" s="4" t="str" cm="1">
        <f t="array" ref="I101">_xlfn._xlws.FILTER(AnalysisGroupings!$G$2:$G$21,AnalysisGroupings!$F$2:$F$21=AnalysisResults!H101,"")</f>
        <v>Xanomeline Low Dose</v>
      </c>
      <c r="J101" t="s">
        <v>170</v>
      </c>
      <c r="K101" s="4" t="str" cm="1">
        <f t="array" ref="K101">_xlfn._xlws.FILTER(AnalysisGroupings!$G$2:$G$21,(AnalysisGroupings!$F$2:$F$21=AnalysisResults!J101)*LEN(J101)&gt;0,"")</f>
        <v>American Indian or Alaska Native</v>
      </c>
      <c r="M101" s="4" t="str" cm="1">
        <f t="array" ref="M101">_xlfn._xlws.FILTER(AnalysisGroupings!$G$2:$G$21,(AnalysisGroupings!$F$2:$F$21=AnalysisResults!L101)*LEN(L101)&gt;0,"")</f>
        <v/>
      </c>
      <c r="N101">
        <v>1.1904761904761905</v>
      </c>
      <c r="O101" s="7" t="s">
        <v>344</v>
      </c>
    </row>
    <row r="102" spans="1:15" x14ac:dyDescent="0.45">
      <c r="A102" t="s">
        <v>110</v>
      </c>
      <c r="B102" s="4" t="str" cm="1">
        <f t="array" ref="B102">_xlfn._xlws.FILTER(AnalysisSets!B:B,AnalysisSets!A:A=_xlfn._xlws.FILTER(Analyses!D:D,Analyses!A:A=AnalysisResults!A102,""),"")</f>
        <v>Safety Population</v>
      </c>
      <c r="C102" t="s">
        <v>136</v>
      </c>
      <c r="D102" s="4" t="str" cm="1">
        <f t="array" ref="D102">_xlfn.UNIQUE(_xlfn._xlws.FILTER(AnalysisMethods!$C$2:$C$32,AnalysisMethods!$A$2:$A$32=AnalysisResults!C102,""))</f>
        <v>Grouped summary of subjects</v>
      </c>
      <c r="E102" t="s">
        <v>179</v>
      </c>
      <c r="F102" s="4" t="str" cm="1">
        <f t="array" ref="F102">_xlfn._xlws.FILTER(AnalysisMethods!$H$2:$H$32,AnalysisMethods!$E$2:$E$32=AnalysisResults!E102,"")</f>
        <v>%</v>
      </c>
      <c r="G102" s="4" t="str" cm="1">
        <f t="array" ref="G102">_xlfn._xlws.FILTER(AnalysisMethods!$I$2:$I$32,AnalysisMethods!$E$2:$E$32=AnalysisResults!E102,"")</f>
        <v>( XX.X)</v>
      </c>
      <c r="H102" t="s">
        <v>40</v>
      </c>
      <c r="I102" s="4" t="str" cm="1">
        <f t="array" ref="I102">_xlfn._xlws.FILTER(AnalysisGroupings!$G$2:$G$21,AnalysisGroupings!$F$2:$F$21=AnalysisResults!H102,"")</f>
        <v>Xanomeline Low Dose</v>
      </c>
      <c r="J102" t="s">
        <v>171</v>
      </c>
      <c r="K102" s="4" t="str" cm="1">
        <f t="array" ref="K102">_xlfn._xlws.FILTER(AnalysisGroupings!$G$2:$G$21,(AnalysisGroupings!$F$2:$F$21=AnalysisResults!J102)*LEN(J102)&gt;0,"")</f>
        <v>Asian</v>
      </c>
      <c r="M102" s="4" t="str" cm="1">
        <f t="array" ref="M102">_xlfn._xlws.FILTER(AnalysisGroupings!$G$2:$G$21,(AnalysisGroupings!$F$2:$F$21=AnalysisResults!L102)*LEN(L102)&gt;0,"")</f>
        <v/>
      </c>
      <c r="N102">
        <v>0</v>
      </c>
      <c r="O102" s="7" t="s">
        <v>341</v>
      </c>
    </row>
    <row r="103" spans="1:15" x14ac:dyDescent="0.45">
      <c r="A103" t="s">
        <v>110</v>
      </c>
      <c r="B103" s="4" t="str" cm="1">
        <f t="array" ref="B103">_xlfn._xlws.FILTER(AnalysisSets!B:B,AnalysisSets!A:A=_xlfn._xlws.FILTER(Analyses!D:D,Analyses!A:A=AnalysisResults!A103,""),"")</f>
        <v>Safety Population</v>
      </c>
      <c r="C103" t="s">
        <v>136</v>
      </c>
      <c r="D103" s="4" t="str" cm="1">
        <f t="array" ref="D103">_xlfn.UNIQUE(_xlfn._xlws.FILTER(AnalysisMethods!$C$2:$C$32,AnalysisMethods!$A$2:$A$32=AnalysisResults!C103,""))</f>
        <v>Grouped summary of subjects</v>
      </c>
      <c r="E103" t="s">
        <v>179</v>
      </c>
      <c r="F103" s="4" t="str" cm="1">
        <f t="array" ref="F103">_xlfn._xlws.FILTER(AnalysisMethods!$H$2:$H$32,AnalysisMethods!$E$2:$E$32=AnalysisResults!E103,"")</f>
        <v>%</v>
      </c>
      <c r="G103" s="4" t="str" cm="1">
        <f t="array" ref="G103">_xlfn._xlws.FILTER(AnalysisMethods!$I$2:$I$32,AnalysisMethods!$E$2:$E$32=AnalysisResults!E103,"")</f>
        <v>( XX.X)</v>
      </c>
      <c r="H103" t="s">
        <v>40</v>
      </c>
      <c r="I103" s="4" t="str" cm="1">
        <f t="array" ref="I103">_xlfn._xlws.FILTER(AnalysisGroupings!$G$2:$G$21,AnalysisGroupings!$F$2:$F$21=AnalysisResults!H103,"")</f>
        <v>Xanomeline Low Dose</v>
      </c>
      <c r="J103" t="s">
        <v>172</v>
      </c>
      <c r="K103" s="4" t="str" cm="1">
        <f t="array" ref="K103">_xlfn._xlws.FILTER(AnalysisGroupings!$G$2:$G$21,(AnalysisGroupings!$F$2:$F$21=AnalysisResults!J103)*LEN(J103)&gt;0,"")</f>
        <v>Black or African American</v>
      </c>
      <c r="M103" s="4" t="str" cm="1">
        <f t="array" ref="M103">_xlfn._xlws.FILTER(AnalysisGroupings!$G$2:$G$21,(AnalysisGroupings!$F$2:$F$21=AnalysisResults!L103)*LEN(L103)&gt;0,"")</f>
        <v/>
      </c>
      <c r="N103">
        <v>10.714285714285714</v>
      </c>
      <c r="O103" s="7" t="s">
        <v>345</v>
      </c>
    </row>
    <row r="104" spans="1:15" x14ac:dyDescent="0.45">
      <c r="A104" t="s">
        <v>110</v>
      </c>
      <c r="B104" s="4" t="str" cm="1">
        <f t="array" ref="B104">_xlfn._xlws.FILTER(AnalysisSets!B:B,AnalysisSets!A:A=_xlfn._xlws.FILTER(Analyses!D:D,Analyses!A:A=AnalysisResults!A104,""),"")</f>
        <v>Safety Population</v>
      </c>
      <c r="C104" t="s">
        <v>136</v>
      </c>
      <c r="D104" s="4" t="str" cm="1">
        <f t="array" ref="D104">_xlfn.UNIQUE(_xlfn._xlws.FILTER(AnalysisMethods!$C$2:$C$32,AnalysisMethods!$A$2:$A$32=AnalysisResults!C104,""))</f>
        <v>Grouped summary of subjects</v>
      </c>
      <c r="E104" t="s">
        <v>179</v>
      </c>
      <c r="F104" s="4" t="str" cm="1">
        <f t="array" ref="F104">_xlfn._xlws.FILTER(AnalysisMethods!$H$2:$H$32,AnalysisMethods!$E$2:$E$32=AnalysisResults!E104,"")</f>
        <v>%</v>
      </c>
      <c r="G104" s="4" t="str" cm="1">
        <f t="array" ref="G104">_xlfn._xlws.FILTER(AnalysisMethods!$I$2:$I$32,AnalysisMethods!$E$2:$E$32=AnalysisResults!E104,"")</f>
        <v>( XX.X)</v>
      </c>
      <c r="H104" t="s">
        <v>40</v>
      </c>
      <c r="I104" s="4" t="str" cm="1">
        <f t="array" ref="I104">_xlfn._xlws.FILTER(AnalysisGroupings!$G$2:$G$21,AnalysisGroupings!$F$2:$F$21=AnalysisResults!H104,"")</f>
        <v>Xanomeline Low Dose</v>
      </c>
      <c r="J104" t="s">
        <v>173</v>
      </c>
      <c r="K104" s="4" t="str" cm="1">
        <f t="array" ref="K104">_xlfn._xlws.FILTER(AnalysisGroupings!$G$2:$G$21,(AnalysisGroupings!$F$2:$F$21=AnalysisResults!J104)*LEN(J104)&gt;0,"")</f>
        <v>Native Hawaiian or Other Pacific Islander</v>
      </c>
      <c r="M104" s="4" t="str" cm="1">
        <f t="array" ref="M104">_xlfn._xlws.FILTER(AnalysisGroupings!$G$2:$G$21,(AnalysisGroupings!$F$2:$F$21=AnalysisResults!L104)*LEN(L104)&gt;0,"")</f>
        <v/>
      </c>
      <c r="N104">
        <v>0</v>
      </c>
      <c r="O104" s="7" t="s">
        <v>341</v>
      </c>
    </row>
    <row r="105" spans="1:15" x14ac:dyDescent="0.45">
      <c r="A105" t="s">
        <v>110</v>
      </c>
      <c r="B105" s="4" t="str" cm="1">
        <f t="array" ref="B105">_xlfn._xlws.FILTER(AnalysisSets!B:B,AnalysisSets!A:A=_xlfn._xlws.FILTER(Analyses!D:D,Analyses!A:A=AnalysisResults!A105,""),"")</f>
        <v>Safety Population</v>
      </c>
      <c r="C105" t="s">
        <v>136</v>
      </c>
      <c r="D105" s="4" t="str" cm="1">
        <f t="array" ref="D105">_xlfn.UNIQUE(_xlfn._xlws.FILTER(AnalysisMethods!$C$2:$C$32,AnalysisMethods!$A$2:$A$32=AnalysisResults!C105,""))</f>
        <v>Grouped summary of subjects</v>
      </c>
      <c r="E105" t="s">
        <v>179</v>
      </c>
      <c r="F105" s="4" t="str" cm="1">
        <f t="array" ref="F105">_xlfn._xlws.FILTER(AnalysisMethods!$H$2:$H$32,AnalysisMethods!$E$2:$E$32=AnalysisResults!E105,"")</f>
        <v>%</v>
      </c>
      <c r="G105" s="4" t="str" cm="1">
        <f t="array" ref="G105">_xlfn._xlws.FILTER(AnalysisMethods!$I$2:$I$32,AnalysisMethods!$E$2:$E$32=AnalysisResults!E105,"")</f>
        <v>( XX.X)</v>
      </c>
      <c r="H105" t="s">
        <v>40</v>
      </c>
      <c r="I105" s="4" t="str" cm="1">
        <f t="array" ref="I105">_xlfn._xlws.FILTER(AnalysisGroupings!$G$2:$G$21,AnalysisGroupings!$F$2:$F$21=AnalysisResults!H105,"")</f>
        <v>Xanomeline Low Dose</v>
      </c>
      <c r="J105" t="s">
        <v>174</v>
      </c>
      <c r="K105" s="4" t="str" cm="1">
        <f t="array" ref="K105">_xlfn._xlws.FILTER(AnalysisGroupings!$G$2:$G$21,(AnalysisGroupings!$F$2:$F$21=AnalysisResults!J105)*LEN(J105)&gt;0,"")</f>
        <v>White</v>
      </c>
      <c r="M105" s="4" t="str" cm="1">
        <f t="array" ref="M105">_xlfn._xlws.FILTER(AnalysisGroupings!$G$2:$G$21,(AnalysisGroupings!$F$2:$F$21=AnalysisResults!L105)*LEN(L105)&gt;0,"")</f>
        <v/>
      </c>
      <c r="N105">
        <v>88.095238095238102</v>
      </c>
      <c r="O105" s="7" t="s">
        <v>346</v>
      </c>
    </row>
    <row r="106" spans="1:15" x14ac:dyDescent="0.45">
      <c r="A106" t="s">
        <v>110</v>
      </c>
      <c r="B106" s="4" t="str" cm="1">
        <f t="array" ref="B106">_xlfn._xlws.FILTER(AnalysisSets!B:B,AnalysisSets!A:A=_xlfn._xlws.FILTER(Analyses!D:D,Analyses!A:A=AnalysisResults!A106,""),"")</f>
        <v>Safety Population</v>
      </c>
      <c r="C106" t="s">
        <v>136</v>
      </c>
      <c r="D106" s="4" t="str" cm="1">
        <f t="array" ref="D106">_xlfn.UNIQUE(_xlfn._xlws.FILTER(AnalysisMethods!$C$2:$C$32,AnalysisMethods!$A$2:$A$32=AnalysisResults!C106,""))</f>
        <v>Grouped summary of subjects</v>
      </c>
      <c r="E106" t="s">
        <v>179</v>
      </c>
      <c r="F106" s="4" t="str" cm="1">
        <f t="array" ref="F106">_xlfn._xlws.FILTER(AnalysisMethods!$H$2:$H$32,AnalysisMethods!$E$2:$E$32=AnalysisResults!E106,"")</f>
        <v>%</v>
      </c>
      <c r="G106" s="4" t="str" cm="1">
        <f t="array" ref="G106">_xlfn._xlws.FILTER(AnalysisMethods!$I$2:$I$32,AnalysisMethods!$E$2:$E$32=AnalysisResults!E106,"")</f>
        <v>( XX.X)</v>
      </c>
      <c r="H106" t="s">
        <v>40</v>
      </c>
      <c r="I106" s="4" t="str" cm="1">
        <f t="array" ref="I106">_xlfn._xlws.FILTER(AnalysisGroupings!$G$2:$G$21,AnalysisGroupings!$F$2:$F$21=AnalysisResults!H106,"")</f>
        <v>Xanomeline Low Dose</v>
      </c>
      <c r="J106" t="s">
        <v>175</v>
      </c>
      <c r="K106" s="4" t="str" cm="1">
        <f t="array" ref="K106">_xlfn._xlws.FILTER(AnalysisGroupings!$G$2:$G$21,(AnalysisGroupings!$F$2:$F$21=AnalysisResults!J106)*LEN(J106)&gt;0,"")</f>
        <v>Multiple</v>
      </c>
      <c r="M106" s="4" t="str" cm="1">
        <f t="array" ref="M106">_xlfn._xlws.FILTER(AnalysisGroupings!$G$2:$G$21,(AnalysisGroupings!$F$2:$F$21=AnalysisResults!L106)*LEN(L106)&gt;0,"")</f>
        <v/>
      </c>
      <c r="N106">
        <v>0</v>
      </c>
      <c r="O106" s="7" t="s">
        <v>341</v>
      </c>
    </row>
    <row r="107" spans="1:15" x14ac:dyDescent="0.45">
      <c r="A107" t="s">
        <v>110</v>
      </c>
      <c r="B107" s="4" t="str" cm="1">
        <f t="array" ref="B107">_xlfn._xlws.FILTER(AnalysisSets!B:B,AnalysisSets!A:A=_xlfn._xlws.FILTER(Analyses!D:D,Analyses!A:A=AnalysisResults!A107,""),"")</f>
        <v>Safety Population</v>
      </c>
      <c r="C107" t="s">
        <v>136</v>
      </c>
      <c r="D107" s="4" t="str" cm="1">
        <f t="array" ref="D107">_xlfn.UNIQUE(_xlfn._xlws.FILTER(AnalysisMethods!$C$2:$C$32,AnalysisMethods!$A$2:$A$32=AnalysisResults!C107,""))</f>
        <v>Grouped summary of subjects</v>
      </c>
      <c r="E107" t="s">
        <v>179</v>
      </c>
      <c r="F107" s="4" t="str" cm="1">
        <f t="array" ref="F107">_xlfn._xlws.FILTER(AnalysisMethods!$H$2:$H$32,AnalysisMethods!$E$2:$E$32=AnalysisResults!E107,"")</f>
        <v>%</v>
      </c>
      <c r="G107" s="4" t="str" cm="1">
        <f t="array" ref="G107">_xlfn._xlws.FILTER(AnalysisMethods!$I$2:$I$32,AnalysisMethods!$E$2:$E$32=AnalysisResults!E107,"")</f>
        <v>( XX.X)</v>
      </c>
      <c r="H107" t="s">
        <v>40</v>
      </c>
      <c r="I107" s="4" t="str" cm="1">
        <f t="array" ref="I107">_xlfn._xlws.FILTER(AnalysisGroupings!$G$2:$G$21,AnalysisGroupings!$F$2:$F$21=AnalysisResults!H107,"")</f>
        <v>Xanomeline Low Dose</v>
      </c>
      <c r="J107" t="s">
        <v>176</v>
      </c>
      <c r="K107" s="4" t="str" cm="1">
        <f t="array" ref="K107">_xlfn._xlws.FILTER(AnalysisGroupings!$G$2:$G$21,(AnalysisGroupings!$F$2:$F$21=AnalysisResults!J107)*LEN(J107)&gt;0,"")</f>
        <v>Not Reported</v>
      </c>
      <c r="M107" s="4" t="str" cm="1">
        <f t="array" ref="M107">_xlfn._xlws.FILTER(AnalysisGroupings!$G$2:$G$21,(AnalysisGroupings!$F$2:$F$21=AnalysisResults!L107)*LEN(L107)&gt;0,"")</f>
        <v/>
      </c>
      <c r="N107">
        <v>0</v>
      </c>
      <c r="O107" s="7" t="s">
        <v>341</v>
      </c>
    </row>
    <row r="108" spans="1:15" x14ac:dyDescent="0.45">
      <c r="A108" t="s">
        <v>110</v>
      </c>
      <c r="B108" s="4" t="str" cm="1">
        <f t="array" ref="B108">_xlfn._xlws.FILTER(AnalysisSets!B:B,AnalysisSets!A:A=_xlfn._xlws.FILTER(Analyses!D:D,Analyses!A:A=AnalysisResults!A108,""),"")</f>
        <v>Safety Population</v>
      </c>
      <c r="C108" t="s">
        <v>136</v>
      </c>
      <c r="D108" s="4" t="str" cm="1">
        <f t="array" ref="D108">_xlfn.UNIQUE(_xlfn._xlws.FILTER(AnalysisMethods!$C$2:$C$32,AnalysisMethods!$A$2:$A$32=AnalysisResults!C108,""))</f>
        <v>Grouped summary of subjects</v>
      </c>
      <c r="E108" t="s">
        <v>179</v>
      </c>
      <c r="F108" s="4" t="str" cm="1">
        <f t="array" ref="F108">_xlfn._xlws.FILTER(AnalysisMethods!$H$2:$H$32,AnalysisMethods!$E$2:$E$32=AnalysisResults!E108,"")</f>
        <v>%</v>
      </c>
      <c r="G108" s="4" t="str" cm="1">
        <f t="array" ref="G108">_xlfn._xlws.FILTER(AnalysisMethods!$I$2:$I$32,AnalysisMethods!$E$2:$E$32=AnalysisResults!E108,"")</f>
        <v>( XX.X)</v>
      </c>
      <c r="H108" t="s">
        <v>40</v>
      </c>
      <c r="I108" s="4" t="str" cm="1">
        <f t="array" ref="I108">_xlfn._xlws.FILTER(AnalysisGroupings!$G$2:$G$21,AnalysisGroupings!$F$2:$F$21=AnalysisResults!H108,"")</f>
        <v>Xanomeline Low Dose</v>
      </c>
      <c r="J108" t="s">
        <v>177</v>
      </c>
      <c r="K108" s="4" t="str" cm="1">
        <f t="array" ref="K108">_xlfn._xlws.FILTER(AnalysisGroupings!$G$2:$G$21,(AnalysisGroupings!$F$2:$F$21=AnalysisResults!J108)*LEN(J108)&gt;0,"")</f>
        <v>Unknown</v>
      </c>
      <c r="M108" s="4" t="str" cm="1">
        <f t="array" ref="M108">_xlfn._xlws.FILTER(AnalysisGroupings!$G$2:$G$21,(AnalysisGroupings!$F$2:$F$21=AnalysisResults!L108)*LEN(L108)&gt;0,"")</f>
        <v/>
      </c>
      <c r="N108">
        <v>0</v>
      </c>
      <c r="O108" s="7" t="s">
        <v>341</v>
      </c>
    </row>
    <row r="109" spans="1:15" x14ac:dyDescent="0.45">
      <c r="A109" t="s">
        <v>110</v>
      </c>
      <c r="B109" s="4" t="str" cm="1">
        <f t="array" ref="B109">_xlfn._xlws.FILTER(AnalysisSets!B:B,AnalysisSets!A:A=_xlfn._xlws.FILTER(Analyses!D:D,Analyses!A:A=AnalysisResults!A109,""),"")</f>
        <v>Safety Population</v>
      </c>
      <c r="C109" t="s">
        <v>136</v>
      </c>
      <c r="D109" s="4" t="str" cm="1">
        <f t="array" ref="D109">_xlfn.UNIQUE(_xlfn._xlws.FILTER(AnalysisMethods!$C$2:$C$32,AnalysisMethods!$A$2:$A$32=AnalysisResults!C109,""))</f>
        <v>Grouped summary of subjects</v>
      </c>
      <c r="E109" t="s">
        <v>179</v>
      </c>
      <c r="F109" s="4" t="str" cm="1">
        <f t="array" ref="F109">_xlfn._xlws.FILTER(AnalysisMethods!$H$2:$H$32,AnalysisMethods!$E$2:$E$32=AnalysisResults!E109,"")</f>
        <v>%</v>
      </c>
      <c r="G109" s="4" t="str" cm="1">
        <f t="array" ref="G109">_xlfn._xlws.FILTER(AnalysisMethods!$I$2:$I$32,AnalysisMethods!$E$2:$E$32=AnalysisResults!E109,"")</f>
        <v>( XX.X)</v>
      </c>
      <c r="H109" t="s">
        <v>40</v>
      </c>
      <c r="I109" s="4" t="str" cm="1">
        <f t="array" ref="I109">_xlfn._xlws.FILTER(AnalysisGroupings!$G$2:$G$21,AnalysisGroupings!$F$2:$F$21=AnalysisResults!H109,"")</f>
        <v>Xanomeline Low Dose</v>
      </c>
      <c r="J109" t="s">
        <v>178</v>
      </c>
      <c r="K109" s="4" t="str" cm="1">
        <f t="array" ref="K109">_xlfn._xlws.FILTER(AnalysisGroupings!$G$2:$G$21,(AnalysisGroupings!$F$2:$F$21=AnalysisResults!J109)*LEN(J109)&gt;0,"")</f>
        <v>Other</v>
      </c>
      <c r="M109" s="4" t="str" cm="1">
        <f t="array" ref="M109">_xlfn._xlws.FILTER(AnalysisGroupings!$G$2:$G$21,(AnalysisGroupings!$F$2:$F$21=AnalysisResults!L109)*LEN(L109)&gt;0,"")</f>
        <v/>
      </c>
      <c r="N109">
        <v>0</v>
      </c>
      <c r="O109" s="7" t="s">
        <v>341</v>
      </c>
    </row>
    <row r="110" spans="1:15" x14ac:dyDescent="0.45">
      <c r="A110" t="s">
        <v>110</v>
      </c>
      <c r="B110" s="4" t="str" cm="1">
        <f t="array" ref="B110">_xlfn._xlws.FILTER(AnalysisSets!B:B,AnalysisSets!A:A=_xlfn._xlws.FILTER(Analyses!D:D,Analyses!A:A=AnalysisResults!A110,""),"")</f>
        <v>Safety Population</v>
      </c>
      <c r="C110" t="s">
        <v>136</v>
      </c>
      <c r="D110" s="4" t="str" cm="1">
        <f t="array" ref="D110">_xlfn.UNIQUE(_xlfn._xlws.FILTER(AnalysisMethods!$C$2:$C$32,AnalysisMethods!$A$2:$A$32=AnalysisResults!C110,""))</f>
        <v>Grouped summary of subjects</v>
      </c>
      <c r="E110" t="s">
        <v>179</v>
      </c>
      <c r="F110" s="4" t="str" cm="1">
        <f t="array" ref="F110">_xlfn._xlws.FILTER(AnalysisMethods!$H$2:$H$32,AnalysisMethods!$E$2:$E$32=AnalysisResults!E110,"")</f>
        <v>%</v>
      </c>
      <c r="G110" s="4" t="str" cm="1">
        <f t="array" ref="G110">_xlfn._xlws.FILTER(AnalysisMethods!$I$2:$I$32,AnalysisMethods!$E$2:$E$32=AnalysisResults!E110,"")</f>
        <v>( XX.X)</v>
      </c>
      <c r="H110" t="s">
        <v>41</v>
      </c>
      <c r="I110" s="4" t="str" cm="1">
        <f t="array" ref="I110">_xlfn._xlws.FILTER(AnalysisGroupings!$G$2:$G$21,AnalysisGroupings!$F$2:$F$21=AnalysisResults!H110,"")</f>
        <v>Xanomeline High Dose</v>
      </c>
      <c r="J110" t="s">
        <v>170</v>
      </c>
      <c r="K110" s="4" t="str" cm="1">
        <f t="array" ref="K110">_xlfn._xlws.FILTER(AnalysisGroupings!$G$2:$G$21,(AnalysisGroupings!$F$2:$F$21=AnalysisResults!J110)*LEN(J110)&gt;0,"")</f>
        <v>American Indian or Alaska Native</v>
      </c>
      <c r="M110" s="4" t="str" cm="1">
        <f t="array" ref="M110">_xlfn._xlws.FILTER(AnalysisGroupings!$G$2:$G$21,(AnalysisGroupings!$F$2:$F$21=AnalysisResults!L110)*LEN(L110)&gt;0,"")</f>
        <v/>
      </c>
      <c r="N110">
        <v>0</v>
      </c>
      <c r="O110" s="7" t="s">
        <v>341</v>
      </c>
    </row>
    <row r="111" spans="1:15" x14ac:dyDescent="0.45">
      <c r="A111" t="s">
        <v>110</v>
      </c>
      <c r="B111" s="4" t="str" cm="1">
        <f t="array" ref="B111">_xlfn._xlws.FILTER(AnalysisSets!B:B,AnalysisSets!A:A=_xlfn._xlws.FILTER(Analyses!D:D,Analyses!A:A=AnalysisResults!A111,""),"")</f>
        <v>Safety Population</v>
      </c>
      <c r="C111" t="s">
        <v>136</v>
      </c>
      <c r="D111" s="4" t="str" cm="1">
        <f t="array" ref="D111">_xlfn.UNIQUE(_xlfn._xlws.FILTER(AnalysisMethods!$C$2:$C$32,AnalysisMethods!$A$2:$A$32=AnalysisResults!C111,""))</f>
        <v>Grouped summary of subjects</v>
      </c>
      <c r="E111" t="s">
        <v>179</v>
      </c>
      <c r="F111" s="4" t="str" cm="1">
        <f t="array" ref="F111">_xlfn._xlws.FILTER(AnalysisMethods!$H$2:$H$32,AnalysisMethods!$E$2:$E$32=AnalysisResults!E111,"")</f>
        <v>%</v>
      </c>
      <c r="G111" s="4" t="str" cm="1">
        <f t="array" ref="G111">_xlfn._xlws.FILTER(AnalysisMethods!$I$2:$I$32,AnalysisMethods!$E$2:$E$32=AnalysisResults!E111,"")</f>
        <v>( XX.X)</v>
      </c>
      <c r="H111" t="s">
        <v>41</v>
      </c>
      <c r="I111" s="4" t="str" cm="1">
        <f t="array" ref="I111">_xlfn._xlws.FILTER(AnalysisGroupings!$G$2:$G$21,AnalysisGroupings!$F$2:$F$21=AnalysisResults!H111,"")</f>
        <v>Xanomeline High Dose</v>
      </c>
      <c r="J111" t="s">
        <v>171</v>
      </c>
      <c r="K111" s="4" t="str" cm="1">
        <f t="array" ref="K111">_xlfn._xlws.FILTER(AnalysisGroupings!$G$2:$G$21,(AnalysisGroupings!$F$2:$F$21=AnalysisResults!J111)*LEN(J111)&gt;0,"")</f>
        <v>Asian</v>
      </c>
      <c r="M111" s="4" t="str" cm="1">
        <f t="array" ref="M111">_xlfn._xlws.FILTER(AnalysisGroupings!$G$2:$G$21,(AnalysisGroupings!$F$2:$F$21=AnalysisResults!L111)*LEN(L111)&gt;0,"")</f>
        <v/>
      </c>
      <c r="N111">
        <v>0</v>
      </c>
      <c r="O111" s="7" t="s">
        <v>341</v>
      </c>
    </row>
    <row r="112" spans="1:15" x14ac:dyDescent="0.45">
      <c r="A112" t="s">
        <v>110</v>
      </c>
      <c r="B112" s="4" t="str" cm="1">
        <f t="array" ref="B112">_xlfn._xlws.FILTER(AnalysisSets!B:B,AnalysisSets!A:A=_xlfn._xlws.FILTER(Analyses!D:D,Analyses!A:A=AnalysisResults!A112,""),"")</f>
        <v>Safety Population</v>
      </c>
      <c r="C112" t="s">
        <v>136</v>
      </c>
      <c r="D112" s="4" t="str" cm="1">
        <f t="array" ref="D112">_xlfn.UNIQUE(_xlfn._xlws.FILTER(AnalysisMethods!$C$2:$C$32,AnalysisMethods!$A$2:$A$32=AnalysisResults!C112,""))</f>
        <v>Grouped summary of subjects</v>
      </c>
      <c r="E112" t="s">
        <v>179</v>
      </c>
      <c r="F112" s="4" t="str" cm="1">
        <f t="array" ref="F112">_xlfn._xlws.FILTER(AnalysisMethods!$H$2:$H$32,AnalysisMethods!$E$2:$E$32=AnalysisResults!E112,"")</f>
        <v>%</v>
      </c>
      <c r="G112" s="4" t="str" cm="1">
        <f t="array" ref="G112">_xlfn._xlws.FILTER(AnalysisMethods!$I$2:$I$32,AnalysisMethods!$E$2:$E$32=AnalysisResults!E112,"")</f>
        <v>( XX.X)</v>
      </c>
      <c r="H112" t="s">
        <v>41</v>
      </c>
      <c r="I112" s="4" t="str" cm="1">
        <f t="array" ref="I112">_xlfn._xlws.FILTER(AnalysisGroupings!$G$2:$G$21,AnalysisGroupings!$F$2:$F$21=AnalysisResults!H112,"")</f>
        <v>Xanomeline High Dose</v>
      </c>
      <c r="J112" t="s">
        <v>172</v>
      </c>
      <c r="K112" s="4" t="str" cm="1">
        <f t="array" ref="K112">_xlfn._xlws.FILTER(AnalysisGroupings!$G$2:$G$21,(AnalysisGroupings!$F$2:$F$21=AnalysisResults!J112)*LEN(J112)&gt;0,"")</f>
        <v>Black or African American</v>
      </c>
      <c r="M112" s="4" t="str" cm="1">
        <f t="array" ref="M112">_xlfn._xlws.FILTER(AnalysisGroupings!$G$2:$G$21,(AnalysisGroupings!$F$2:$F$21=AnalysisResults!L112)*LEN(L112)&gt;0,"")</f>
        <v/>
      </c>
      <c r="N112">
        <v>7.1428571428571432</v>
      </c>
      <c r="O112" s="7" t="s">
        <v>335</v>
      </c>
    </row>
    <row r="113" spans="1:15" x14ac:dyDescent="0.45">
      <c r="A113" t="s">
        <v>110</v>
      </c>
      <c r="B113" s="4" t="str" cm="1">
        <f t="array" ref="B113">_xlfn._xlws.FILTER(AnalysisSets!B:B,AnalysisSets!A:A=_xlfn._xlws.FILTER(Analyses!D:D,Analyses!A:A=AnalysisResults!A113,""),"")</f>
        <v>Safety Population</v>
      </c>
      <c r="C113" t="s">
        <v>136</v>
      </c>
      <c r="D113" s="4" t="str" cm="1">
        <f t="array" ref="D113">_xlfn.UNIQUE(_xlfn._xlws.FILTER(AnalysisMethods!$C$2:$C$32,AnalysisMethods!$A$2:$A$32=AnalysisResults!C113,""))</f>
        <v>Grouped summary of subjects</v>
      </c>
      <c r="E113" t="s">
        <v>179</v>
      </c>
      <c r="F113" s="4" t="str" cm="1">
        <f t="array" ref="F113">_xlfn._xlws.FILTER(AnalysisMethods!$H$2:$H$32,AnalysisMethods!$E$2:$E$32=AnalysisResults!E113,"")</f>
        <v>%</v>
      </c>
      <c r="G113" s="4" t="str" cm="1">
        <f t="array" ref="G113">_xlfn._xlws.FILTER(AnalysisMethods!$I$2:$I$32,AnalysisMethods!$E$2:$E$32=AnalysisResults!E113,"")</f>
        <v>( XX.X)</v>
      </c>
      <c r="H113" t="s">
        <v>41</v>
      </c>
      <c r="I113" s="4" t="str" cm="1">
        <f t="array" ref="I113">_xlfn._xlws.FILTER(AnalysisGroupings!$G$2:$G$21,AnalysisGroupings!$F$2:$F$21=AnalysisResults!H113,"")</f>
        <v>Xanomeline High Dose</v>
      </c>
      <c r="J113" t="s">
        <v>173</v>
      </c>
      <c r="K113" s="4" t="str" cm="1">
        <f t="array" ref="K113">_xlfn._xlws.FILTER(AnalysisGroupings!$G$2:$G$21,(AnalysisGroupings!$F$2:$F$21=AnalysisResults!J113)*LEN(J113)&gt;0,"")</f>
        <v>Native Hawaiian or Other Pacific Islander</v>
      </c>
      <c r="M113" s="4" t="str" cm="1">
        <f t="array" ref="M113">_xlfn._xlws.FILTER(AnalysisGroupings!$G$2:$G$21,(AnalysisGroupings!$F$2:$F$21=AnalysisResults!L113)*LEN(L113)&gt;0,"")</f>
        <v/>
      </c>
      <c r="N113">
        <v>0</v>
      </c>
      <c r="O113" s="7" t="s">
        <v>341</v>
      </c>
    </row>
    <row r="114" spans="1:15" x14ac:dyDescent="0.45">
      <c r="A114" t="s">
        <v>110</v>
      </c>
      <c r="B114" s="4" t="str" cm="1">
        <f t="array" ref="B114">_xlfn._xlws.FILTER(AnalysisSets!B:B,AnalysisSets!A:A=_xlfn._xlws.FILTER(Analyses!D:D,Analyses!A:A=AnalysisResults!A114,""),"")</f>
        <v>Safety Population</v>
      </c>
      <c r="C114" t="s">
        <v>136</v>
      </c>
      <c r="D114" s="4" t="str" cm="1">
        <f t="array" ref="D114">_xlfn.UNIQUE(_xlfn._xlws.FILTER(AnalysisMethods!$C$2:$C$32,AnalysisMethods!$A$2:$A$32=AnalysisResults!C114,""))</f>
        <v>Grouped summary of subjects</v>
      </c>
      <c r="E114" t="s">
        <v>179</v>
      </c>
      <c r="F114" s="4" t="str" cm="1">
        <f t="array" ref="F114">_xlfn._xlws.FILTER(AnalysisMethods!$H$2:$H$32,AnalysisMethods!$E$2:$E$32=AnalysisResults!E114,"")</f>
        <v>%</v>
      </c>
      <c r="G114" s="4" t="str" cm="1">
        <f t="array" ref="G114">_xlfn._xlws.FILTER(AnalysisMethods!$I$2:$I$32,AnalysisMethods!$E$2:$E$32=AnalysisResults!E114,"")</f>
        <v>( XX.X)</v>
      </c>
      <c r="H114" t="s">
        <v>41</v>
      </c>
      <c r="I114" s="4" t="str" cm="1">
        <f t="array" ref="I114">_xlfn._xlws.FILTER(AnalysisGroupings!$G$2:$G$21,AnalysisGroupings!$F$2:$F$21=AnalysisResults!H114,"")</f>
        <v>Xanomeline High Dose</v>
      </c>
      <c r="J114" t="s">
        <v>174</v>
      </c>
      <c r="K114" s="4" t="str" cm="1">
        <f t="array" ref="K114">_xlfn._xlws.FILTER(AnalysisGroupings!$G$2:$G$21,(AnalysisGroupings!$F$2:$F$21=AnalysisResults!J114)*LEN(J114)&gt;0,"")</f>
        <v>White</v>
      </c>
      <c r="M114" s="4" t="str" cm="1">
        <f t="array" ref="M114">_xlfn._xlws.FILTER(AnalysisGroupings!$G$2:$G$21,(AnalysisGroupings!$F$2:$F$21=AnalysisResults!L114)*LEN(L114)&gt;0,"")</f>
        <v/>
      </c>
      <c r="N114">
        <v>92.857142857142861</v>
      </c>
      <c r="O114" s="7" t="s">
        <v>336</v>
      </c>
    </row>
    <row r="115" spans="1:15" x14ac:dyDescent="0.45">
      <c r="A115" t="s">
        <v>110</v>
      </c>
      <c r="B115" s="4" t="str" cm="1">
        <f t="array" ref="B115">_xlfn._xlws.FILTER(AnalysisSets!B:B,AnalysisSets!A:A=_xlfn._xlws.FILTER(Analyses!D:D,Analyses!A:A=AnalysisResults!A115,""),"")</f>
        <v>Safety Population</v>
      </c>
      <c r="C115" t="s">
        <v>136</v>
      </c>
      <c r="D115" s="4" t="str" cm="1">
        <f t="array" ref="D115">_xlfn.UNIQUE(_xlfn._xlws.FILTER(AnalysisMethods!$C$2:$C$32,AnalysisMethods!$A$2:$A$32=AnalysisResults!C115,""))</f>
        <v>Grouped summary of subjects</v>
      </c>
      <c r="E115" t="s">
        <v>179</v>
      </c>
      <c r="F115" s="4" t="str" cm="1">
        <f t="array" ref="F115">_xlfn._xlws.FILTER(AnalysisMethods!$H$2:$H$32,AnalysisMethods!$E$2:$E$32=AnalysisResults!E115,"")</f>
        <v>%</v>
      </c>
      <c r="G115" s="4" t="str" cm="1">
        <f t="array" ref="G115">_xlfn._xlws.FILTER(AnalysisMethods!$I$2:$I$32,AnalysisMethods!$E$2:$E$32=AnalysisResults!E115,"")</f>
        <v>( XX.X)</v>
      </c>
      <c r="H115" t="s">
        <v>41</v>
      </c>
      <c r="I115" s="4" t="str" cm="1">
        <f t="array" ref="I115">_xlfn._xlws.FILTER(AnalysisGroupings!$G$2:$G$21,AnalysisGroupings!$F$2:$F$21=AnalysisResults!H115,"")</f>
        <v>Xanomeline High Dose</v>
      </c>
      <c r="J115" t="s">
        <v>175</v>
      </c>
      <c r="K115" s="4" t="str" cm="1">
        <f t="array" ref="K115">_xlfn._xlws.FILTER(AnalysisGroupings!$G$2:$G$21,(AnalysisGroupings!$F$2:$F$21=AnalysisResults!J115)*LEN(J115)&gt;0,"")</f>
        <v>Multiple</v>
      </c>
      <c r="M115" s="4" t="str" cm="1">
        <f t="array" ref="M115">_xlfn._xlws.FILTER(AnalysisGroupings!$G$2:$G$21,(AnalysisGroupings!$F$2:$F$21=AnalysisResults!L115)*LEN(L115)&gt;0,"")</f>
        <v/>
      </c>
      <c r="N115">
        <v>0</v>
      </c>
      <c r="O115" s="7" t="s">
        <v>341</v>
      </c>
    </row>
    <row r="116" spans="1:15" x14ac:dyDescent="0.45">
      <c r="A116" t="s">
        <v>110</v>
      </c>
      <c r="B116" s="4" t="str" cm="1">
        <f t="array" ref="B116">_xlfn._xlws.FILTER(AnalysisSets!B:B,AnalysisSets!A:A=_xlfn._xlws.FILTER(Analyses!D:D,Analyses!A:A=AnalysisResults!A116,""),"")</f>
        <v>Safety Population</v>
      </c>
      <c r="C116" t="s">
        <v>136</v>
      </c>
      <c r="D116" s="4" t="str" cm="1">
        <f t="array" ref="D116">_xlfn.UNIQUE(_xlfn._xlws.FILTER(AnalysisMethods!$C$2:$C$32,AnalysisMethods!$A$2:$A$32=AnalysisResults!C116,""))</f>
        <v>Grouped summary of subjects</v>
      </c>
      <c r="E116" t="s">
        <v>179</v>
      </c>
      <c r="F116" s="4" t="str" cm="1">
        <f t="array" ref="F116">_xlfn._xlws.FILTER(AnalysisMethods!$H$2:$H$32,AnalysisMethods!$E$2:$E$32=AnalysisResults!E116,"")</f>
        <v>%</v>
      </c>
      <c r="G116" s="4" t="str" cm="1">
        <f t="array" ref="G116">_xlfn._xlws.FILTER(AnalysisMethods!$I$2:$I$32,AnalysisMethods!$E$2:$E$32=AnalysisResults!E116,"")</f>
        <v>( XX.X)</v>
      </c>
      <c r="H116" t="s">
        <v>41</v>
      </c>
      <c r="I116" s="4" t="str" cm="1">
        <f t="array" ref="I116">_xlfn._xlws.FILTER(AnalysisGroupings!$G$2:$G$21,AnalysisGroupings!$F$2:$F$21=AnalysisResults!H116,"")</f>
        <v>Xanomeline High Dose</v>
      </c>
      <c r="J116" t="s">
        <v>176</v>
      </c>
      <c r="K116" s="4" t="str" cm="1">
        <f t="array" ref="K116">_xlfn._xlws.FILTER(AnalysisGroupings!$G$2:$G$21,(AnalysisGroupings!$F$2:$F$21=AnalysisResults!J116)*LEN(J116)&gt;0,"")</f>
        <v>Not Reported</v>
      </c>
      <c r="M116" s="4" t="str" cm="1">
        <f t="array" ref="M116">_xlfn._xlws.FILTER(AnalysisGroupings!$G$2:$G$21,(AnalysisGroupings!$F$2:$F$21=AnalysisResults!L116)*LEN(L116)&gt;0,"")</f>
        <v/>
      </c>
      <c r="N116">
        <v>0</v>
      </c>
      <c r="O116" s="7" t="s">
        <v>341</v>
      </c>
    </row>
    <row r="117" spans="1:15" x14ac:dyDescent="0.45">
      <c r="A117" t="s">
        <v>110</v>
      </c>
      <c r="B117" s="4" t="str" cm="1">
        <f t="array" ref="B117">_xlfn._xlws.FILTER(AnalysisSets!B:B,AnalysisSets!A:A=_xlfn._xlws.FILTER(Analyses!D:D,Analyses!A:A=AnalysisResults!A117,""),"")</f>
        <v>Safety Population</v>
      </c>
      <c r="C117" t="s">
        <v>136</v>
      </c>
      <c r="D117" s="4" t="str" cm="1">
        <f t="array" ref="D117">_xlfn.UNIQUE(_xlfn._xlws.FILTER(AnalysisMethods!$C$2:$C$32,AnalysisMethods!$A$2:$A$32=AnalysisResults!C117,""))</f>
        <v>Grouped summary of subjects</v>
      </c>
      <c r="E117" t="s">
        <v>179</v>
      </c>
      <c r="F117" s="4" t="str" cm="1">
        <f t="array" ref="F117">_xlfn._xlws.FILTER(AnalysisMethods!$H$2:$H$32,AnalysisMethods!$E$2:$E$32=AnalysisResults!E117,"")</f>
        <v>%</v>
      </c>
      <c r="G117" s="4" t="str" cm="1">
        <f t="array" ref="G117">_xlfn._xlws.FILTER(AnalysisMethods!$I$2:$I$32,AnalysisMethods!$E$2:$E$32=AnalysisResults!E117,"")</f>
        <v>( XX.X)</v>
      </c>
      <c r="H117" t="s">
        <v>41</v>
      </c>
      <c r="I117" s="4" t="str" cm="1">
        <f t="array" ref="I117">_xlfn._xlws.FILTER(AnalysisGroupings!$G$2:$G$21,AnalysisGroupings!$F$2:$F$21=AnalysisResults!H117,"")</f>
        <v>Xanomeline High Dose</v>
      </c>
      <c r="J117" t="s">
        <v>177</v>
      </c>
      <c r="K117" s="4" t="str" cm="1">
        <f t="array" ref="K117">_xlfn._xlws.FILTER(AnalysisGroupings!$G$2:$G$21,(AnalysisGroupings!$F$2:$F$21=AnalysisResults!J117)*LEN(J117)&gt;0,"")</f>
        <v>Unknown</v>
      </c>
      <c r="M117" s="4" t="str" cm="1">
        <f t="array" ref="M117">_xlfn._xlws.FILTER(AnalysisGroupings!$G$2:$G$21,(AnalysisGroupings!$F$2:$F$21=AnalysisResults!L117)*LEN(L117)&gt;0,"")</f>
        <v/>
      </c>
      <c r="N117">
        <v>0</v>
      </c>
      <c r="O117" s="7" t="s">
        <v>341</v>
      </c>
    </row>
    <row r="118" spans="1:15" x14ac:dyDescent="0.45">
      <c r="A118" t="s">
        <v>110</v>
      </c>
      <c r="B118" s="4" t="str" cm="1">
        <f t="array" ref="B118">_xlfn._xlws.FILTER(AnalysisSets!B:B,AnalysisSets!A:A=_xlfn._xlws.FILTER(Analyses!D:D,Analyses!A:A=AnalysisResults!A118,""),"")</f>
        <v>Safety Population</v>
      </c>
      <c r="C118" t="s">
        <v>136</v>
      </c>
      <c r="D118" s="4" t="str" cm="1">
        <f t="array" ref="D118">_xlfn.UNIQUE(_xlfn._xlws.FILTER(AnalysisMethods!$C$2:$C$32,AnalysisMethods!$A$2:$A$32=AnalysisResults!C118,""))</f>
        <v>Grouped summary of subjects</v>
      </c>
      <c r="E118" t="s">
        <v>179</v>
      </c>
      <c r="F118" s="4" t="str" cm="1">
        <f t="array" ref="F118">_xlfn._xlws.FILTER(AnalysisMethods!$H$2:$H$32,AnalysisMethods!$E$2:$E$32=AnalysisResults!E118,"")</f>
        <v>%</v>
      </c>
      <c r="G118" s="4" t="str" cm="1">
        <f t="array" ref="G118">_xlfn._xlws.FILTER(AnalysisMethods!$I$2:$I$32,AnalysisMethods!$E$2:$E$32=AnalysisResults!E118,"")</f>
        <v>( XX.X)</v>
      </c>
      <c r="H118" t="s">
        <v>41</v>
      </c>
      <c r="I118" s="4" t="str" cm="1">
        <f t="array" ref="I118">_xlfn._xlws.FILTER(AnalysisGroupings!$G$2:$G$21,AnalysisGroupings!$F$2:$F$21=AnalysisResults!H118,"")</f>
        <v>Xanomeline High Dose</v>
      </c>
      <c r="J118" t="s">
        <v>178</v>
      </c>
      <c r="K118" s="4" t="str" cm="1">
        <f t="array" ref="K118">_xlfn._xlws.FILTER(AnalysisGroupings!$G$2:$G$21,(AnalysisGroupings!$F$2:$F$21=AnalysisResults!J118)*LEN(J118)&gt;0,"")</f>
        <v>Other</v>
      </c>
      <c r="M118" s="4" t="str" cm="1">
        <f t="array" ref="M118">_xlfn._xlws.FILTER(AnalysisGroupings!$G$2:$G$21,(AnalysisGroupings!$F$2:$F$21=AnalysisResults!L118)*LEN(L118)&gt;0,"")</f>
        <v/>
      </c>
      <c r="N118">
        <v>0</v>
      </c>
      <c r="O118" s="7" t="s">
        <v>341</v>
      </c>
    </row>
    <row r="119" spans="1:15" x14ac:dyDescent="0.45">
      <c r="A119" t="s">
        <v>111</v>
      </c>
      <c r="B119" s="4" t="str" cm="1">
        <f t="array" ref="B119">_xlfn._xlws.FILTER(AnalysisSets!B:B,AnalysisSets!A:A=_xlfn._xlws.FILTER(Analyses!D:D,Analyses!A:A=AnalysisResults!A119,""),"")</f>
        <v>Safety Population</v>
      </c>
      <c r="C119" t="s">
        <v>131</v>
      </c>
      <c r="D119" s="4" t="str" cm="1">
        <f t="array" ref="D119">_xlfn.UNIQUE(_xlfn._xlws.FILTER(AnalysisMethods!$C$2:$C$32,AnalysisMethods!$A$2:$A$32=AnalysisResults!C119,""))</f>
        <v>Grouped summary of continuous variable</v>
      </c>
      <c r="E119" t="s">
        <v>180</v>
      </c>
      <c r="F119" s="4" t="str" cm="1">
        <f t="array" ref="F119">_xlfn._xlws.FILTER(AnalysisMethods!$H$2:$H$32,AnalysisMethods!$E$2:$E$32=AnalysisResults!E119,"")</f>
        <v>n</v>
      </c>
      <c r="G119" s="4" t="str" cm="1">
        <f t="array" ref="G119">_xlfn._xlws.FILTER(AnalysisMethods!$I$2:$I$32,AnalysisMethods!$E$2:$E$32=AnalysisResults!E119,"")</f>
        <v>XX</v>
      </c>
      <c r="H119" t="s">
        <v>36</v>
      </c>
      <c r="I119" s="4" t="str" cm="1">
        <f t="array" ref="I119">_xlfn._xlws.FILTER(AnalysisGroupings!$G$2:$G$21,AnalysisGroupings!$F$2:$F$21=AnalysisResults!H119,"")</f>
        <v>Placebo</v>
      </c>
      <c r="K119" s="4" t="str" cm="1">
        <f t="array" ref="K119">_xlfn._xlws.FILTER(AnalysisGroupings!$G$2:$G$21,(AnalysisGroupings!$F$2:$F$21=AnalysisResults!J119)*LEN(J119)&gt;0,"")</f>
        <v/>
      </c>
      <c r="M119" s="4" t="str" cm="1">
        <f t="array" ref="M119">_xlfn._xlws.FILTER(AnalysisGroupings!$G$2:$G$21,(AnalysisGroupings!$F$2:$F$21=AnalysisResults!L119)*LEN(L119)&gt;0,"")</f>
        <v/>
      </c>
      <c r="N119">
        <v>86</v>
      </c>
      <c r="O119" s="7" t="s">
        <v>282</v>
      </c>
    </row>
    <row r="120" spans="1:15" x14ac:dyDescent="0.45">
      <c r="A120" t="s">
        <v>111</v>
      </c>
      <c r="B120" s="4" t="str" cm="1">
        <f t="array" ref="B120">_xlfn._xlws.FILTER(AnalysisSets!B:B,AnalysisSets!A:A=_xlfn._xlws.FILTER(Analyses!D:D,Analyses!A:A=AnalysisResults!A120,""),"")</f>
        <v>Safety Population</v>
      </c>
      <c r="C120" t="s">
        <v>131</v>
      </c>
      <c r="D120" s="4" t="str" cm="1">
        <f t="array" ref="D120">_xlfn.UNIQUE(_xlfn._xlws.FILTER(AnalysisMethods!$C$2:$C$32,AnalysisMethods!$A$2:$A$32=AnalysisResults!C120,""))</f>
        <v>Grouped summary of continuous variable</v>
      </c>
      <c r="E120" t="s">
        <v>180</v>
      </c>
      <c r="F120" s="4" t="str" cm="1">
        <f t="array" ref="F120">_xlfn._xlws.FILTER(AnalysisMethods!$H$2:$H$32,AnalysisMethods!$E$2:$E$32=AnalysisResults!E120,"")</f>
        <v>n</v>
      </c>
      <c r="G120" s="4" t="str" cm="1">
        <f t="array" ref="G120">_xlfn._xlws.FILTER(AnalysisMethods!$I$2:$I$32,AnalysisMethods!$E$2:$E$32=AnalysisResults!E120,"")</f>
        <v>XX</v>
      </c>
      <c r="H120" t="s">
        <v>40</v>
      </c>
      <c r="I120" s="4" t="str" cm="1">
        <f t="array" ref="I120">_xlfn._xlws.FILTER(AnalysisGroupings!$G$2:$G$21,AnalysisGroupings!$F$2:$F$21=AnalysisResults!H120,"")</f>
        <v>Xanomeline Low Dose</v>
      </c>
      <c r="K120" s="4" t="str" cm="1">
        <f t="array" ref="K120">_xlfn._xlws.FILTER(AnalysisGroupings!$G$2:$G$21,(AnalysisGroupings!$F$2:$F$21=AnalysisResults!J120)*LEN(J120)&gt;0,"")</f>
        <v/>
      </c>
      <c r="M120" s="4" t="str" cm="1">
        <f t="array" ref="M120">_xlfn._xlws.FILTER(AnalysisGroupings!$G$2:$G$21,(AnalysisGroupings!$F$2:$F$21=AnalysisResults!L120)*LEN(L120)&gt;0,"")</f>
        <v/>
      </c>
      <c r="N120">
        <v>84</v>
      </c>
      <c r="O120" s="7" t="s">
        <v>283</v>
      </c>
    </row>
    <row r="121" spans="1:15" x14ac:dyDescent="0.45">
      <c r="A121" t="s">
        <v>111</v>
      </c>
      <c r="B121" s="4" t="str" cm="1">
        <f t="array" ref="B121">_xlfn._xlws.FILTER(AnalysisSets!B:B,AnalysisSets!A:A=_xlfn._xlws.FILTER(Analyses!D:D,Analyses!A:A=AnalysisResults!A121,""),"")</f>
        <v>Safety Population</v>
      </c>
      <c r="C121" t="s">
        <v>131</v>
      </c>
      <c r="D121" s="4" t="str" cm="1">
        <f t="array" ref="D121">_xlfn.UNIQUE(_xlfn._xlws.FILTER(AnalysisMethods!$C$2:$C$32,AnalysisMethods!$A$2:$A$32=AnalysisResults!C121,""))</f>
        <v>Grouped summary of continuous variable</v>
      </c>
      <c r="E121" t="s">
        <v>180</v>
      </c>
      <c r="F121" s="4" t="str" cm="1">
        <f t="array" ref="F121">_xlfn._xlws.FILTER(AnalysisMethods!$H$2:$H$32,AnalysisMethods!$E$2:$E$32=AnalysisResults!E121,"")</f>
        <v>n</v>
      </c>
      <c r="G121" s="4" t="str" cm="1">
        <f t="array" ref="G121">_xlfn._xlws.FILTER(AnalysisMethods!$I$2:$I$32,AnalysisMethods!$E$2:$E$32=AnalysisResults!E121,"")</f>
        <v>XX</v>
      </c>
      <c r="H121" t="s">
        <v>41</v>
      </c>
      <c r="I121" s="4" t="str" cm="1">
        <f t="array" ref="I121">_xlfn._xlws.FILTER(AnalysisGroupings!$G$2:$G$21,AnalysisGroupings!$F$2:$F$21=AnalysisResults!H121,"")</f>
        <v>Xanomeline High Dose</v>
      </c>
      <c r="K121" s="4" t="str" cm="1">
        <f t="array" ref="K121">_xlfn._xlws.FILTER(AnalysisGroupings!$G$2:$G$21,(AnalysisGroupings!$F$2:$F$21=AnalysisResults!J121)*LEN(J121)&gt;0,"")</f>
        <v/>
      </c>
      <c r="M121" s="4" t="str" cm="1">
        <f t="array" ref="M121">_xlfn._xlws.FILTER(AnalysisGroupings!$G$2:$G$21,(AnalysisGroupings!$F$2:$F$21=AnalysisResults!L121)*LEN(L121)&gt;0,"")</f>
        <v/>
      </c>
      <c r="N121">
        <v>84</v>
      </c>
      <c r="O121" s="7" t="s">
        <v>283</v>
      </c>
    </row>
    <row r="122" spans="1:15" x14ac:dyDescent="0.45">
      <c r="A122" t="s">
        <v>111</v>
      </c>
      <c r="B122" s="4" t="str" cm="1">
        <f t="array" ref="B122">_xlfn._xlws.FILTER(AnalysisSets!B:B,AnalysisSets!A:A=_xlfn._xlws.FILTER(Analyses!D:D,Analyses!A:A=AnalysisResults!A122,""),"")</f>
        <v>Safety Population</v>
      </c>
      <c r="C122" t="s">
        <v>131</v>
      </c>
      <c r="D122" s="4" t="str" cm="1">
        <f t="array" ref="D122">_xlfn.UNIQUE(_xlfn._xlws.FILTER(AnalysisMethods!$C$2:$C$32,AnalysisMethods!$A$2:$A$32=AnalysisResults!C122,""))</f>
        <v>Grouped summary of continuous variable</v>
      </c>
      <c r="E122" t="s">
        <v>181</v>
      </c>
      <c r="F122" s="4" t="str" cm="1">
        <f t="array" ref="F122">_xlfn._xlws.FILTER(AnalysisMethods!$H$2:$H$32,AnalysisMethods!$E$2:$E$32=AnalysisResults!E122,"")</f>
        <v>Mean</v>
      </c>
      <c r="G122" s="4" t="str" cm="1">
        <f t="array" ref="G122">_xlfn._xlws.FILTER(AnalysisMethods!$I$2:$I$32,AnalysisMethods!$E$2:$E$32=AnalysisResults!E122,"")</f>
        <v>XX.X</v>
      </c>
      <c r="H122" t="s">
        <v>36</v>
      </c>
      <c r="I122" s="4" t="str" cm="1">
        <f t="array" ref="I122">_xlfn._xlws.FILTER(AnalysisGroupings!$G$2:$G$21,AnalysisGroupings!$F$2:$F$21=AnalysisResults!H122,"")</f>
        <v>Placebo</v>
      </c>
      <c r="K122" s="4" t="str" cm="1">
        <f t="array" ref="K122">_xlfn._xlws.FILTER(AnalysisGroupings!$G$2:$G$21,(AnalysisGroupings!$F$2:$F$21=AnalysisResults!J122)*LEN(J122)&gt;0,"")</f>
        <v/>
      </c>
      <c r="M122" s="4" t="str" cm="1">
        <f t="array" ref="M122">_xlfn._xlws.FILTER(AnalysisGroupings!$G$2:$G$21,(AnalysisGroupings!$F$2:$F$21=AnalysisResults!L122)*LEN(L122)&gt;0,"")</f>
        <v/>
      </c>
      <c r="N122">
        <v>162.5732558</v>
      </c>
      <c r="O122" s="7" t="s">
        <v>347</v>
      </c>
    </row>
    <row r="123" spans="1:15" x14ac:dyDescent="0.45">
      <c r="A123" t="s">
        <v>111</v>
      </c>
      <c r="B123" s="4" t="str" cm="1">
        <f t="array" ref="B123">_xlfn._xlws.FILTER(AnalysisSets!B:B,AnalysisSets!A:A=_xlfn._xlws.FILTER(Analyses!D:D,Analyses!A:A=AnalysisResults!A123,""),"")</f>
        <v>Safety Population</v>
      </c>
      <c r="C123" t="s">
        <v>131</v>
      </c>
      <c r="D123" s="4" t="str" cm="1">
        <f t="array" ref="D123">_xlfn.UNIQUE(_xlfn._xlws.FILTER(AnalysisMethods!$C$2:$C$32,AnalysisMethods!$A$2:$A$32=AnalysisResults!C123,""))</f>
        <v>Grouped summary of continuous variable</v>
      </c>
      <c r="E123" t="s">
        <v>181</v>
      </c>
      <c r="F123" s="4" t="str" cm="1">
        <f t="array" ref="F123">_xlfn._xlws.FILTER(AnalysisMethods!$H$2:$H$32,AnalysisMethods!$E$2:$E$32=AnalysisResults!E123,"")</f>
        <v>Mean</v>
      </c>
      <c r="G123" s="4" t="str" cm="1">
        <f t="array" ref="G123">_xlfn._xlws.FILTER(AnalysisMethods!$I$2:$I$32,AnalysisMethods!$E$2:$E$32=AnalysisResults!E123,"")</f>
        <v>XX.X</v>
      </c>
      <c r="H123" t="s">
        <v>40</v>
      </c>
      <c r="I123" s="4" t="str" cm="1">
        <f t="array" ref="I123">_xlfn._xlws.FILTER(AnalysisGroupings!$G$2:$G$21,AnalysisGroupings!$F$2:$F$21=AnalysisResults!H123,"")</f>
        <v>Xanomeline Low Dose</v>
      </c>
      <c r="K123" s="4" t="str" cm="1">
        <f t="array" ref="K123">_xlfn._xlws.FILTER(AnalysisGroupings!$G$2:$G$21,(AnalysisGroupings!$F$2:$F$21=AnalysisResults!J123)*LEN(J123)&gt;0,"")</f>
        <v/>
      </c>
      <c r="M123" s="4" t="str" cm="1">
        <f t="array" ref="M123">_xlfn._xlws.FILTER(AnalysisGroupings!$G$2:$G$21,(AnalysisGroupings!$F$2:$F$21=AnalysisResults!L123)*LEN(L123)&gt;0,"")</f>
        <v/>
      </c>
      <c r="N123">
        <v>165.82023810000001</v>
      </c>
      <c r="O123" s="7" t="s">
        <v>348</v>
      </c>
    </row>
    <row r="124" spans="1:15" x14ac:dyDescent="0.45">
      <c r="A124" t="s">
        <v>111</v>
      </c>
      <c r="B124" s="4" t="str" cm="1">
        <f t="array" ref="B124">_xlfn._xlws.FILTER(AnalysisSets!B:B,AnalysisSets!A:A=_xlfn._xlws.FILTER(Analyses!D:D,Analyses!A:A=AnalysisResults!A124,""),"")</f>
        <v>Safety Population</v>
      </c>
      <c r="C124" t="s">
        <v>131</v>
      </c>
      <c r="D124" s="4" t="str" cm="1">
        <f t="array" ref="D124">_xlfn.UNIQUE(_xlfn._xlws.FILTER(AnalysisMethods!$C$2:$C$32,AnalysisMethods!$A$2:$A$32=AnalysisResults!C124,""))</f>
        <v>Grouped summary of continuous variable</v>
      </c>
      <c r="E124" t="s">
        <v>181</v>
      </c>
      <c r="F124" s="4" t="str" cm="1">
        <f t="array" ref="F124">_xlfn._xlws.FILTER(AnalysisMethods!$H$2:$H$32,AnalysisMethods!$E$2:$E$32=AnalysisResults!E124,"")</f>
        <v>Mean</v>
      </c>
      <c r="G124" s="4" t="str" cm="1">
        <f t="array" ref="G124">_xlfn._xlws.FILTER(AnalysisMethods!$I$2:$I$32,AnalysisMethods!$E$2:$E$32=AnalysisResults!E124,"")</f>
        <v>XX.X</v>
      </c>
      <c r="H124" t="s">
        <v>41</v>
      </c>
      <c r="I124" s="4" t="str" cm="1">
        <f t="array" ref="I124">_xlfn._xlws.FILTER(AnalysisGroupings!$G$2:$G$21,AnalysisGroupings!$F$2:$F$21=AnalysisResults!H124,"")</f>
        <v>Xanomeline High Dose</v>
      </c>
      <c r="K124" s="4" t="str" cm="1">
        <f t="array" ref="K124">_xlfn._xlws.FILTER(AnalysisGroupings!$G$2:$G$21,(AnalysisGroupings!$F$2:$F$21=AnalysisResults!J124)*LEN(J124)&gt;0,"")</f>
        <v/>
      </c>
      <c r="M124" s="4" t="str" cm="1">
        <f t="array" ref="M124">_xlfn._xlws.FILTER(AnalysisGroupings!$G$2:$G$21,(AnalysisGroupings!$F$2:$F$21=AnalysisResults!L124)*LEN(L124)&gt;0,"")</f>
        <v/>
      </c>
      <c r="N124">
        <v>163.43333329999999</v>
      </c>
      <c r="O124" s="7" t="s">
        <v>349</v>
      </c>
    </row>
    <row r="125" spans="1:15" x14ac:dyDescent="0.45">
      <c r="A125" t="s">
        <v>111</v>
      </c>
      <c r="B125" s="4" t="str" cm="1">
        <f t="array" ref="B125">_xlfn._xlws.FILTER(AnalysisSets!B:B,AnalysisSets!A:A=_xlfn._xlws.FILTER(Analyses!D:D,Analyses!A:A=AnalysisResults!A125,""),"")</f>
        <v>Safety Population</v>
      </c>
      <c r="C125" t="s">
        <v>131</v>
      </c>
      <c r="D125" s="4" t="str" cm="1">
        <f t="array" ref="D125">_xlfn.UNIQUE(_xlfn._xlws.FILTER(AnalysisMethods!$C$2:$C$32,AnalysisMethods!$A$2:$A$32=AnalysisResults!C125,""))</f>
        <v>Grouped summary of continuous variable</v>
      </c>
      <c r="E125" t="s">
        <v>182</v>
      </c>
      <c r="F125" s="4" t="str" cm="1">
        <f t="array" ref="F125">_xlfn._xlws.FILTER(AnalysisMethods!$H$2:$H$32,AnalysisMethods!$E$2:$E$32=AnalysisResults!E125,"")</f>
        <v>SD</v>
      </c>
      <c r="G125" s="4" t="str" cm="1">
        <f t="array" ref="G125">_xlfn._xlws.FILTER(AnalysisMethods!$I$2:$I$32,AnalysisMethods!$E$2:$E$32=AnalysisResults!E125,"")</f>
        <v>(XX.XX)</v>
      </c>
      <c r="H125" t="s">
        <v>36</v>
      </c>
      <c r="I125" s="4" t="str" cm="1">
        <f t="array" ref="I125">_xlfn._xlws.FILTER(AnalysisGroupings!$G$2:$G$21,AnalysisGroupings!$F$2:$F$21=AnalysisResults!H125,"")</f>
        <v>Placebo</v>
      </c>
      <c r="K125" s="4" t="str" cm="1">
        <f t="array" ref="K125">_xlfn._xlws.FILTER(AnalysisGroupings!$G$2:$G$21,(AnalysisGroupings!$F$2:$F$21=AnalysisResults!J125)*LEN(J125)&gt;0,"")</f>
        <v/>
      </c>
      <c r="M125" s="4" t="str" cm="1">
        <f t="array" ref="M125">_xlfn._xlws.FILTER(AnalysisGroupings!$G$2:$G$21,(AnalysisGroupings!$F$2:$F$21=AnalysisResults!L125)*LEN(L125)&gt;0,"")</f>
        <v/>
      </c>
      <c r="N125">
        <v>11.522361099999999</v>
      </c>
      <c r="O125" s="7" t="s">
        <v>350</v>
      </c>
    </row>
    <row r="126" spans="1:15" x14ac:dyDescent="0.45">
      <c r="A126" t="s">
        <v>111</v>
      </c>
      <c r="B126" s="4" t="str" cm="1">
        <f t="array" ref="B126">_xlfn._xlws.FILTER(AnalysisSets!B:B,AnalysisSets!A:A=_xlfn._xlws.FILTER(Analyses!D:D,Analyses!A:A=AnalysisResults!A126,""),"")</f>
        <v>Safety Population</v>
      </c>
      <c r="C126" t="s">
        <v>131</v>
      </c>
      <c r="D126" s="4" t="str" cm="1">
        <f t="array" ref="D126">_xlfn.UNIQUE(_xlfn._xlws.FILTER(AnalysisMethods!$C$2:$C$32,AnalysisMethods!$A$2:$A$32=AnalysisResults!C126,""))</f>
        <v>Grouped summary of continuous variable</v>
      </c>
      <c r="E126" t="s">
        <v>182</v>
      </c>
      <c r="F126" s="4" t="str" cm="1">
        <f t="array" ref="F126">_xlfn._xlws.FILTER(AnalysisMethods!$H$2:$H$32,AnalysisMethods!$E$2:$E$32=AnalysisResults!E126,"")</f>
        <v>SD</v>
      </c>
      <c r="G126" s="4" t="str" cm="1">
        <f t="array" ref="G126">_xlfn._xlws.FILTER(AnalysisMethods!$I$2:$I$32,AnalysisMethods!$E$2:$E$32=AnalysisResults!E126,"")</f>
        <v>(XX.XX)</v>
      </c>
      <c r="H126" t="s">
        <v>40</v>
      </c>
      <c r="I126" s="4" t="str" cm="1">
        <f t="array" ref="I126">_xlfn._xlws.FILTER(AnalysisGroupings!$G$2:$G$21,AnalysisGroupings!$F$2:$F$21=AnalysisResults!H126,"")</f>
        <v>Xanomeline Low Dose</v>
      </c>
      <c r="K126" s="4" t="str" cm="1">
        <f t="array" ref="K126">_xlfn._xlws.FILTER(AnalysisGroupings!$G$2:$G$21,(AnalysisGroupings!$F$2:$F$21=AnalysisResults!J126)*LEN(J126)&gt;0,"")</f>
        <v/>
      </c>
      <c r="M126" s="4" t="str" cm="1">
        <f t="array" ref="M126">_xlfn._xlws.FILTER(AnalysisGroupings!$G$2:$G$21,(AnalysisGroupings!$F$2:$F$21=AnalysisResults!L126)*LEN(L126)&gt;0,"")</f>
        <v/>
      </c>
      <c r="N126">
        <v>10.41924</v>
      </c>
      <c r="O126" s="7" t="s">
        <v>351</v>
      </c>
    </row>
    <row r="127" spans="1:15" x14ac:dyDescent="0.45">
      <c r="A127" t="s">
        <v>111</v>
      </c>
      <c r="B127" s="4" t="str" cm="1">
        <f t="array" ref="B127">_xlfn._xlws.FILTER(AnalysisSets!B:B,AnalysisSets!A:A=_xlfn._xlws.FILTER(Analyses!D:D,Analyses!A:A=AnalysisResults!A127,""),"")</f>
        <v>Safety Population</v>
      </c>
      <c r="C127" t="s">
        <v>131</v>
      </c>
      <c r="D127" s="4" t="str" cm="1">
        <f t="array" ref="D127">_xlfn.UNIQUE(_xlfn._xlws.FILTER(AnalysisMethods!$C$2:$C$32,AnalysisMethods!$A$2:$A$32=AnalysisResults!C127,""))</f>
        <v>Grouped summary of continuous variable</v>
      </c>
      <c r="E127" t="s">
        <v>182</v>
      </c>
      <c r="F127" s="4" t="str" cm="1">
        <f t="array" ref="F127">_xlfn._xlws.FILTER(AnalysisMethods!$H$2:$H$32,AnalysisMethods!$E$2:$E$32=AnalysisResults!E127,"")</f>
        <v>SD</v>
      </c>
      <c r="G127" s="4" t="str" cm="1">
        <f t="array" ref="G127">_xlfn._xlws.FILTER(AnalysisMethods!$I$2:$I$32,AnalysisMethods!$E$2:$E$32=AnalysisResults!E127,"")</f>
        <v>(XX.XX)</v>
      </c>
      <c r="H127" t="s">
        <v>41</v>
      </c>
      <c r="I127" s="4" t="str" cm="1">
        <f t="array" ref="I127">_xlfn._xlws.FILTER(AnalysisGroupings!$G$2:$G$21,AnalysisGroupings!$F$2:$F$21=AnalysisResults!H127,"")</f>
        <v>Xanomeline High Dose</v>
      </c>
      <c r="K127" s="4" t="str" cm="1">
        <f t="array" ref="K127">_xlfn._xlws.FILTER(AnalysisGroupings!$G$2:$G$21,(AnalysisGroupings!$F$2:$F$21=AnalysisResults!J127)*LEN(J127)&gt;0,"")</f>
        <v/>
      </c>
      <c r="M127" s="4" t="str" cm="1">
        <f t="array" ref="M127">_xlfn._xlws.FILTER(AnalysisGroupings!$G$2:$G$21,(AnalysisGroupings!$F$2:$F$21=AnalysisResults!L127)*LEN(L127)&gt;0,"")</f>
        <v/>
      </c>
      <c r="N127">
        <v>10.1313516</v>
      </c>
      <c r="O127" s="7" t="s">
        <v>352</v>
      </c>
    </row>
    <row r="128" spans="1:15" x14ac:dyDescent="0.45">
      <c r="A128" t="s">
        <v>111</v>
      </c>
      <c r="B128" s="4" t="str" cm="1">
        <f t="array" ref="B128">_xlfn._xlws.FILTER(AnalysisSets!B:B,AnalysisSets!A:A=_xlfn._xlws.FILTER(Analyses!D:D,Analyses!A:A=AnalysisResults!A128,""),"")</f>
        <v>Safety Population</v>
      </c>
      <c r="C128" t="s">
        <v>131</v>
      </c>
      <c r="D128" s="4" t="str" cm="1">
        <f t="array" ref="D128">_xlfn.UNIQUE(_xlfn._xlws.FILTER(AnalysisMethods!$C$2:$C$32,AnalysisMethods!$A$2:$A$32=AnalysisResults!C128,""))</f>
        <v>Grouped summary of continuous variable</v>
      </c>
      <c r="E128" t="s">
        <v>183</v>
      </c>
      <c r="F128" s="4" t="str" cm="1">
        <f t="array" ref="F128">_xlfn._xlws.FILTER(AnalysisMethods!$H$2:$H$32,AnalysisMethods!$E$2:$E$32=AnalysisResults!E128,"")</f>
        <v>Median</v>
      </c>
      <c r="G128" s="4" t="str" cm="1">
        <f t="array" ref="G128">_xlfn._xlws.FILTER(AnalysisMethods!$I$2:$I$32,AnalysisMethods!$E$2:$E$32=AnalysisResults!E128,"")</f>
        <v>XX.X</v>
      </c>
      <c r="H128" t="s">
        <v>36</v>
      </c>
      <c r="I128" s="4" t="str" cm="1">
        <f t="array" ref="I128">_xlfn._xlws.FILTER(AnalysisGroupings!$G$2:$G$21,AnalysisGroupings!$F$2:$F$21=AnalysisResults!H128,"")</f>
        <v>Placebo</v>
      </c>
      <c r="K128" s="4" t="str" cm="1">
        <f t="array" ref="K128">_xlfn._xlws.FILTER(AnalysisGroupings!$G$2:$G$21,(AnalysisGroupings!$F$2:$F$21=AnalysisResults!J128)*LEN(J128)&gt;0,"")</f>
        <v/>
      </c>
      <c r="M128" s="4" t="str" cm="1">
        <f t="array" ref="M128">_xlfn._xlws.FILTER(AnalysisGroupings!$G$2:$G$21,(AnalysisGroupings!$F$2:$F$21=AnalysisResults!L128)*LEN(L128)&gt;0,"")</f>
        <v/>
      </c>
      <c r="N128">
        <v>162.6</v>
      </c>
      <c r="O128" s="7" t="s">
        <v>347</v>
      </c>
    </row>
    <row r="129" spans="1:15" x14ac:dyDescent="0.45">
      <c r="A129" t="s">
        <v>111</v>
      </c>
      <c r="B129" s="4" t="str" cm="1">
        <f t="array" ref="B129">_xlfn._xlws.FILTER(AnalysisSets!B:B,AnalysisSets!A:A=_xlfn._xlws.FILTER(Analyses!D:D,Analyses!A:A=AnalysisResults!A129,""),"")</f>
        <v>Safety Population</v>
      </c>
      <c r="C129" t="s">
        <v>131</v>
      </c>
      <c r="D129" s="4" t="str" cm="1">
        <f t="array" ref="D129">_xlfn.UNIQUE(_xlfn._xlws.FILTER(AnalysisMethods!$C$2:$C$32,AnalysisMethods!$A$2:$A$32=AnalysisResults!C129,""))</f>
        <v>Grouped summary of continuous variable</v>
      </c>
      <c r="E129" t="s">
        <v>183</v>
      </c>
      <c r="F129" s="4" t="str" cm="1">
        <f t="array" ref="F129">_xlfn._xlws.FILTER(AnalysisMethods!$H$2:$H$32,AnalysisMethods!$E$2:$E$32=AnalysisResults!E129,"")</f>
        <v>Median</v>
      </c>
      <c r="G129" s="4" t="str" cm="1">
        <f t="array" ref="G129">_xlfn._xlws.FILTER(AnalysisMethods!$I$2:$I$32,AnalysisMethods!$E$2:$E$32=AnalysisResults!E129,"")</f>
        <v>XX.X</v>
      </c>
      <c r="H129" t="s">
        <v>40</v>
      </c>
      <c r="I129" s="4" t="str" cm="1">
        <f t="array" ref="I129">_xlfn._xlws.FILTER(AnalysisGroupings!$G$2:$G$21,AnalysisGroupings!$F$2:$F$21=AnalysisResults!H129,"")</f>
        <v>Xanomeline Low Dose</v>
      </c>
      <c r="K129" s="4" t="str" cm="1">
        <f t="array" ref="K129">_xlfn._xlws.FILTER(AnalysisGroupings!$G$2:$G$21,(AnalysisGroupings!$F$2:$F$21=AnalysisResults!J129)*LEN(J129)&gt;0,"")</f>
        <v/>
      </c>
      <c r="M129" s="4" t="str" cm="1">
        <f t="array" ref="M129">_xlfn._xlws.FILTER(AnalysisGroupings!$G$2:$G$21,(AnalysisGroupings!$F$2:$F$21=AnalysisResults!L129)*LEN(L129)&gt;0,"")</f>
        <v/>
      </c>
      <c r="N129">
        <v>162.19999999999999</v>
      </c>
      <c r="O129" s="7" t="s">
        <v>353</v>
      </c>
    </row>
    <row r="130" spans="1:15" x14ac:dyDescent="0.45">
      <c r="A130" t="s">
        <v>111</v>
      </c>
      <c r="B130" s="4" t="str" cm="1">
        <f t="array" ref="B130">_xlfn._xlws.FILTER(AnalysisSets!B:B,AnalysisSets!A:A=_xlfn._xlws.FILTER(Analyses!D:D,Analyses!A:A=AnalysisResults!A130,""),"")</f>
        <v>Safety Population</v>
      </c>
      <c r="C130" t="s">
        <v>131</v>
      </c>
      <c r="D130" s="4" t="str" cm="1">
        <f t="array" ref="D130">_xlfn.UNIQUE(_xlfn._xlws.FILTER(AnalysisMethods!$C$2:$C$32,AnalysisMethods!$A$2:$A$32=AnalysisResults!C130,""))</f>
        <v>Grouped summary of continuous variable</v>
      </c>
      <c r="E130" t="s">
        <v>183</v>
      </c>
      <c r="F130" s="4" t="str" cm="1">
        <f t="array" ref="F130">_xlfn._xlws.FILTER(AnalysisMethods!$H$2:$H$32,AnalysisMethods!$E$2:$E$32=AnalysisResults!E130,"")</f>
        <v>Median</v>
      </c>
      <c r="G130" s="4" t="str" cm="1">
        <f t="array" ref="G130">_xlfn._xlws.FILTER(AnalysisMethods!$I$2:$I$32,AnalysisMethods!$E$2:$E$32=AnalysisResults!E130,"")</f>
        <v>XX.X</v>
      </c>
      <c r="H130" t="s">
        <v>41</v>
      </c>
      <c r="I130" s="4" t="str" cm="1">
        <f t="array" ref="I130">_xlfn._xlws.FILTER(AnalysisGroupings!$G$2:$G$21,AnalysisGroupings!$F$2:$F$21=AnalysisResults!H130,"")</f>
        <v>Xanomeline High Dose</v>
      </c>
      <c r="K130" s="4" t="str" cm="1">
        <f t="array" ref="K130">_xlfn._xlws.FILTER(AnalysisGroupings!$G$2:$G$21,(AnalysisGroupings!$F$2:$F$21=AnalysisResults!J130)*LEN(J130)&gt;0,"")</f>
        <v/>
      </c>
      <c r="M130" s="4" t="str" cm="1">
        <f t="array" ref="M130">_xlfn._xlws.FILTER(AnalysisGroupings!$G$2:$G$21,(AnalysisGroupings!$F$2:$F$21=AnalysisResults!L130)*LEN(L130)&gt;0,"")</f>
        <v/>
      </c>
      <c r="N130">
        <v>165.1</v>
      </c>
      <c r="O130" s="7" t="s">
        <v>354</v>
      </c>
    </row>
    <row r="131" spans="1:15" x14ac:dyDescent="0.45">
      <c r="A131" t="s">
        <v>111</v>
      </c>
      <c r="B131" s="4" t="str" cm="1">
        <f t="array" ref="B131">_xlfn._xlws.FILTER(AnalysisSets!B:B,AnalysisSets!A:A=_xlfn._xlws.FILTER(Analyses!D:D,Analyses!A:A=AnalysisResults!A131,""),"")</f>
        <v>Safety Population</v>
      </c>
      <c r="C131" t="s">
        <v>131</v>
      </c>
      <c r="D131" s="4" t="str" cm="1">
        <f t="array" ref="D131">_xlfn.UNIQUE(_xlfn._xlws.FILTER(AnalysisMethods!$C$2:$C$32,AnalysisMethods!$A$2:$A$32=AnalysisResults!C131,""))</f>
        <v>Grouped summary of continuous variable</v>
      </c>
      <c r="E131" t="s">
        <v>184</v>
      </c>
      <c r="F131" s="4" t="str" cm="1">
        <f t="array" ref="F131">_xlfn._xlws.FILTER(AnalysisMethods!$H$2:$H$32,AnalysisMethods!$E$2:$E$32=AnalysisResults!E131,"")</f>
        <v>Q1</v>
      </c>
      <c r="G131" s="4" t="str" cm="1">
        <f t="array" ref="G131">_xlfn._xlws.FILTER(AnalysisMethods!$I$2:$I$32,AnalysisMethods!$E$2:$E$32=AnalysisResults!E131,"")</f>
        <v>XX.X</v>
      </c>
      <c r="H131" t="s">
        <v>36</v>
      </c>
      <c r="I131" s="4" t="str" cm="1">
        <f t="array" ref="I131">_xlfn._xlws.FILTER(AnalysisGroupings!$G$2:$G$21,AnalysisGroupings!$F$2:$F$21=AnalysisResults!H131,"")</f>
        <v>Placebo</v>
      </c>
      <c r="K131" s="4" t="str" cm="1">
        <f t="array" ref="K131">_xlfn._xlws.FILTER(AnalysisGroupings!$G$2:$G$21,(AnalysisGroupings!$F$2:$F$21=AnalysisResults!J131)*LEN(J131)&gt;0,"")</f>
        <v/>
      </c>
      <c r="M131" s="4" t="str" cm="1">
        <f t="array" ref="M131">_xlfn._xlws.FILTER(AnalysisGroupings!$G$2:$G$21,(AnalysisGroupings!$F$2:$F$21=AnalysisResults!L131)*LEN(L131)&gt;0,"")</f>
        <v/>
      </c>
      <c r="N131">
        <v>153.69999999999999</v>
      </c>
      <c r="O131" s="7" t="s">
        <v>355</v>
      </c>
    </row>
    <row r="132" spans="1:15" x14ac:dyDescent="0.45">
      <c r="A132" t="s">
        <v>111</v>
      </c>
      <c r="B132" s="4" t="str" cm="1">
        <f t="array" ref="B132">_xlfn._xlws.FILTER(AnalysisSets!B:B,AnalysisSets!A:A=_xlfn._xlws.FILTER(Analyses!D:D,Analyses!A:A=AnalysisResults!A132,""),"")</f>
        <v>Safety Population</v>
      </c>
      <c r="C132" t="s">
        <v>131</v>
      </c>
      <c r="D132" s="4" t="str" cm="1">
        <f t="array" ref="D132">_xlfn.UNIQUE(_xlfn._xlws.FILTER(AnalysisMethods!$C$2:$C$32,AnalysisMethods!$A$2:$A$32=AnalysisResults!C132,""))</f>
        <v>Grouped summary of continuous variable</v>
      </c>
      <c r="E132" t="s">
        <v>184</v>
      </c>
      <c r="F132" s="4" t="str" cm="1">
        <f t="array" ref="F132">_xlfn._xlws.FILTER(AnalysisMethods!$H$2:$H$32,AnalysisMethods!$E$2:$E$32=AnalysisResults!E132,"")</f>
        <v>Q1</v>
      </c>
      <c r="G132" s="4" t="str" cm="1">
        <f t="array" ref="G132">_xlfn._xlws.FILTER(AnalysisMethods!$I$2:$I$32,AnalysisMethods!$E$2:$E$32=AnalysisResults!E132,"")</f>
        <v>XX.X</v>
      </c>
      <c r="H132" t="s">
        <v>40</v>
      </c>
      <c r="I132" s="4" t="str" cm="1">
        <f t="array" ref="I132">_xlfn._xlws.FILTER(AnalysisGroupings!$G$2:$G$21,AnalysisGroupings!$F$2:$F$21=AnalysisResults!H132,"")</f>
        <v>Xanomeline Low Dose</v>
      </c>
      <c r="K132" s="4" t="str" cm="1">
        <f t="array" ref="K132">_xlfn._xlws.FILTER(AnalysisGroupings!$G$2:$G$21,(AnalysisGroupings!$F$2:$F$21=AnalysisResults!J132)*LEN(J132)&gt;0,"")</f>
        <v/>
      </c>
      <c r="M132" s="4" t="str" cm="1">
        <f t="array" ref="M132">_xlfn._xlws.FILTER(AnalysisGroupings!$G$2:$G$21,(AnalysisGroupings!$F$2:$F$21=AnalysisResults!L132)*LEN(L132)&gt;0,"")</f>
        <v/>
      </c>
      <c r="N132">
        <v>157.5</v>
      </c>
      <c r="O132" s="7" t="s">
        <v>356</v>
      </c>
    </row>
    <row r="133" spans="1:15" x14ac:dyDescent="0.45">
      <c r="A133" t="s">
        <v>111</v>
      </c>
      <c r="B133" s="4" t="str" cm="1">
        <f t="array" ref="B133">_xlfn._xlws.FILTER(AnalysisSets!B:B,AnalysisSets!A:A=_xlfn._xlws.FILTER(Analyses!D:D,Analyses!A:A=AnalysisResults!A133,""),"")</f>
        <v>Safety Population</v>
      </c>
      <c r="C133" t="s">
        <v>131</v>
      </c>
      <c r="D133" s="4" t="str" cm="1">
        <f t="array" ref="D133">_xlfn.UNIQUE(_xlfn._xlws.FILTER(AnalysisMethods!$C$2:$C$32,AnalysisMethods!$A$2:$A$32=AnalysisResults!C133,""))</f>
        <v>Grouped summary of continuous variable</v>
      </c>
      <c r="E133" t="s">
        <v>184</v>
      </c>
      <c r="F133" s="4" t="str" cm="1">
        <f t="array" ref="F133">_xlfn._xlws.FILTER(AnalysisMethods!$H$2:$H$32,AnalysisMethods!$E$2:$E$32=AnalysisResults!E133,"")</f>
        <v>Q1</v>
      </c>
      <c r="G133" s="4" t="str" cm="1">
        <f t="array" ref="G133">_xlfn._xlws.FILTER(AnalysisMethods!$I$2:$I$32,AnalysisMethods!$E$2:$E$32=AnalysisResults!E133,"")</f>
        <v>XX.X</v>
      </c>
      <c r="H133" t="s">
        <v>41</v>
      </c>
      <c r="I133" s="4" t="str" cm="1">
        <f t="array" ref="I133">_xlfn._xlws.FILTER(AnalysisGroupings!$G$2:$G$21,AnalysisGroupings!$F$2:$F$21=AnalysisResults!H133,"")</f>
        <v>Xanomeline High Dose</v>
      </c>
      <c r="K133" s="4" t="str" cm="1">
        <f t="array" ref="K133">_xlfn._xlws.FILTER(AnalysisGroupings!$G$2:$G$21,(AnalysisGroupings!$F$2:$F$21=AnalysisResults!J133)*LEN(J133)&gt;0,"")</f>
        <v/>
      </c>
      <c r="M133" s="4" t="str" cm="1">
        <f t="array" ref="M133">_xlfn._xlws.FILTER(AnalysisGroupings!$G$2:$G$21,(AnalysisGroupings!$F$2:$F$21=AnalysisResults!L133)*LEN(L133)&gt;0,"")</f>
        <v/>
      </c>
      <c r="N133">
        <v>157.5</v>
      </c>
      <c r="O133" s="7" t="s">
        <v>356</v>
      </c>
    </row>
    <row r="134" spans="1:15" x14ac:dyDescent="0.45">
      <c r="A134" t="s">
        <v>111</v>
      </c>
      <c r="B134" s="4" t="str" cm="1">
        <f t="array" ref="B134">_xlfn._xlws.FILTER(AnalysisSets!B:B,AnalysisSets!A:A=_xlfn._xlws.FILTER(Analyses!D:D,Analyses!A:A=AnalysisResults!A134,""),"")</f>
        <v>Safety Population</v>
      </c>
      <c r="C134" t="s">
        <v>131</v>
      </c>
      <c r="D134" s="4" t="str" cm="1">
        <f t="array" ref="D134">_xlfn.UNIQUE(_xlfn._xlws.FILTER(AnalysisMethods!$C$2:$C$32,AnalysisMethods!$A$2:$A$32=AnalysisResults!C134,""))</f>
        <v>Grouped summary of continuous variable</v>
      </c>
      <c r="E134" t="s">
        <v>185</v>
      </c>
      <c r="F134" s="4" t="str" cm="1">
        <f t="array" ref="F134">_xlfn._xlws.FILTER(AnalysisMethods!$H$2:$H$32,AnalysisMethods!$E$2:$E$32=AnalysisResults!E134,"")</f>
        <v>Q3</v>
      </c>
      <c r="G134" s="4" t="str" cm="1">
        <f t="array" ref="G134">_xlfn._xlws.FILTER(AnalysisMethods!$I$2:$I$32,AnalysisMethods!$E$2:$E$32=AnalysisResults!E134,"")</f>
        <v>XX.X</v>
      </c>
      <c r="H134" t="s">
        <v>36</v>
      </c>
      <c r="I134" s="4" t="str" cm="1">
        <f t="array" ref="I134">_xlfn._xlws.FILTER(AnalysisGroupings!$G$2:$G$21,AnalysisGroupings!$F$2:$F$21=AnalysisResults!H134,"")</f>
        <v>Placebo</v>
      </c>
      <c r="K134" s="4" t="str" cm="1">
        <f t="array" ref="K134">_xlfn._xlws.FILTER(AnalysisGroupings!$G$2:$G$21,(AnalysisGroupings!$F$2:$F$21=AnalysisResults!J134)*LEN(J134)&gt;0,"")</f>
        <v/>
      </c>
      <c r="M134" s="4" t="str" cm="1">
        <f t="array" ref="M134">_xlfn._xlws.FILTER(AnalysisGroupings!$G$2:$G$21,(AnalysisGroupings!$F$2:$F$21=AnalysisResults!L134)*LEN(L134)&gt;0,"")</f>
        <v/>
      </c>
      <c r="N134">
        <v>171.5</v>
      </c>
      <c r="O134" s="7" t="s">
        <v>357</v>
      </c>
    </row>
    <row r="135" spans="1:15" x14ac:dyDescent="0.45">
      <c r="A135" t="s">
        <v>111</v>
      </c>
      <c r="B135" s="4" t="str" cm="1">
        <f t="array" ref="B135">_xlfn._xlws.FILTER(AnalysisSets!B:B,AnalysisSets!A:A=_xlfn._xlws.FILTER(Analyses!D:D,Analyses!A:A=AnalysisResults!A135,""),"")</f>
        <v>Safety Population</v>
      </c>
      <c r="C135" t="s">
        <v>131</v>
      </c>
      <c r="D135" s="4" t="str" cm="1">
        <f t="array" ref="D135">_xlfn.UNIQUE(_xlfn._xlws.FILTER(AnalysisMethods!$C$2:$C$32,AnalysisMethods!$A$2:$A$32=AnalysisResults!C135,""))</f>
        <v>Grouped summary of continuous variable</v>
      </c>
      <c r="E135" t="s">
        <v>185</v>
      </c>
      <c r="F135" s="4" t="str" cm="1">
        <f t="array" ref="F135">_xlfn._xlws.FILTER(AnalysisMethods!$H$2:$H$32,AnalysisMethods!$E$2:$E$32=AnalysisResults!E135,"")</f>
        <v>Q3</v>
      </c>
      <c r="G135" s="4" t="str" cm="1">
        <f t="array" ref="G135">_xlfn._xlws.FILTER(AnalysisMethods!$I$2:$I$32,AnalysisMethods!$E$2:$E$32=AnalysisResults!E135,"")</f>
        <v>XX.X</v>
      </c>
      <c r="H135" t="s">
        <v>40</v>
      </c>
      <c r="I135" s="4" t="str" cm="1">
        <f t="array" ref="I135">_xlfn._xlws.FILTER(AnalysisGroupings!$G$2:$G$21,AnalysisGroupings!$F$2:$F$21=AnalysisResults!H135,"")</f>
        <v>Xanomeline Low Dose</v>
      </c>
      <c r="K135" s="4" t="str" cm="1">
        <f t="array" ref="K135">_xlfn._xlws.FILTER(AnalysisGroupings!$G$2:$G$21,(AnalysisGroupings!$F$2:$F$21=AnalysisResults!J135)*LEN(J135)&gt;0,"")</f>
        <v/>
      </c>
      <c r="M135" s="4" t="str" cm="1">
        <f t="array" ref="M135">_xlfn._xlws.FILTER(AnalysisGroupings!$G$2:$G$21,(AnalysisGroupings!$F$2:$F$21=AnalysisResults!L135)*LEN(L135)&gt;0,"")</f>
        <v/>
      </c>
      <c r="N135">
        <v>170.2</v>
      </c>
      <c r="O135" s="7" t="s">
        <v>358</v>
      </c>
    </row>
    <row r="136" spans="1:15" x14ac:dyDescent="0.45">
      <c r="A136" t="s">
        <v>111</v>
      </c>
      <c r="B136" s="4" t="str" cm="1">
        <f t="array" ref="B136">_xlfn._xlws.FILTER(AnalysisSets!B:B,AnalysisSets!A:A=_xlfn._xlws.FILTER(Analyses!D:D,Analyses!A:A=AnalysisResults!A136,""),"")</f>
        <v>Safety Population</v>
      </c>
      <c r="C136" t="s">
        <v>131</v>
      </c>
      <c r="D136" s="4" t="str" cm="1">
        <f t="array" ref="D136">_xlfn.UNIQUE(_xlfn._xlws.FILTER(AnalysisMethods!$C$2:$C$32,AnalysisMethods!$A$2:$A$32=AnalysisResults!C136,""))</f>
        <v>Grouped summary of continuous variable</v>
      </c>
      <c r="E136" t="s">
        <v>185</v>
      </c>
      <c r="F136" s="4" t="str" cm="1">
        <f t="array" ref="F136">_xlfn._xlws.FILTER(AnalysisMethods!$H$2:$H$32,AnalysisMethods!$E$2:$E$32=AnalysisResults!E136,"")</f>
        <v>Q3</v>
      </c>
      <c r="G136" s="4" t="str" cm="1">
        <f t="array" ref="G136">_xlfn._xlws.FILTER(AnalysisMethods!$I$2:$I$32,AnalysisMethods!$E$2:$E$32=AnalysisResults!E136,"")</f>
        <v>XX.X</v>
      </c>
      <c r="H136" t="s">
        <v>41</v>
      </c>
      <c r="I136" s="4" t="str" cm="1">
        <f t="array" ref="I136">_xlfn._xlws.FILTER(AnalysisGroupings!$G$2:$G$21,AnalysisGroupings!$F$2:$F$21=AnalysisResults!H136,"")</f>
        <v>Xanomeline High Dose</v>
      </c>
      <c r="K136" s="4" t="str" cm="1">
        <f t="array" ref="K136">_xlfn._xlws.FILTER(AnalysisGroupings!$G$2:$G$21,(AnalysisGroupings!$F$2:$F$21=AnalysisResults!J136)*LEN(J136)&gt;0,"")</f>
        <v/>
      </c>
      <c r="M136" s="4" t="str" cm="1">
        <f t="array" ref="M136">_xlfn._xlws.FILTER(AnalysisGroupings!$G$2:$G$21,(AnalysisGroupings!$F$2:$F$21=AnalysisResults!L136)*LEN(L136)&gt;0,"")</f>
        <v/>
      </c>
      <c r="N136">
        <v>172.85</v>
      </c>
      <c r="O136" s="7" t="s">
        <v>359</v>
      </c>
    </row>
    <row r="137" spans="1:15" x14ac:dyDescent="0.45">
      <c r="A137" t="s">
        <v>111</v>
      </c>
      <c r="B137" s="4" t="str" cm="1">
        <f t="array" ref="B137">_xlfn._xlws.FILTER(AnalysisSets!B:B,AnalysisSets!A:A=_xlfn._xlws.FILTER(Analyses!D:D,Analyses!A:A=AnalysisResults!A137,""),"")</f>
        <v>Safety Population</v>
      </c>
      <c r="C137" t="s">
        <v>131</v>
      </c>
      <c r="D137" s="4" t="str" cm="1">
        <f t="array" ref="D137">_xlfn.UNIQUE(_xlfn._xlws.FILTER(AnalysisMethods!$C$2:$C$32,AnalysisMethods!$A$2:$A$32=AnalysisResults!C137,""))</f>
        <v>Grouped summary of continuous variable</v>
      </c>
      <c r="E137" t="s">
        <v>186</v>
      </c>
      <c r="F137" s="4" t="str" cm="1">
        <f t="array" ref="F137">_xlfn._xlws.FILTER(AnalysisMethods!$H$2:$H$32,AnalysisMethods!$E$2:$E$32=AnalysisResults!E137,"")</f>
        <v>Min</v>
      </c>
      <c r="G137" s="4" t="str" cm="1">
        <f t="array" ref="G137">_xlfn._xlws.FILTER(AnalysisMethods!$I$2:$I$32,AnalysisMethods!$E$2:$E$32=AnalysisResults!E137,"")</f>
        <v>XX</v>
      </c>
      <c r="H137" t="s">
        <v>36</v>
      </c>
      <c r="I137" s="4" t="str" cm="1">
        <f t="array" ref="I137">_xlfn._xlws.FILTER(AnalysisGroupings!$G$2:$G$21,AnalysisGroupings!$F$2:$F$21=AnalysisResults!H137,"")</f>
        <v>Placebo</v>
      </c>
      <c r="K137" s="4" t="str" cm="1">
        <f t="array" ref="K137">_xlfn._xlws.FILTER(AnalysisGroupings!$G$2:$G$21,(AnalysisGroupings!$F$2:$F$21=AnalysisResults!J137)*LEN(J137)&gt;0,"")</f>
        <v/>
      </c>
      <c r="M137" s="4" t="str" cm="1">
        <f t="array" ref="M137">_xlfn._xlws.FILTER(AnalysisGroupings!$G$2:$G$21,(AnalysisGroupings!$F$2:$F$21=AnalysisResults!L137)*LEN(L137)&gt;0,"")</f>
        <v/>
      </c>
      <c r="N137">
        <v>137.19999999999999</v>
      </c>
      <c r="O137" s="7" t="s">
        <v>360</v>
      </c>
    </row>
    <row r="138" spans="1:15" x14ac:dyDescent="0.45">
      <c r="A138" t="s">
        <v>111</v>
      </c>
      <c r="B138" s="4" t="str" cm="1">
        <f t="array" ref="B138">_xlfn._xlws.FILTER(AnalysisSets!B:B,AnalysisSets!A:A=_xlfn._xlws.FILTER(Analyses!D:D,Analyses!A:A=AnalysisResults!A138,""),"")</f>
        <v>Safety Population</v>
      </c>
      <c r="C138" t="s">
        <v>131</v>
      </c>
      <c r="D138" s="4" t="str" cm="1">
        <f t="array" ref="D138">_xlfn.UNIQUE(_xlfn._xlws.FILTER(AnalysisMethods!$C$2:$C$32,AnalysisMethods!$A$2:$A$32=AnalysisResults!C138,""))</f>
        <v>Grouped summary of continuous variable</v>
      </c>
      <c r="E138" t="s">
        <v>186</v>
      </c>
      <c r="F138" s="4" t="str" cm="1">
        <f t="array" ref="F138">_xlfn._xlws.FILTER(AnalysisMethods!$H$2:$H$32,AnalysisMethods!$E$2:$E$32=AnalysisResults!E138,"")</f>
        <v>Min</v>
      </c>
      <c r="G138" s="4" t="str" cm="1">
        <f t="array" ref="G138">_xlfn._xlws.FILTER(AnalysisMethods!$I$2:$I$32,AnalysisMethods!$E$2:$E$32=AnalysisResults!E138,"")</f>
        <v>XX</v>
      </c>
      <c r="H138" t="s">
        <v>40</v>
      </c>
      <c r="I138" s="4" t="str" cm="1">
        <f t="array" ref="I138">_xlfn._xlws.FILTER(AnalysisGroupings!$G$2:$G$21,AnalysisGroupings!$F$2:$F$21=AnalysisResults!H138,"")</f>
        <v>Xanomeline Low Dose</v>
      </c>
      <c r="K138" s="4" t="str" cm="1">
        <f t="array" ref="K138">_xlfn._xlws.FILTER(AnalysisGroupings!$G$2:$G$21,(AnalysisGroupings!$F$2:$F$21=AnalysisResults!J138)*LEN(J138)&gt;0,"")</f>
        <v/>
      </c>
      <c r="M138" s="4" t="str" cm="1">
        <f t="array" ref="M138">_xlfn._xlws.FILTER(AnalysisGroupings!$G$2:$G$21,(AnalysisGroupings!$F$2:$F$21=AnalysisResults!L138)*LEN(L138)&gt;0,"")</f>
        <v/>
      </c>
      <c r="N138">
        <v>135.9</v>
      </c>
      <c r="O138" s="7" t="s">
        <v>361</v>
      </c>
    </row>
    <row r="139" spans="1:15" x14ac:dyDescent="0.45">
      <c r="A139" t="s">
        <v>111</v>
      </c>
      <c r="B139" s="4" t="str" cm="1">
        <f t="array" ref="B139">_xlfn._xlws.FILTER(AnalysisSets!B:B,AnalysisSets!A:A=_xlfn._xlws.FILTER(Analyses!D:D,Analyses!A:A=AnalysisResults!A139,""),"")</f>
        <v>Safety Population</v>
      </c>
      <c r="C139" t="s">
        <v>131</v>
      </c>
      <c r="D139" s="4" t="str" cm="1">
        <f t="array" ref="D139">_xlfn.UNIQUE(_xlfn._xlws.FILTER(AnalysisMethods!$C$2:$C$32,AnalysisMethods!$A$2:$A$32=AnalysisResults!C139,""))</f>
        <v>Grouped summary of continuous variable</v>
      </c>
      <c r="E139" t="s">
        <v>186</v>
      </c>
      <c r="F139" s="4" t="str" cm="1">
        <f t="array" ref="F139">_xlfn._xlws.FILTER(AnalysisMethods!$H$2:$H$32,AnalysisMethods!$E$2:$E$32=AnalysisResults!E139,"")</f>
        <v>Min</v>
      </c>
      <c r="G139" s="4" t="str" cm="1">
        <f t="array" ref="G139">_xlfn._xlws.FILTER(AnalysisMethods!$I$2:$I$32,AnalysisMethods!$E$2:$E$32=AnalysisResults!E139,"")</f>
        <v>XX</v>
      </c>
      <c r="H139" t="s">
        <v>41</v>
      </c>
      <c r="I139" s="4" t="str" cm="1">
        <f t="array" ref="I139">_xlfn._xlws.FILTER(AnalysisGroupings!$G$2:$G$21,AnalysisGroupings!$F$2:$F$21=AnalysisResults!H139,"")</f>
        <v>Xanomeline High Dose</v>
      </c>
      <c r="K139" s="4" t="str" cm="1">
        <f t="array" ref="K139">_xlfn._xlws.FILTER(AnalysisGroupings!$G$2:$G$21,(AnalysisGroupings!$F$2:$F$21=AnalysisResults!J139)*LEN(J139)&gt;0,"")</f>
        <v/>
      </c>
      <c r="M139" s="4" t="str" cm="1">
        <f t="array" ref="M139">_xlfn._xlws.FILTER(AnalysisGroupings!$G$2:$G$21,(AnalysisGroupings!$F$2:$F$21=AnalysisResults!L139)*LEN(L139)&gt;0,"")</f>
        <v/>
      </c>
      <c r="N139">
        <v>146.1</v>
      </c>
      <c r="O139" s="7" t="s">
        <v>362</v>
      </c>
    </row>
    <row r="140" spans="1:15" x14ac:dyDescent="0.45">
      <c r="A140" t="s">
        <v>111</v>
      </c>
      <c r="B140" s="4" t="str" cm="1">
        <f t="array" ref="B140">_xlfn._xlws.FILTER(AnalysisSets!B:B,AnalysisSets!A:A=_xlfn._xlws.FILTER(Analyses!D:D,Analyses!A:A=AnalysisResults!A140,""),"")</f>
        <v>Safety Population</v>
      </c>
      <c r="C140" t="s">
        <v>131</v>
      </c>
      <c r="D140" s="4" t="str" cm="1">
        <f t="array" ref="D140">_xlfn.UNIQUE(_xlfn._xlws.FILTER(AnalysisMethods!$C$2:$C$32,AnalysisMethods!$A$2:$A$32=AnalysisResults!C140,""))</f>
        <v>Grouped summary of continuous variable</v>
      </c>
      <c r="E140" t="s">
        <v>187</v>
      </c>
      <c r="F140" s="4" t="str" cm="1">
        <f t="array" ref="F140">_xlfn._xlws.FILTER(AnalysisMethods!$H$2:$H$32,AnalysisMethods!$E$2:$E$32=AnalysisResults!E140,"")</f>
        <v>Max</v>
      </c>
      <c r="G140" s="4" t="str" cm="1">
        <f t="array" ref="G140">_xlfn._xlws.FILTER(AnalysisMethods!$I$2:$I$32,AnalysisMethods!$E$2:$E$32=AnalysisResults!E140,"")</f>
        <v>XX</v>
      </c>
      <c r="H140" t="s">
        <v>36</v>
      </c>
      <c r="I140" s="4" t="str" cm="1">
        <f t="array" ref="I140">_xlfn._xlws.FILTER(AnalysisGroupings!$G$2:$G$21,AnalysisGroupings!$F$2:$F$21=AnalysisResults!H140,"")</f>
        <v>Placebo</v>
      </c>
      <c r="K140" s="4" t="str" cm="1">
        <f t="array" ref="K140">_xlfn._xlws.FILTER(AnalysisGroupings!$G$2:$G$21,(AnalysisGroupings!$F$2:$F$21=AnalysisResults!J140)*LEN(J140)&gt;0,"")</f>
        <v/>
      </c>
      <c r="M140" s="4" t="str" cm="1">
        <f t="array" ref="M140">_xlfn._xlws.FILTER(AnalysisGroupings!$G$2:$G$21,(AnalysisGroupings!$F$2:$F$21=AnalysisResults!L140)*LEN(L140)&gt;0,"")</f>
        <v/>
      </c>
      <c r="N140">
        <v>185.4</v>
      </c>
      <c r="O140" s="7" t="s">
        <v>363</v>
      </c>
    </row>
    <row r="141" spans="1:15" x14ac:dyDescent="0.45">
      <c r="A141" t="s">
        <v>111</v>
      </c>
      <c r="B141" s="4" t="str" cm="1">
        <f t="array" ref="B141">_xlfn._xlws.FILTER(AnalysisSets!B:B,AnalysisSets!A:A=_xlfn._xlws.FILTER(Analyses!D:D,Analyses!A:A=AnalysisResults!A141,""),"")</f>
        <v>Safety Population</v>
      </c>
      <c r="C141" t="s">
        <v>131</v>
      </c>
      <c r="D141" s="4" t="str" cm="1">
        <f t="array" ref="D141">_xlfn.UNIQUE(_xlfn._xlws.FILTER(AnalysisMethods!$C$2:$C$32,AnalysisMethods!$A$2:$A$32=AnalysisResults!C141,""))</f>
        <v>Grouped summary of continuous variable</v>
      </c>
      <c r="E141" t="s">
        <v>187</v>
      </c>
      <c r="F141" s="4" t="str" cm="1">
        <f t="array" ref="F141">_xlfn._xlws.FILTER(AnalysisMethods!$H$2:$H$32,AnalysisMethods!$E$2:$E$32=AnalysisResults!E141,"")</f>
        <v>Max</v>
      </c>
      <c r="G141" s="4" t="str" cm="1">
        <f t="array" ref="G141">_xlfn._xlws.FILTER(AnalysisMethods!$I$2:$I$32,AnalysisMethods!$E$2:$E$32=AnalysisResults!E141,"")</f>
        <v>XX</v>
      </c>
      <c r="H141" t="s">
        <v>40</v>
      </c>
      <c r="I141" s="4" t="str" cm="1">
        <f t="array" ref="I141">_xlfn._xlws.FILTER(AnalysisGroupings!$G$2:$G$21,AnalysisGroupings!$F$2:$F$21=AnalysisResults!H141,"")</f>
        <v>Xanomeline Low Dose</v>
      </c>
      <c r="K141" s="4" t="str" cm="1">
        <f t="array" ref="K141">_xlfn._xlws.FILTER(AnalysisGroupings!$G$2:$G$21,(AnalysisGroupings!$F$2:$F$21=AnalysisResults!J141)*LEN(J141)&gt;0,"")</f>
        <v/>
      </c>
      <c r="M141" s="4" t="str" cm="1">
        <f t="array" ref="M141">_xlfn._xlws.FILTER(AnalysisGroupings!$G$2:$G$21,(AnalysisGroupings!$F$2:$F$21=AnalysisResults!L141)*LEN(L141)&gt;0,"")</f>
        <v/>
      </c>
      <c r="N141">
        <v>195.6</v>
      </c>
      <c r="O141" s="7" t="s">
        <v>364</v>
      </c>
    </row>
    <row r="142" spans="1:15" x14ac:dyDescent="0.45">
      <c r="A142" t="s">
        <v>111</v>
      </c>
      <c r="B142" s="4" t="str" cm="1">
        <f t="array" ref="B142">_xlfn._xlws.FILTER(AnalysisSets!B:B,AnalysisSets!A:A=_xlfn._xlws.FILTER(Analyses!D:D,Analyses!A:A=AnalysisResults!A142,""),"")</f>
        <v>Safety Population</v>
      </c>
      <c r="C142" t="s">
        <v>131</v>
      </c>
      <c r="D142" s="4" t="str" cm="1">
        <f t="array" ref="D142">_xlfn.UNIQUE(_xlfn._xlws.FILTER(AnalysisMethods!$C$2:$C$32,AnalysisMethods!$A$2:$A$32=AnalysisResults!C142,""))</f>
        <v>Grouped summary of continuous variable</v>
      </c>
      <c r="E142" t="s">
        <v>187</v>
      </c>
      <c r="F142" s="4" t="str" cm="1">
        <f t="array" ref="F142">_xlfn._xlws.FILTER(AnalysisMethods!$H$2:$H$32,AnalysisMethods!$E$2:$E$32=AnalysisResults!E142,"")</f>
        <v>Max</v>
      </c>
      <c r="G142" s="4" t="str" cm="1">
        <f t="array" ref="G142">_xlfn._xlws.FILTER(AnalysisMethods!$I$2:$I$32,AnalysisMethods!$E$2:$E$32=AnalysisResults!E142,"")</f>
        <v>XX</v>
      </c>
      <c r="H142" t="s">
        <v>41</v>
      </c>
      <c r="I142" s="4" t="str" cm="1">
        <f t="array" ref="I142">_xlfn._xlws.FILTER(AnalysisGroupings!$G$2:$G$21,AnalysisGroupings!$F$2:$F$21=AnalysisResults!H142,"")</f>
        <v>Xanomeline High Dose</v>
      </c>
      <c r="K142" s="4" t="str" cm="1">
        <f t="array" ref="K142">_xlfn._xlws.FILTER(AnalysisGroupings!$G$2:$G$21,(AnalysisGroupings!$F$2:$F$21=AnalysisResults!J142)*LEN(J142)&gt;0,"")</f>
        <v/>
      </c>
      <c r="M142" s="4" t="str" cm="1">
        <f t="array" ref="M142">_xlfn._xlws.FILTER(AnalysisGroupings!$G$2:$G$21,(AnalysisGroupings!$F$2:$F$21=AnalysisResults!L142)*LEN(L142)&gt;0,"")</f>
        <v/>
      </c>
      <c r="N142">
        <v>190.5</v>
      </c>
      <c r="O142" s="7" t="s">
        <v>365</v>
      </c>
    </row>
    <row r="143" spans="1:15" x14ac:dyDescent="0.45">
      <c r="K143" s="4" t="str" cm="1">
        <f t="array" ref="K143">_xlfn._xlws.FILTER(AnalysisGroupings!$G$2:$G$21,(AnalysisGroupings!$F$2:$F$21=AnalysisResults!J143)*LEN(J143)&gt;0,"")</f>
        <v/>
      </c>
      <c r="M143" s="4" t="str" cm="1">
        <f t="array" ref="M143">_xlfn._xlws.FILTER(AnalysisGroupings!$G$2:$G$21,(AnalysisGroupings!$F$2:$F$21=AnalysisResults!L143)*LEN(L143)&gt;0,"")</f>
        <v/>
      </c>
    </row>
  </sheetData>
  <sortState xmlns:xlrd2="http://schemas.microsoft.com/office/spreadsheetml/2017/richdata2" ref="A2:O142">
    <sortCondition ref="A2:A142"/>
    <sortCondition ref="C2:C142"/>
    <sortCondition ref="H2:H142"/>
  </sortState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383F-2C22-47E1-8EFD-40F655DE659B}">
  <sheetPr codeName="Sheet9"/>
  <dimension ref="A1:H63"/>
  <sheetViews>
    <sheetView workbookViewId="0"/>
  </sheetViews>
  <sheetFormatPr defaultRowHeight="14.25" x14ac:dyDescent="0.45"/>
  <cols>
    <col min="1" max="1" width="21.6640625" bestFit="1" customWidth="1"/>
    <col min="2" max="2" width="23.53125" bestFit="1" customWidth="1"/>
    <col min="3" max="3" width="35.3984375" bestFit="1" customWidth="1"/>
    <col min="4" max="4" width="24.59765625" bestFit="1" customWidth="1"/>
    <col min="6" max="6" width="20.33203125" bestFit="1" customWidth="1"/>
    <col min="7" max="7" width="24.46484375" bestFit="1" customWidth="1"/>
    <col min="8" max="8" width="25.6640625" bestFit="1" customWidth="1"/>
  </cols>
  <sheetData>
    <row r="1" spans="1:8" x14ac:dyDescent="0.45">
      <c r="A1" t="s">
        <v>202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</row>
    <row r="3" spans="1:8" x14ac:dyDescent="0.45">
      <c r="F3" s="5" t="s">
        <v>33</v>
      </c>
    </row>
    <row r="4" spans="1:8" x14ac:dyDescent="0.45">
      <c r="F4" s="11" t="str" cm="1">
        <f t="array" ref="F4:H4">TRANSPOSE(_xlfn._xlws.FILTER(AnalysisGroupings!$F$2:$F$21,AnalysisGroupings!$B$2:$B$21='Demog Shell'!F3,""))</f>
        <v>AnlsGrouping_02_Trt_1</v>
      </c>
      <c r="G4" s="11" t="str">
        <v>AnlsGrouping_02_Trt_2</v>
      </c>
      <c r="H4" s="11" t="str">
        <v>AnlsGrouping_02_Trt_3</v>
      </c>
    </row>
    <row r="5" spans="1:8" x14ac:dyDescent="0.45">
      <c r="F5" s="10" t="str" cm="1">
        <f t="array" ref="F5">_xlfn._xlws.FILTER(AnalysisGroupings!$G$2:$G$21,AnalysisGroupings!$F$2:$F$21='Demog Shell'!F4,"")</f>
        <v>Placebo</v>
      </c>
      <c r="G5" s="10" t="str" cm="1">
        <f t="array" ref="G5">_xlfn._xlws.FILTER(AnalysisGroupings!$G$2:$G$21,AnalysisGroupings!$F$2:$F$21='Demog Shell'!G4,"")</f>
        <v>Xanomeline Low Dose</v>
      </c>
      <c r="H5" s="10" t="str" cm="1">
        <f t="array" ref="H5">_xlfn._xlws.FILTER(AnalysisGroupings!$G$2:$G$21,AnalysisGroupings!$F$2:$F$21='Demog Shell'!H4,"")</f>
        <v>Xanomeline High Dose</v>
      </c>
    </row>
    <row r="6" spans="1:8" x14ac:dyDescent="0.45">
      <c r="F6" s="10"/>
      <c r="G6" s="10"/>
      <c r="H6" s="10"/>
    </row>
    <row r="7" spans="1:8" x14ac:dyDescent="0.45">
      <c r="C7" s="5" t="s">
        <v>105</v>
      </c>
      <c r="D7" s="11" t="str" cm="1">
        <f t="array" ref="D7">_xlfn._xlws.FILTER(AnalysisMethods!$E$2:$E$32,AnalysisMethods!$A$2:$A$32=_xlfn._xlws.FILTER(Analyses!$K$2:$K$11,Analyses!$A$2:$A$11='Demog Shell'!C7,""),"")</f>
        <v>Mth01.5_SAF_ByTrt_n</v>
      </c>
      <c r="E7" s="9" t="str" cm="1">
        <f t="array" ref="E7">_xlfn._xlws.FILTER(AnalysisMethods!$H$2:$H$32,AnalysisMethods!$E$2:$E$32='Demog Shell'!D7,"")</f>
        <v>n</v>
      </c>
      <c r="F7" s="10" t="str" cm="1">
        <f t="array" ref="F7">_xlfn._xlws.FILTER(AnalysisResults!$G$2:$G$142,(AnalysisResults!$E$2:$E$142='Demog Shell'!$D7)*(AnalysisResults!$H$2:$H$142='Demog Shell'!$F$4),"")</f>
        <v>(N=XX)</v>
      </c>
      <c r="G7" s="10" t="str" cm="1">
        <f t="array" ref="G7">_xlfn._xlws.FILTER(AnalysisResults!$G$2:$G$142,(AnalysisResults!$E$2:$E$142='Demog Shell'!$D7)*(AnalysisResults!$H$2:$H$142='Demog Shell'!$F$4),"")</f>
        <v>(N=XX)</v>
      </c>
      <c r="H7" s="10" t="str" cm="1">
        <f t="array" ref="H7">_xlfn._xlws.FILTER(AnalysisResults!$G$2:$G$142,(AnalysisResults!$E$2:$E$142='Demog Shell'!$D7)*(AnalysisResults!$H$2:$H$142='Demog Shell'!$F$4),"")</f>
        <v>(N=XX)</v>
      </c>
    </row>
    <row r="8" spans="1:8" x14ac:dyDescent="0.45">
      <c r="D8" s="11"/>
      <c r="E8" s="9"/>
      <c r="F8" s="10"/>
      <c r="G8" s="10"/>
      <c r="H8" s="10"/>
    </row>
    <row r="9" spans="1:8" x14ac:dyDescent="0.45">
      <c r="C9" s="5" t="s">
        <v>106</v>
      </c>
      <c r="D9" s="11" t="str" cm="1">
        <f t="array" ref="D9:D16">_xlfn._xlws.FILTER(AnalysisMethods!$E$2:$E$32,AnalysisMethods!$A$2:$A$32=_xlfn._xlws.FILTER(Analyses!$K$2:$K$11,Analyses!$A$2:$A$11='Demog Shell'!C9,""),"")</f>
        <v>Mth03.1_Age_ByTrt_n</v>
      </c>
      <c r="E9" s="9" t="str" cm="1">
        <f t="array" ref="E9">_xlfn._xlws.FILTER(AnalysisMethods!$H$2:$H$32,AnalysisMethods!$E$2:$E$32='Demog Shell'!D9,"")</f>
        <v>n</v>
      </c>
      <c r="F9" s="10" t="str" cm="1">
        <f t="array" ref="F9">_xlfn._xlws.FILTER(AnalysisResults!$G$2:$G$142,(AnalysisResults!$E$2:$E$142='Demog Shell'!$D9)*(AnalysisResults!$H$2:$H$142='Demog Shell'!$F$4),"")</f>
        <v>XX</v>
      </c>
      <c r="G9" s="10" t="str" cm="1">
        <f t="array" ref="G9">_xlfn._xlws.FILTER(AnalysisResults!$G$2:$G$142,(AnalysisResults!$E$2:$E$142='Demog Shell'!$D9)*(AnalysisResults!$H$2:$H$142='Demog Shell'!$F$4),"")</f>
        <v>XX</v>
      </c>
      <c r="H9" s="10" t="str" cm="1">
        <f t="array" ref="H9">_xlfn._xlws.FILTER(AnalysisResults!$G$2:$G$142,(AnalysisResults!$E$2:$E$142='Demog Shell'!$D9)*(AnalysisResults!$H$2:$H$142='Demog Shell'!$F$4),"")</f>
        <v>XX</v>
      </c>
    </row>
    <row r="10" spans="1:8" x14ac:dyDescent="0.45">
      <c r="D10" s="11" t="str">
        <v>Mth03.1_Age_ByTrt_Mean</v>
      </c>
      <c r="E10" s="9" t="str" cm="1">
        <f t="array" ref="E10">_xlfn._xlws.FILTER(AnalysisMethods!$H$2:$H$32,AnalysisMethods!$E$2:$E$32='Demog Shell'!D10,"")</f>
        <v>Mean</v>
      </c>
      <c r="F10" s="10" t="str" cm="1">
        <f t="array" ref="F10">_xlfn._xlws.FILTER(AnalysisResults!$G$2:$G$142,(AnalysisResults!$E$2:$E$142='Demog Shell'!$D10)*(AnalysisResults!$H$2:$H$142='Demog Shell'!$F$4),"")</f>
        <v>XX.X</v>
      </c>
      <c r="G10" s="10" t="str" cm="1">
        <f t="array" ref="G10">_xlfn._xlws.FILTER(AnalysisResults!$G$2:$G$142,(AnalysisResults!$E$2:$E$142='Demog Shell'!$D10)*(AnalysisResults!$H$2:$H$142='Demog Shell'!$F$4),"")</f>
        <v>XX.X</v>
      </c>
      <c r="H10" s="10" t="str" cm="1">
        <f t="array" ref="H10">_xlfn._xlws.FILTER(AnalysisResults!$G$2:$G$142,(AnalysisResults!$E$2:$E$142='Demog Shell'!$D10)*(AnalysisResults!$H$2:$H$142='Demog Shell'!$F$4),"")</f>
        <v>XX.X</v>
      </c>
    </row>
    <row r="11" spans="1:8" x14ac:dyDescent="0.45">
      <c r="D11" s="11" t="str">
        <v>Mth03.1_Age_ByTrt_SD</v>
      </c>
      <c r="E11" s="9" t="str" cm="1">
        <f t="array" ref="E11">_xlfn._xlws.FILTER(AnalysisMethods!$H$2:$H$32,AnalysisMethods!$E$2:$E$32='Demog Shell'!D11,"")</f>
        <v>SD</v>
      </c>
      <c r="F11" s="10" t="str" cm="1">
        <f t="array" ref="F11">_xlfn._xlws.FILTER(AnalysisResults!$G$2:$G$142,(AnalysisResults!$E$2:$E$142='Demog Shell'!$D11)*(AnalysisResults!$H$2:$H$142='Demog Shell'!$F$4),"")</f>
        <v>(XX.XX)</v>
      </c>
      <c r="G11" s="10" t="str" cm="1">
        <f t="array" ref="G11">_xlfn._xlws.FILTER(AnalysisResults!$G$2:$G$142,(AnalysisResults!$E$2:$E$142='Demog Shell'!$D11)*(AnalysisResults!$H$2:$H$142='Demog Shell'!$F$4),"")</f>
        <v>(XX.XX)</v>
      </c>
      <c r="H11" s="10" t="str" cm="1">
        <f t="array" ref="H11">_xlfn._xlws.FILTER(AnalysisResults!$G$2:$G$142,(AnalysisResults!$E$2:$E$142='Demog Shell'!$D11)*(AnalysisResults!$H$2:$H$142='Demog Shell'!$F$4),"")</f>
        <v>(XX.XX)</v>
      </c>
    </row>
    <row r="12" spans="1:8" x14ac:dyDescent="0.45">
      <c r="D12" s="11" t="str">
        <v>Mth03.1_Age_ByTrt_Median</v>
      </c>
      <c r="E12" s="9" t="str" cm="1">
        <f t="array" ref="E12">_xlfn._xlws.FILTER(AnalysisMethods!$H$2:$H$32,AnalysisMethods!$E$2:$E$32='Demog Shell'!D12,"")</f>
        <v>Median</v>
      </c>
      <c r="F12" s="10" t="str" cm="1">
        <f t="array" ref="F12">_xlfn._xlws.FILTER(AnalysisResults!$G$2:$G$142,(AnalysisResults!$E$2:$E$142='Demog Shell'!$D12)*(AnalysisResults!$H$2:$H$142='Demog Shell'!$F$4),"")</f>
        <v>XX.X</v>
      </c>
      <c r="G12" s="10" t="str" cm="1">
        <f t="array" ref="G12">_xlfn._xlws.FILTER(AnalysisResults!$G$2:$G$142,(AnalysisResults!$E$2:$E$142='Demog Shell'!$D12)*(AnalysisResults!$H$2:$H$142='Demog Shell'!$F$4),"")</f>
        <v>XX.X</v>
      </c>
      <c r="H12" s="10" t="str" cm="1">
        <f t="array" ref="H12">_xlfn._xlws.FILTER(AnalysisResults!$G$2:$G$142,(AnalysisResults!$E$2:$E$142='Demog Shell'!$D12)*(AnalysisResults!$H$2:$H$142='Demog Shell'!$F$4),"")</f>
        <v>XX.X</v>
      </c>
    </row>
    <row r="13" spans="1:8" x14ac:dyDescent="0.45">
      <c r="D13" s="11" t="str">
        <v>Mth03.1_Age_ByTrt_Q1</v>
      </c>
      <c r="E13" s="9" t="str" cm="1">
        <f t="array" ref="E13">_xlfn._xlws.FILTER(AnalysisMethods!$H$2:$H$32,AnalysisMethods!$E$2:$E$32='Demog Shell'!D13,"")</f>
        <v>Q1</v>
      </c>
      <c r="F13" s="10" t="str" cm="1">
        <f t="array" ref="F13">_xlfn._xlws.FILTER(AnalysisResults!$G$2:$G$142,(AnalysisResults!$E$2:$E$142='Demog Shell'!$D13)*(AnalysisResults!$H$2:$H$142='Demog Shell'!$F$4),"")</f>
        <v>XX.X</v>
      </c>
      <c r="G13" s="10" t="str" cm="1">
        <f t="array" ref="G13">_xlfn._xlws.FILTER(AnalysisResults!$G$2:$G$142,(AnalysisResults!$E$2:$E$142='Demog Shell'!$D13)*(AnalysisResults!$H$2:$H$142='Demog Shell'!$F$4),"")</f>
        <v>XX.X</v>
      </c>
      <c r="H13" s="10" t="str" cm="1">
        <f t="array" ref="H13">_xlfn._xlws.FILTER(AnalysisResults!$G$2:$G$142,(AnalysisResults!$E$2:$E$142='Demog Shell'!$D13)*(AnalysisResults!$H$2:$H$142='Demog Shell'!$F$4),"")</f>
        <v>XX.X</v>
      </c>
    </row>
    <row r="14" spans="1:8" x14ac:dyDescent="0.45">
      <c r="D14" s="11" t="str">
        <v>Mth03.1_Age_ByTrt_Q3</v>
      </c>
      <c r="E14" s="9" t="str" cm="1">
        <f t="array" ref="E14">_xlfn._xlws.FILTER(AnalysisMethods!$H$2:$H$32,AnalysisMethods!$E$2:$E$32='Demog Shell'!D14,"")</f>
        <v>Q3</v>
      </c>
      <c r="F14" s="10" t="str" cm="1">
        <f t="array" ref="F14">_xlfn._xlws.FILTER(AnalysisResults!$G$2:$G$142,(AnalysisResults!$E$2:$E$142='Demog Shell'!$D14)*(AnalysisResults!$H$2:$H$142='Demog Shell'!$F$4),"")</f>
        <v>XX.X</v>
      </c>
      <c r="G14" s="10" t="str" cm="1">
        <f t="array" ref="G14">_xlfn._xlws.FILTER(AnalysisResults!$G$2:$G$142,(AnalysisResults!$E$2:$E$142='Demog Shell'!$D14)*(AnalysisResults!$H$2:$H$142='Demog Shell'!$F$4),"")</f>
        <v>XX.X</v>
      </c>
      <c r="H14" s="10" t="str" cm="1">
        <f t="array" ref="H14">_xlfn._xlws.FILTER(AnalysisResults!$G$2:$G$142,(AnalysisResults!$E$2:$E$142='Demog Shell'!$D14)*(AnalysisResults!$H$2:$H$142='Demog Shell'!$F$4),"")</f>
        <v>XX.X</v>
      </c>
    </row>
    <row r="15" spans="1:8" x14ac:dyDescent="0.45">
      <c r="D15" s="11" t="str">
        <v>Mth03.1_Age_ByTrt_Min</v>
      </c>
      <c r="E15" s="9" t="str" cm="1">
        <f t="array" ref="E15">_xlfn._xlws.FILTER(AnalysisMethods!$H$2:$H$32,AnalysisMethods!$E$2:$E$32='Demog Shell'!D15,"")</f>
        <v>Min</v>
      </c>
      <c r="F15" s="10" t="str" cm="1">
        <f t="array" ref="F15">_xlfn._xlws.FILTER(AnalysisResults!$G$2:$G$142,(AnalysisResults!$E$2:$E$142='Demog Shell'!$D15)*(AnalysisResults!$H$2:$H$142='Demog Shell'!$F$4),"")</f>
        <v>XX</v>
      </c>
      <c r="G15" s="10" t="str" cm="1">
        <f t="array" ref="G15">_xlfn._xlws.FILTER(AnalysisResults!$G$2:$G$142,(AnalysisResults!$E$2:$E$142='Demog Shell'!$D15)*(AnalysisResults!$H$2:$H$142='Demog Shell'!$F$4),"")</f>
        <v>XX</v>
      </c>
      <c r="H15" s="10" t="str" cm="1">
        <f t="array" ref="H15">_xlfn._xlws.FILTER(AnalysisResults!$G$2:$G$142,(AnalysisResults!$E$2:$E$142='Demog Shell'!$D15)*(AnalysisResults!$H$2:$H$142='Demog Shell'!$F$4),"")</f>
        <v>XX</v>
      </c>
    </row>
    <row r="16" spans="1:8" x14ac:dyDescent="0.45">
      <c r="D16" s="11" t="str">
        <v>Mth03.1_Age_ByTrt_Max</v>
      </c>
      <c r="E16" s="9" t="str" cm="1">
        <f t="array" ref="E16">_xlfn._xlws.FILTER(AnalysisMethods!$H$2:$H$32,AnalysisMethods!$E$2:$E$32='Demog Shell'!D16,"")</f>
        <v>Max</v>
      </c>
      <c r="F16" s="10" t="str" cm="1">
        <f t="array" ref="F16">_xlfn._xlws.FILTER(AnalysisResults!$G$2:$G$142,(AnalysisResults!$E$2:$E$142='Demog Shell'!$D16)*(AnalysisResults!$H$2:$H$142='Demog Shell'!$F$4),"")</f>
        <v>XX</v>
      </c>
      <c r="G16" s="10" t="str" cm="1">
        <f t="array" ref="G16">_xlfn._xlws.FILTER(AnalysisResults!$G$2:$G$142,(AnalysisResults!$E$2:$E$142='Demog Shell'!$D16)*(AnalysisResults!$H$2:$H$142='Demog Shell'!$F$4),"")</f>
        <v>XX</v>
      </c>
      <c r="H16" s="10" t="str" cm="1">
        <f t="array" ref="H16">_xlfn._xlws.FILTER(AnalysisResults!$G$2:$G$142,(AnalysisResults!$E$2:$E$142='Demog Shell'!$D16)*(AnalysisResults!$H$2:$H$142='Demog Shell'!$F$4),"")</f>
        <v>XX</v>
      </c>
    </row>
    <row r="17" spans="1:8" x14ac:dyDescent="0.45">
      <c r="D17" s="11"/>
      <c r="E17" s="9"/>
      <c r="F17" s="10"/>
      <c r="G17" s="10"/>
      <c r="H17" s="10"/>
    </row>
    <row r="18" spans="1:8" x14ac:dyDescent="0.45">
      <c r="A18" s="5" t="s">
        <v>49</v>
      </c>
      <c r="B18" s="9" t="str" cm="1">
        <f t="array" ref="B18">_xlfn.UNIQUE(_xlfn._xlws.FILTER(AnalysisGroupings!$C$2:$C$21,AnalysisGroupings!$B$2:$B$21='Demog Shell'!A18,""))</f>
        <v>Age Group</v>
      </c>
      <c r="D18" s="11" t="str" cm="1">
        <f t="array" ref="D18">_xlfn._xlws.FILTER(Analyses!$A$2:$A$11,(Analyses!$F$2:$F$11='Demog Shell'!A18)+(Analyses!$G$2:$G$11='Demog Shell'!A18)+(Analyses!$H$2:$H$11='Demog Shell'!A18),"")</f>
        <v>An03.2_AgeGrp_ByTrt</v>
      </c>
      <c r="E18" s="9"/>
      <c r="F18" s="10"/>
      <c r="G18" s="10"/>
      <c r="H18" s="10"/>
    </row>
    <row r="19" spans="1:8" x14ac:dyDescent="0.45">
      <c r="B19" s="11" t="str" cm="1">
        <f t="array" ref="B19:B22">_xlfn.TEXTBEFORE(_xlfn._xlws.SORT(_xlfn.UNIQUE(_xlfn._xlws.FILTER(AnalysisResults!J$2:J$142&amp;"|"&amp;AnalysisResults!E$2:E$142,AnalysisResults!$A$2:$A$142='Demog Shell'!D18,""))),"|")</f>
        <v>AnlsGrouping_03_AgeGp_1</v>
      </c>
      <c r="C19" s="9" t="str" cm="1">
        <f t="array" ref="C19">_xlfn._xlws.FILTER(AnalysisGroupings!$G$2:$G$21,AnalysisGroupings!$F$2:$F$21=B19,"")</f>
        <v>&lt; 65 years</v>
      </c>
      <c r="D19" s="11" t="str" cm="1">
        <f t="array" ref="D19:D22">_xlfn.TEXTAFTER(_xlfn._xlws.SORT(_xlfn.UNIQUE(_xlfn._xlws.FILTER(AnalysisResults!J$2:J$142&amp;"|"&amp;AnalysisResults!E$2:E$142,AnalysisResults!$A$2:$A$142='Demog Shell'!D18,""))),"|")</f>
        <v>Mth03.2_AgeGrp_ByTrt_%</v>
      </c>
      <c r="E19" s="9" t="str" cm="1">
        <f t="array" ref="E19">_xlfn._xlws.FILTER(AnalysisMethods!$H$2:$H$32,AnalysisMethods!$E$2:$E$32='Demog Shell'!D19,"")</f>
        <v>%</v>
      </c>
      <c r="F19" s="10" t="str" cm="1">
        <f t="array" ref="F19">_xlfn._xlws.FILTER(AnalysisResults!$G$2:$G$142,(AnalysisResults!$E$2:$E$142='Demog Shell'!$D19)*(AnalysisResults!$H$2:$H$142='Demog Shell'!$F$4)*((AnalysisResults!$H$2:$H$142='Demog Shell'!$B19)+(AnalysisResults!$J$2:$J$142='Demog Shell'!$B19)+(AnalysisResults!$L$2:$L$142='Demog Shell'!$B19)),"")</f>
        <v>( XX.X)</v>
      </c>
      <c r="G19" s="10" t="str" cm="1">
        <f t="array" ref="G19">_xlfn._xlws.FILTER(AnalysisResults!$G$2:$G$142,(AnalysisResults!$E$2:$E$142='Demog Shell'!$D19)*(AnalysisResults!$H$2:$H$142='Demog Shell'!$F$4)*((AnalysisResults!$H$2:$H$142='Demog Shell'!$B19)+(AnalysisResults!$J$2:$J$142='Demog Shell'!$B19)+(AnalysisResults!$L$2:$L$142='Demog Shell'!$B19)),"")</f>
        <v>( XX.X)</v>
      </c>
      <c r="H19" s="10" t="str" cm="1">
        <f t="array" ref="H19">_xlfn._xlws.FILTER(AnalysisResults!$G$2:$G$142,(AnalysisResults!$E$2:$E$142='Demog Shell'!$D19)*(AnalysisResults!$H$2:$H$142='Demog Shell'!$F$4)*((AnalysisResults!$H$2:$H$142='Demog Shell'!$B19)+(AnalysisResults!$J$2:$J$142='Demog Shell'!$B19)+(AnalysisResults!$L$2:$L$142='Demog Shell'!$B19)),"")</f>
        <v>( XX.X)</v>
      </c>
    </row>
    <row r="20" spans="1:8" x14ac:dyDescent="0.45">
      <c r="B20" s="11" t="str">
        <v>AnlsGrouping_03_AgeGp_1</v>
      </c>
      <c r="C20" s="9" t="str" cm="1">
        <f t="array" ref="C20">_xlfn._xlws.FILTER(AnalysisGroupings!$G$2:$G$21,AnalysisGroupings!$F$2:$F$21=B20,"")</f>
        <v>&lt; 65 years</v>
      </c>
      <c r="D20" s="11" t="str">
        <v>Mth03.2_AgeGrp_ByTrt_n</v>
      </c>
      <c r="E20" s="9" t="str" cm="1">
        <f t="array" ref="E20">_xlfn._xlws.FILTER(AnalysisMethods!$H$2:$H$32,AnalysisMethods!$E$2:$E$32='Demog Shell'!D20,"")</f>
        <v>n</v>
      </c>
      <c r="F20" s="10" t="str" cm="1">
        <f t="array" ref="F20">_xlfn._xlws.FILTER(AnalysisResults!$G$2:$G$142,(AnalysisResults!$E$2:$E$142='Demog Shell'!$D20)*(AnalysisResults!$H$2:$H$142='Demog Shell'!$F$4)*((AnalysisResults!$H$2:$H$142='Demog Shell'!$B20)+(AnalysisResults!$J$2:$J$142='Demog Shell'!$B20)+(AnalysisResults!$L$2:$L$142='Demog Shell'!$B20)),"")</f>
        <v>XX</v>
      </c>
      <c r="G20" s="10" t="str" cm="1">
        <f t="array" ref="G20">_xlfn._xlws.FILTER(AnalysisResults!$G$2:$G$142,(AnalysisResults!$E$2:$E$142='Demog Shell'!$D20)*(AnalysisResults!$H$2:$H$142='Demog Shell'!$F$4)*((AnalysisResults!$H$2:$H$142='Demog Shell'!$B20)+(AnalysisResults!$J$2:$J$142='Demog Shell'!$B20)+(AnalysisResults!$L$2:$L$142='Demog Shell'!$B20)),"")</f>
        <v>XX</v>
      </c>
      <c r="H20" s="10" t="str" cm="1">
        <f t="array" ref="H20">_xlfn._xlws.FILTER(AnalysisResults!$G$2:$G$142,(AnalysisResults!$E$2:$E$142='Demog Shell'!$D20)*(AnalysisResults!$H$2:$H$142='Demog Shell'!$F$4)*((AnalysisResults!$H$2:$H$142='Demog Shell'!$B20)+(AnalysisResults!$J$2:$J$142='Demog Shell'!$B20)+(AnalysisResults!$L$2:$L$142='Demog Shell'!$B20)),"")</f>
        <v>XX</v>
      </c>
    </row>
    <row r="21" spans="1:8" x14ac:dyDescent="0.45">
      <c r="B21" s="11" t="str">
        <v>AnlsGrouping_03_AgeGp_2</v>
      </c>
      <c r="C21" s="9" t="str" cm="1">
        <f t="array" ref="C21">_xlfn._xlws.FILTER(AnalysisGroupings!$G$2:$G$21,AnalysisGroupings!$F$2:$F$21=B21,"")</f>
        <v>≥ 65 years</v>
      </c>
      <c r="D21" s="11" t="str">
        <v>Mth03.2_AgeGrp_ByTrt_%</v>
      </c>
      <c r="E21" s="9" t="str" cm="1">
        <f t="array" ref="E21">_xlfn._xlws.FILTER(AnalysisMethods!$H$2:$H$32,AnalysisMethods!$E$2:$E$32='Demog Shell'!D21,"")</f>
        <v>%</v>
      </c>
      <c r="F21" s="10" t="str" cm="1">
        <f t="array" ref="F21">_xlfn._xlws.FILTER(AnalysisResults!$G$2:$G$142,(AnalysisResults!$E$2:$E$142='Demog Shell'!$D21)*(AnalysisResults!$H$2:$H$142='Demog Shell'!$F$4)*((AnalysisResults!$H$2:$H$142='Demog Shell'!$B21)+(AnalysisResults!$J$2:$J$142='Demog Shell'!$B21)+(AnalysisResults!$L$2:$L$142='Demog Shell'!$B21)),"")</f>
        <v>( XX.X)</v>
      </c>
      <c r="G21" s="10" t="str" cm="1">
        <f t="array" ref="G21">_xlfn._xlws.FILTER(AnalysisResults!$G$2:$G$142,(AnalysisResults!$E$2:$E$142='Demog Shell'!$D21)*(AnalysisResults!$H$2:$H$142='Demog Shell'!$F$4)*((AnalysisResults!$H$2:$H$142='Demog Shell'!$B21)+(AnalysisResults!$J$2:$J$142='Demog Shell'!$B21)+(AnalysisResults!$L$2:$L$142='Demog Shell'!$B21)),"")</f>
        <v>( XX.X)</v>
      </c>
      <c r="H21" s="10" t="str" cm="1">
        <f t="array" ref="H21">_xlfn._xlws.FILTER(AnalysisResults!$G$2:$G$142,(AnalysisResults!$E$2:$E$142='Demog Shell'!$D21)*(AnalysisResults!$H$2:$H$142='Demog Shell'!$F$4)*((AnalysisResults!$H$2:$H$142='Demog Shell'!$B21)+(AnalysisResults!$J$2:$J$142='Demog Shell'!$B21)+(AnalysisResults!$L$2:$L$142='Demog Shell'!$B21)),"")</f>
        <v>( XX.X)</v>
      </c>
    </row>
    <row r="22" spans="1:8" x14ac:dyDescent="0.45">
      <c r="B22" s="11" t="str">
        <v>AnlsGrouping_03_AgeGp_2</v>
      </c>
      <c r="C22" s="9" t="str" cm="1">
        <f t="array" ref="C22">_xlfn._xlws.FILTER(AnalysisGroupings!$G$2:$G$21,AnalysisGroupings!$F$2:$F$21=B22,"")</f>
        <v>≥ 65 years</v>
      </c>
      <c r="D22" s="11" t="str">
        <v>Mth03.2_AgeGrp_ByTrt_n</v>
      </c>
      <c r="E22" s="9" t="str" cm="1">
        <f t="array" ref="E22">_xlfn._xlws.FILTER(AnalysisMethods!$H$2:$H$32,AnalysisMethods!$E$2:$E$32='Demog Shell'!D22,"")</f>
        <v>n</v>
      </c>
      <c r="F22" s="10" t="str" cm="1">
        <f t="array" ref="F22">_xlfn._xlws.FILTER(AnalysisResults!$G$2:$G$142,(AnalysisResults!$E$2:$E$142='Demog Shell'!$D22)*(AnalysisResults!$H$2:$H$142='Demog Shell'!$F$4)*((AnalysisResults!$H$2:$H$142='Demog Shell'!$B22)+(AnalysisResults!$J$2:$J$142='Demog Shell'!$B22)+(AnalysisResults!$L$2:$L$142='Demog Shell'!$B22)),"")</f>
        <v>XX</v>
      </c>
      <c r="G22" s="10" t="str" cm="1">
        <f t="array" ref="G22">_xlfn._xlws.FILTER(AnalysisResults!$G$2:$G$142,(AnalysisResults!$E$2:$E$142='Demog Shell'!$D22)*(AnalysisResults!$H$2:$H$142='Demog Shell'!$F$4)*((AnalysisResults!$H$2:$H$142='Demog Shell'!$B22)+(AnalysisResults!$J$2:$J$142='Demog Shell'!$B22)+(AnalysisResults!$L$2:$L$142='Demog Shell'!$B22)),"")</f>
        <v>XX</v>
      </c>
      <c r="H22" s="10" t="str" cm="1">
        <f t="array" ref="H22">_xlfn._xlws.FILTER(AnalysisResults!$G$2:$G$142,(AnalysisResults!$E$2:$E$142='Demog Shell'!$D22)*(AnalysisResults!$H$2:$H$142='Demog Shell'!$F$4)*((AnalysisResults!$H$2:$H$142='Demog Shell'!$B22)+(AnalysisResults!$J$2:$J$142='Demog Shell'!$B22)+(AnalysisResults!$L$2:$L$142='Demog Shell'!$B22)),"")</f>
        <v>XX</v>
      </c>
    </row>
    <row r="23" spans="1:8" x14ac:dyDescent="0.45">
      <c r="C23" s="9"/>
      <c r="D23" s="11"/>
      <c r="E23" s="9"/>
      <c r="F23" s="10"/>
      <c r="G23" s="10"/>
      <c r="H23" s="10"/>
    </row>
    <row r="24" spans="1:8" x14ac:dyDescent="0.45">
      <c r="A24" s="5" t="s">
        <v>28</v>
      </c>
      <c r="B24" s="9" t="str" cm="1">
        <f t="array" ref="B24">_xlfn.UNIQUE(_xlfn._xlws.FILTER(AnalysisGroupings!$C$2:$C$21,AnalysisGroupings!$B$2:$B$21='Demog Shell'!A24,""))</f>
        <v>Gender</v>
      </c>
      <c r="C24" s="9"/>
      <c r="D24" s="11" t="str" cm="1">
        <f t="array" ref="D24">_xlfn._xlws.FILTER(Analyses!$A$2:$A$11,(Analyses!$F$2:$F$11='Demog Shell'!A24)+(Analyses!$G$2:$G$11='Demog Shell'!A24)+(Analyses!$H$2:$H$11='Demog Shell'!A24),"")</f>
        <v>An03.3_Sex_ByTrt</v>
      </c>
      <c r="E24" s="9"/>
      <c r="F24" s="10"/>
      <c r="G24" s="10"/>
      <c r="H24" s="10"/>
    </row>
    <row r="25" spans="1:8" x14ac:dyDescent="0.45">
      <c r="B25" s="11" t="str" cm="1">
        <f t="array" ref="B25:B28">_xlfn.TEXTBEFORE(_xlfn._xlws.SORT(_xlfn.UNIQUE(_xlfn._xlws.FILTER(AnalysisResults!J$2:J$142&amp;"|"&amp;AnalysisResults!E$2:E$142,AnalysisResults!$A$2:$A$142='Demog Shell'!D24,""))),"|")</f>
        <v>AnlsGrouping_01_Sex_1</v>
      </c>
      <c r="C25" s="9" t="str" cm="1">
        <f t="array" ref="C25">_xlfn._xlws.FILTER(AnalysisGroupings!$G$2:$G$21,AnalysisGroupings!$F$2:$F$21=B25,"")</f>
        <v>Male</v>
      </c>
      <c r="D25" s="11" t="str" cm="1">
        <f t="array" ref="D25:D28">_xlfn.TEXTAFTER(_xlfn._xlws.SORT(_xlfn.UNIQUE(_xlfn._xlws.FILTER(AnalysisResults!J$2:J$142&amp;"|"&amp;AnalysisResults!E$2:E$142,AnalysisResults!$A$2:$A$142='Demog Shell'!D24,""))),"|")</f>
        <v>Mth03.3_Sex_ByTrt_%</v>
      </c>
      <c r="E25" s="9" t="str" cm="1">
        <f t="array" ref="E25">_xlfn._xlws.FILTER(AnalysisMethods!$H$2:$H$32,AnalysisMethods!$E$2:$E$32='Demog Shell'!D25,"")</f>
        <v>%</v>
      </c>
      <c r="F25" s="10" t="str" cm="1">
        <f t="array" ref="F25">_xlfn._xlws.FILTER(AnalysisResults!$G$2:$G$142,(AnalysisResults!$E$2:$E$142='Demog Shell'!$D25)*(AnalysisResults!$H$2:$H$142='Demog Shell'!$F$4)*((AnalysisResults!$H$2:$H$142='Demog Shell'!$B25)+(AnalysisResults!$J$2:$J$142='Demog Shell'!$B25)+(AnalysisResults!$L$2:$L$142='Demog Shell'!$B25)),"")</f>
        <v>( XX.X)</v>
      </c>
      <c r="G25" s="10" t="str" cm="1">
        <f t="array" ref="G25">_xlfn._xlws.FILTER(AnalysisResults!$G$2:$G$142,(AnalysisResults!$E$2:$E$142='Demog Shell'!$D25)*(AnalysisResults!$H$2:$H$142='Demog Shell'!$F$4)*((AnalysisResults!$H$2:$H$142='Demog Shell'!$B25)+(AnalysisResults!$J$2:$J$142='Demog Shell'!$B25)+(AnalysisResults!$L$2:$L$142='Demog Shell'!$B25)),"")</f>
        <v>( XX.X)</v>
      </c>
      <c r="H25" s="10" t="str" cm="1">
        <f t="array" ref="H25">_xlfn._xlws.FILTER(AnalysisResults!$G$2:$G$142,(AnalysisResults!$E$2:$E$142='Demog Shell'!$D25)*(AnalysisResults!$H$2:$H$142='Demog Shell'!$F$4)*((AnalysisResults!$H$2:$H$142='Demog Shell'!$B25)+(AnalysisResults!$J$2:$J$142='Demog Shell'!$B25)+(AnalysisResults!$L$2:$L$142='Demog Shell'!$B25)),"")</f>
        <v>( XX.X)</v>
      </c>
    </row>
    <row r="26" spans="1:8" x14ac:dyDescent="0.45">
      <c r="B26" s="11" t="str">
        <v>AnlsGrouping_01_Sex_1</v>
      </c>
      <c r="C26" s="9" t="str" cm="1">
        <f t="array" ref="C26">_xlfn._xlws.FILTER(AnalysisGroupings!$G$2:$G$21,AnalysisGroupings!$F$2:$F$21=B26,"")</f>
        <v>Male</v>
      </c>
      <c r="D26" s="11" t="str">
        <v>Mth03.3_Sex_ByTrt_n</v>
      </c>
      <c r="E26" s="9" t="str" cm="1">
        <f t="array" ref="E26">_xlfn._xlws.FILTER(AnalysisMethods!$H$2:$H$32,AnalysisMethods!$E$2:$E$32='Demog Shell'!D26,"")</f>
        <v>n</v>
      </c>
      <c r="F26" s="10" t="str" cm="1">
        <f t="array" ref="F26">_xlfn._xlws.FILTER(AnalysisResults!$G$2:$G$142,(AnalysisResults!$E$2:$E$142='Demog Shell'!$D26)*(AnalysisResults!$H$2:$H$142='Demog Shell'!$F$4)*((AnalysisResults!$H$2:$H$142='Demog Shell'!$B26)+(AnalysisResults!$J$2:$J$142='Demog Shell'!$B26)+(AnalysisResults!$L$2:$L$142='Demog Shell'!$B26)),"")</f>
        <v>XX</v>
      </c>
      <c r="G26" s="10" t="str" cm="1">
        <f t="array" ref="G26">_xlfn._xlws.FILTER(AnalysisResults!$G$2:$G$142,(AnalysisResults!$E$2:$E$142='Demog Shell'!$D26)*(AnalysisResults!$H$2:$H$142='Demog Shell'!$F$4)*((AnalysisResults!$H$2:$H$142='Demog Shell'!$B26)+(AnalysisResults!$J$2:$J$142='Demog Shell'!$B26)+(AnalysisResults!$L$2:$L$142='Demog Shell'!$B26)),"")</f>
        <v>XX</v>
      </c>
      <c r="H26" s="10" t="str" cm="1">
        <f t="array" ref="H26">_xlfn._xlws.FILTER(AnalysisResults!$G$2:$G$142,(AnalysisResults!$E$2:$E$142='Demog Shell'!$D26)*(AnalysisResults!$H$2:$H$142='Demog Shell'!$F$4)*((AnalysisResults!$H$2:$H$142='Demog Shell'!$B26)+(AnalysisResults!$J$2:$J$142='Demog Shell'!$B26)+(AnalysisResults!$L$2:$L$142='Demog Shell'!$B26)),"")</f>
        <v>XX</v>
      </c>
    </row>
    <row r="27" spans="1:8" x14ac:dyDescent="0.45">
      <c r="B27" s="11" t="str">
        <v>AnlsGrouping_01_Sex_2</v>
      </c>
      <c r="C27" s="9" t="str" cm="1">
        <f t="array" ref="C27">_xlfn._xlws.FILTER(AnalysisGroupings!$G$2:$G$21,AnalysisGroupings!$F$2:$F$21=B27,"")</f>
        <v>Female</v>
      </c>
      <c r="D27" s="11" t="str">
        <v>Mth03.3_Sex_ByTrt_%</v>
      </c>
      <c r="E27" s="9" t="str" cm="1">
        <f t="array" ref="E27">_xlfn._xlws.FILTER(AnalysisMethods!$H$2:$H$32,AnalysisMethods!$E$2:$E$32='Demog Shell'!D27,"")</f>
        <v>%</v>
      </c>
      <c r="F27" s="10" t="str" cm="1">
        <f t="array" ref="F27">_xlfn._xlws.FILTER(AnalysisResults!$G$2:$G$142,(AnalysisResults!$E$2:$E$142='Demog Shell'!$D27)*(AnalysisResults!$H$2:$H$142='Demog Shell'!$F$4)*((AnalysisResults!$H$2:$H$142='Demog Shell'!$B27)+(AnalysisResults!$J$2:$J$142='Demog Shell'!$B27)+(AnalysisResults!$L$2:$L$142='Demog Shell'!$B27)),"")</f>
        <v>( XX.X)</v>
      </c>
      <c r="G27" s="10" t="str" cm="1">
        <f t="array" ref="G27">_xlfn._xlws.FILTER(AnalysisResults!$G$2:$G$142,(AnalysisResults!$E$2:$E$142='Demog Shell'!$D27)*(AnalysisResults!$H$2:$H$142='Demog Shell'!$F$4)*((AnalysisResults!$H$2:$H$142='Demog Shell'!$B27)+(AnalysisResults!$J$2:$J$142='Demog Shell'!$B27)+(AnalysisResults!$L$2:$L$142='Demog Shell'!$B27)),"")</f>
        <v>( XX.X)</v>
      </c>
      <c r="H27" s="10" t="str" cm="1">
        <f t="array" ref="H27">_xlfn._xlws.FILTER(AnalysisResults!$G$2:$G$142,(AnalysisResults!$E$2:$E$142='Demog Shell'!$D27)*(AnalysisResults!$H$2:$H$142='Demog Shell'!$F$4)*((AnalysisResults!$H$2:$H$142='Demog Shell'!$B27)+(AnalysisResults!$J$2:$J$142='Demog Shell'!$B27)+(AnalysisResults!$L$2:$L$142='Demog Shell'!$B27)),"")</f>
        <v>( XX.X)</v>
      </c>
    </row>
    <row r="28" spans="1:8" x14ac:dyDescent="0.45">
      <c r="B28" s="11" t="str">
        <v>AnlsGrouping_01_Sex_2</v>
      </c>
      <c r="C28" s="9" t="str" cm="1">
        <f t="array" ref="C28">_xlfn._xlws.FILTER(AnalysisGroupings!$G$2:$G$21,AnalysisGroupings!$F$2:$F$21=B28,"")</f>
        <v>Female</v>
      </c>
      <c r="D28" s="11" t="str">
        <v>Mth03.3_Sex_ByTrt_n</v>
      </c>
      <c r="E28" s="9" t="str" cm="1">
        <f t="array" ref="E28">_xlfn._xlws.FILTER(AnalysisMethods!$H$2:$H$32,AnalysisMethods!$E$2:$E$32='Demog Shell'!D28,"")</f>
        <v>n</v>
      </c>
      <c r="F28" s="10" t="str" cm="1">
        <f t="array" ref="F28">_xlfn._xlws.FILTER(AnalysisResults!$G$2:$G$142,(AnalysisResults!$E$2:$E$142='Demog Shell'!$D28)*(AnalysisResults!$H$2:$H$142='Demog Shell'!$F$4)*((AnalysisResults!$H$2:$H$142='Demog Shell'!$B28)+(AnalysisResults!$J$2:$J$142='Demog Shell'!$B28)+(AnalysisResults!$L$2:$L$142='Demog Shell'!$B28)),"")</f>
        <v>XX</v>
      </c>
      <c r="G28" s="10" t="str" cm="1">
        <f t="array" ref="G28">_xlfn._xlws.FILTER(AnalysisResults!$G$2:$G$142,(AnalysisResults!$E$2:$E$142='Demog Shell'!$D28)*(AnalysisResults!$H$2:$H$142='Demog Shell'!$F$4)*((AnalysisResults!$H$2:$H$142='Demog Shell'!$B28)+(AnalysisResults!$J$2:$J$142='Demog Shell'!$B28)+(AnalysisResults!$L$2:$L$142='Demog Shell'!$B28)),"")</f>
        <v>XX</v>
      </c>
      <c r="H28" s="10" t="str" cm="1">
        <f t="array" ref="H28">_xlfn._xlws.FILTER(AnalysisResults!$G$2:$G$142,(AnalysisResults!$E$2:$E$142='Demog Shell'!$D28)*(AnalysisResults!$H$2:$H$142='Demog Shell'!$F$4)*((AnalysisResults!$H$2:$H$142='Demog Shell'!$B28)+(AnalysisResults!$J$2:$J$142='Demog Shell'!$B28)+(AnalysisResults!$L$2:$L$142='Demog Shell'!$B28)),"")</f>
        <v>XX</v>
      </c>
    </row>
    <row r="29" spans="1:8" x14ac:dyDescent="0.45">
      <c r="C29" s="9"/>
      <c r="D29" s="11"/>
      <c r="E29" s="9"/>
      <c r="F29" s="10"/>
      <c r="G29" s="10"/>
      <c r="H29" s="10"/>
    </row>
    <row r="30" spans="1:8" x14ac:dyDescent="0.45">
      <c r="A30" s="5" t="s">
        <v>98</v>
      </c>
      <c r="B30" s="9" t="str" cm="1">
        <f t="array" ref="B30">_xlfn.UNIQUE(_xlfn._xlws.FILTER(AnalysisGroupings!$C$2:$C$21,AnalysisGroupings!$B$2:$B$21='Demog Shell'!A30,""))</f>
        <v>Ethnicity</v>
      </c>
      <c r="C30" s="9"/>
      <c r="D30" s="11" t="str" cm="1">
        <f t="array" ref="D30">_xlfn._xlws.FILTER(Analyses!$A$2:$A$11,(Analyses!$F$2:$F$11='Demog Shell'!A30)+(Analyses!$G$2:$G$11='Demog Shell'!A30)+(Analyses!$H$2:$H$11='Demog Shell'!A30),"")</f>
        <v>An03.4_Ethnic_ByTrt</v>
      </c>
      <c r="E30" s="9"/>
      <c r="F30" s="10"/>
      <c r="G30" s="10"/>
      <c r="H30" s="10"/>
    </row>
    <row r="31" spans="1:8" x14ac:dyDescent="0.45">
      <c r="B31" s="11" t="str" cm="1">
        <f t="array" ref="B31:B34">_xlfn.TEXTBEFORE(_xlfn._xlws.SORT(_xlfn.UNIQUE(_xlfn._xlws.FILTER(AnalysisResults!J$2:J$142&amp;"|"&amp;AnalysisResults!E$2:E$142,AnalysisResults!$A$2:$A$142='Demog Shell'!D30,""))),"|")</f>
        <v>AnlsGrouping_05_Ethnic_1</v>
      </c>
      <c r="C31" s="9" t="str" cm="1">
        <f t="array" ref="C31">_xlfn._xlws.FILTER(AnalysisGroupings!$G$2:$G$21,AnalysisGroupings!$F$2:$F$21=B31,"")</f>
        <v>Hispanic or Latino</v>
      </c>
      <c r="D31" s="11" t="str" cm="1">
        <f t="array" ref="D31:D34">_xlfn.TEXTAFTER(_xlfn._xlws.SORT(_xlfn.UNIQUE(_xlfn._xlws.FILTER(AnalysisResults!J$2:J$142&amp;"|"&amp;AnalysisResults!E$2:E$142,AnalysisResults!$A$2:$A$142='Demog Shell'!D30,""))),"|")</f>
        <v>Mth03.4_Ethnic_ByTrt_%</v>
      </c>
      <c r="E31" s="9" t="str" cm="1">
        <f t="array" ref="E31">_xlfn._xlws.FILTER(AnalysisMethods!$H$2:$H$32,AnalysisMethods!$E$2:$E$32='Demog Shell'!D31,"")</f>
        <v>%</v>
      </c>
      <c r="F31" s="10" t="str" cm="1">
        <f t="array" ref="F31">_xlfn._xlws.FILTER(AnalysisResults!$G$2:$G$142,(AnalysisResults!$E$2:$E$142='Demog Shell'!$D31)*(AnalysisResults!$H$2:$H$142='Demog Shell'!$F$4)*((AnalysisResults!$H$2:$H$142='Demog Shell'!$B31)+(AnalysisResults!$J$2:$J$142='Demog Shell'!$B31)+(AnalysisResults!$L$2:$L$142='Demog Shell'!$B31)),"")</f>
        <v>( XX.X)</v>
      </c>
      <c r="G31" s="10" t="str" cm="1">
        <f t="array" ref="G31">_xlfn._xlws.FILTER(AnalysisResults!$G$2:$G$142,(AnalysisResults!$E$2:$E$142='Demog Shell'!$D31)*(AnalysisResults!$H$2:$H$142='Demog Shell'!$F$4)*((AnalysisResults!$H$2:$H$142='Demog Shell'!$B31)+(AnalysisResults!$J$2:$J$142='Demog Shell'!$B31)+(AnalysisResults!$L$2:$L$142='Demog Shell'!$B31)),"")</f>
        <v>( XX.X)</v>
      </c>
      <c r="H31" s="10" t="str" cm="1">
        <f t="array" ref="H31">_xlfn._xlws.FILTER(AnalysisResults!$G$2:$G$142,(AnalysisResults!$E$2:$E$142='Demog Shell'!$D31)*(AnalysisResults!$H$2:$H$142='Demog Shell'!$F$4)*((AnalysisResults!$H$2:$H$142='Demog Shell'!$B31)+(AnalysisResults!$J$2:$J$142='Demog Shell'!$B31)+(AnalysisResults!$L$2:$L$142='Demog Shell'!$B31)),"")</f>
        <v>( XX.X)</v>
      </c>
    </row>
    <row r="32" spans="1:8" x14ac:dyDescent="0.45">
      <c r="B32" s="11" t="str">
        <v>AnlsGrouping_05_Ethnic_1</v>
      </c>
      <c r="C32" s="9" t="str" cm="1">
        <f t="array" ref="C32">_xlfn._xlws.FILTER(AnalysisGroupings!$G$2:$G$21,AnalysisGroupings!$F$2:$F$21=B32,"")</f>
        <v>Hispanic or Latino</v>
      </c>
      <c r="D32" s="11" t="str">
        <v>Mth03.4_Ethnic_ByTrt_n</v>
      </c>
      <c r="E32" s="9" t="str" cm="1">
        <f t="array" ref="E32">_xlfn._xlws.FILTER(AnalysisMethods!$H$2:$H$32,AnalysisMethods!$E$2:$E$32='Demog Shell'!D32,"")</f>
        <v>n</v>
      </c>
      <c r="F32" s="10" t="str" cm="1">
        <f t="array" ref="F32">_xlfn._xlws.FILTER(AnalysisResults!$G$2:$G$142,(AnalysisResults!$E$2:$E$142='Demog Shell'!$D32)*(AnalysisResults!$H$2:$H$142='Demog Shell'!$F$4)*((AnalysisResults!$H$2:$H$142='Demog Shell'!$B32)+(AnalysisResults!$J$2:$J$142='Demog Shell'!$B32)+(AnalysisResults!$L$2:$L$142='Demog Shell'!$B32)),"")</f>
        <v>XX</v>
      </c>
      <c r="G32" s="10" t="str" cm="1">
        <f t="array" ref="G32">_xlfn._xlws.FILTER(AnalysisResults!$G$2:$G$142,(AnalysisResults!$E$2:$E$142='Demog Shell'!$D32)*(AnalysisResults!$H$2:$H$142='Demog Shell'!$F$4)*((AnalysisResults!$H$2:$H$142='Demog Shell'!$B32)+(AnalysisResults!$J$2:$J$142='Demog Shell'!$B32)+(AnalysisResults!$L$2:$L$142='Demog Shell'!$B32)),"")</f>
        <v>XX</v>
      </c>
      <c r="H32" s="10" t="str" cm="1">
        <f t="array" ref="H32">_xlfn._xlws.FILTER(AnalysisResults!$G$2:$G$142,(AnalysisResults!$E$2:$E$142='Demog Shell'!$D32)*(AnalysisResults!$H$2:$H$142='Demog Shell'!$F$4)*((AnalysisResults!$H$2:$H$142='Demog Shell'!$B32)+(AnalysisResults!$J$2:$J$142='Demog Shell'!$B32)+(AnalysisResults!$L$2:$L$142='Demog Shell'!$B32)),"")</f>
        <v>XX</v>
      </c>
    </row>
    <row r="33" spans="1:8" x14ac:dyDescent="0.45">
      <c r="B33" s="11" t="str">
        <v>AnlsGrouping_05_Ethnic_2</v>
      </c>
      <c r="C33" s="9" t="str" cm="1">
        <f t="array" ref="C33">_xlfn._xlws.FILTER(AnalysisGroupings!$G$2:$G$21,AnalysisGroupings!$F$2:$F$21=B33,"")</f>
        <v>Not Hispanic or Latino</v>
      </c>
      <c r="D33" s="11" t="str">
        <v>Mth03.4_Ethnic_ByTrt_%</v>
      </c>
      <c r="E33" s="9" t="str" cm="1">
        <f t="array" ref="E33">_xlfn._xlws.FILTER(AnalysisMethods!$H$2:$H$32,AnalysisMethods!$E$2:$E$32='Demog Shell'!D33,"")</f>
        <v>%</v>
      </c>
      <c r="F33" s="10" t="str" cm="1">
        <f t="array" ref="F33">_xlfn._xlws.FILTER(AnalysisResults!$G$2:$G$142,(AnalysisResults!$E$2:$E$142='Demog Shell'!$D33)*(AnalysisResults!$H$2:$H$142='Demog Shell'!$F$4)*((AnalysisResults!$H$2:$H$142='Demog Shell'!$B33)+(AnalysisResults!$J$2:$J$142='Demog Shell'!$B33)+(AnalysisResults!$L$2:$L$142='Demog Shell'!$B33)),"")</f>
        <v>( XX.X)</v>
      </c>
      <c r="G33" s="10" t="str" cm="1">
        <f t="array" ref="G33">_xlfn._xlws.FILTER(AnalysisResults!$G$2:$G$142,(AnalysisResults!$E$2:$E$142='Demog Shell'!$D33)*(AnalysisResults!$H$2:$H$142='Demog Shell'!$F$4)*((AnalysisResults!$H$2:$H$142='Demog Shell'!$B33)+(AnalysisResults!$J$2:$J$142='Demog Shell'!$B33)+(AnalysisResults!$L$2:$L$142='Demog Shell'!$B33)),"")</f>
        <v>( XX.X)</v>
      </c>
      <c r="H33" s="10" t="str" cm="1">
        <f t="array" ref="H33">_xlfn._xlws.FILTER(AnalysisResults!$G$2:$G$142,(AnalysisResults!$E$2:$E$142='Demog Shell'!$D33)*(AnalysisResults!$H$2:$H$142='Demog Shell'!$F$4)*((AnalysisResults!$H$2:$H$142='Demog Shell'!$B33)+(AnalysisResults!$J$2:$J$142='Demog Shell'!$B33)+(AnalysisResults!$L$2:$L$142='Demog Shell'!$B33)),"")</f>
        <v>( XX.X)</v>
      </c>
    </row>
    <row r="34" spans="1:8" x14ac:dyDescent="0.45">
      <c r="B34" s="11" t="str">
        <v>AnlsGrouping_05_Ethnic_2</v>
      </c>
      <c r="C34" s="9" t="str" cm="1">
        <f t="array" ref="C34">_xlfn._xlws.FILTER(AnalysisGroupings!$G$2:$G$21,AnalysisGroupings!$F$2:$F$21=B34,"")</f>
        <v>Not Hispanic or Latino</v>
      </c>
      <c r="D34" s="11" t="str">
        <v>Mth03.4_Ethnic_ByTrt_n</v>
      </c>
      <c r="E34" s="9" t="str" cm="1">
        <f t="array" ref="E34">_xlfn._xlws.FILTER(AnalysisMethods!$H$2:$H$32,AnalysisMethods!$E$2:$E$32='Demog Shell'!D34,"")</f>
        <v>n</v>
      </c>
      <c r="F34" s="10" t="str" cm="1">
        <f t="array" ref="F34">_xlfn._xlws.FILTER(AnalysisResults!$G$2:$G$142,(AnalysisResults!$E$2:$E$142='Demog Shell'!$D34)*(AnalysisResults!$H$2:$H$142='Demog Shell'!$F$4)*((AnalysisResults!$H$2:$H$142='Demog Shell'!$B34)+(AnalysisResults!$J$2:$J$142='Demog Shell'!$B34)+(AnalysisResults!$L$2:$L$142='Demog Shell'!$B34)),"")</f>
        <v>XX</v>
      </c>
      <c r="G34" s="10" t="str" cm="1">
        <f t="array" ref="G34">_xlfn._xlws.FILTER(AnalysisResults!$G$2:$G$142,(AnalysisResults!$E$2:$E$142='Demog Shell'!$D34)*(AnalysisResults!$H$2:$H$142='Demog Shell'!$F$4)*((AnalysisResults!$H$2:$H$142='Demog Shell'!$B34)+(AnalysisResults!$J$2:$J$142='Demog Shell'!$B34)+(AnalysisResults!$L$2:$L$142='Demog Shell'!$B34)),"")</f>
        <v>XX</v>
      </c>
      <c r="H34" s="10" t="str" cm="1">
        <f t="array" ref="H34">_xlfn._xlws.FILTER(AnalysisResults!$G$2:$G$142,(AnalysisResults!$E$2:$E$142='Demog Shell'!$D34)*(AnalysisResults!$H$2:$H$142='Demog Shell'!$F$4)*((AnalysisResults!$H$2:$H$142='Demog Shell'!$B34)+(AnalysisResults!$J$2:$J$142='Demog Shell'!$B34)+(AnalysisResults!$L$2:$L$142='Demog Shell'!$B34)),"")</f>
        <v>XX</v>
      </c>
    </row>
    <row r="35" spans="1:8" x14ac:dyDescent="0.45">
      <c r="C35" s="9"/>
      <c r="D35" s="11"/>
      <c r="E35" s="9"/>
      <c r="F35" s="10"/>
      <c r="G35" s="10"/>
      <c r="H35" s="10"/>
    </row>
    <row r="36" spans="1:8" x14ac:dyDescent="0.45">
      <c r="A36" s="5" t="s">
        <v>50</v>
      </c>
      <c r="B36" s="9" t="str" cm="1">
        <f t="array" ref="B36">_xlfn.UNIQUE(_xlfn._xlws.FILTER(AnalysisGroupings!$C$2:$C$21,AnalysisGroupings!$B$2:$B$21='Demog Shell'!A36,""))</f>
        <v>Primary Race</v>
      </c>
      <c r="C36" s="9"/>
      <c r="D36" s="11" t="str" cm="1">
        <f t="array" ref="D36">_xlfn._xlws.FILTER(Analyses!$A$2:$A$11,(Analyses!$F$2:$F$11='Demog Shell'!A36)+(Analyses!$G$2:$G$11='Demog Shell'!A36)+(Analyses!$H$2:$H$11='Demog Shell'!A36),"")</f>
        <v>An03.5_Race_ByTrt</v>
      </c>
      <c r="E36" s="9"/>
      <c r="F36" s="10"/>
      <c r="G36" s="10"/>
      <c r="H36" s="10"/>
    </row>
    <row r="37" spans="1:8" x14ac:dyDescent="0.45">
      <c r="B37" s="11" t="str" cm="1">
        <f t="array" ref="B37:B54">_xlfn.TEXTBEFORE(_xlfn._xlws.SORT(_xlfn.UNIQUE(_xlfn._xlws.FILTER(AnalysisResults!J$2:J$142&amp;"|"&amp;AnalysisResults!E$2:E$142,AnalysisResults!$A$2:$A$142='Demog Shell'!D36,""))),"|")</f>
        <v>AnlsGrouping_04_Race_1</v>
      </c>
      <c r="C37" s="9" t="str" cm="1">
        <f t="array" ref="C37">_xlfn._xlws.FILTER(AnalysisGroupings!$G$2:$G$21,AnalysisGroupings!$F$2:$F$21=B37,"")</f>
        <v>American Indian or Alaska Native</v>
      </c>
      <c r="D37" s="11" t="str" cm="1">
        <f t="array" ref="D37:D54">_xlfn.TEXTAFTER(_xlfn._xlws.SORT(_xlfn.UNIQUE(_xlfn._xlws.FILTER(AnalysisResults!J$2:J$142&amp;"|"&amp;AnalysisResults!E$2:E$142,AnalysisResults!$A$2:$A$142='Demog Shell'!D36,""))),"|")</f>
        <v>Mth03.5_Race_ByTrt_%</v>
      </c>
      <c r="E37" s="9" t="str" cm="1">
        <f t="array" ref="E37">_xlfn._xlws.FILTER(AnalysisMethods!$H$2:$H$32,AnalysisMethods!$E$2:$E$32='Demog Shell'!D37,"")</f>
        <v>%</v>
      </c>
      <c r="F37" s="10" t="str" cm="1">
        <f t="array" ref="F37">_xlfn._xlws.FILTER(AnalysisResults!$G$2:$G$142,(AnalysisResults!$E$2:$E$142='Demog Shell'!$D37)*(AnalysisResults!$H$2:$H$142='Demog Shell'!$F$4)*((AnalysisResults!$H$2:$H$142='Demog Shell'!$B37)+(AnalysisResults!$J$2:$J$142='Demog Shell'!$B37)+(AnalysisResults!$L$2:$L$142='Demog Shell'!$B37)),"")</f>
        <v>( XX.X)</v>
      </c>
      <c r="G37" s="10" t="str" cm="1">
        <f t="array" ref="G37">_xlfn._xlws.FILTER(AnalysisResults!$G$2:$G$142,(AnalysisResults!$E$2:$E$142='Demog Shell'!$D37)*(AnalysisResults!$H$2:$H$142='Demog Shell'!$F$4)*((AnalysisResults!$H$2:$H$142='Demog Shell'!$B37)+(AnalysisResults!$J$2:$J$142='Demog Shell'!$B37)+(AnalysisResults!$L$2:$L$142='Demog Shell'!$B37)),"")</f>
        <v>( XX.X)</v>
      </c>
      <c r="H37" s="10" t="str" cm="1">
        <f t="array" ref="H37">_xlfn._xlws.FILTER(AnalysisResults!$G$2:$G$142,(AnalysisResults!$E$2:$E$142='Demog Shell'!$D37)*(AnalysisResults!$H$2:$H$142='Demog Shell'!$F$4)*((AnalysisResults!$H$2:$H$142='Demog Shell'!$B37)+(AnalysisResults!$J$2:$J$142='Demog Shell'!$B37)+(AnalysisResults!$L$2:$L$142='Demog Shell'!$B37)),"")</f>
        <v>( XX.X)</v>
      </c>
    </row>
    <row r="38" spans="1:8" x14ac:dyDescent="0.45">
      <c r="B38" s="11" t="str">
        <v>AnlsGrouping_04_Race_1</v>
      </c>
      <c r="C38" s="9" t="str" cm="1">
        <f t="array" ref="C38">_xlfn._xlws.FILTER(AnalysisGroupings!$G$2:$G$21,AnalysisGroupings!$F$2:$F$21=B38,"")</f>
        <v>American Indian or Alaska Native</v>
      </c>
      <c r="D38" s="11" t="str">
        <v>Mth03.5_Race_ByTrt_n</v>
      </c>
      <c r="E38" s="9" t="str" cm="1">
        <f t="array" ref="E38">_xlfn._xlws.FILTER(AnalysisMethods!$H$2:$H$32,AnalysisMethods!$E$2:$E$32='Demog Shell'!D38,"")</f>
        <v>n</v>
      </c>
      <c r="F38" s="10" t="str" cm="1">
        <f t="array" ref="F38">_xlfn._xlws.FILTER(AnalysisResults!$G$2:$G$142,(AnalysisResults!$E$2:$E$142='Demog Shell'!$D38)*(AnalysisResults!$H$2:$H$142='Demog Shell'!$F$4)*((AnalysisResults!$H$2:$H$142='Demog Shell'!$B38)+(AnalysisResults!$J$2:$J$142='Demog Shell'!$B38)+(AnalysisResults!$L$2:$L$142='Demog Shell'!$B38)),"")</f>
        <v>XX</v>
      </c>
      <c r="G38" s="10" t="str" cm="1">
        <f t="array" ref="G38">_xlfn._xlws.FILTER(AnalysisResults!$G$2:$G$142,(AnalysisResults!$E$2:$E$142='Demog Shell'!$D38)*(AnalysisResults!$H$2:$H$142='Demog Shell'!$F$4)*((AnalysisResults!$H$2:$H$142='Demog Shell'!$B38)+(AnalysisResults!$J$2:$J$142='Demog Shell'!$B38)+(AnalysisResults!$L$2:$L$142='Demog Shell'!$B38)),"")</f>
        <v>XX</v>
      </c>
      <c r="H38" s="10" t="str" cm="1">
        <f t="array" ref="H38">_xlfn._xlws.FILTER(AnalysisResults!$G$2:$G$142,(AnalysisResults!$E$2:$E$142='Demog Shell'!$D38)*(AnalysisResults!$H$2:$H$142='Demog Shell'!$F$4)*((AnalysisResults!$H$2:$H$142='Demog Shell'!$B38)+(AnalysisResults!$J$2:$J$142='Demog Shell'!$B38)+(AnalysisResults!$L$2:$L$142='Demog Shell'!$B38)),"")</f>
        <v>XX</v>
      </c>
    </row>
    <row r="39" spans="1:8" x14ac:dyDescent="0.45">
      <c r="B39" s="11" t="str">
        <v>AnlsGrouping_04_Race_2</v>
      </c>
      <c r="C39" s="9" t="str" cm="1">
        <f t="array" ref="C39">_xlfn._xlws.FILTER(AnalysisGroupings!$G$2:$G$21,AnalysisGroupings!$F$2:$F$21=B39,"")</f>
        <v>Asian</v>
      </c>
      <c r="D39" s="11" t="str">
        <v>Mth03.5_Race_ByTrt_%</v>
      </c>
      <c r="E39" s="9" t="str" cm="1">
        <f t="array" ref="E39">_xlfn._xlws.FILTER(AnalysisMethods!$H$2:$H$32,AnalysisMethods!$E$2:$E$32='Demog Shell'!D39,"")</f>
        <v>%</v>
      </c>
      <c r="F39" s="10" t="str" cm="1">
        <f t="array" ref="F39">_xlfn._xlws.FILTER(AnalysisResults!$G$2:$G$142,(AnalysisResults!$E$2:$E$142='Demog Shell'!$D39)*(AnalysisResults!$H$2:$H$142='Demog Shell'!$F$4)*((AnalysisResults!$H$2:$H$142='Demog Shell'!$B39)+(AnalysisResults!$J$2:$J$142='Demog Shell'!$B39)+(AnalysisResults!$L$2:$L$142='Demog Shell'!$B39)),"")</f>
        <v>( XX.X)</v>
      </c>
      <c r="G39" s="10" t="str" cm="1">
        <f t="array" ref="G39">_xlfn._xlws.FILTER(AnalysisResults!$G$2:$G$142,(AnalysisResults!$E$2:$E$142='Demog Shell'!$D39)*(AnalysisResults!$H$2:$H$142='Demog Shell'!$F$4)*((AnalysisResults!$H$2:$H$142='Demog Shell'!$B39)+(AnalysisResults!$J$2:$J$142='Demog Shell'!$B39)+(AnalysisResults!$L$2:$L$142='Demog Shell'!$B39)),"")</f>
        <v>( XX.X)</v>
      </c>
      <c r="H39" s="10" t="str" cm="1">
        <f t="array" ref="H39">_xlfn._xlws.FILTER(AnalysisResults!$G$2:$G$142,(AnalysisResults!$E$2:$E$142='Demog Shell'!$D39)*(AnalysisResults!$H$2:$H$142='Demog Shell'!$F$4)*((AnalysisResults!$H$2:$H$142='Demog Shell'!$B39)+(AnalysisResults!$J$2:$J$142='Demog Shell'!$B39)+(AnalysisResults!$L$2:$L$142='Demog Shell'!$B39)),"")</f>
        <v>( XX.X)</v>
      </c>
    </row>
    <row r="40" spans="1:8" x14ac:dyDescent="0.45">
      <c r="B40" s="11" t="str">
        <v>AnlsGrouping_04_Race_2</v>
      </c>
      <c r="C40" s="9" t="str" cm="1">
        <f t="array" ref="C40">_xlfn._xlws.FILTER(AnalysisGroupings!$G$2:$G$21,AnalysisGroupings!$F$2:$F$21=B40,"")</f>
        <v>Asian</v>
      </c>
      <c r="D40" s="11" t="str">
        <v>Mth03.5_Race_ByTrt_n</v>
      </c>
      <c r="E40" s="9" t="str" cm="1">
        <f t="array" ref="E40">_xlfn._xlws.FILTER(AnalysisMethods!$H$2:$H$32,AnalysisMethods!$E$2:$E$32='Demog Shell'!D40,"")</f>
        <v>n</v>
      </c>
      <c r="F40" s="10" t="str" cm="1">
        <f t="array" ref="F40">_xlfn._xlws.FILTER(AnalysisResults!$G$2:$G$142,(AnalysisResults!$E$2:$E$142='Demog Shell'!$D40)*(AnalysisResults!$H$2:$H$142='Demog Shell'!$F$4)*((AnalysisResults!$H$2:$H$142='Demog Shell'!$B40)+(AnalysisResults!$J$2:$J$142='Demog Shell'!$B40)+(AnalysisResults!$L$2:$L$142='Demog Shell'!$B40)),"")</f>
        <v>XX</v>
      </c>
      <c r="G40" s="10" t="str" cm="1">
        <f t="array" ref="G40">_xlfn._xlws.FILTER(AnalysisResults!$G$2:$G$142,(AnalysisResults!$E$2:$E$142='Demog Shell'!$D40)*(AnalysisResults!$H$2:$H$142='Demog Shell'!$F$4)*((AnalysisResults!$H$2:$H$142='Demog Shell'!$B40)+(AnalysisResults!$J$2:$J$142='Demog Shell'!$B40)+(AnalysisResults!$L$2:$L$142='Demog Shell'!$B40)),"")</f>
        <v>XX</v>
      </c>
      <c r="H40" s="10" t="str" cm="1">
        <f t="array" ref="H40">_xlfn._xlws.FILTER(AnalysisResults!$G$2:$G$142,(AnalysisResults!$E$2:$E$142='Demog Shell'!$D40)*(AnalysisResults!$H$2:$H$142='Demog Shell'!$F$4)*((AnalysisResults!$H$2:$H$142='Demog Shell'!$B40)+(AnalysisResults!$J$2:$J$142='Demog Shell'!$B40)+(AnalysisResults!$L$2:$L$142='Demog Shell'!$B40)),"")</f>
        <v>XX</v>
      </c>
    </row>
    <row r="41" spans="1:8" x14ac:dyDescent="0.45">
      <c r="B41" s="11" t="str">
        <v>AnlsGrouping_04_Race_3</v>
      </c>
      <c r="C41" s="9" t="str" cm="1">
        <f t="array" ref="C41">_xlfn._xlws.FILTER(AnalysisGroupings!$G$2:$G$21,AnalysisGroupings!$F$2:$F$21=B41,"")</f>
        <v>Black or African American</v>
      </c>
      <c r="D41" s="11" t="str">
        <v>Mth03.5_Race_ByTrt_%</v>
      </c>
      <c r="E41" s="9" t="str" cm="1">
        <f t="array" ref="E41">_xlfn._xlws.FILTER(AnalysisMethods!$H$2:$H$32,AnalysisMethods!$E$2:$E$32='Demog Shell'!D41,"")</f>
        <v>%</v>
      </c>
      <c r="F41" s="10" t="str" cm="1">
        <f t="array" ref="F41">_xlfn._xlws.FILTER(AnalysisResults!$G$2:$G$142,(AnalysisResults!$E$2:$E$142='Demog Shell'!$D41)*(AnalysisResults!$H$2:$H$142='Demog Shell'!$F$4)*((AnalysisResults!$H$2:$H$142='Demog Shell'!$B41)+(AnalysisResults!$J$2:$J$142='Demog Shell'!$B41)+(AnalysisResults!$L$2:$L$142='Demog Shell'!$B41)),"")</f>
        <v>( XX.X)</v>
      </c>
      <c r="G41" s="10" t="str" cm="1">
        <f t="array" ref="G41">_xlfn._xlws.FILTER(AnalysisResults!$G$2:$G$142,(AnalysisResults!$E$2:$E$142='Demog Shell'!$D41)*(AnalysisResults!$H$2:$H$142='Demog Shell'!$F$4)*((AnalysisResults!$H$2:$H$142='Demog Shell'!$B41)+(AnalysisResults!$J$2:$J$142='Demog Shell'!$B41)+(AnalysisResults!$L$2:$L$142='Demog Shell'!$B41)),"")</f>
        <v>( XX.X)</v>
      </c>
      <c r="H41" s="10" t="str" cm="1">
        <f t="array" ref="H41">_xlfn._xlws.FILTER(AnalysisResults!$G$2:$G$142,(AnalysisResults!$E$2:$E$142='Demog Shell'!$D41)*(AnalysisResults!$H$2:$H$142='Demog Shell'!$F$4)*((AnalysisResults!$H$2:$H$142='Demog Shell'!$B41)+(AnalysisResults!$J$2:$J$142='Demog Shell'!$B41)+(AnalysisResults!$L$2:$L$142='Demog Shell'!$B41)),"")</f>
        <v>( XX.X)</v>
      </c>
    </row>
    <row r="42" spans="1:8" x14ac:dyDescent="0.45">
      <c r="B42" s="11" t="str">
        <v>AnlsGrouping_04_Race_3</v>
      </c>
      <c r="C42" s="9" t="str" cm="1">
        <f t="array" ref="C42">_xlfn._xlws.FILTER(AnalysisGroupings!$G$2:$G$21,AnalysisGroupings!$F$2:$F$21=B42,"")</f>
        <v>Black or African American</v>
      </c>
      <c r="D42" s="11" t="str">
        <v>Mth03.5_Race_ByTrt_n</v>
      </c>
      <c r="E42" s="9" t="str" cm="1">
        <f t="array" ref="E42">_xlfn._xlws.FILTER(AnalysisMethods!$H$2:$H$32,AnalysisMethods!$E$2:$E$32='Demog Shell'!D42,"")</f>
        <v>n</v>
      </c>
      <c r="F42" s="10" t="str" cm="1">
        <f t="array" ref="F42">_xlfn._xlws.FILTER(AnalysisResults!$G$2:$G$142,(AnalysisResults!$E$2:$E$142='Demog Shell'!$D42)*(AnalysisResults!$H$2:$H$142='Demog Shell'!$F$4)*((AnalysisResults!$H$2:$H$142='Demog Shell'!$B42)+(AnalysisResults!$J$2:$J$142='Demog Shell'!$B42)+(AnalysisResults!$L$2:$L$142='Demog Shell'!$B42)),"")</f>
        <v>XX</v>
      </c>
      <c r="G42" s="10" t="str" cm="1">
        <f t="array" ref="G42">_xlfn._xlws.FILTER(AnalysisResults!$G$2:$G$142,(AnalysisResults!$E$2:$E$142='Demog Shell'!$D42)*(AnalysisResults!$H$2:$H$142='Demog Shell'!$F$4)*((AnalysisResults!$H$2:$H$142='Demog Shell'!$B42)+(AnalysisResults!$J$2:$J$142='Demog Shell'!$B42)+(AnalysisResults!$L$2:$L$142='Demog Shell'!$B42)),"")</f>
        <v>XX</v>
      </c>
      <c r="H42" s="10" t="str" cm="1">
        <f t="array" ref="H42">_xlfn._xlws.FILTER(AnalysisResults!$G$2:$G$142,(AnalysisResults!$E$2:$E$142='Demog Shell'!$D42)*(AnalysisResults!$H$2:$H$142='Demog Shell'!$F$4)*((AnalysisResults!$H$2:$H$142='Demog Shell'!$B42)+(AnalysisResults!$J$2:$J$142='Demog Shell'!$B42)+(AnalysisResults!$L$2:$L$142='Demog Shell'!$B42)),"")</f>
        <v>XX</v>
      </c>
    </row>
    <row r="43" spans="1:8" x14ac:dyDescent="0.45">
      <c r="B43" s="11" t="str">
        <v>AnlsGrouping_04_Race_4</v>
      </c>
      <c r="C43" s="9" t="str" cm="1">
        <f t="array" ref="C43">_xlfn._xlws.FILTER(AnalysisGroupings!$G$2:$G$21,AnalysisGroupings!$F$2:$F$21=B43,"")</f>
        <v>Native Hawaiian or Other Pacific Islander</v>
      </c>
      <c r="D43" s="11" t="str">
        <v>Mth03.5_Race_ByTrt_%</v>
      </c>
      <c r="E43" s="9" t="str" cm="1">
        <f t="array" ref="E43">_xlfn._xlws.FILTER(AnalysisMethods!$H$2:$H$32,AnalysisMethods!$E$2:$E$32='Demog Shell'!D43,"")</f>
        <v>%</v>
      </c>
      <c r="F43" s="10" t="str" cm="1">
        <f t="array" ref="F43">_xlfn._xlws.FILTER(AnalysisResults!$G$2:$G$142,(AnalysisResults!$E$2:$E$142='Demog Shell'!$D43)*(AnalysisResults!$H$2:$H$142='Demog Shell'!$F$4)*((AnalysisResults!$H$2:$H$142='Demog Shell'!$B43)+(AnalysisResults!$J$2:$J$142='Demog Shell'!$B43)+(AnalysisResults!$L$2:$L$142='Demog Shell'!$B43)),"")</f>
        <v>( XX.X)</v>
      </c>
      <c r="G43" s="10" t="str" cm="1">
        <f t="array" ref="G43">_xlfn._xlws.FILTER(AnalysisResults!$G$2:$G$142,(AnalysisResults!$E$2:$E$142='Demog Shell'!$D43)*(AnalysisResults!$H$2:$H$142='Demog Shell'!$F$4)*((AnalysisResults!$H$2:$H$142='Demog Shell'!$B43)+(AnalysisResults!$J$2:$J$142='Demog Shell'!$B43)+(AnalysisResults!$L$2:$L$142='Demog Shell'!$B43)),"")</f>
        <v>( XX.X)</v>
      </c>
      <c r="H43" s="10" t="str" cm="1">
        <f t="array" ref="H43">_xlfn._xlws.FILTER(AnalysisResults!$G$2:$G$142,(AnalysisResults!$E$2:$E$142='Demog Shell'!$D43)*(AnalysisResults!$H$2:$H$142='Demog Shell'!$F$4)*((AnalysisResults!$H$2:$H$142='Demog Shell'!$B43)+(AnalysisResults!$J$2:$J$142='Demog Shell'!$B43)+(AnalysisResults!$L$2:$L$142='Demog Shell'!$B43)),"")</f>
        <v>( XX.X)</v>
      </c>
    </row>
    <row r="44" spans="1:8" x14ac:dyDescent="0.45">
      <c r="B44" s="11" t="str">
        <v>AnlsGrouping_04_Race_4</v>
      </c>
      <c r="C44" s="9" t="str" cm="1">
        <f t="array" ref="C44">_xlfn._xlws.FILTER(AnalysisGroupings!$G$2:$G$21,AnalysisGroupings!$F$2:$F$21=B44,"")</f>
        <v>Native Hawaiian or Other Pacific Islander</v>
      </c>
      <c r="D44" s="11" t="str">
        <v>Mth03.5_Race_ByTrt_n</v>
      </c>
      <c r="E44" s="9" t="str" cm="1">
        <f t="array" ref="E44">_xlfn._xlws.FILTER(AnalysisMethods!$H$2:$H$32,AnalysisMethods!$E$2:$E$32='Demog Shell'!D44,"")</f>
        <v>n</v>
      </c>
      <c r="F44" s="10" t="str" cm="1">
        <f t="array" ref="F44">_xlfn._xlws.FILTER(AnalysisResults!$G$2:$G$142,(AnalysisResults!$E$2:$E$142='Demog Shell'!$D44)*(AnalysisResults!$H$2:$H$142='Demog Shell'!$F$4)*((AnalysisResults!$H$2:$H$142='Demog Shell'!$B44)+(AnalysisResults!$J$2:$J$142='Demog Shell'!$B44)+(AnalysisResults!$L$2:$L$142='Demog Shell'!$B44)),"")</f>
        <v>XX</v>
      </c>
      <c r="G44" s="10" t="str" cm="1">
        <f t="array" ref="G44">_xlfn._xlws.FILTER(AnalysisResults!$G$2:$G$142,(AnalysisResults!$E$2:$E$142='Demog Shell'!$D44)*(AnalysisResults!$H$2:$H$142='Demog Shell'!$F$4)*((AnalysisResults!$H$2:$H$142='Demog Shell'!$B44)+(AnalysisResults!$J$2:$J$142='Demog Shell'!$B44)+(AnalysisResults!$L$2:$L$142='Demog Shell'!$B44)),"")</f>
        <v>XX</v>
      </c>
      <c r="H44" s="10" t="str" cm="1">
        <f t="array" ref="H44">_xlfn._xlws.FILTER(AnalysisResults!$G$2:$G$142,(AnalysisResults!$E$2:$E$142='Demog Shell'!$D44)*(AnalysisResults!$H$2:$H$142='Demog Shell'!$F$4)*((AnalysisResults!$H$2:$H$142='Demog Shell'!$B44)+(AnalysisResults!$J$2:$J$142='Demog Shell'!$B44)+(AnalysisResults!$L$2:$L$142='Demog Shell'!$B44)),"")</f>
        <v>XX</v>
      </c>
    </row>
    <row r="45" spans="1:8" x14ac:dyDescent="0.45">
      <c r="B45" s="11" t="str">
        <v>AnlsGrouping_04_Race_5</v>
      </c>
      <c r="C45" s="9" t="str" cm="1">
        <f t="array" ref="C45">_xlfn._xlws.FILTER(AnalysisGroupings!$G$2:$G$21,AnalysisGroupings!$F$2:$F$21=B45,"")</f>
        <v>White</v>
      </c>
      <c r="D45" s="11" t="str">
        <v>Mth03.5_Race_ByTrt_%</v>
      </c>
      <c r="E45" s="9" t="str" cm="1">
        <f t="array" ref="E45">_xlfn._xlws.FILTER(AnalysisMethods!$H$2:$H$32,AnalysisMethods!$E$2:$E$32='Demog Shell'!D45,"")</f>
        <v>%</v>
      </c>
      <c r="F45" s="10" t="str" cm="1">
        <f t="array" ref="F45">_xlfn._xlws.FILTER(AnalysisResults!$G$2:$G$142,(AnalysisResults!$E$2:$E$142='Demog Shell'!$D45)*(AnalysisResults!$H$2:$H$142='Demog Shell'!$F$4)*((AnalysisResults!$H$2:$H$142='Demog Shell'!$B45)+(AnalysisResults!$J$2:$J$142='Demog Shell'!$B45)+(AnalysisResults!$L$2:$L$142='Demog Shell'!$B45)),"")</f>
        <v>( XX.X)</v>
      </c>
      <c r="G45" s="10" t="str" cm="1">
        <f t="array" ref="G45">_xlfn._xlws.FILTER(AnalysisResults!$G$2:$G$142,(AnalysisResults!$E$2:$E$142='Demog Shell'!$D45)*(AnalysisResults!$H$2:$H$142='Demog Shell'!$F$4)*((AnalysisResults!$H$2:$H$142='Demog Shell'!$B45)+(AnalysisResults!$J$2:$J$142='Demog Shell'!$B45)+(AnalysisResults!$L$2:$L$142='Demog Shell'!$B45)),"")</f>
        <v>( XX.X)</v>
      </c>
      <c r="H45" s="10" t="str" cm="1">
        <f t="array" ref="H45">_xlfn._xlws.FILTER(AnalysisResults!$G$2:$G$142,(AnalysisResults!$E$2:$E$142='Demog Shell'!$D45)*(AnalysisResults!$H$2:$H$142='Demog Shell'!$F$4)*((AnalysisResults!$H$2:$H$142='Demog Shell'!$B45)+(AnalysisResults!$J$2:$J$142='Demog Shell'!$B45)+(AnalysisResults!$L$2:$L$142='Demog Shell'!$B45)),"")</f>
        <v>( XX.X)</v>
      </c>
    </row>
    <row r="46" spans="1:8" x14ac:dyDescent="0.45">
      <c r="B46" s="11" t="str">
        <v>AnlsGrouping_04_Race_5</v>
      </c>
      <c r="C46" s="9" t="str" cm="1">
        <f t="array" ref="C46">_xlfn._xlws.FILTER(AnalysisGroupings!$G$2:$G$21,AnalysisGroupings!$F$2:$F$21=B46,"")</f>
        <v>White</v>
      </c>
      <c r="D46" s="11" t="str">
        <v>Mth03.5_Race_ByTrt_n</v>
      </c>
      <c r="E46" s="9" t="str" cm="1">
        <f t="array" ref="E46">_xlfn._xlws.FILTER(AnalysisMethods!$H$2:$H$32,AnalysisMethods!$E$2:$E$32='Demog Shell'!D46,"")</f>
        <v>n</v>
      </c>
      <c r="F46" s="10" t="str" cm="1">
        <f t="array" ref="F46">_xlfn._xlws.FILTER(AnalysisResults!$G$2:$G$142,(AnalysisResults!$E$2:$E$142='Demog Shell'!$D46)*(AnalysisResults!$H$2:$H$142='Demog Shell'!$F$4)*((AnalysisResults!$H$2:$H$142='Demog Shell'!$B46)+(AnalysisResults!$J$2:$J$142='Demog Shell'!$B46)+(AnalysisResults!$L$2:$L$142='Demog Shell'!$B46)),"")</f>
        <v>XX</v>
      </c>
      <c r="G46" s="10" t="str" cm="1">
        <f t="array" ref="G46">_xlfn._xlws.FILTER(AnalysisResults!$G$2:$G$142,(AnalysisResults!$E$2:$E$142='Demog Shell'!$D46)*(AnalysisResults!$H$2:$H$142='Demog Shell'!$F$4)*((AnalysisResults!$H$2:$H$142='Demog Shell'!$B46)+(AnalysisResults!$J$2:$J$142='Demog Shell'!$B46)+(AnalysisResults!$L$2:$L$142='Demog Shell'!$B46)),"")</f>
        <v>XX</v>
      </c>
      <c r="H46" s="10" t="str" cm="1">
        <f t="array" ref="H46">_xlfn._xlws.FILTER(AnalysisResults!$G$2:$G$142,(AnalysisResults!$E$2:$E$142='Demog Shell'!$D46)*(AnalysisResults!$H$2:$H$142='Demog Shell'!$F$4)*((AnalysisResults!$H$2:$H$142='Demog Shell'!$B46)+(AnalysisResults!$J$2:$J$142='Demog Shell'!$B46)+(AnalysisResults!$L$2:$L$142='Demog Shell'!$B46)),"")</f>
        <v>XX</v>
      </c>
    </row>
    <row r="47" spans="1:8" x14ac:dyDescent="0.45">
      <c r="B47" s="11" t="str">
        <v>AnlsGrouping_04_Race_6</v>
      </c>
      <c r="C47" s="9" t="str" cm="1">
        <f t="array" ref="C47">_xlfn._xlws.FILTER(AnalysisGroupings!$G$2:$G$21,AnalysisGroupings!$F$2:$F$21=B47,"")</f>
        <v>Multiple</v>
      </c>
      <c r="D47" s="11" t="str">
        <v>Mth03.5_Race_ByTrt_%</v>
      </c>
      <c r="E47" s="9" t="str" cm="1">
        <f t="array" ref="E47">_xlfn._xlws.FILTER(AnalysisMethods!$H$2:$H$32,AnalysisMethods!$E$2:$E$32='Demog Shell'!D47,"")</f>
        <v>%</v>
      </c>
      <c r="F47" s="10" t="str" cm="1">
        <f t="array" ref="F47">_xlfn._xlws.FILTER(AnalysisResults!$G$2:$G$142,(AnalysisResults!$E$2:$E$142='Demog Shell'!$D47)*(AnalysisResults!$H$2:$H$142='Demog Shell'!$F$4)*((AnalysisResults!$H$2:$H$142='Demog Shell'!$B47)+(AnalysisResults!$J$2:$J$142='Demog Shell'!$B47)+(AnalysisResults!$L$2:$L$142='Demog Shell'!$B47)),"")</f>
        <v>( XX.X)</v>
      </c>
      <c r="G47" s="10" t="str" cm="1">
        <f t="array" ref="G47">_xlfn._xlws.FILTER(AnalysisResults!$G$2:$G$142,(AnalysisResults!$E$2:$E$142='Demog Shell'!$D47)*(AnalysisResults!$H$2:$H$142='Demog Shell'!$F$4)*((AnalysisResults!$H$2:$H$142='Demog Shell'!$B47)+(AnalysisResults!$J$2:$J$142='Demog Shell'!$B47)+(AnalysisResults!$L$2:$L$142='Demog Shell'!$B47)),"")</f>
        <v>( XX.X)</v>
      </c>
      <c r="H47" s="10" t="str" cm="1">
        <f t="array" ref="H47">_xlfn._xlws.FILTER(AnalysisResults!$G$2:$G$142,(AnalysisResults!$E$2:$E$142='Demog Shell'!$D47)*(AnalysisResults!$H$2:$H$142='Demog Shell'!$F$4)*((AnalysisResults!$H$2:$H$142='Demog Shell'!$B47)+(AnalysisResults!$J$2:$J$142='Demog Shell'!$B47)+(AnalysisResults!$L$2:$L$142='Demog Shell'!$B47)),"")</f>
        <v>( XX.X)</v>
      </c>
    </row>
    <row r="48" spans="1:8" x14ac:dyDescent="0.45">
      <c r="B48" s="11" t="str">
        <v>AnlsGrouping_04_Race_6</v>
      </c>
      <c r="C48" s="9" t="str" cm="1">
        <f t="array" ref="C48">_xlfn._xlws.FILTER(AnalysisGroupings!$G$2:$G$21,AnalysisGroupings!$F$2:$F$21=B48,"")</f>
        <v>Multiple</v>
      </c>
      <c r="D48" s="11" t="str">
        <v>Mth03.5_Race_ByTrt_n</v>
      </c>
      <c r="E48" s="9" t="str" cm="1">
        <f t="array" ref="E48">_xlfn._xlws.FILTER(AnalysisMethods!$H$2:$H$32,AnalysisMethods!$E$2:$E$32='Demog Shell'!D48,"")</f>
        <v>n</v>
      </c>
      <c r="F48" s="10" t="str" cm="1">
        <f t="array" ref="F48">_xlfn._xlws.FILTER(AnalysisResults!$G$2:$G$142,(AnalysisResults!$E$2:$E$142='Demog Shell'!$D48)*(AnalysisResults!$H$2:$H$142='Demog Shell'!$F$4)*((AnalysisResults!$H$2:$H$142='Demog Shell'!$B48)+(AnalysisResults!$J$2:$J$142='Demog Shell'!$B48)+(AnalysisResults!$L$2:$L$142='Demog Shell'!$B48)),"")</f>
        <v>XX</v>
      </c>
      <c r="G48" s="10" t="str" cm="1">
        <f t="array" ref="G48">_xlfn._xlws.FILTER(AnalysisResults!$G$2:$G$142,(AnalysisResults!$E$2:$E$142='Demog Shell'!$D48)*(AnalysisResults!$H$2:$H$142='Demog Shell'!$F$4)*((AnalysisResults!$H$2:$H$142='Demog Shell'!$B48)+(AnalysisResults!$J$2:$J$142='Demog Shell'!$B48)+(AnalysisResults!$L$2:$L$142='Demog Shell'!$B48)),"")</f>
        <v>XX</v>
      </c>
      <c r="H48" s="10" t="str" cm="1">
        <f t="array" ref="H48">_xlfn._xlws.FILTER(AnalysisResults!$G$2:$G$142,(AnalysisResults!$E$2:$E$142='Demog Shell'!$D48)*(AnalysisResults!$H$2:$H$142='Demog Shell'!$F$4)*((AnalysisResults!$H$2:$H$142='Demog Shell'!$B48)+(AnalysisResults!$J$2:$J$142='Demog Shell'!$B48)+(AnalysisResults!$L$2:$L$142='Demog Shell'!$B48)),"")</f>
        <v>XX</v>
      </c>
    </row>
    <row r="49" spans="2:8" x14ac:dyDescent="0.45">
      <c r="B49" s="11" t="str">
        <v>AnlsGrouping_04_Race_7</v>
      </c>
      <c r="C49" s="9" t="str" cm="1">
        <f t="array" ref="C49">_xlfn._xlws.FILTER(AnalysisGroupings!$G$2:$G$21,AnalysisGroupings!$F$2:$F$21=B49,"")</f>
        <v>Not Reported</v>
      </c>
      <c r="D49" s="11" t="str">
        <v>Mth03.5_Race_ByTrt_%</v>
      </c>
      <c r="E49" s="9" t="str" cm="1">
        <f t="array" ref="E49">_xlfn._xlws.FILTER(AnalysisMethods!$H$2:$H$32,AnalysisMethods!$E$2:$E$32='Demog Shell'!D49,"")</f>
        <v>%</v>
      </c>
      <c r="F49" s="10" t="str" cm="1">
        <f t="array" ref="F49">_xlfn._xlws.FILTER(AnalysisResults!$G$2:$G$142,(AnalysisResults!$E$2:$E$142='Demog Shell'!$D49)*(AnalysisResults!$H$2:$H$142='Demog Shell'!$F$4)*((AnalysisResults!$H$2:$H$142='Demog Shell'!$B49)+(AnalysisResults!$J$2:$J$142='Demog Shell'!$B49)+(AnalysisResults!$L$2:$L$142='Demog Shell'!$B49)),"")</f>
        <v>( XX.X)</v>
      </c>
      <c r="G49" s="10" t="str" cm="1">
        <f t="array" ref="G49">_xlfn._xlws.FILTER(AnalysisResults!$G$2:$G$142,(AnalysisResults!$E$2:$E$142='Demog Shell'!$D49)*(AnalysisResults!$H$2:$H$142='Demog Shell'!$F$4)*((AnalysisResults!$H$2:$H$142='Demog Shell'!$B49)+(AnalysisResults!$J$2:$J$142='Demog Shell'!$B49)+(AnalysisResults!$L$2:$L$142='Demog Shell'!$B49)),"")</f>
        <v>( XX.X)</v>
      </c>
      <c r="H49" s="10" t="str" cm="1">
        <f t="array" ref="H49">_xlfn._xlws.FILTER(AnalysisResults!$G$2:$G$142,(AnalysisResults!$E$2:$E$142='Demog Shell'!$D49)*(AnalysisResults!$H$2:$H$142='Demog Shell'!$F$4)*((AnalysisResults!$H$2:$H$142='Demog Shell'!$B49)+(AnalysisResults!$J$2:$J$142='Demog Shell'!$B49)+(AnalysisResults!$L$2:$L$142='Demog Shell'!$B49)),"")</f>
        <v>( XX.X)</v>
      </c>
    </row>
    <row r="50" spans="2:8" x14ac:dyDescent="0.45">
      <c r="B50" s="11" t="str">
        <v>AnlsGrouping_04_Race_7</v>
      </c>
      <c r="C50" s="9" t="str" cm="1">
        <f t="array" ref="C50">_xlfn._xlws.FILTER(AnalysisGroupings!$G$2:$G$21,AnalysisGroupings!$F$2:$F$21=B50,"")</f>
        <v>Not Reported</v>
      </c>
      <c r="D50" s="11" t="str">
        <v>Mth03.5_Race_ByTrt_n</v>
      </c>
      <c r="E50" s="9" t="str" cm="1">
        <f t="array" ref="E50">_xlfn._xlws.FILTER(AnalysisMethods!$H$2:$H$32,AnalysisMethods!$E$2:$E$32='Demog Shell'!D50,"")</f>
        <v>n</v>
      </c>
      <c r="F50" s="10" t="str" cm="1">
        <f t="array" ref="F50">_xlfn._xlws.FILTER(AnalysisResults!$G$2:$G$142,(AnalysisResults!$E$2:$E$142='Demog Shell'!$D50)*(AnalysisResults!$H$2:$H$142='Demog Shell'!$F$4)*((AnalysisResults!$H$2:$H$142='Demog Shell'!$B50)+(AnalysisResults!$J$2:$J$142='Demog Shell'!$B50)+(AnalysisResults!$L$2:$L$142='Demog Shell'!$B50)),"")</f>
        <v>XX</v>
      </c>
      <c r="G50" s="10" t="str" cm="1">
        <f t="array" ref="G50">_xlfn._xlws.FILTER(AnalysisResults!$G$2:$G$142,(AnalysisResults!$E$2:$E$142='Demog Shell'!$D50)*(AnalysisResults!$H$2:$H$142='Demog Shell'!$F$4)*((AnalysisResults!$H$2:$H$142='Demog Shell'!$B50)+(AnalysisResults!$J$2:$J$142='Demog Shell'!$B50)+(AnalysisResults!$L$2:$L$142='Demog Shell'!$B50)),"")</f>
        <v>XX</v>
      </c>
      <c r="H50" s="10" t="str" cm="1">
        <f t="array" ref="H50">_xlfn._xlws.FILTER(AnalysisResults!$G$2:$G$142,(AnalysisResults!$E$2:$E$142='Demog Shell'!$D50)*(AnalysisResults!$H$2:$H$142='Demog Shell'!$F$4)*((AnalysisResults!$H$2:$H$142='Demog Shell'!$B50)+(AnalysisResults!$J$2:$J$142='Demog Shell'!$B50)+(AnalysisResults!$L$2:$L$142='Demog Shell'!$B50)),"")</f>
        <v>XX</v>
      </c>
    </row>
    <row r="51" spans="2:8" x14ac:dyDescent="0.45">
      <c r="B51" s="11" t="str">
        <v>AnlsGrouping_04_Race_8</v>
      </c>
      <c r="C51" s="9" t="str" cm="1">
        <f t="array" ref="C51">_xlfn._xlws.FILTER(AnalysisGroupings!$G$2:$G$21,AnalysisGroupings!$F$2:$F$21=B51,"")</f>
        <v>Unknown</v>
      </c>
      <c r="D51" s="11" t="str">
        <v>Mth03.5_Race_ByTrt_%</v>
      </c>
      <c r="E51" s="9" t="str" cm="1">
        <f t="array" ref="E51">_xlfn._xlws.FILTER(AnalysisMethods!$H$2:$H$32,AnalysisMethods!$E$2:$E$32='Demog Shell'!D51,"")</f>
        <v>%</v>
      </c>
      <c r="F51" s="10" t="str" cm="1">
        <f t="array" ref="F51">_xlfn._xlws.FILTER(AnalysisResults!$G$2:$G$142,(AnalysisResults!$E$2:$E$142='Demog Shell'!$D51)*(AnalysisResults!$H$2:$H$142='Demog Shell'!$F$4)*((AnalysisResults!$H$2:$H$142='Demog Shell'!$B51)+(AnalysisResults!$J$2:$J$142='Demog Shell'!$B51)+(AnalysisResults!$L$2:$L$142='Demog Shell'!$B51)),"")</f>
        <v>( XX.X)</v>
      </c>
      <c r="G51" s="10" t="str" cm="1">
        <f t="array" ref="G51">_xlfn._xlws.FILTER(AnalysisResults!$G$2:$G$142,(AnalysisResults!$E$2:$E$142='Demog Shell'!$D51)*(AnalysisResults!$H$2:$H$142='Demog Shell'!$F$4)*((AnalysisResults!$H$2:$H$142='Demog Shell'!$B51)+(AnalysisResults!$J$2:$J$142='Demog Shell'!$B51)+(AnalysisResults!$L$2:$L$142='Demog Shell'!$B51)),"")</f>
        <v>( XX.X)</v>
      </c>
      <c r="H51" s="10" t="str" cm="1">
        <f t="array" ref="H51">_xlfn._xlws.FILTER(AnalysisResults!$G$2:$G$142,(AnalysisResults!$E$2:$E$142='Demog Shell'!$D51)*(AnalysisResults!$H$2:$H$142='Demog Shell'!$F$4)*((AnalysisResults!$H$2:$H$142='Demog Shell'!$B51)+(AnalysisResults!$J$2:$J$142='Demog Shell'!$B51)+(AnalysisResults!$L$2:$L$142='Demog Shell'!$B51)),"")</f>
        <v>( XX.X)</v>
      </c>
    </row>
    <row r="52" spans="2:8" x14ac:dyDescent="0.45">
      <c r="B52" s="11" t="str">
        <v>AnlsGrouping_04_Race_8</v>
      </c>
      <c r="C52" s="9" t="str" cm="1">
        <f t="array" ref="C52">_xlfn._xlws.FILTER(AnalysisGroupings!$G$2:$G$21,AnalysisGroupings!$F$2:$F$21=B52,"")</f>
        <v>Unknown</v>
      </c>
      <c r="D52" s="11" t="str">
        <v>Mth03.5_Race_ByTrt_n</v>
      </c>
      <c r="E52" s="9" t="str" cm="1">
        <f t="array" ref="E52">_xlfn._xlws.FILTER(AnalysisMethods!$H$2:$H$32,AnalysisMethods!$E$2:$E$32='Demog Shell'!D52,"")</f>
        <v>n</v>
      </c>
      <c r="F52" s="10" t="str" cm="1">
        <f t="array" ref="F52">_xlfn._xlws.FILTER(AnalysisResults!$G$2:$G$142,(AnalysisResults!$E$2:$E$142='Demog Shell'!$D52)*(AnalysisResults!$H$2:$H$142='Demog Shell'!$F$4)*((AnalysisResults!$H$2:$H$142='Demog Shell'!$B52)+(AnalysisResults!$J$2:$J$142='Demog Shell'!$B52)+(AnalysisResults!$L$2:$L$142='Demog Shell'!$B52)),"")</f>
        <v>XX</v>
      </c>
      <c r="G52" s="10" t="str" cm="1">
        <f t="array" ref="G52">_xlfn._xlws.FILTER(AnalysisResults!$G$2:$G$142,(AnalysisResults!$E$2:$E$142='Demog Shell'!$D52)*(AnalysisResults!$H$2:$H$142='Demog Shell'!$F$4)*((AnalysisResults!$H$2:$H$142='Demog Shell'!$B52)+(AnalysisResults!$J$2:$J$142='Demog Shell'!$B52)+(AnalysisResults!$L$2:$L$142='Demog Shell'!$B52)),"")</f>
        <v>XX</v>
      </c>
      <c r="H52" s="10" t="str" cm="1">
        <f t="array" ref="H52">_xlfn._xlws.FILTER(AnalysisResults!$G$2:$G$142,(AnalysisResults!$E$2:$E$142='Demog Shell'!$D52)*(AnalysisResults!$H$2:$H$142='Demog Shell'!$F$4)*((AnalysisResults!$H$2:$H$142='Demog Shell'!$B52)+(AnalysisResults!$J$2:$J$142='Demog Shell'!$B52)+(AnalysisResults!$L$2:$L$142='Demog Shell'!$B52)),"")</f>
        <v>XX</v>
      </c>
    </row>
    <row r="53" spans="2:8" x14ac:dyDescent="0.45">
      <c r="B53" s="11" t="str">
        <v>AnlsGrouping_04_Race_9</v>
      </c>
      <c r="C53" s="9" t="str" cm="1">
        <f t="array" ref="C53">_xlfn._xlws.FILTER(AnalysisGroupings!$G$2:$G$21,AnalysisGroupings!$F$2:$F$21=B53,"")</f>
        <v>Other</v>
      </c>
      <c r="D53" s="11" t="str">
        <v>Mth03.5_Race_ByTrt_%</v>
      </c>
      <c r="E53" s="9" t="str" cm="1">
        <f t="array" ref="E53">_xlfn._xlws.FILTER(AnalysisMethods!$H$2:$H$32,AnalysisMethods!$E$2:$E$32='Demog Shell'!D53,"")</f>
        <v>%</v>
      </c>
      <c r="F53" s="10" t="str" cm="1">
        <f t="array" ref="F53">_xlfn._xlws.FILTER(AnalysisResults!$G$2:$G$142,(AnalysisResults!$E$2:$E$142='Demog Shell'!$D53)*(AnalysisResults!$H$2:$H$142='Demog Shell'!$F$4)*((AnalysisResults!$H$2:$H$142='Demog Shell'!$B53)+(AnalysisResults!$J$2:$J$142='Demog Shell'!$B53)+(AnalysisResults!$L$2:$L$142='Demog Shell'!$B53)),"")</f>
        <v>( XX.X)</v>
      </c>
      <c r="G53" s="10" t="str" cm="1">
        <f t="array" ref="G53">_xlfn._xlws.FILTER(AnalysisResults!$G$2:$G$142,(AnalysisResults!$E$2:$E$142='Demog Shell'!$D53)*(AnalysisResults!$H$2:$H$142='Demog Shell'!$F$4)*((AnalysisResults!$H$2:$H$142='Demog Shell'!$B53)+(AnalysisResults!$J$2:$J$142='Demog Shell'!$B53)+(AnalysisResults!$L$2:$L$142='Demog Shell'!$B53)),"")</f>
        <v>( XX.X)</v>
      </c>
      <c r="H53" s="10" t="str" cm="1">
        <f t="array" ref="H53">_xlfn._xlws.FILTER(AnalysisResults!$G$2:$G$142,(AnalysisResults!$E$2:$E$142='Demog Shell'!$D53)*(AnalysisResults!$H$2:$H$142='Demog Shell'!$F$4)*((AnalysisResults!$H$2:$H$142='Demog Shell'!$B53)+(AnalysisResults!$J$2:$J$142='Demog Shell'!$B53)+(AnalysisResults!$L$2:$L$142='Demog Shell'!$B53)),"")</f>
        <v>( XX.X)</v>
      </c>
    </row>
    <row r="54" spans="2:8" x14ac:dyDescent="0.45">
      <c r="B54" s="11" t="str">
        <v>AnlsGrouping_04_Race_9</v>
      </c>
      <c r="C54" s="9" t="str" cm="1">
        <f t="array" ref="C54">_xlfn._xlws.FILTER(AnalysisGroupings!$G$2:$G$21,AnalysisGroupings!$F$2:$F$21=B54,"")</f>
        <v>Other</v>
      </c>
      <c r="D54" s="11" t="str">
        <v>Mth03.5_Race_ByTrt_n</v>
      </c>
      <c r="E54" s="9" t="str" cm="1">
        <f t="array" ref="E54">_xlfn._xlws.FILTER(AnalysisMethods!$H$2:$H$32,AnalysisMethods!$E$2:$E$32='Demog Shell'!D54,"")</f>
        <v>n</v>
      </c>
      <c r="F54" s="10" t="str" cm="1">
        <f t="array" ref="F54">_xlfn._xlws.FILTER(AnalysisResults!$G$2:$G$142,(AnalysisResults!$E$2:$E$142='Demog Shell'!$D54)*(AnalysisResults!$H$2:$H$142='Demog Shell'!$F$4)*((AnalysisResults!$H$2:$H$142='Demog Shell'!$B54)+(AnalysisResults!$J$2:$J$142='Demog Shell'!$B54)+(AnalysisResults!$L$2:$L$142='Demog Shell'!$B54)),"")</f>
        <v>XX</v>
      </c>
      <c r="G54" s="10" t="str" cm="1">
        <f t="array" ref="G54">_xlfn._xlws.FILTER(AnalysisResults!$G$2:$G$142,(AnalysisResults!$E$2:$E$142='Demog Shell'!$D54)*(AnalysisResults!$H$2:$H$142='Demog Shell'!$F$4)*((AnalysisResults!$H$2:$H$142='Demog Shell'!$B54)+(AnalysisResults!$J$2:$J$142='Demog Shell'!$B54)+(AnalysisResults!$L$2:$L$142='Demog Shell'!$B54)),"")</f>
        <v>XX</v>
      </c>
      <c r="H54" s="10" t="str" cm="1">
        <f t="array" ref="H54">_xlfn._xlws.FILTER(AnalysisResults!$G$2:$G$142,(AnalysisResults!$E$2:$E$142='Demog Shell'!$D54)*(AnalysisResults!$H$2:$H$142='Demog Shell'!$F$4)*((AnalysisResults!$H$2:$H$142='Demog Shell'!$B54)+(AnalysisResults!$J$2:$J$142='Demog Shell'!$B54)+(AnalysisResults!$L$2:$L$142='Demog Shell'!$B54)),"")</f>
        <v>XX</v>
      </c>
    </row>
    <row r="55" spans="2:8" x14ac:dyDescent="0.45">
      <c r="D55" s="11"/>
      <c r="E55" s="9"/>
      <c r="F55" s="10"/>
      <c r="G55" s="10"/>
      <c r="H55" s="10"/>
    </row>
    <row r="56" spans="2:8" x14ac:dyDescent="0.45">
      <c r="C56" s="5" t="s">
        <v>111</v>
      </c>
      <c r="D56" s="11" t="str" cm="1">
        <f t="array" ref="D56:D63">_xlfn._xlws.FILTER(AnalysisMethods!$E$2:$E$32,AnalysisMethods!$A$2:$A$32=_xlfn._xlws.FILTER(Analyses!$K$2:$K$11,Analyses!$A$2:$A$11='Demog Shell'!C56,""),"")</f>
        <v>Mth03.6_Height_ByTrt_n</v>
      </c>
      <c r="E56" s="9" t="str" cm="1">
        <f t="array" ref="E56">_xlfn._xlws.FILTER(AnalysisMethods!$H$2:$H$32,AnalysisMethods!$E$2:$E$32='Demog Shell'!D56,"")</f>
        <v>n</v>
      </c>
      <c r="F56" s="10" t="str" cm="1">
        <f t="array" ref="F56">_xlfn._xlws.FILTER(AnalysisResults!$G$2:$G$142,(AnalysisResults!$E$2:$E$142='Demog Shell'!$D56)*(AnalysisResults!$H$2:$H$142='Demog Shell'!$F$4),"")</f>
        <v>XX</v>
      </c>
      <c r="G56" s="10" t="str" cm="1">
        <f t="array" ref="G56">_xlfn._xlws.FILTER(AnalysisResults!$G$2:$G$142,(AnalysisResults!$E$2:$E$142='Demog Shell'!$D56)*(AnalysisResults!$H$2:$H$142='Demog Shell'!$F$4),"")</f>
        <v>XX</v>
      </c>
      <c r="H56" s="10" t="str" cm="1">
        <f t="array" ref="H56">_xlfn._xlws.FILTER(AnalysisResults!$G$2:$G$142,(AnalysisResults!$E$2:$E$142='Demog Shell'!$D56)*(AnalysisResults!$H$2:$H$142='Demog Shell'!$F$4),"")</f>
        <v>XX</v>
      </c>
    </row>
    <row r="57" spans="2:8" x14ac:dyDescent="0.45">
      <c r="D57" s="11" t="str">
        <v>Mth03.6_Height_ByTrt_Mean</v>
      </c>
      <c r="E57" s="9" t="str" cm="1">
        <f t="array" ref="E57">_xlfn._xlws.FILTER(AnalysisMethods!$H$2:$H$32,AnalysisMethods!$E$2:$E$32='Demog Shell'!D57,"")</f>
        <v>Mean</v>
      </c>
      <c r="F57" s="10" t="str" cm="1">
        <f t="array" ref="F57">_xlfn._xlws.FILTER(AnalysisResults!$G$2:$G$142,(AnalysisResults!$E$2:$E$142='Demog Shell'!$D57)*(AnalysisResults!$H$2:$H$142='Demog Shell'!$F$4),"")</f>
        <v>XX.X</v>
      </c>
      <c r="G57" s="10" t="str" cm="1">
        <f t="array" ref="G57">_xlfn._xlws.FILTER(AnalysisResults!$G$2:$G$142,(AnalysisResults!$E$2:$E$142='Demog Shell'!$D57)*(AnalysisResults!$H$2:$H$142='Demog Shell'!$F$4),"")</f>
        <v>XX.X</v>
      </c>
      <c r="H57" s="10" t="str" cm="1">
        <f t="array" ref="H57">_xlfn._xlws.FILTER(AnalysisResults!$G$2:$G$142,(AnalysisResults!$E$2:$E$142='Demog Shell'!$D57)*(AnalysisResults!$H$2:$H$142='Demog Shell'!$F$4),"")</f>
        <v>XX.X</v>
      </c>
    </row>
    <row r="58" spans="2:8" x14ac:dyDescent="0.45">
      <c r="D58" s="11" t="str">
        <v>Mth03.6_Height_ByTrt_SD</v>
      </c>
      <c r="E58" s="9" t="str" cm="1">
        <f t="array" ref="E58">_xlfn._xlws.FILTER(AnalysisMethods!$H$2:$H$32,AnalysisMethods!$E$2:$E$32='Demog Shell'!D58,"")</f>
        <v>SD</v>
      </c>
      <c r="F58" s="10" t="str" cm="1">
        <f t="array" ref="F58">_xlfn._xlws.FILTER(AnalysisResults!$G$2:$G$142,(AnalysisResults!$E$2:$E$142='Demog Shell'!$D58)*(AnalysisResults!$H$2:$H$142='Demog Shell'!$F$4),"")</f>
        <v>(XX.XX)</v>
      </c>
      <c r="G58" s="10" t="str" cm="1">
        <f t="array" ref="G58">_xlfn._xlws.FILTER(AnalysisResults!$G$2:$G$142,(AnalysisResults!$E$2:$E$142='Demog Shell'!$D58)*(AnalysisResults!$H$2:$H$142='Demog Shell'!$F$4),"")</f>
        <v>(XX.XX)</v>
      </c>
      <c r="H58" s="10" t="str" cm="1">
        <f t="array" ref="H58">_xlfn._xlws.FILTER(AnalysisResults!$G$2:$G$142,(AnalysisResults!$E$2:$E$142='Demog Shell'!$D58)*(AnalysisResults!$H$2:$H$142='Demog Shell'!$F$4),"")</f>
        <v>(XX.XX)</v>
      </c>
    </row>
    <row r="59" spans="2:8" x14ac:dyDescent="0.45">
      <c r="D59" s="11" t="str">
        <v>Mth03.6_Height_ByTrt_Median</v>
      </c>
      <c r="E59" s="9" t="str" cm="1">
        <f t="array" ref="E59">_xlfn._xlws.FILTER(AnalysisMethods!$H$2:$H$32,AnalysisMethods!$E$2:$E$32='Demog Shell'!D59,"")</f>
        <v>Median</v>
      </c>
      <c r="F59" s="10" t="str" cm="1">
        <f t="array" ref="F59">_xlfn._xlws.FILTER(AnalysisResults!$G$2:$G$142,(AnalysisResults!$E$2:$E$142='Demog Shell'!$D59)*(AnalysisResults!$H$2:$H$142='Demog Shell'!$F$4),"")</f>
        <v>XX.X</v>
      </c>
      <c r="G59" s="10" t="str" cm="1">
        <f t="array" ref="G59">_xlfn._xlws.FILTER(AnalysisResults!$G$2:$G$142,(AnalysisResults!$E$2:$E$142='Demog Shell'!$D59)*(AnalysisResults!$H$2:$H$142='Demog Shell'!$F$4),"")</f>
        <v>XX.X</v>
      </c>
      <c r="H59" s="10" t="str" cm="1">
        <f t="array" ref="H59">_xlfn._xlws.FILTER(AnalysisResults!$G$2:$G$142,(AnalysisResults!$E$2:$E$142='Demog Shell'!$D59)*(AnalysisResults!$H$2:$H$142='Demog Shell'!$F$4),"")</f>
        <v>XX.X</v>
      </c>
    </row>
    <row r="60" spans="2:8" x14ac:dyDescent="0.45">
      <c r="D60" s="11" t="str">
        <v>Mth03.6_Height_ByTrt_Q1</v>
      </c>
      <c r="E60" s="9" t="str" cm="1">
        <f t="array" ref="E60">_xlfn._xlws.FILTER(AnalysisMethods!$H$2:$H$32,AnalysisMethods!$E$2:$E$32='Demog Shell'!D60,"")</f>
        <v>Q1</v>
      </c>
      <c r="F60" s="10" t="str" cm="1">
        <f t="array" ref="F60">_xlfn._xlws.FILTER(AnalysisResults!$G$2:$G$142,(AnalysisResults!$E$2:$E$142='Demog Shell'!$D60)*(AnalysisResults!$H$2:$H$142='Demog Shell'!$F$4),"")</f>
        <v>XX.X</v>
      </c>
      <c r="G60" s="10" t="str" cm="1">
        <f t="array" ref="G60">_xlfn._xlws.FILTER(AnalysisResults!$G$2:$G$142,(AnalysisResults!$E$2:$E$142='Demog Shell'!$D60)*(AnalysisResults!$H$2:$H$142='Demog Shell'!$F$4),"")</f>
        <v>XX.X</v>
      </c>
      <c r="H60" s="10" t="str" cm="1">
        <f t="array" ref="H60">_xlfn._xlws.FILTER(AnalysisResults!$G$2:$G$142,(AnalysisResults!$E$2:$E$142='Demog Shell'!$D60)*(AnalysisResults!$H$2:$H$142='Demog Shell'!$F$4),"")</f>
        <v>XX.X</v>
      </c>
    </row>
    <row r="61" spans="2:8" x14ac:dyDescent="0.45">
      <c r="D61" s="11" t="str">
        <v>Mth03.6_Height_ByTrt_Q3</v>
      </c>
      <c r="E61" s="9" t="str" cm="1">
        <f t="array" ref="E61">_xlfn._xlws.FILTER(AnalysisMethods!$H$2:$H$32,AnalysisMethods!$E$2:$E$32='Demog Shell'!D61,"")</f>
        <v>Q3</v>
      </c>
      <c r="F61" s="10" t="str" cm="1">
        <f t="array" ref="F61">_xlfn._xlws.FILTER(AnalysisResults!$G$2:$G$142,(AnalysisResults!$E$2:$E$142='Demog Shell'!$D61)*(AnalysisResults!$H$2:$H$142='Demog Shell'!$F$4),"")</f>
        <v>XX.X</v>
      </c>
      <c r="G61" s="10" t="str" cm="1">
        <f t="array" ref="G61">_xlfn._xlws.FILTER(AnalysisResults!$G$2:$G$142,(AnalysisResults!$E$2:$E$142='Demog Shell'!$D61)*(AnalysisResults!$H$2:$H$142='Demog Shell'!$F$4),"")</f>
        <v>XX.X</v>
      </c>
      <c r="H61" s="10" t="str" cm="1">
        <f t="array" ref="H61">_xlfn._xlws.FILTER(AnalysisResults!$G$2:$G$142,(AnalysisResults!$E$2:$E$142='Demog Shell'!$D61)*(AnalysisResults!$H$2:$H$142='Demog Shell'!$F$4),"")</f>
        <v>XX.X</v>
      </c>
    </row>
    <row r="62" spans="2:8" x14ac:dyDescent="0.45">
      <c r="D62" s="11" t="str">
        <v>Mth03.6_Height_ByTrt_Min</v>
      </c>
      <c r="E62" s="9" t="str" cm="1">
        <f t="array" ref="E62">_xlfn._xlws.FILTER(AnalysisMethods!$H$2:$H$32,AnalysisMethods!$E$2:$E$32='Demog Shell'!D62,"")</f>
        <v>Min</v>
      </c>
      <c r="F62" s="10" t="str" cm="1">
        <f t="array" ref="F62">_xlfn._xlws.FILTER(AnalysisResults!$G$2:$G$142,(AnalysisResults!$E$2:$E$142='Demog Shell'!$D62)*(AnalysisResults!$H$2:$H$142='Demog Shell'!$F$4),"")</f>
        <v>XX</v>
      </c>
      <c r="G62" s="10" t="str" cm="1">
        <f t="array" ref="G62">_xlfn._xlws.FILTER(AnalysisResults!$G$2:$G$142,(AnalysisResults!$E$2:$E$142='Demog Shell'!$D62)*(AnalysisResults!$H$2:$H$142='Demog Shell'!$F$4),"")</f>
        <v>XX</v>
      </c>
      <c r="H62" s="10" t="str" cm="1">
        <f t="array" ref="H62">_xlfn._xlws.FILTER(AnalysisResults!$G$2:$G$142,(AnalysisResults!$E$2:$E$142='Demog Shell'!$D62)*(AnalysisResults!$H$2:$H$142='Demog Shell'!$F$4),"")</f>
        <v>XX</v>
      </c>
    </row>
    <row r="63" spans="2:8" x14ac:dyDescent="0.45">
      <c r="D63" s="11" t="str">
        <v>Mth03.6_Height_ByTrt_Max</v>
      </c>
      <c r="E63" s="9" t="str" cm="1">
        <f t="array" ref="E63">_xlfn._xlws.FILTER(AnalysisMethods!$H$2:$H$32,AnalysisMethods!$E$2:$E$32='Demog Shell'!D63,"")</f>
        <v>Max</v>
      </c>
      <c r="F63" s="10" t="str" cm="1">
        <f t="array" ref="F63">_xlfn._xlws.FILTER(AnalysisResults!$G$2:$G$142,(AnalysisResults!$E$2:$E$142='Demog Shell'!$D63)*(AnalysisResults!$H$2:$H$142='Demog Shell'!$F$4),"")</f>
        <v>XX</v>
      </c>
      <c r="G63" s="10" t="str" cm="1">
        <f t="array" ref="G63">_xlfn._xlws.FILTER(AnalysisResults!$G$2:$G$142,(AnalysisResults!$E$2:$E$142='Demog Shell'!$D63)*(AnalysisResults!$H$2:$H$142='Demog Shell'!$F$4),"")</f>
        <v>XX</v>
      </c>
      <c r="H63" s="10" t="str" cm="1">
        <f t="array" ref="H63">_xlfn._xlws.FILTER(AnalysisResults!$G$2:$G$142,(AnalysisResults!$E$2:$E$142='Demog Shell'!$D63)*(AnalysisResults!$H$2:$H$142='Demog Shell'!$F$4),"")</f>
        <v>XX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5996-E69E-4442-BA46-EB536D594D42}">
  <dimension ref="A1:H63"/>
  <sheetViews>
    <sheetView workbookViewId="0"/>
  </sheetViews>
  <sheetFormatPr defaultRowHeight="14.25" x14ac:dyDescent="0.45"/>
  <cols>
    <col min="1" max="1" width="21.6640625" bestFit="1" customWidth="1"/>
    <col min="2" max="2" width="23.53125" bestFit="1" customWidth="1"/>
    <col min="3" max="3" width="35.3984375" bestFit="1" customWidth="1"/>
    <col min="4" max="4" width="24.59765625" bestFit="1" customWidth="1"/>
    <col min="6" max="6" width="20.33203125" bestFit="1" customWidth="1"/>
    <col min="7" max="7" width="24.46484375" bestFit="1" customWidth="1"/>
    <col min="8" max="8" width="25.6640625" bestFit="1" customWidth="1"/>
  </cols>
  <sheetData>
    <row r="1" spans="1:8" x14ac:dyDescent="0.45">
      <c r="A1" t="s">
        <v>202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</row>
    <row r="3" spans="1:8" x14ac:dyDescent="0.45">
      <c r="F3" s="5" t="s">
        <v>33</v>
      </c>
    </row>
    <row r="4" spans="1:8" x14ac:dyDescent="0.45">
      <c r="F4" s="11" t="str" cm="1">
        <f t="array" ref="F4:H4">TRANSPOSE(_xlfn._xlws.FILTER(AnalysisGroupings!$F$2:$F$21,AnalysisGroupings!$B$2:$B$21='Demog Display'!F3,""))</f>
        <v>AnlsGrouping_02_Trt_1</v>
      </c>
      <c r="G4" s="11" t="str">
        <v>AnlsGrouping_02_Trt_2</v>
      </c>
      <c r="H4" s="11" t="str">
        <v>AnlsGrouping_02_Trt_3</v>
      </c>
    </row>
    <row r="5" spans="1:8" x14ac:dyDescent="0.45">
      <c r="E5" s="9"/>
      <c r="F5" s="10" t="str" cm="1">
        <f t="array" ref="F5">_xlfn._xlws.FILTER(AnalysisGroupings!$G$2:$G$21,AnalysisGroupings!$F$2:$F$21='Demog Display'!F4,"")</f>
        <v>Placebo</v>
      </c>
      <c r="G5" s="10" t="str" cm="1">
        <f t="array" ref="G5">_xlfn._xlws.FILTER(AnalysisGroupings!$G$2:$G$21,AnalysisGroupings!$F$2:$F$21='Demog Display'!G4,"")</f>
        <v>Xanomeline Low Dose</v>
      </c>
      <c r="H5" s="10" t="str" cm="1">
        <f t="array" ref="H5">_xlfn._xlws.FILTER(AnalysisGroupings!$G$2:$G$21,AnalysisGroupings!$F$2:$F$21='Demog Display'!H4,"")</f>
        <v>Xanomeline High Dose</v>
      </c>
    </row>
    <row r="6" spans="1:8" x14ac:dyDescent="0.45">
      <c r="E6" s="9"/>
      <c r="F6" s="9"/>
      <c r="G6" s="9"/>
      <c r="H6" s="9"/>
    </row>
    <row r="7" spans="1:8" x14ac:dyDescent="0.45">
      <c r="C7" s="5" t="s">
        <v>105</v>
      </c>
      <c r="D7" s="11" t="str" cm="1">
        <f t="array" ref="D7">_xlfn._xlws.FILTER(AnalysisMethods!$E$2:$E$32,AnalysisMethods!$A$2:$A$32=_xlfn._xlws.FILTER(Analyses!$K$2:$K$11,Analyses!$A$2:$A$11='Demog Display'!C7,""),"")</f>
        <v>Mth01.5_SAF_ByTrt_n</v>
      </c>
      <c r="E7" s="9" t="str" cm="1">
        <f t="array" ref="E7">_xlfn._xlws.FILTER(AnalysisMethods!$H$2:$H$32,AnalysisMethods!$E$2:$E$32='Demog Display'!D7,"")</f>
        <v>n</v>
      </c>
      <c r="F7" s="10" t="str" cm="1">
        <f t="array" ref="F7">_xlfn._xlws.FILTER(AnalysisResults!$O$2:$O$142,(AnalysisResults!$E$2:$E$142='Demog Display'!$D7)*(AnalysisResults!$H$2:$H$142='Demog Display'!F$4),"")</f>
        <v>(N=86)</v>
      </c>
      <c r="G7" s="10" t="str" cm="1">
        <f t="array" ref="G7">_xlfn._xlws.FILTER(AnalysisResults!$O$2:$O$142,(AnalysisResults!$E$2:$E$142='Demog Display'!$D7)*(AnalysisResults!$H$2:$H$142='Demog Display'!G$4),"")</f>
        <v>(N=84)</v>
      </c>
      <c r="H7" s="10" t="str" cm="1">
        <f t="array" ref="H7">_xlfn._xlws.FILTER(AnalysisResults!$O$2:$O$142,(AnalysisResults!$E$2:$E$142='Demog Display'!$D7)*(AnalysisResults!$H$2:$H$142='Demog Display'!H$4),"")</f>
        <v>(N=84)</v>
      </c>
    </row>
    <row r="8" spans="1:8" x14ac:dyDescent="0.45">
      <c r="D8" s="11"/>
      <c r="E8" s="9"/>
      <c r="F8" s="10"/>
      <c r="G8" s="10"/>
      <c r="H8" s="10"/>
    </row>
    <row r="9" spans="1:8" x14ac:dyDescent="0.45">
      <c r="C9" s="5" t="s">
        <v>106</v>
      </c>
      <c r="D9" s="11" t="str" cm="1">
        <f t="array" ref="D9:D16">_xlfn._xlws.FILTER(AnalysisMethods!$E$2:$E$32,AnalysisMethods!$A$2:$A$32=_xlfn._xlws.FILTER(Analyses!$K$2:$K$11,Analyses!$A$2:$A$11='Demog Display'!C9,""),"")</f>
        <v>Mth03.1_Age_ByTrt_n</v>
      </c>
      <c r="E9" s="9" t="str" cm="1">
        <f t="array" ref="E9">_xlfn._xlws.FILTER(AnalysisMethods!$H$2:$H$32,AnalysisMethods!$E$2:$E$32='Demog Display'!D9,"")</f>
        <v>n</v>
      </c>
      <c r="F9" s="10" t="str" cm="1">
        <f t="array" ref="F9">_xlfn._xlws.FILTER(AnalysisResults!$O$2:$O$142,(AnalysisResults!$E$2:$E$142='Demog Display'!$D9)*(AnalysisResults!$H$2:$H$142='Demog Display'!F$4),"")</f>
        <v>86</v>
      </c>
      <c r="G9" s="10" t="str" cm="1">
        <f t="array" ref="G9">_xlfn._xlws.FILTER(AnalysisResults!$O$2:$O$142,(AnalysisResults!$E$2:$E$142='Demog Display'!$D9)*(AnalysisResults!$H$2:$H$142='Demog Display'!G$4),"")</f>
        <v>84</v>
      </c>
      <c r="H9" s="10" t="str" cm="1">
        <f t="array" ref="H9">_xlfn._xlws.FILTER(AnalysisResults!$O$2:$O$142,(AnalysisResults!$E$2:$E$142='Demog Display'!$D9)*(AnalysisResults!$H$2:$H$142='Demog Display'!H$4),"")</f>
        <v>84</v>
      </c>
    </row>
    <row r="10" spans="1:8" x14ac:dyDescent="0.45">
      <c r="D10" s="11" t="str">
        <v>Mth03.1_Age_ByTrt_Mean</v>
      </c>
      <c r="E10" s="9" t="str" cm="1">
        <f t="array" ref="E10">_xlfn._xlws.FILTER(AnalysisMethods!$H$2:$H$32,AnalysisMethods!$E$2:$E$32='Demog Display'!D10,"")</f>
        <v>Mean</v>
      </c>
      <c r="F10" s="10" t="str" cm="1">
        <f t="array" ref="F10">_xlfn._xlws.FILTER(AnalysisResults!$O$2:$O$142,(AnalysisResults!$E$2:$E$142='Demog Display'!$D10)*(AnalysisResults!$H$2:$H$142='Demog Display'!F$4),"")</f>
        <v>75.2</v>
      </c>
      <c r="G10" s="10" t="str" cm="1">
        <f t="array" ref="G10">_xlfn._xlws.FILTER(AnalysisResults!$O$2:$O$142,(AnalysisResults!$E$2:$E$142='Demog Display'!$D10)*(AnalysisResults!$H$2:$H$142='Demog Display'!G$4),"")</f>
        <v>75.7</v>
      </c>
      <c r="H10" s="10" t="str" cm="1">
        <f t="array" ref="H10">_xlfn._xlws.FILTER(AnalysisResults!$O$2:$O$142,(AnalysisResults!$E$2:$E$142='Demog Display'!$D10)*(AnalysisResults!$H$2:$H$142='Demog Display'!H$4),"")</f>
        <v>74.4</v>
      </c>
    </row>
    <row r="11" spans="1:8" x14ac:dyDescent="0.45">
      <c r="D11" s="11" t="str">
        <v>Mth03.1_Age_ByTrt_SD</v>
      </c>
      <c r="E11" s="9" t="str" cm="1">
        <f t="array" ref="E11">_xlfn._xlws.FILTER(AnalysisMethods!$H$2:$H$32,AnalysisMethods!$E$2:$E$32='Demog Display'!D11,"")</f>
        <v>SD</v>
      </c>
      <c r="F11" s="10" t="str" cm="1">
        <f t="array" ref="F11">_xlfn._xlws.FILTER(AnalysisResults!$O$2:$O$142,(AnalysisResults!$E$2:$E$142='Demog Display'!$D11)*(AnalysisResults!$H$2:$H$142='Demog Display'!F$4),"")</f>
        <v>( 8.59)</v>
      </c>
      <c r="G11" s="10" t="str" cm="1">
        <f t="array" ref="G11">_xlfn._xlws.FILTER(AnalysisResults!$O$2:$O$142,(AnalysisResults!$E$2:$E$142='Demog Display'!$D11)*(AnalysisResults!$H$2:$H$142='Demog Display'!G$4),"")</f>
        <v>( 8.29)</v>
      </c>
      <c r="H11" s="10" t="str" cm="1">
        <f t="array" ref="H11">_xlfn._xlws.FILTER(AnalysisResults!$O$2:$O$142,(AnalysisResults!$E$2:$E$142='Demog Display'!$D11)*(AnalysisResults!$H$2:$H$142='Demog Display'!H$4),"")</f>
        <v>( 7.89)</v>
      </c>
    </row>
    <row r="12" spans="1:8" x14ac:dyDescent="0.45">
      <c r="D12" s="11" t="str">
        <v>Mth03.1_Age_ByTrt_Median</v>
      </c>
      <c r="E12" s="9" t="str" cm="1">
        <f t="array" ref="E12">_xlfn._xlws.FILTER(AnalysisMethods!$H$2:$H$32,AnalysisMethods!$E$2:$E$32='Demog Display'!D12,"")</f>
        <v>Median</v>
      </c>
      <c r="F12" s="10" t="str" cm="1">
        <f t="array" ref="F12">_xlfn._xlws.FILTER(AnalysisResults!$O$2:$O$142,(AnalysisResults!$E$2:$E$142='Demog Display'!$D12)*(AnalysisResults!$H$2:$H$142='Demog Display'!F$4),"")</f>
        <v>76.0</v>
      </c>
      <c r="G12" s="10" t="str" cm="1">
        <f t="array" ref="G12">_xlfn._xlws.FILTER(AnalysisResults!$O$2:$O$142,(AnalysisResults!$E$2:$E$142='Demog Display'!$D12)*(AnalysisResults!$H$2:$H$142='Demog Display'!G$4),"")</f>
        <v>77.5</v>
      </c>
      <c r="H12" s="10" t="str" cm="1">
        <f t="array" ref="H12">_xlfn._xlws.FILTER(AnalysisResults!$O$2:$O$142,(AnalysisResults!$E$2:$E$142='Demog Display'!$D12)*(AnalysisResults!$H$2:$H$142='Demog Display'!H$4),"")</f>
        <v>76.0</v>
      </c>
    </row>
    <row r="13" spans="1:8" x14ac:dyDescent="0.45">
      <c r="D13" s="11" t="str">
        <v>Mth03.1_Age_ByTrt_Q1</v>
      </c>
      <c r="E13" s="9" t="str" cm="1">
        <f t="array" ref="E13">_xlfn._xlws.FILTER(AnalysisMethods!$H$2:$H$32,AnalysisMethods!$E$2:$E$32='Demog Display'!D13,"")</f>
        <v>Q1</v>
      </c>
      <c r="F13" s="10" t="str" cm="1">
        <f t="array" ref="F13">_xlfn._xlws.FILTER(AnalysisResults!$O$2:$O$142,(AnalysisResults!$E$2:$E$142='Demog Display'!$D13)*(AnalysisResults!$H$2:$H$142='Demog Display'!F$4),"")</f>
        <v>69.0</v>
      </c>
      <c r="G13" s="10" t="str" cm="1">
        <f t="array" ref="G13">_xlfn._xlws.FILTER(AnalysisResults!$O$2:$O$142,(AnalysisResults!$E$2:$E$142='Demog Display'!$D13)*(AnalysisResults!$H$2:$H$142='Demog Display'!G$4),"")</f>
        <v>71.0</v>
      </c>
      <c r="H13" s="10" t="str" cm="1">
        <f t="array" ref="H13">_xlfn._xlws.FILTER(AnalysisResults!$O$2:$O$142,(AnalysisResults!$E$2:$E$142='Demog Display'!$D13)*(AnalysisResults!$H$2:$H$142='Demog Display'!H$4),"")</f>
        <v>70.0</v>
      </c>
    </row>
    <row r="14" spans="1:8" x14ac:dyDescent="0.45">
      <c r="D14" s="11" t="str">
        <v>Mth03.1_Age_ByTrt_Q3</v>
      </c>
      <c r="E14" s="9" t="str" cm="1">
        <f t="array" ref="E14">_xlfn._xlws.FILTER(AnalysisMethods!$H$2:$H$32,AnalysisMethods!$E$2:$E$32='Demog Display'!D14,"")</f>
        <v>Q3</v>
      </c>
      <c r="F14" s="10" t="str" cm="1">
        <f t="array" ref="F14">_xlfn._xlws.FILTER(AnalysisResults!$O$2:$O$142,(AnalysisResults!$E$2:$E$142='Demog Display'!$D14)*(AnalysisResults!$H$2:$H$142='Demog Display'!F$4),"")</f>
        <v>82.0</v>
      </c>
      <c r="G14" s="10" t="str" cm="1">
        <f t="array" ref="G14">_xlfn._xlws.FILTER(AnalysisResults!$O$2:$O$142,(AnalysisResults!$E$2:$E$142='Demog Display'!$D14)*(AnalysisResults!$H$2:$H$142='Demog Display'!G$4),"")</f>
        <v>82.0</v>
      </c>
      <c r="H14" s="10" t="str" cm="1">
        <f t="array" ref="H14">_xlfn._xlws.FILTER(AnalysisResults!$O$2:$O$142,(AnalysisResults!$E$2:$E$142='Demog Display'!$D14)*(AnalysisResults!$H$2:$H$142='Demog Display'!H$4),"")</f>
        <v>80.0</v>
      </c>
    </row>
    <row r="15" spans="1:8" x14ac:dyDescent="0.45">
      <c r="D15" s="11" t="str">
        <v>Mth03.1_Age_ByTrt_Min</v>
      </c>
      <c r="E15" s="9" t="str" cm="1">
        <f t="array" ref="E15">_xlfn._xlws.FILTER(AnalysisMethods!$H$2:$H$32,AnalysisMethods!$E$2:$E$32='Demog Display'!D15,"")</f>
        <v>Min</v>
      </c>
      <c r="F15" s="10" t="str" cm="1">
        <f t="array" ref="F15">_xlfn._xlws.FILTER(AnalysisResults!$O$2:$O$142,(AnalysisResults!$E$2:$E$142='Demog Display'!$D15)*(AnalysisResults!$H$2:$H$142='Demog Display'!F$4),"")</f>
        <v>52</v>
      </c>
      <c r="G15" s="10" t="str" cm="1">
        <f t="array" ref="G15">_xlfn._xlws.FILTER(AnalysisResults!$O$2:$O$142,(AnalysisResults!$E$2:$E$142='Demog Display'!$D15)*(AnalysisResults!$H$2:$H$142='Demog Display'!G$4),"")</f>
        <v>51</v>
      </c>
      <c r="H15" s="10" t="str" cm="1">
        <f t="array" ref="H15">_xlfn._xlws.FILTER(AnalysisResults!$O$2:$O$142,(AnalysisResults!$E$2:$E$142='Demog Display'!$D15)*(AnalysisResults!$H$2:$H$142='Demog Display'!H$4),"")</f>
        <v>56</v>
      </c>
    </row>
    <row r="16" spans="1:8" x14ac:dyDescent="0.45">
      <c r="D16" s="11" t="str">
        <v>Mth03.1_Age_ByTrt_Max</v>
      </c>
      <c r="E16" s="9" t="str" cm="1">
        <f t="array" ref="E16">_xlfn._xlws.FILTER(AnalysisMethods!$H$2:$H$32,AnalysisMethods!$E$2:$E$32='Demog Display'!D16,"")</f>
        <v>Max</v>
      </c>
      <c r="F16" s="10" t="str" cm="1">
        <f t="array" ref="F16">_xlfn._xlws.FILTER(AnalysisResults!$O$2:$O$142,(AnalysisResults!$E$2:$E$142='Demog Display'!$D16)*(AnalysisResults!$H$2:$H$142='Demog Display'!F$4),"")</f>
        <v>89</v>
      </c>
      <c r="G16" s="10" t="str" cm="1">
        <f t="array" ref="G16">_xlfn._xlws.FILTER(AnalysisResults!$O$2:$O$142,(AnalysisResults!$E$2:$E$142='Demog Display'!$D16)*(AnalysisResults!$H$2:$H$142='Demog Display'!G$4),"")</f>
        <v>88</v>
      </c>
      <c r="H16" s="10" t="str" cm="1">
        <f t="array" ref="H16">_xlfn._xlws.FILTER(AnalysisResults!$O$2:$O$142,(AnalysisResults!$E$2:$E$142='Demog Display'!$D16)*(AnalysisResults!$H$2:$H$142='Demog Display'!H$4),"")</f>
        <v>88</v>
      </c>
    </row>
    <row r="17" spans="1:8" x14ac:dyDescent="0.45">
      <c r="D17" s="11"/>
      <c r="E17" s="9"/>
      <c r="F17" s="10"/>
      <c r="G17" s="10"/>
      <c r="H17" s="10"/>
    </row>
    <row r="18" spans="1:8" x14ac:dyDescent="0.45">
      <c r="A18" s="5" t="s">
        <v>49</v>
      </c>
      <c r="B18" s="9" t="str" cm="1">
        <f t="array" ref="B18">_xlfn.UNIQUE(_xlfn._xlws.FILTER(AnalysisGroupings!$C$2:$C$21,AnalysisGroupings!$B$2:$B$21='Demog Display'!A18,""))</f>
        <v>Age Group</v>
      </c>
      <c r="D18" s="11" t="str" cm="1">
        <f t="array" ref="D18">_xlfn._xlws.FILTER(Analyses!$A$2:$A$11,(Analyses!$F$2:$F$11='Demog Display'!A18)+(Analyses!$G$2:$G$11='Demog Display'!A18)+(Analyses!$H$2:$H$11='Demog Display'!A18),"")</f>
        <v>An03.2_AgeGrp_ByTrt</v>
      </c>
      <c r="E18" s="9"/>
      <c r="F18" s="10"/>
      <c r="G18" s="10"/>
      <c r="H18" s="10"/>
    </row>
    <row r="19" spans="1:8" x14ac:dyDescent="0.45">
      <c r="B19" s="11" t="str" cm="1">
        <f t="array" ref="B19:B22">_xlfn.TEXTBEFORE(_xlfn._xlws.SORT(_xlfn.UNIQUE(_xlfn._xlws.FILTER(AnalysisResults!J$2:J$142&amp;"|"&amp;AnalysisResults!E$2:E$142,AnalysisResults!$A$2:$A$142='Demog Display'!D18,""))),"|")</f>
        <v>AnlsGrouping_03_AgeGp_1</v>
      </c>
      <c r="C19" s="9" t="str" cm="1">
        <f t="array" ref="C19">_xlfn._xlws.FILTER(AnalysisGroupings!$G$2:$G$21,AnalysisGroupings!$F$2:$F$21=B19,"")</f>
        <v>&lt; 65 years</v>
      </c>
      <c r="D19" s="11" t="str" cm="1">
        <f t="array" ref="D19:D22">_xlfn.TEXTAFTER(_xlfn._xlws.SORT(_xlfn.UNIQUE(_xlfn._xlws.FILTER(AnalysisResults!J$2:J$142&amp;"|"&amp;AnalysisResults!E$2:E$142,AnalysisResults!$A$2:$A$142='Demog Display'!D18,""))),"|")</f>
        <v>Mth03.2_AgeGrp_ByTrt_%</v>
      </c>
      <c r="E19" s="9" t="str" cm="1">
        <f t="array" ref="E19">_xlfn._xlws.FILTER(AnalysisMethods!$H$2:$H$32,AnalysisMethods!$E$2:$E$32='Demog Display'!D19,"")</f>
        <v>%</v>
      </c>
      <c r="F19" s="10" t="str" cm="1">
        <f t="array" ref="F19">_xlfn._xlws.FILTER(AnalysisResults!$O$2:$O$142,(AnalysisResults!$E$2:$E$142='Demog Display'!$D19)*(AnalysisResults!$H$2:$H$142='Demog Display'!F$4)*((AnalysisResults!$H$2:$H$142='Demog Display'!$B19)+(AnalysisResults!$J$2:$J$142='Demog Display'!$B19)+(AnalysisResults!$L$2:$L$142='Demog Display'!$B19)),"")</f>
        <v>( 16.3)</v>
      </c>
      <c r="G19" s="10" t="str" cm="1">
        <f t="array" ref="G19">_xlfn._xlws.FILTER(AnalysisResults!$O$2:$O$142,(AnalysisResults!$E$2:$E$142='Demog Display'!$D19)*(AnalysisResults!$H$2:$H$142='Demog Display'!G$4)*((AnalysisResults!$H$2:$H$142='Demog Display'!$B19)+(AnalysisResults!$J$2:$J$142='Demog Display'!$B19)+(AnalysisResults!$L$2:$L$142='Demog Display'!$B19)),"")</f>
        <v>(  9.5)</v>
      </c>
      <c r="H19" s="10" t="str" cm="1">
        <f t="array" ref="H19">_xlfn._xlws.FILTER(AnalysisResults!$O$2:$O$142,(AnalysisResults!$E$2:$E$142='Demog Display'!$D19)*(AnalysisResults!$H$2:$H$142='Demog Display'!H$4)*((AnalysisResults!$H$2:$H$142='Demog Display'!$B19)+(AnalysisResults!$J$2:$J$142='Demog Display'!$B19)+(AnalysisResults!$L$2:$L$142='Demog Display'!$B19)),"")</f>
        <v>( 13.1)</v>
      </c>
    </row>
    <row r="20" spans="1:8" x14ac:dyDescent="0.45">
      <c r="B20" s="11" t="str">
        <v>AnlsGrouping_03_AgeGp_1</v>
      </c>
      <c r="C20" s="9" t="str" cm="1">
        <f t="array" ref="C20">_xlfn._xlws.FILTER(AnalysisGroupings!$G$2:$G$21,AnalysisGroupings!$F$2:$F$21=B20,"")</f>
        <v>&lt; 65 years</v>
      </c>
      <c r="D20" s="11" t="str">
        <v>Mth03.2_AgeGrp_ByTrt_n</v>
      </c>
      <c r="E20" s="9" t="str" cm="1">
        <f t="array" ref="E20">_xlfn._xlws.FILTER(AnalysisMethods!$H$2:$H$32,AnalysisMethods!$E$2:$E$32='Demog Display'!D20,"")</f>
        <v>n</v>
      </c>
      <c r="F20" s="10" t="str" cm="1">
        <f t="array" ref="F20">_xlfn._xlws.FILTER(AnalysisResults!$O$2:$O$142,(AnalysisResults!$E$2:$E$142='Demog Display'!$D20)*(AnalysisResults!$H$2:$H$142='Demog Display'!F$4)*((AnalysisResults!$H$2:$H$142='Demog Display'!$B20)+(AnalysisResults!$J$2:$J$142='Demog Display'!$B20)+(AnalysisResults!$L$2:$L$142='Demog Display'!$B20)),"")</f>
        <v>14</v>
      </c>
      <c r="G20" s="10" t="str" cm="1">
        <f t="array" ref="G20">_xlfn._xlws.FILTER(AnalysisResults!$O$2:$O$142,(AnalysisResults!$E$2:$E$142='Demog Display'!$D20)*(AnalysisResults!$H$2:$H$142='Demog Display'!G$4)*((AnalysisResults!$H$2:$H$142='Demog Display'!$B20)+(AnalysisResults!$J$2:$J$142='Demog Display'!$B20)+(AnalysisResults!$L$2:$L$142='Demog Display'!$B20)),"")</f>
        <v>8</v>
      </c>
      <c r="H20" s="10" t="str" cm="1">
        <f t="array" ref="H20">_xlfn._xlws.FILTER(AnalysisResults!$O$2:$O$142,(AnalysisResults!$E$2:$E$142='Demog Display'!$D20)*(AnalysisResults!$H$2:$H$142='Demog Display'!H$4)*((AnalysisResults!$H$2:$H$142='Demog Display'!$B20)+(AnalysisResults!$J$2:$J$142='Demog Display'!$B20)+(AnalysisResults!$L$2:$L$142='Demog Display'!$B20)),"")</f>
        <v>11</v>
      </c>
    </row>
    <row r="21" spans="1:8" x14ac:dyDescent="0.45">
      <c r="B21" s="11" t="str">
        <v>AnlsGrouping_03_AgeGp_2</v>
      </c>
      <c r="C21" s="9" t="str" cm="1">
        <f t="array" ref="C21">_xlfn._xlws.FILTER(AnalysisGroupings!$G$2:$G$21,AnalysisGroupings!$F$2:$F$21=B21,"")</f>
        <v>≥ 65 years</v>
      </c>
      <c r="D21" s="11" t="str">
        <v>Mth03.2_AgeGrp_ByTrt_%</v>
      </c>
      <c r="E21" s="9" t="str" cm="1">
        <f t="array" ref="E21">_xlfn._xlws.FILTER(AnalysisMethods!$H$2:$H$32,AnalysisMethods!$E$2:$E$32='Demog Display'!D21,"")</f>
        <v>%</v>
      </c>
      <c r="F21" s="10" t="str" cm="1">
        <f t="array" ref="F21">_xlfn._xlws.FILTER(AnalysisResults!$O$2:$O$142,(AnalysisResults!$E$2:$E$142='Demog Display'!$D21)*(AnalysisResults!$H$2:$H$142='Demog Display'!F$4)*((AnalysisResults!$H$2:$H$142='Demog Display'!$B21)+(AnalysisResults!$J$2:$J$142='Demog Display'!$B21)+(AnalysisResults!$L$2:$L$142='Demog Display'!$B21)),"")</f>
        <v>( 83.7)</v>
      </c>
      <c r="G21" s="10" t="str" cm="1">
        <f t="array" ref="G21">_xlfn._xlws.FILTER(AnalysisResults!$O$2:$O$142,(AnalysisResults!$E$2:$E$142='Demog Display'!$D21)*(AnalysisResults!$H$2:$H$142='Demog Display'!G$4)*((AnalysisResults!$H$2:$H$142='Demog Display'!$B21)+(AnalysisResults!$J$2:$J$142='Demog Display'!$B21)+(AnalysisResults!$L$2:$L$142='Demog Display'!$B21)),"")</f>
        <v>( 90.5)</v>
      </c>
      <c r="H21" s="10" t="str" cm="1">
        <f t="array" ref="H21">_xlfn._xlws.FILTER(AnalysisResults!$O$2:$O$142,(AnalysisResults!$E$2:$E$142='Demog Display'!$D21)*(AnalysisResults!$H$2:$H$142='Demog Display'!H$4)*((AnalysisResults!$H$2:$H$142='Demog Display'!$B21)+(AnalysisResults!$J$2:$J$142='Demog Display'!$B21)+(AnalysisResults!$L$2:$L$142='Demog Display'!$B21)),"")</f>
        <v>( 86.9)</v>
      </c>
    </row>
    <row r="22" spans="1:8" x14ac:dyDescent="0.45">
      <c r="B22" s="11" t="str">
        <v>AnlsGrouping_03_AgeGp_2</v>
      </c>
      <c r="C22" s="9" t="str" cm="1">
        <f t="array" ref="C22">_xlfn._xlws.FILTER(AnalysisGroupings!$G$2:$G$21,AnalysisGroupings!$F$2:$F$21=B22,"")</f>
        <v>≥ 65 years</v>
      </c>
      <c r="D22" s="11" t="str">
        <v>Mth03.2_AgeGrp_ByTrt_n</v>
      </c>
      <c r="E22" s="9" t="str" cm="1">
        <f t="array" ref="E22">_xlfn._xlws.FILTER(AnalysisMethods!$H$2:$H$32,AnalysisMethods!$E$2:$E$32='Demog Display'!D22,"")</f>
        <v>n</v>
      </c>
      <c r="F22" s="10" t="str" cm="1">
        <f t="array" ref="F22">_xlfn._xlws.FILTER(AnalysisResults!$O$2:$O$142,(AnalysisResults!$E$2:$E$142='Demog Display'!$D22)*(AnalysisResults!$H$2:$H$142='Demog Display'!F$4)*((AnalysisResults!$H$2:$H$142='Demog Display'!$B22)+(AnalysisResults!$J$2:$J$142='Demog Display'!$B22)+(AnalysisResults!$L$2:$L$142='Demog Display'!$B22)),"")</f>
        <v>72</v>
      </c>
      <c r="G22" s="10" t="str" cm="1">
        <f t="array" ref="G22">_xlfn._xlws.FILTER(AnalysisResults!$O$2:$O$142,(AnalysisResults!$E$2:$E$142='Demog Display'!$D22)*(AnalysisResults!$H$2:$H$142='Demog Display'!G$4)*((AnalysisResults!$H$2:$H$142='Demog Display'!$B22)+(AnalysisResults!$J$2:$J$142='Demog Display'!$B22)+(AnalysisResults!$L$2:$L$142='Demog Display'!$B22)),"")</f>
        <v>76</v>
      </c>
      <c r="H22" s="10" t="str" cm="1">
        <f t="array" ref="H22">_xlfn._xlws.FILTER(AnalysisResults!$O$2:$O$142,(AnalysisResults!$E$2:$E$142='Demog Display'!$D22)*(AnalysisResults!$H$2:$H$142='Demog Display'!H$4)*((AnalysisResults!$H$2:$H$142='Demog Display'!$B22)+(AnalysisResults!$J$2:$J$142='Demog Display'!$B22)+(AnalysisResults!$L$2:$L$142='Demog Display'!$B22)),"")</f>
        <v>73</v>
      </c>
    </row>
    <row r="23" spans="1:8" x14ac:dyDescent="0.45">
      <c r="C23" s="9"/>
      <c r="D23" s="11"/>
      <c r="E23" s="9"/>
      <c r="F23" s="10"/>
      <c r="G23" s="10"/>
      <c r="H23" s="10"/>
    </row>
    <row r="24" spans="1:8" x14ac:dyDescent="0.45">
      <c r="A24" s="5" t="s">
        <v>28</v>
      </c>
      <c r="B24" s="9" t="str" cm="1">
        <f t="array" ref="B24">_xlfn.UNIQUE(_xlfn._xlws.FILTER(AnalysisGroupings!$C$2:$C$21,AnalysisGroupings!$B$2:$B$21='Demog Display'!A24,""))</f>
        <v>Gender</v>
      </c>
      <c r="C24" s="9"/>
      <c r="D24" s="11" t="str" cm="1">
        <f t="array" ref="D24">_xlfn._xlws.FILTER(Analyses!$A$2:$A$11,(Analyses!$F$2:$F$11='Demog Display'!A24)+(Analyses!$G$2:$G$11='Demog Display'!A24)+(Analyses!$H$2:$H$11='Demog Display'!A24),"")</f>
        <v>An03.3_Sex_ByTrt</v>
      </c>
      <c r="E24" s="9"/>
      <c r="F24" s="10"/>
      <c r="G24" s="10"/>
      <c r="H24" s="10"/>
    </row>
    <row r="25" spans="1:8" x14ac:dyDescent="0.45">
      <c r="B25" s="11" t="str" cm="1">
        <f t="array" ref="B25:B28">_xlfn.TEXTBEFORE(_xlfn._xlws.SORT(_xlfn.UNIQUE(_xlfn._xlws.FILTER(AnalysisResults!J$2:J$142&amp;"|"&amp;AnalysisResults!E$2:E$142,AnalysisResults!$A$2:$A$142='Demog Display'!D24,""))),"|")</f>
        <v>AnlsGrouping_01_Sex_1</v>
      </c>
      <c r="C25" s="9" t="str" cm="1">
        <f t="array" ref="C25">_xlfn._xlws.FILTER(AnalysisGroupings!$G$2:$G$21,AnalysisGroupings!$F$2:$F$21=B25,"")</f>
        <v>Male</v>
      </c>
      <c r="D25" s="11" t="str" cm="1">
        <f t="array" ref="D25:D28">_xlfn.TEXTAFTER(_xlfn._xlws.SORT(_xlfn.UNIQUE(_xlfn._xlws.FILTER(AnalysisResults!J$2:J$142&amp;"|"&amp;AnalysisResults!E$2:E$142,AnalysisResults!$A$2:$A$142='Demog Display'!D24,""))),"|")</f>
        <v>Mth03.3_Sex_ByTrt_%</v>
      </c>
      <c r="E25" s="9" t="str" cm="1">
        <f t="array" ref="E25">_xlfn._xlws.FILTER(AnalysisMethods!$H$2:$H$32,AnalysisMethods!$E$2:$E$32='Demog Display'!D25,"")</f>
        <v>%</v>
      </c>
      <c r="F25" s="10" t="str" cm="1">
        <f t="array" ref="F25">_xlfn._xlws.FILTER(AnalysisResults!$O$2:$O$142,(AnalysisResults!$E$2:$E$142='Demog Display'!$D25)*(AnalysisResults!$H$2:$H$142='Demog Display'!F$4)*((AnalysisResults!$H$2:$H$142='Demog Display'!$B25)+(AnalysisResults!$J$2:$J$142='Demog Display'!$B25)+(AnalysisResults!$L$2:$L$142='Demog Display'!$B25)),"")</f>
        <v>( 38.4)</v>
      </c>
      <c r="G25" s="10" t="str" cm="1">
        <f t="array" ref="G25">_xlfn._xlws.FILTER(AnalysisResults!$O$2:$O$142,(AnalysisResults!$E$2:$E$142='Demog Display'!$D25)*(AnalysisResults!$H$2:$H$142='Demog Display'!G$4)*((AnalysisResults!$H$2:$H$142='Demog Display'!$B25)+(AnalysisResults!$J$2:$J$142='Demog Display'!$B25)+(AnalysisResults!$L$2:$L$142='Demog Display'!$B25)),"")</f>
        <v>( 40.5)</v>
      </c>
      <c r="H25" s="10" t="str" cm="1">
        <f t="array" ref="H25">_xlfn._xlws.FILTER(AnalysisResults!$O$2:$O$142,(AnalysisResults!$E$2:$E$142='Demog Display'!$D25)*(AnalysisResults!$H$2:$H$142='Demog Display'!H$4)*((AnalysisResults!$H$2:$H$142='Demog Display'!$B25)+(AnalysisResults!$J$2:$J$142='Demog Display'!$B25)+(AnalysisResults!$L$2:$L$142='Demog Display'!$B25)),"")</f>
        <v>( 52.4)</v>
      </c>
    </row>
    <row r="26" spans="1:8" x14ac:dyDescent="0.45">
      <c r="B26" s="11" t="str">
        <v>AnlsGrouping_01_Sex_1</v>
      </c>
      <c r="C26" s="9" t="str" cm="1">
        <f t="array" ref="C26">_xlfn._xlws.FILTER(AnalysisGroupings!$G$2:$G$21,AnalysisGroupings!$F$2:$F$21=B26,"")</f>
        <v>Male</v>
      </c>
      <c r="D26" s="11" t="str">
        <v>Mth03.3_Sex_ByTrt_n</v>
      </c>
      <c r="E26" s="9" t="str" cm="1">
        <f t="array" ref="E26">_xlfn._xlws.FILTER(AnalysisMethods!$H$2:$H$32,AnalysisMethods!$E$2:$E$32='Demog Display'!D26,"")</f>
        <v>n</v>
      </c>
      <c r="F26" s="10" t="str" cm="1">
        <f t="array" ref="F26">_xlfn._xlws.FILTER(AnalysisResults!$O$2:$O$142,(AnalysisResults!$E$2:$E$142='Demog Display'!$D26)*(AnalysisResults!$H$2:$H$142='Demog Display'!F$4)*((AnalysisResults!$H$2:$H$142='Demog Display'!$B26)+(AnalysisResults!$J$2:$J$142='Demog Display'!$B26)+(AnalysisResults!$L$2:$L$142='Demog Display'!$B26)),"")</f>
        <v>33</v>
      </c>
      <c r="G26" s="10" t="str" cm="1">
        <f t="array" ref="G26">_xlfn._xlws.FILTER(AnalysisResults!$O$2:$O$142,(AnalysisResults!$E$2:$E$142='Demog Display'!$D26)*(AnalysisResults!$H$2:$H$142='Demog Display'!G$4)*((AnalysisResults!$H$2:$H$142='Demog Display'!$B26)+(AnalysisResults!$J$2:$J$142='Demog Display'!$B26)+(AnalysisResults!$L$2:$L$142='Demog Display'!$B26)),"")</f>
        <v>34</v>
      </c>
      <c r="H26" s="10" t="str" cm="1">
        <f t="array" ref="H26">_xlfn._xlws.FILTER(AnalysisResults!$O$2:$O$142,(AnalysisResults!$E$2:$E$142='Demog Display'!$D26)*(AnalysisResults!$H$2:$H$142='Demog Display'!H$4)*((AnalysisResults!$H$2:$H$142='Demog Display'!$B26)+(AnalysisResults!$J$2:$J$142='Demog Display'!$B26)+(AnalysisResults!$L$2:$L$142='Demog Display'!$B26)),"")</f>
        <v>44</v>
      </c>
    </row>
    <row r="27" spans="1:8" x14ac:dyDescent="0.45">
      <c r="B27" s="11" t="str">
        <v>AnlsGrouping_01_Sex_2</v>
      </c>
      <c r="C27" s="9" t="str" cm="1">
        <f t="array" ref="C27">_xlfn._xlws.FILTER(AnalysisGroupings!$G$2:$G$21,AnalysisGroupings!$F$2:$F$21=B27,"")</f>
        <v>Female</v>
      </c>
      <c r="D27" s="11" t="str">
        <v>Mth03.3_Sex_ByTrt_%</v>
      </c>
      <c r="E27" s="9" t="str" cm="1">
        <f t="array" ref="E27">_xlfn._xlws.FILTER(AnalysisMethods!$H$2:$H$32,AnalysisMethods!$E$2:$E$32='Demog Display'!D27,"")</f>
        <v>%</v>
      </c>
      <c r="F27" s="10" t="str" cm="1">
        <f t="array" ref="F27">_xlfn._xlws.FILTER(AnalysisResults!$O$2:$O$142,(AnalysisResults!$E$2:$E$142='Demog Display'!$D27)*(AnalysisResults!$H$2:$H$142='Demog Display'!F$4)*((AnalysisResults!$H$2:$H$142='Demog Display'!$B27)+(AnalysisResults!$J$2:$J$142='Demog Display'!$B27)+(AnalysisResults!$L$2:$L$142='Demog Display'!$B27)),"")</f>
        <v>( 61.6)</v>
      </c>
      <c r="G27" s="10" t="str" cm="1">
        <f t="array" ref="G27">_xlfn._xlws.FILTER(AnalysisResults!$O$2:$O$142,(AnalysisResults!$E$2:$E$142='Demog Display'!$D27)*(AnalysisResults!$H$2:$H$142='Demog Display'!G$4)*((AnalysisResults!$H$2:$H$142='Demog Display'!$B27)+(AnalysisResults!$J$2:$J$142='Demog Display'!$B27)+(AnalysisResults!$L$2:$L$142='Demog Display'!$B27)),"")</f>
        <v>( 59.5)</v>
      </c>
      <c r="H27" s="10" t="str" cm="1">
        <f t="array" ref="H27">_xlfn._xlws.FILTER(AnalysisResults!$O$2:$O$142,(AnalysisResults!$E$2:$E$142='Demog Display'!$D27)*(AnalysisResults!$H$2:$H$142='Demog Display'!H$4)*((AnalysisResults!$H$2:$H$142='Demog Display'!$B27)+(AnalysisResults!$J$2:$J$142='Demog Display'!$B27)+(AnalysisResults!$L$2:$L$142='Demog Display'!$B27)),"")</f>
        <v>( 47.6)</v>
      </c>
    </row>
    <row r="28" spans="1:8" x14ac:dyDescent="0.45">
      <c r="B28" s="11" t="str">
        <v>AnlsGrouping_01_Sex_2</v>
      </c>
      <c r="C28" s="9" t="str" cm="1">
        <f t="array" ref="C28">_xlfn._xlws.FILTER(AnalysisGroupings!$G$2:$G$21,AnalysisGroupings!$F$2:$F$21=B28,"")</f>
        <v>Female</v>
      </c>
      <c r="D28" s="11" t="str">
        <v>Mth03.3_Sex_ByTrt_n</v>
      </c>
      <c r="E28" s="9" t="str" cm="1">
        <f t="array" ref="E28">_xlfn._xlws.FILTER(AnalysisMethods!$H$2:$H$32,AnalysisMethods!$E$2:$E$32='Demog Display'!D28,"")</f>
        <v>n</v>
      </c>
      <c r="F28" s="10" t="str" cm="1">
        <f t="array" ref="F28">_xlfn._xlws.FILTER(AnalysisResults!$O$2:$O$142,(AnalysisResults!$E$2:$E$142='Demog Display'!$D28)*(AnalysisResults!$H$2:$H$142='Demog Display'!F$4)*((AnalysisResults!$H$2:$H$142='Demog Display'!$B28)+(AnalysisResults!$J$2:$J$142='Demog Display'!$B28)+(AnalysisResults!$L$2:$L$142='Demog Display'!$B28)),"")</f>
        <v>53</v>
      </c>
      <c r="G28" s="10" t="str" cm="1">
        <f t="array" ref="G28">_xlfn._xlws.FILTER(AnalysisResults!$O$2:$O$142,(AnalysisResults!$E$2:$E$142='Demog Display'!$D28)*(AnalysisResults!$H$2:$H$142='Demog Display'!G$4)*((AnalysisResults!$H$2:$H$142='Demog Display'!$B28)+(AnalysisResults!$J$2:$J$142='Demog Display'!$B28)+(AnalysisResults!$L$2:$L$142='Demog Display'!$B28)),"")</f>
        <v>50</v>
      </c>
      <c r="H28" s="10" t="str" cm="1">
        <f t="array" ref="H28">_xlfn._xlws.FILTER(AnalysisResults!$O$2:$O$142,(AnalysisResults!$E$2:$E$142='Demog Display'!$D28)*(AnalysisResults!$H$2:$H$142='Demog Display'!H$4)*((AnalysisResults!$H$2:$H$142='Demog Display'!$B28)+(AnalysisResults!$J$2:$J$142='Demog Display'!$B28)+(AnalysisResults!$L$2:$L$142='Demog Display'!$B28)),"")</f>
        <v>40</v>
      </c>
    </row>
    <row r="29" spans="1:8" x14ac:dyDescent="0.45">
      <c r="C29" s="9"/>
      <c r="D29" s="11"/>
      <c r="E29" s="9"/>
      <c r="F29" s="10"/>
      <c r="G29" s="10"/>
      <c r="H29" s="10"/>
    </row>
    <row r="30" spans="1:8" x14ac:dyDescent="0.45">
      <c r="A30" s="5" t="s">
        <v>98</v>
      </c>
      <c r="B30" s="9" t="str" cm="1">
        <f t="array" ref="B30">_xlfn.UNIQUE(_xlfn._xlws.FILTER(AnalysisGroupings!$C$2:$C$21,AnalysisGroupings!$B$2:$B$21='Demog Display'!A30,""))</f>
        <v>Ethnicity</v>
      </c>
      <c r="C30" s="9"/>
      <c r="D30" s="11" t="str" cm="1">
        <f t="array" ref="D30">_xlfn._xlws.FILTER(Analyses!$A$2:$A$11,(Analyses!$F$2:$F$11='Demog Display'!A30)+(Analyses!$G$2:$G$11='Demog Display'!A30)+(Analyses!$H$2:$H$11='Demog Display'!A30),"")</f>
        <v>An03.4_Ethnic_ByTrt</v>
      </c>
      <c r="E30" s="9"/>
      <c r="F30" s="10"/>
      <c r="G30" s="10"/>
      <c r="H30" s="10"/>
    </row>
    <row r="31" spans="1:8" x14ac:dyDescent="0.45">
      <c r="B31" s="11" t="str" cm="1">
        <f t="array" ref="B31:B34">_xlfn.TEXTBEFORE(_xlfn._xlws.SORT(_xlfn.UNIQUE(_xlfn._xlws.FILTER(AnalysisResults!J$2:J$142&amp;"|"&amp;AnalysisResults!E$2:E$142,AnalysisResults!$A$2:$A$142='Demog Display'!D30,""))),"|")</f>
        <v>AnlsGrouping_05_Ethnic_1</v>
      </c>
      <c r="C31" s="9" t="str" cm="1">
        <f t="array" ref="C31">_xlfn._xlws.FILTER(AnalysisGroupings!$G$2:$G$21,AnalysisGroupings!$F$2:$F$21=B31,"")</f>
        <v>Hispanic or Latino</v>
      </c>
      <c r="D31" s="11" t="str" cm="1">
        <f t="array" ref="D31:D34">_xlfn.TEXTAFTER(_xlfn._xlws.SORT(_xlfn.UNIQUE(_xlfn._xlws.FILTER(AnalysisResults!J$2:J$142&amp;"|"&amp;AnalysisResults!E$2:E$142,AnalysisResults!$A$2:$A$142='Demog Display'!D30,""))),"|")</f>
        <v>Mth03.4_Ethnic_ByTrt_%</v>
      </c>
      <c r="E31" s="9" t="str" cm="1">
        <f t="array" ref="E31">_xlfn._xlws.FILTER(AnalysisMethods!$H$2:$H$32,AnalysisMethods!$E$2:$E$32='Demog Display'!D31,"")</f>
        <v>%</v>
      </c>
      <c r="F31" s="10" t="str" cm="1">
        <f t="array" ref="F31">_xlfn._xlws.FILTER(AnalysisResults!$O$2:$O$142,(AnalysisResults!$E$2:$E$142='Demog Display'!$D31)*(AnalysisResults!$H$2:$H$142='Demog Display'!F$4)*((AnalysisResults!$H$2:$H$142='Demog Display'!$B31)+(AnalysisResults!$J$2:$J$142='Demog Display'!$B31)+(AnalysisResults!$L$2:$L$142='Demog Display'!$B31)),"")</f>
        <v>(  3.5)</v>
      </c>
      <c r="G31" s="10" t="str" cm="1">
        <f t="array" ref="G31">_xlfn._xlws.FILTER(AnalysisResults!$O$2:$O$142,(AnalysisResults!$E$2:$E$142='Demog Display'!$D31)*(AnalysisResults!$H$2:$H$142='Demog Display'!G$4)*((AnalysisResults!$H$2:$H$142='Demog Display'!$B31)+(AnalysisResults!$J$2:$J$142='Demog Display'!$B31)+(AnalysisResults!$L$2:$L$142='Demog Display'!$B31)),"")</f>
        <v>(  3.6)</v>
      </c>
      <c r="H31" s="10" t="str" cm="1">
        <f t="array" ref="H31">_xlfn._xlws.FILTER(AnalysisResults!$O$2:$O$142,(AnalysisResults!$E$2:$E$142='Demog Display'!$D31)*(AnalysisResults!$H$2:$H$142='Demog Display'!H$4)*((AnalysisResults!$H$2:$H$142='Demog Display'!$B31)+(AnalysisResults!$J$2:$J$142='Demog Display'!$B31)+(AnalysisResults!$L$2:$L$142='Demog Display'!$B31)),"")</f>
        <v>(  7.1)</v>
      </c>
    </row>
    <row r="32" spans="1:8" x14ac:dyDescent="0.45">
      <c r="B32" s="11" t="str">
        <v>AnlsGrouping_05_Ethnic_1</v>
      </c>
      <c r="C32" s="9" t="str" cm="1">
        <f t="array" ref="C32">_xlfn._xlws.FILTER(AnalysisGroupings!$G$2:$G$21,AnalysisGroupings!$F$2:$F$21=B32,"")</f>
        <v>Hispanic or Latino</v>
      </c>
      <c r="D32" s="11" t="str">
        <v>Mth03.4_Ethnic_ByTrt_n</v>
      </c>
      <c r="E32" s="9" t="str" cm="1">
        <f t="array" ref="E32">_xlfn._xlws.FILTER(AnalysisMethods!$H$2:$H$32,AnalysisMethods!$E$2:$E$32='Demog Display'!D32,"")</f>
        <v>n</v>
      </c>
      <c r="F32" s="10" t="str" cm="1">
        <f t="array" ref="F32">_xlfn._xlws.FILTER(AnalysisResults!$O$2:$O$142,(AnalysisResults!$E$2:$E$142='Demog Display'!$D32)*(AnalysisResults!$H$2:$H$142='Demog Display'!F$4)*((AnalysisResults!$H$2:$H$142='Demog Display'!$B32)+(AnalysisResults!$J$2:$J$142='Demog Display'!$B32)+(AnalysisResults!$L$2:$L$142='Demog Display'!$B32)),"")</f>
        <v>3</v>
      </c>
      <c r="G32" s="10" t="str" cm="1">
        <f t="array" ref="G32">_xlfn._xlws.FILTER(AnalysisResults!$O$2:$O$142,(AnalysisResults!$E$2:$E$142='Demog Display'!$D32)*(AnalysisResults!$H$2:$H$142='Demog Display'!G$4)*((AnalysisResults!$H$2:$H$142='Demog Display'!$B32)+(AnalysisResults!$J$2:$J$142='Demog Display'!$B32)+(AnalysisResults!$L$2:$L$142='Demog Display'!$B32)),"")</f>
        <v>3</v>
      </c>
      <c r="H32" s="10" t="str" cm="1">
        <f t="array" ref="H32">_xlfn._xlws.FILTER(AnalysisResults!$O$2:$O$142,(AnalysisResults!$E$2:$E$142='Demog Display'!$D32)*(AnalysisResults!$H$2:$H$142='Demog Display'!H$4)*((AnalysisResults!$H$2:$H$142='Demog Display'!$B32)+(AnalysisResults!$J$2:$J$142='Demog Display'!$B32)+(AnalysisResults!$L$2:$L$142='Demog Display'!$B32)),"")</f>
        <v>6</v>
      </c>
    </row>
    <row r="33" spans="1:8" x14ac:dyDescent="0.45">
      <c r="B33" s="11" t="str">
        <v>AnlsGrouping_05_Ethnic_2</v>
      </c>
      <c r="C33" s="9" t="str" cm="1">
        <f t="array" ref="C33">_xlfn._xlws.FILTER(AnalysisGroupings!$G$2:$G$21,AnalysisGroupings!$F$2:$F$21=B33,"")</f>
        <v>Not Hispanic or Latino</v>
      </c>
      <c r="D33" s="11" t="str">
        <v>Mth03.4_Ethnic_ByTrt_%</v>
      </c>
      <c r="E33" s="9" t="str" cm="1">
        <f t="array" ref="E33">_xlfn._xlws.FILTER(AnalysisMethods!$H$2:$H$32,AnalysisMethods!$E$2:$E$32='Demog Display'!D33,"")</f>
        <v>%</v>
      </c>
      <c r="F33" s="10" t="str" cm="1">
        <f t="array" ref="F33">_xlfn._xlws.FILTER(AnalysisResults!$O$2:$O$142,(AnalysisResults!$E$2:$E$142='Demog Display'!$D33)*(AnalysisResults!$H$2:$H$142='Demog Display'!F$4)*((AnalysisResults!$H$2:$H$142='Demog Display'!$B33)+(AnalysisResults!$J$2:$J$142='Demog Display'!$B33)+(AnalysisResults!$L$2:$L$142='Demog Display'!$B33)),"")</f>
        <v>( 96.5)</v>
      </c>
      <c r="G33" s="10" t="str" cm="1">
        <f t="array" ref="G33">_xlfn._xlws.FILTER(AnalysisResults!$O$2:$O$142,(AnalysisResults!$E$2:$E$142='Demog Display'!$D33)*(AnalysisResults!$H$2:$H$142='Demog Display'!G$4)*((AnalysisResults!$H$2:$H$142='Demog Display'!$B33)+(AnalysisResults!$J$2:$J$142='Demog Display'!$B33)+(AnalysisResults!$L$2:$L$142='Demog Display'!$B33)),"")</f>
        <v>( 96.4)</v>
      </c>
      <c r="H33" s="10" t="str" cm="1">
        <f t="array" ref="H33">_xlfn._xlws.FILTER(AnalysisResults!$O$2:$O$142,(AnalysisResults!$E$2:$E$142='Demog Display'!$D33)*(AnalysisResults!$H$2:$H$142='Demog Display'!H$4)*((AnalysisResults!$H$2:$H$142='Demog Display'!$B33)+(AnalysisResults!$J$2:$J$142='Demog Display'!$B33)+(AnalysisResults!$L$2:$L$142='Demog Display'!$B33)),"")</f>
        <v>( 92.9)</v>
      </c>
    </row>
    <row r="34" spans="1:8" x14ac:dyDescent="0.45">
      <c r="B34" s="11" t="str">
        <v>AnlsGrouping_05_Ethnic_2</v>
      </c>
      <c r="C34" s="9" t="str" cm="1">
        <f t="array" ref="C34">_xlfn._xlws.FILTER(AnalysisGroupings!$G$2:$G$21,AnalysisGroupings!$F$2:$F$21=B34,"")</f>
        <v>Not Hispanic or Latino</v>
      </c>
      <c r="D34" s="11" t="str">
        <v>Mth03.4_Ethnic_ByTrt_n</v>
      </c>
      <c r="E34" s="9" t="str" cm="1">
        <f t="array" ref="E34">_xlfn._xlws.FILTER(AnalysisMethods!$H$2:$H$32,AnalysisMethods!$E$2:$E$32='Demog Display'!D34,"")</f>
        <v>n</v>
      </c>
      <c r="F34" s="10" t="str" cm="1">
        <f t="array" ref="F34">_xlfn._xlws.FILTER(AnalysisResults!$O$2:$O$142,(AnalysisResults!$E$2:$E$142='Demog Display'!$D34)*(AnalysisResults!$H$2:$H$142='Demog Display'!F$4)*((AnalysisResults!$H$2:$H$142='Demog Display'!$B34)+(AnalysisResults!$J$2:$J$142='Demog Display'!$B34)+(AnalysisResults!$L$2:$L$142='Demog Display'!$B34)),"")</f>
        <v>83</v>
      </c>
      <c r="G34" s="10" t="str" cm="1">
        <f t="array" ref="G34">_xlfn._xlws.FILTER(AnalysisResults!$O$2:$O$142,(AnalysisResults!$E$2:$E$142='Demog Display'!$D34)*(AnalysisResults!$H$2:$H$142='Demog Display'!G$4)*((AnalysisResults!$H$2:$H$142='Demog Display'!$B34)+(AnalysisResults!$J$2:$J$142='Demog Display'!$B34)+(AnalysisResults!$L$2:$L$142='Demog Display'!$B34)),"")</f>
        <v>81</v>
      </c>
      <c r="H34" s="10" t="str" cm="1">
        <f t="array" ref="H34">_xlfn._xlws.FILTER(AnalysisResults!$O$2:$O$142,(AnalysisResults!$E$2:$E$142='Demog Display'!$D34)*(AnalysisResults!$H$2:$H$142='Demog Display'!H$4)*((AnalysisResults!$H$2:$H$142='Demog Display'!$B34)+(AnalysisResults!$J$2:$J$142='Demog Display'!$B34)+(AnalysisResults!$L$2:$L$142='Demog Display'!$B34)),"")</f>
        <v>78</v>
      </c>
    </row>
    <row r="35" spans="1:8" x14ac:dyDescent="0.45">
      <c r="C35" s="9"/>
      <c r="D35" s="11"/>
      <c r="E35" s="9"/>
      <c r="F35" s="10"/>
      <c r="G35" s="10"/>
      <c r="H35" s="10"/>
    </row>
    <row r="36" spans="1:8" x14ac:dyDescent="0.45">
      <c r="A36" s="5" t="s">
        <v>50</v>
      </c>
      <c r="B36" s="9" t="str" cm="1">
        <f t="array" ref="B36">_xlfn.UNIQUE(_xlfn._xlws.FILTER(AnalysisGroupings!$C$2:$C$21,AnalysisGroupings!$B$2:$B$21='Demog Display'!A36,""))</f>
        <v>Primary Race</v>
      </c>
      <c r="C36" s="9"/>
      <c r="D36" s="11" t="str" cm="1">
        <f t="array" ref="D36">_xlfn._xlws.FILTER(Analyses!$A$2:$A$11,(Analyses!$F$2:$F$11='Demog Display'!A36)+(Analyses!$G$2:$G$11='Demog Display'!A36)+(Analyses!$H$2:$H$11='Demog Display'!A36),"")</f>
        <v>An03.5_Race_ByTrt</v>
      </c>
      <c r="E36" s="9"/>
      <c r="F36" s="10"/>
      <c r="G36" s="10"/>
      <c r="H36" s="10"/>
    </row>
    <row r="37" spans="1:8" x14ac:dyDescent="0.45">
      <c r="B37" s="11" t="str" cm="1">
        <f t="array" ref="B37:B54">_xlfn.TEXTBEFORE(_xlfn._xlws.SORT(_xlfn.UNIQUE(_xlfn._xlws.FILTER(AnalysisResults!J$2:J$142&amp;"|"&amp;AnalysisResults!E$2:E$142,AnalysisResults!$A$2:$A$142='Demog Display'!D36,""))),"|")</f>
        <v>AnlsGrouping_04_Race_1</v>
      </c>
      <c r="C37" s="9" t="str" cm="1">
        <f t="array" ref="C37">_xlfn._xlws.FILTER(AnalysisGroupings!$G$2:$G$21,AnalysisGroupings!$F$2:$F$21=B37,"")</f>
        <v>American Indian or Alaska Native</v>
      </c>
      <c r="D37" s="11" t="str" cm="1">
        <f t="array" ref="D37:D54">_xlfn.TEXTAFTER(_xlfn._xlws.SORT(_xlfn.UNIQUE(_xlfn._xlws.FILTER(AnalysisResults!J$2:J$142&amp;"|"&amp;AnalysisResults!E$2:E$142,AnalysisResults!$A$2:$A$142='Demog Display'!D36,""))),"|")</f>
        <v>Mth03.5_Race_ByTrt_%</v>
      </c>
      <c r="E37" s="9" t="str" cm="1">
        <f t="array" ref="E37">_xlfn._xlws.FILTER(AnalysisMethods!$H$2:$H$32,AnalysisMethods!$E$2:$E$32='Demog Display'!D37,"")</f>
        <v>%</v>
      </c>
      <c r="F37" s="10" t="str" cm="1">
        <f t="array" ref="F37">_xlfn._xlws.FILTER(AnalysisResults!$O$2:$O$142,(AnalysisResults!$E$2:$E$142='Demog Display'!$D37)*(AnalysisResults!$H$2:$H$142='Demog Display'!F$4)*((AnalysisResults!$H$2:$H$142='Demog Display'!$B37)+(AnalysisResults!$J$2:$J$142='Demog Display'!$B37)+(AnalysisResults!$L$2:$L$142='Demog Display'!$B37)),"")</f>
        <v>(  0.0)</v>
      </c>
      <c r="G37" s="10" t="str" cm="1">
        <f t="array" ref="G37">_xlfn._xlws.FILTER(AnalysisResults!$O$2:$O$142,(AnalysisResults!$E$2:$E$142='Demog Display'!$D37)*(AnalysisResults!$H$2:$H$142='Demog Display'!G$4)*((AnalysisResults!$H$2:$H$142='Demog Display'!$B37)+(AnalysisResults!$J$2:$J$142='Demog Display'!$B37)+(AnalysisResults!$L$2:$L$142='Demog Display'!$B37)),"")</f>
        <v>(  1.2)</v>
      </c>
      <c r="H37" s="10" t="str" cm="1">
        <f t="array" ref="H37">_xlfn._xlws.FILTER(AnalysisResults!$O$2:$O$142,(AnalysisResults!$E$2:$E$142='Demog Display'!$D37)*(AnalysisResults!$H$2:$H$142='Demog Display'!H$4)*((AnalysisResults!$H$2:$H$142='Demog Display'!$B37)+(AnalysisResults!$J$2:$J$142='Demog Display'!$B37)+(AnalysisResults!$L$2:$L$142='Demog Display'!$B37)),"")</f>
        <v>(  0.0)</v>
      </c>
    </row>
    <row r="38" spans="1:8" x14ac:dyDescent="0.45">
      <c r="B38" s="11" t="str">
        <v>AnlsGrouping_04_Race_1</v>
      </c>
      <c r="C38" s="9" t="str" cm="1">
        <f t="array" ref="C38">_xlfn._xlws.FILTER(AnalysisGroupings!$G$2:$G$21,AnalysisGroupings!$F$2:$F$21=B38,"")</f>
        <v>American Indian or Alaska Native</v>
      </c>
      <c r="D38" s="11" t="str">
        <v>Mth03.5_Race_ByTrt_n</v>
      </c>
      <c r="E38" s="9" t="str" cm="1">
        <f t="array" ref="E38">_xlfn._xlws.FILTER(AnalysisMethods!$H$2:$H$32,AnalysisMethods!$E$2:$E$32='Demog Display'!D38,"")</f>
        <v>n</v>
      </c>
      <c r="F38" s="10" t="str" cm="1">
        <f t="array" ref="F38">_xlfn._xlws.FILTER(AnalysisResults!$O$2:$O$142,(AnalysisResults!$E$2:$E$142='Demog Display'!$D38)*(AnalysisResults!$H$2:$H$142='Demog Display'!F$4)*((AnalysisResults!$H$2:$H$142='Demog Display'!$B38)+(AnalysisResults!$J$2:$J$142='Demog Display'!$B38)+(AnalysisResults!$L$2:$L$142='Demog Display'!$B38)),"")</f>
        <v>0</v>
      </c>
      <c r="G38" s="10" t="str" cm="1">
        <f t="array" ref="G38">_xlfn._xlws.FILTER(AnalysisResults!$O$2:$O$142,(AnalysisResults!$E$2:$E$142='Demog Display'!$D38)*(AnalysisResults!$H$2:$H$142='Demog Display'!G$4)*((AnalysisResults!$H$2:$H$142='Demog Display'!$B38)+(AnalysisResults!$J$2:$J$142='Demog Display'!$B38)+(AnalysisResults!$L$2:$L$142='Demog Display'!$B38)),"")</f>
        <v>1</v>
      </c>
      <c r="H38" s="10" t="str" cm="1">
        <f t="array" ref="H38">_xlfn._xlws.FILTER(AnalysisResults!$O$2:$O$142,(AnalysisResults!$E$2:$E$142='Demog Display'!$D38)*(AnalysisResults!$H$2:$H$142='Demog Display'!H$4)*((AnalysisResults!$H$2:$H$142='Demog Display'!$B38)+(AnalysisResults!$J$2:$J$142='Demog Display'!$B38)+(AnalysisResults!$L$2:$L$142='Demog Display'!$B38)),"")</f>
        <v>0</v>
      </c>
    </row>
    <row r="39" spans="1:8" x14ac:dyDescent="0.45">
      <c r="B39" s="11" t="str">
        <v>AnlsGrouping_04_Race_2</v>
      </c>
      <c r="C39" s="9" t="str" cm="1">
        <f t="array" ref="C39">_xlfn._xlws.FILTER(AnalysisGroupings!$G$2:$G$21,AnalysisGroupings!$F$2:$F$21=B39,"")</f>
        <v>Asian</v>
      </c>
      <c r="D39" s="11" t="str">
        <v>Mth03.5_Race_ByTrt_%</v>
      </c>
      <c r="E39" s="9" t="str" cm="1">
        <f t="array" ref="E39">_xlfn._xlws.FILTER(AnalysisMethods!$H$2:$H$32,AnalysisMethods!$E$2:$E$32='Demog Display'!D39,"")</f>
        <v>%</v>
      </c>
      <c r="F39" s="10" t="str" cm="1">
        <f t="array" ref="F39">_xlfn._xlws.FILTER(AnalysisResults!$O$2:$O$142,(AnalysisResults!$E$2:$E$142='Demog Display'!$D39)*(AnalysisResults!$H$2:$H$142='Demog Display'!F$4)*((AnalysisResults!$H$2:$H$142='Demog Display'!$B39)+(AnalysisResults!$J$2:$J$142='Demog Display'!$B39)+(AnalysisResults!$L$2:$L$142='Demog Display'!$B39)),"")</f>
        <v>(  0.0)</v>
      </c>
      <c r="G39" s="10" t="str" cm="1">
        <f t="array" ref="G39">_xlfn._xlws.FILTER(AnalysisResults!$O$2:$O$142,(AnalysisResults!$E$2:$E$142='Demog Display'!$D39)*(AnalysisResults!$H$2:$H$142='Demog Display'!G$4)*((AnalysisResults!$H$2:$H$142='Demog Display'!$B39)+(AnalysisResults!$J$2:$J$142='Demog Display'!$B39)+(AnalysisResults!$L$2:$L$142='Demog Display'!$B39)),"")</f>
        <v>(  0.0)</v>
      </c>
      <c r="H39" s="10" t="str" cm="1">
        <f t="array" ref="H39">_xlfn._xlws.FILTER(AnalysisResults!$O$2:$O$142,(AnalysisResults!$E$2:$E$142='Demog Display'!$D39)*(AnalysisResults!$H$2:$H$142='Demog Display'!H$4)*((AnalysisResults!$H$2:$H$142='Demog Display'!$B39)+(AnalysisResults!$J$2:$J$142='Demog Display'!$B39)+(AnalysisResults!$L$2:$L$142='Demog Display'!$B39)),"")</f>
        <v>(  0.0)</v>
      </c>
    </row>
    <row r="40" spans="1:8" x14ac:dyDescent="0.45">
      <c r="B40" s="11" t="str">
        <v>AnlsGrouping_04_Race_2</v>
      </c>
      <c r="C40" s="9" t="str" cm="1">
        <f t="array" ref="C40">_xlfn._xlws.FILTER(AnalysisGroupings!$G$2:$G$21,AnalysisGroupings!$F$2:$F$21=B40,"")</f>
        <v>Asian</v>
      </c>
      <c r="D40" s="11" t="str">
        <v>Mth03.5_Race_ByTrt_n</v>
      </c>
      <c r="E40" s="9" t="str" cm="1">
        <f t="array" ref="E40">_xlfn._xlws.FILTER(AnalysisMethods!$H$2:$H$32,AnalysisMethods!$E$2:$E$32='Demog Display'!D40,"")</f>
        <v>n</v>
      </c>
      <c r="F40" s="10" t="str" cm="1">
        <f t="array" ref="F40">_xlfn._xlws.FILTER(AnalysisResults!$O$2:$O$142,(AnalysisResults!$E$2:$E$142='Demog Display'!$D40)*(AnalysisResults!$H$2:$H$142='Demog Display'!F$4)*((AnalysisResults!$H$2:$H$142='Demog Display'!$B40)+(AnalysisResults!$J$2:$J$142='Demog Display'!$B40)+(AnalysisResults!$L$2:$L$142='Demog Display'!$B40)),"")</f>
        <v>0</v>
      </c>
      <c r="G40" s="10" t="str" cm="1">
        <f t="array" ref="G40">_xlfn._xlws.FILTER(AnalysisResults!$O$2:$O$142,(AnalysisResults!$E$2:$E$142='Demog Display'!$D40)*(AnalysisResults!$H$2:$H$142='Demog Display'!G$4)*((AnalysisResults!$H$2:$H$142='Demog Display'!$B40)+(AnalysisResults!$J$2:$J$142='Demog Display'!$B40)+(AnalysisResults!$L$2:$L$142='Demog Display'!$B40)),"")</f>
        <v>0</v>
      </c>
      <c r="H40" s="10" t="str" cm="1">
        <f t="array" ref="H40">_xlfn._xlws.FILTER(AnalysisResults!$O$2:$O$142,(AnalysisResults!$E$2:$E$142='Demog Display'!$D40)*(AnalysisResults!$H$2:$H$142='Demog Display'!H$4)*((AnalysisResults!$H$2:$H$142='Demog Display'!$B40)+(AnalysisResults!$J$2:$J$142='Demog Display'!$B40)+(AnalysisResults!$L$2:$L$142='Demog Display'!$B40)),"")</f>
        <v>0</v>
      </c>
    </row>
    <row r="41" spans="1:8" x14ac:dyDescent="0.45">
      <c r="B41" s="11" t="str">
        <v>AnlsGrouping_04_Race_3</v>
      </c>
      <c r="C41" s="9" t="str" cm="1">
        <f t="array" ref="C41">_xlfn._xlws.FILTER(AnalysisGroupings!$G$2:$G$21,AnalysisGroupings!$F$2:$F$21=B41,"")</f>
        <v>Black or African American</v>
      </c>
      <c r="D41" s="11" t="str">
        <v>Mth03.5_Race_ByTrt_%</v>
      </c>
      <c r="E41" s="9" t="str" cm="1">
        <f t="array" ref="E41">_xlfn._xlws.FILTER(AnalysisMethods!$H$2:$H$32,AnalysisMethods!$E$2:$E$32='Demog Display'!D41,"")</f>
        <v>%</v>
      </c>
      <c r="F41" s="10" t="str" cm="1">
        <f t="array" ref="F41">_xlfn._xlws.FILTER(AnalysisResults!$O$2:$O$142,(AnalysisResults!$E$2:$E$142='Demog Display'!$D41)*(AnalysisResults!$H$2:$H$142='Demog Display'!F$4)*((AnalysisResults!$H$2:$H$142='Demog Display'!$B41)+(AnalysisResults!$J$2:$J$142='Demog Display'!$B41)+(AnalysisResults!$L$2:$L$142='Demog Display'!$B41)),"")</f>
        <v>(  9.3)</v>
      </c>
      <c r="G41" s="10" t="str" cm="1">
        <f t="array" ref="G41">_xlfn._xlws.FILTER(AnalysisResults!$O$2:$O$142,(AnalysisResults!$E$2:$E$142='Demog Display'!$D41)*(AnalysisResults!$H$2:$H$142='Demog Display'!G$4)*((AnalysisResults!$H$2:$H$142='Demog Display'!$B41)+(AnalysisResults!$J$2:$J$142='Demog Display'!$B41)+(AnalysisResults!$L$2:$L$142='Demog Display'!$B41)),"")</f>
        <v>( 10.7)</v>
      </c>
      <c r="H41" s="10" t="str" cm="1">
        <f t="array" ref="H41">_xlfn._xlws.FILTER(AnalysisResults!$O$2:$O$142,(AnalysisResults!$E$2:$E$142='Demog Display'!$D41)*(AnalysisResults!$H$2:$H$142='Demog Display'!H$4)*((AnalysisResults!$H$2:$H$142='Demog Display'!$B41)+(AnalysisResults!$J$2:$J$142='Demog Display'!$B41)+(AnalysisResults!$L$2:$L$142='Demog Display'!$B41)),"")</f>
        <v>(  7.1)</v>
      </c>
    </row>
    <row r="42" spans="1:8" x14ac:dyDescent="0.45">
      <c r="B42" s="11" t="str">
        <v>AnlsGrouping_04_Race_3</v>
      </c>
      <c r="C42" s="9" t="str" cm="1">
        <f t="array" ref="C42">_xlfn._xlws.FILTER(AnalysisGroupings!$G$2:$G$21,AnalysisGroupings!$F$2:$F$21=B42,"")</f>
        <v>Black or African American</v>
      </c>
      <c r="D42" s="11" t="str">
        <v>Mth03.5_Race_ByTrt_n</v>
      </c>
      <c r="E42" s="9" t="str" cm="1">
        <f t="array" ref="E42">_xlfn._xlws.FILTER(AnalysisMethods!$H$2:$H$32,AnalysisMethods!$E$2:$E$32='Demog Display'!D42,"")</f>
        <v>n</v>
      </c>
      <c r="F42" s="10" t="str" cm="1">
        <f t="array" ref="F42">_xlfn._xlws.FILTER(AnalysisResults!$O$2:$O$142,(AnalysisResults!$E$2:$E$142='Demog Display'!$D42)*(AnalysisResults!$H$2:$H$142='Demog Display'!F$4)*((AnalysisResults!$H$2:$H$142='Demog Display'!$B42)+(AnalysisResults!$J$2:$J$142='Demog Display'!$B42)+(AnalysisResults!$L$2:$L$142='Demog Display'!$B42)),"")</f>
        <v>8</v>
      </c>
      <c r="G42" s="10" t="str" cm="1">
        <f t="array" ref="G42">_xlfn._xlws.FILTER(AnalysisResults!$O$2:$O$142,(AnalysisResults!$E$2:$E$142='Demog Display'!$D42)*(AnalysisResults!$H$2:$H$142='Demog Display'!G$4)*((AnalysisResults!$H$2:$H$142='Demog Display'!$B42)+(AnalysisResults!$J$2:$J$142='Demog Display'!$B42)+(AnalysisResults!$L$2:$L$142='Demog Display'!$B42)),"")</f>
        <v>9</v>
      </c>
      <c r="H42" s="10" t="str" cm="1">
        <f t="array" ref="H42">_xlfn._xlws.FILTER(AnalysisResults!$O$2:$O$142,(AnalysisResults!$E$2:$E$142='Demog Display'!$D42)*(AnalysisResults!$H$2:$H$142='Demog Display'!H$4)*((AnalysisResults!$H$2:$H$142='Demog Display'!$B42)+(AnalysisResults!$J$2:$J$142='Demog Display'!$B42)+(AnalysisResults!$L$2:$L$142='Demog Display'!$B42)),"")</f>
        <v>6</v>
      </c>
    </row>
    <row r="43" spans="1:8" x14ac:dyDescent="0.45">
      <c r="B43" s="11" t="str">
        <v>AnlsGrouping_04_Race_4</v>
      </c>
      <c r="C43" s="9" t="str" cm="1">
        <f t="array" ref="C43">_xlfn._xlws.FILTER(AnalysisGroupings!$G$2:$G$21,AnalysisGroupings!$F$2:$F$21=B43,"")</f>
        <v>Native Hawaiian or Other Pacific Islander</v>
      </c>
      <c r="D43" s="11" t="str">
        <v>Mth03.5_Race_ByTrt_%</v>
      </c>
      <c r="E43" s="9" t="str" cm="1">
        <f t="array" ref="E43">_xlfn._xlws.FILTER(AnalysisMethods!$H$2:$H$32,AnalysisMethods!$E$2:$E$32='Demog Display'!D43,"")</f>
        <v>%</v>
      </c>
      <c r="F43" s="10" t="str" cm="1">
        <f t="array" ref="F43">_xlfn._xlws.FILTER(AnalysisResults!$O$2:$O$142,(AnalysisResults!$E$2:$E$142='Demog Display'!$D43)*(AnalysisResults!$H$2:$H$142='Demog Display'!F$4)*((AnalysisResults!$H$2:$H$142='Demog Display'!$B43)+(AnalysisResults!$J$2:$J$142='Demog Display'!$B43)+(AnalysisResults!$L$2:$L$142='Demog Display'!$B43)),"")</f>
        <v>(  0.0)</v>
      </c>
      <c r="G43" s="10" t="str" cm="1">
        <f t="array" ref="G43">_xlfn._xlws.FILTER(AnalysisResults!$O$2:$O$142,(AnalysisResults!$E$2:$E$142='Demog Display'!$D43)*(AnalysisResults!$H$2:$H$142='Demog Display'!G$4)*((AnalysisResults!$H$2:$H$142='Demog Display'!$B43)+(AnalysisResults!$J$2:$J$142='Demog Display'!$B43)+(AnalysisResults!$L$2:$L$142='Demog Display'!$B43)),"")</f>
        <v>(  0.0)</v>
      </c>
      <c r="H43" s="10" t="str" cm="1">
        <f t="array" ref="H43">_xlfn._xlws.FILTER(AnalysisResults!$O$2:$O$142,(AnalysisResults!$E$2:$E$142='Demog Display'!$D43)*(AnalysisResults!$H$2:$H$142='Demog Display'!H$4)*((AnalysisResults!$H$2:$H$142='Demog Display'!$B43)+(AnalysisResults!$J$2:$J$142='Demog Display'!$B43)+(AnalysisResults!$L$2:$L$142='Demog Display'!$B43)),"")</f>
        <v>(  0.0)</v>
      </c>
    </row>
    <row r="44" spans="1:8" x14ac:dyDescent="0.45">
      <c r="B44" s="11" t="str">
        <v>AnlsGrouping_04_Race_4</v>
      </c>
      <c r="C44" s="9" t="str" cm="1">
        <f t="array" ref="C44">_xlfn._xlws.FILTER(AnalysisGroupings!$G$2:$G$21,AnalysisGroupings!$F$2:$F$21=B44,"")</f>
        <v>Native Hawaiian or Other Pacific Islander</v>
      </c>
      <c r="D44" s="11" t="str">
        <v>Mth03.5_Race_ByTrt_n</v>
      </c>
      <c r="E44" s="9" t="str" cm="1">
        <f t="array" ref="E44">_xlfn._xlws.FILTER(AnalysisMethods!$H$2:$H$32,AnalysisMethods!$E$2:$E$32='Demog Display'!D44,"")</f>
        <v>n</v>
      </c>
      <c r="F44" s="10" t="str" cm="1">
        <f t="array" ref="F44">_xlfn._xlws.FILTER(AnalysisResults!$O$2:$O$142,(AnalysisResults!$E$2:$E$142='Demog Display'!$D44)*(AnalysisResults!$H$2:$H$142='Demog Display'!F$4)*((AnalysisResults!$H$2:$H$142='Demog Display'!$B44)+(AnalysisResults!$J$2:$J$142='Demog Display'!$B44)+(AnalysisResults!$L$2:$L$142='Demog Display'!$B44)),"")</f>
        <v>0</v>
      </c>
      <c r="G44" s="10" t="str" cm="1">
        <f t="array" ref="G44">_xlfn._xlws.FILTER(AnalysisResults!$O$2:$O$142,(AnalysisResults!$E$2:$E$142='Demog Display'!$D44)*(AnalysisResults!$H$2:$H$142='Demog Display'!G$4)*((AnalysisResults!$H$2:$H$142='Demog Display'!$B44)+(AnalysisResults!$J$2:$J$142='Demog Display'!$B44)+(AnalysisResults!$L$2:$L$142='Demog Display'!$B44)),"")</f>
        <v>0</v>
      </c>
      <c r="H44" s="10" t="str" cm="1">
        <f t="array" ref="H44">_xlfn._xlws.FILTER(AnalysisResults!$O$2:$O$142,(AnalysisResults!$E$2:$E$142='Demog Display'!$D44)*(AnalysisResults!$H$2:$H$142='Demog Display'!H$4)*((AnalysisResults!$H$2:$H$142='Demog Display'!$B44)+(AnalysisResults!$J$2:$J$142='Demog Display'!$B44)+(AnalysisResults!$L$2:$L$142='Demog Display'!$B44)),"")</f>
        <v>0</v>
      </c>
    </row>
    <row r="45" spans="1:8" x14ac:dyDescent="0.45">
      <c r="B45" s="11" t="str">
        <v>AnlsGrouping_04_Race_5</v>
      </c>
      <c r="C45" s="9" t="str" cm="1">
        <f t="array" ref="C45">_xlfn._xlws.FILTER(AnalysisGroupings!$G$2:$G$21,AnalysisGroupings!$F$2:$F$21=B45,"")</f>
        <v>White</v>
      </c>
      <c r="D45" s="11" t="str">
        <v>Mth03.5_Race_ByTrt_%</v>
      </c>
      <c r="E45" s="9" t="str" cm="1">
        <f t="array" ref="E45">_xlfn._xlws.FILTER(AnalysisMethods!$H$2:$H$32,AnalysisMethods!$E$2:$E$32='Demog Display'!D45,"")</f>
        <v>%</v>
      </c>
      <c r="F45" s="10" t="str" cm="1">
        <f t="array" ref="F45">_xlfn._xlws.FILTER(AnalysisResults!$O$2:$O$142,(AnalysisResults!$E$2:$E$142='Demog Display'!$D45)*(AnalysisResults!$H$2:$H$142='Demog Display'!F$4)*((AnalysisResults!$H$2:$H$142='Demog Display'!$B45)+(AnalysisResults!$J$2:$J$142='Demog Display'!$B45)+(AnalysisResults!$L$2:$L$142='Demog Display'!$B45)),"")</f>
        <v>( 90.7)</v>
      </c>
      <c r="G45" s="10" t="str" cm="1">
        <f t="array" ref="G45">_xlfn._xlws.FILTER(AnalysisResults!$O$2:$O$142,(AnalysisResults!$E$2:$E$142='Demog Display'!$D45)*(AnalysisResults!$H$2:$H$142='Demog Display'!G$4)*((AnalysisResults!$H$2:$H$142='Demog Display'!$B45)+(AnalysisResults!$J$2:$J$142='Demog Display'!$B45)+(AnalysisResults!$L$2:$L$142='Demog Display'!$B45)),"")</f>
        <v>( 88.1)</v>
      </c>
      <c r="H45" s="10" t="str" cm="1">
        <f t="array" ref="H45">_xlfn._xlws.FILTER(AnalysisResults!$O$2:$O$142,(AnalysisResults!$E$2:$E$142='Demog Display'!$D45)*(AnalysisResults!$H$2:$H$142='Demog Display'!H$4)*((AnalysisResults!$H$2:$H$142='Demog Display'!$B45)+(AnalysisResults!$J$2:$J$142='Demog Display'!$B45)+(AnalysisResults!$L$2:$L$142='Demog Display'!$B45)),"")</f>
        <v>( 92.9)</v>
      </c>
    </row>
    <row r="46" spans="1:8" x14ac:dyDescent="0.45">
      <c r="B46" s="11" t="str">
        <v>AnlsGrouping_04_Race_5</v>
      </c>
      <c r="C46" s="9" t="str" cm="1">
        <f t="array" ref="C46">_xlfn._xlws.FILTER(AnalysisGroupings!$G$2:$G$21,AnalysisGroupings!$F$2:$F$21=B46,"")</f>
        <v>White</v>
      </c>
      <c r="D46" s="11" t="str">
        <v>Mth03.5_Race_ByTrt_n</v>
      </c>
      <c r="E46" s="9" t="str" cm="1">
        <f t="array" ref="E46">_xlfn._xlws.FILTER(AnalysisMethods!$H$2:$H$32,AnalysisMethods!$E$2:$E$32='Demog Display'!D46,"")</f>
        <v>n</v>
      </c>
      <c r="F46" s="10" t="str" cm="1">
        <f t="array" ref="F46">_xlfn._xlws.FILTER(AnalysisResults!$O$2:$O$142,(AnalysisResults!$E$2:$E$142='Demog Display'!$D46)*(AnalysisResults!$H$2:$H$142='Demog Display'!F$4)*((AnalysisResults!$H$2:$H$142='Demog Display'!$B46)+(AnalysisResults!$J$2:$J$142='Demog Display'!$B46)+(AnalysisResults!$L$2:$L$142='Demog Display'!$B46)),"")</f>
        <v>78</v>
      </c>
      <c r="G46" s="10" t="str" cm="1">
        <f t="array" ref="G46">_xlfn._xlws.FILTER(AnalysisResults!$O$2:$O$142,(AnalysisResults!$E$2:$E$142='Demog Display'!$D46)*(AnalysisResults!$H$2:$H$142='Demog Display'!G$4)*((AnalysisResults!$H$2:$H$142='Demog Display'!$B46)+(AnalysisResults!$J$2:$J$142='Demog Display'!$B46)+(AnalysisResults!$L$2:$L$142='Demog Display'!$B46)),"")</f>
        <v>74</v>
      </c>
      <c r="H46" s="10" t="str" cm="1">
        <f t="array" ref="H46">_xlfn._xlws.FILTER(AnalysisResults!$O$2:$O$142,(AnalysisResults!$E$2:$E$142='Demog Display'!$D46)*(AnalysisResults!$H$2:$H$142='Demog Display'!H$4)*((AnalysisResults!$H$2:$H$142='Demog Display'!$B46)+(AnalysisResults!$J$2:$J$142='Demog Display'!$B46)+(AnalysisResults!$L$2:$L$142='Demog Display'!$B46)),"")</f>
        <v>78</v>
      </c>
    </row>
    <row r="47" spans="1:8" x14ac:dyDescent="0.45">
      <c r="B47" s="11" t="str">
        <v>AnlsGrouping_04_Race_6</v>
      </c>
      <c r="C47" s="9" t="str" cm="1">
        <f t="array" ref="C47">_xlfn._xlws.FILTER(AnalysisGroupings!$G$2:$G$21,AnalysisGroupings!$F$2:$F$21=B47,"")</f>
        <v>Multiple</v>
      </c>
      <c r="D47" s="11" t="str">
        <v>Mth03.5_Race_ByTrt_%</v>
      </c>
      <c r="E47" s="9" t="str" cm="1">
        <f t="array" ref="E47">_xlfn._xlws.FILTER(AnalysisMethods!$H$2:$H$32,AnalysisMethods!$E$2:$E$32='Demog Display'!D47,"")</f>
        <v>%</v>
      </c>
      <c r="F47" s="10" t="str" cm="1">
        <f t="array" ref="F47">_xlfn._xlws.FILTER(AnalysisResults!$O$2:$O$142,(AnalysisResults!$E$2:$E$142='Demog Display'!$D47)*(AnalysisResults!$H$2:$H$142='Demog Display'!F$4)*((AnalysisResults!$H$2:$H$142='Demog Display'!$B47)+(AnalysisResults!$J$2:$J$142='Demog Display'!$B47)+(AnalysisResults!$L$2:$L$142='Demog Display'!$B47)),"")</f>
        <v>(  0.0)</v>
      </c>
      <c r="G47" s="10" t="str" cm="1">
        <f t="array" ref="G47">_xlfn._xlws.FILTER(AnalysisResults!$O$2:$O$142,(AnalysisResults!$E$2:$E$142='Demog Display'!$D47)*(AnalysisResults!$H$2:$H$142='Demog Display'!G$4)*((AnalysisResults!$H$2:$H$142='Demog Display'!$B47)+(AnalysisResults!$J$2:$J$142='Demog Display'!$B47)+(AnalysisResults!$L$2:$L$142='Demog Display'!$B47)),"")</f>
        <v>(  0.0)</v>
      </c>
      <c r="H47" s="10" t="str" cm="1">
        <f t="array" ref="H47">_xlfn._xlws.FILTER(AnalysisResults!$O$2:$O$142,(AnalysisResults!$E$2:$E$142='Demog Display'!$D47)*(AnalysisResults!$H$2:$H$142='Demog Display'!H$4)*((AnalysisResults!$H$2:$H$142='Demog Display'!$B47)+(AnalysisResults!$J$2:$J$142='Demog Display'!$B47)+(AnalysisResults!$L$2:$L$142='Demog Display'!$B47)),"")</f>
        <v>(  0.0)</v>
      </c>
    </row>
    <row r="48" spans="1:8" x14ac:dyDescent="0.45">
      <c r="B48" s="11" t="str">
        <v>AnlsGrouping_04_Race_6</v>
      </c>
      <c r="C48" s="9" t="str" cm="1">
        <f t="array" ref="C48">_xlfn._xlws.FILTER(AnalysisGroupings!$G$2:$G$21,AnalysisGroupings!$F$2:$F$21=B48,"")</f>
        <v>Multiple</v>
      </c>
      <c r="D48" s="11" t="str">
        <v>Mth03.5_Race_ByTrt_n</v>
      </c>
      <c r="E48" s="9" t="str" cm="1">
        <f t="array" ref="E48">_xlfn._xlws.FILTER(AnalysisMethods!$H$2:$H$32,AnalysisMethods!$E$2:$E$32='Demog Display'!D48,"")</f>
        <v>n</v>
      </c>
      <c r="F48" s="10" t="str" cm="1">
        <f t="array" ref="F48">_xlfn._xlws.FILTER(AnalysisResults!$O$2:$O$142,(AnalysisResults!$E$2:$E$142='Demog Display'!$D48)*(AnalysisResults!$H$2:$H$142='Demog Display'!F$4)*((AnalysisResults!$H$2:$H$142='Demog Display'!$B48)+(AnalysisResults!$J$2:$J$142='Demog Display'!$B48)+(AnalysisResults!$L$2:$L$142='Demog Display'!$B48)),"")</f>
        <v>0</v>
      </c>
      <c r="G48" s="10" t="str" cm="1">
        <f t="array" ref="G48">_xlfn._xlws.FILTER(AnalysisResults!$O$2:$O$142,(AnalysisResults!$E$2:$E$142='Demog Display'!$D48)*(AnalysisResults!$H$2:$H$142='Demog Display'!G$4)*((AnalysisResults!$H$2:$H$142='Demog Display'!$B48)+(AnalysisResults!$J$2:$J$142='Demog Display'!$B48)+(AnalysisResults!$L$2:$L$142='Demog Display'!$B48)),"")</f>
        <v>0</v>
      </c>
      <c r="H48" s="10" t="str" cm="1">
        <f t="array" ref="H48">_xlfn._xlws.FILTER(AnalysisResults!$O$2:$O$142,(AnalysisResults!$E$2:$E$142='Demog Display'!$D48)*(AnalysisResults!$H$2:$H$142='Demog Display'!H$4)*((AnalysisResults!$H$2:$H$142='Demog Display'!$B48)+(AnalysisResults!$J$2:$J$142='Demog Display'!$B48)+(AnalysisResults!$L$2:$L$142='Demog Display'!$B48)),"")</f>
        <v>0</v>
      </c>
    </row>
    <row r="49" spans="2:8" x14ac:dyDescent="0.45">
      <c r="B49" s="11" t="str">
        <v>AnlsGrouping_04_Race_7</v>
      </c>
      <c r="C49" s="9" t="str" cm="1">
        <f t="array" ref="C49">_xlfn._xlws.FILTER(AnalysisGroupings!$G$2:$G$21,AnalysisGroupings!$F$2:$F$21=B49,"")</f>
        <v>Not Reported</v>
      </c>
      <c r="D49" s="11" t="str">
        <v>Mth03.5_Race_ByTrt_%</v>
      </c>
      <c r="E49" s="9" t="str" cm="1">
        <f t="array" ref="E49">_xlfn._xlws.FILTER(AnalysisMethods!$H$2:$H$32,AnalysisMethods!$E$2:$E$32='Demog Display'!D49,"")</f>
        <v>%</v>
      </c>
      <c r="F49" s="10" t="str" cm="1">
        <f t="array" ref="F49">_xlfn._xlws.FILTER(AnalysisResults!$O$2:$O$142,(AnalysisResults!$E$2:$E$142='Demog Display'!$D49)*(AnalysisResults!$H$2:$H$142='Demog Display'!F$4)*((AnalysisResults!$H$2:$H$142='Demog Display'!$B49)+(AnalysisResults!$J$2:$J$142='Demog Display'!$B49)+(AnalysisResults!$L$2:$L$142='Demog Display'!$B49)),"")</f>
        <v>(  0.0)</v>
      </c>
      <c r="G49" s="10" t="str" cm="1">
        <f t="array" ref="G49">_xlfn._xlws.FILTER(AnalysisResults!$O$2:$O$142,(AnalysisResults!$E$2:$E$142='Demog Display'!$D49)*(AnalysisResults!$H$2:$H$142='Demog Display'!G$4)*((AnalysisResults!$H$2:$H$142='Demog Display'!$B49)+(AnalysisResults!$J$2:$J$142='Demog Display'!$B49)+(AnalysisResults!$L$2:$L$142='Demog Display'!$B49)),"")</f>
        <v>(  0.0)</v>
      </c>
      <c r="H49" s="10" t="str" cm="1">
        <f t="array" ref="H49">_xlfn._xlws.FILTER(AnalysisResults!$O$2:$O$142,(AnalysisResults!$E$2:$E$142='Demog Display'!$D49)*(AnalysisResults!$H$2:$H$142='Demog Display'!H$4)*((AnalysisResults!$H$2:$H$142='Demog Display'!$B49)+(AnalysisResults!$J$2:$J$142='Demog Display'!$B49)+(AnalysisResults!$L$2:$L$142='Demog Display'!$B49)),"")</f>
        <v>(  0.0)</v>
      </c>
    </row>
    <row r="50" spans="2:8" x14ac:dyDescent="0.45">
      <c r="B50" s="11" t="str">
        <v>AnlsGrouping_04_Race_7</v>
      </c>
      <c r="C50" s="9" t="str" cm="1">
        <f t="array" ref="C50">_xlfn._xlws.FILTER(AnalysisGroupings!$G$2:$G$21,AnalysisGroupings!$F$2:$F$21=B50,"")</f>
        <v>Not Reported</v>
      </c>
      <c r="D50" s="11" t="str">
        <v>Mth03.5_Race_ByTrt_n</v>
      </c>
      <c r="E50" s="9" t="str" cm="1">
        <f t="array" ref="E50">_xlfn._xlws.FILTER(AnalysisMethods!$H$2:$H$32,AnalysisMethods!$E$2:$E$32='Demog Display'!D50,"")</f>
        <v>n</v>
      </c>
      <c r="F50" s="10" t="str" cm="1">
        <f t="array" ref="F50">_xlfn._xlws.FILTER(AnalysisResults!$O$2:$O$142,(AnalysisResults!$E$2:$E$142='Demog Display'!$D50)*(AnalysisResults!$H$2:$H$142='Demog Display'!F$4)*((AnalysisResults!$H$2:$H$142='Demog Display'!$B50)+(AnalysisResults!$J$2:$J$142='Demog Display'!$B50)+(AnalysisResults!$L$2:$L$142='Demog Display'!$B50)),"")</f>
        <v>0</v>
      </c>
      <c r="G50" s="10" t="str" cm="1">
        <f t="array" ref="G50">_xlfn._xlws.FILTER(AnalysisResults!$O$2:$O$142,(AnalysisResults!$E$2:$E$142='Demog Display'!$D50)*(AnalysisResults!$H$2:$H$142='Demog Display'!G$4)*((AnalysisResults!$H$2:$H$142='Demog Display'!$B50)+(AnalysisResults!$J$2:$J$142='Demog Display'!$B50)+(AnalysisResults!$L$2:$L$142='Demog Display'!$B50)),"")</f>
        <v>0</v>
      </c>
      <c r="H50" s="10" t="str" cm="1">
        <f t="array" ref="H50">_xlfn._xlws.FILTER(AnalysisResults!$O$2:$O$142,(AnalysisResults!$E$2:$E$142='Demog Display'!$D50)*(AnalysisResults!$H$2:$H$142='Demog Display'!H$4)*((AnalysisResults!$H$2:$H$142='Demog Display'!$B50)+(AnalysisResults!$J$2:$J$142='Demog Display'!$B50)+(AnalysisResults!$L$2:$L$142='Demog Display'!$B50)),"")</f>
        <v>0</v>
      </c>
    </row>
    <row r="51" spans="2:8" x14ac:dyDescent="0.45">
      <c r="B51" s="11" t="str">
        <v>AnlsGrouping_04_Race_8</v>
      </c>
      <c r="C51" s="9" t="str" cm="1">
        <f t="array" ref="C51">_xlfn._xlws.FILTER(AnalysisGroupings!$G$2:$G$21,AnalysisGroupings!$F$2:$F$21=B51,"")</f>
        <v>Unknown</v>
      </c>
      <c r="D51" s="11" t="str">
        <v>Mth03.5_Race_ByTrt_%</v>
      </c>
      <c r="E51" s="9" t="str" cm="1">
        <f t="array" ref="E51">_xlfn._xlws.FILTER(AnalysisMethods!$H$2:$H$32,AnalysisMethods!$E$2:$E$32='Demog Display'!D51,"")</f>
        <v>%</v>
      </c>
      <c r="F51" s="10" t="str" cm="1">
        <f t="array" ref="F51">_xlfn._xlws.FILTER(AnalysisResults!$O$2:$O$142,(AnalysisResults!$E$2:$E$142='Demog Display'!$D51)*(AnalysisResults!$H$2:$H$142='Demog Display'!F$4)*((AnalysisResults!$H$2:$H$142='Demog Display'!$B51)+(AnalysisResults!$J$2:$J$142='Demog Display'!$B51)+(AnalysisResults!$L$2:$L$142='Demog Display'!$B51)),"")</f>
        <v>(  0.0)</v>
      </c>
      <c r="G51" s="10" t="str" cm="1">
        <f t="array" ref="G51">_xlfn._xlws.FILTER(AnalysisResults!$O$2:$O$142,(AnalysisResults!$E$2:$E$142='Demog Display'!$D51)*(AnalysisResults!$H$2:$H$142='Demog Display'!G$4)*((AnalysisResults!$H$2:$H$142='Demog Display'!$B51)+(AnalysisResults!$J$2:$J$142='Demog Display'!$B51)+(AnalysisResults!$L$2:$L$142='Demog Display'!$B51)),"")</f>
        <v>(  0.0)</v>
      </c>
      <c r="H51" s="10" t="str" cm="1">
        <f t="array" ref="H51">_xlfn._xlws.FILTER(AnalysisResults!$O$2:$O$142,(AnalysisResults!$E$2:$E$142='Demog Display'!$D51)*(AnalysisResults!$H$2:$H$142='Demog Display'!H$4)*((AnalysisResults!$H$2:$H$142='Demog Display'!$B51)+(AnalysisResults!$J$2:$J$142='Demog Display'!$B51)+(AnalysisResults!$L$2:$L$142='Demog Display'!$B51)),"")</f>
        <v>(  0.0)</v>
      </c>
    </row>
    <row r="52" spans="2:8" x14ac:dyDescent="0.45">
      <c r="B52" s="11" t="str">
        <v>AnlsGrouping_04_Race_8</v>
      </c>
      <c r="C52" s="9" t="str" cm="1">
        <f t="array" ref="C52">_xlfn._xlws.FILTER(AnalysisGroupings!$G$2:$G$21,AnalysisGroupings!$F$2:$F$21=B52,"")</f>
        <v>Unknown</v>
      </c>
      <c r="D52" s="11" t="str">
        <v>Mth03.5_Race_ByTrt_n</v>
      </c>
      <c r="E52" s="9" t="str" cm="1">
        <f t="array" ref="E52">_xlfn._xlws.FILTER(AnalysisMethods!$H$2:$H$32,AnalysisMethods!$E$2:$E$32='Demog Display'!D52,"")</f>
        <v>n</v>
      </c>
      <c r="F52" s="10" t="str" cm="1">
        <f t="array" ref="F52">_xlfn._xlws.FILTER(AnalysisResults!$O$2:$O$142,(AnalysisResults!$E$2:$E$142='Demog Display'!$D52)*(AnalysisResults!$H$2:$H$142='Demog Display'!F$4)*((AnalysisResults!$H$2:$H$142='Demog Display'!$B52)+(AnalysisResults!$J$2:$J$142='Demog Display'!$B52)+(AnalysisResults!$L$2:$L$142='Demog Display'!$B52)),"")</f>
        <v>0</v>
      </c>
      <c r="G52" s="10" t="str" cm="1">
        <f t="array" ref="G52">_xlfn._xlws.FILTER(AnalysisResults!$O$2:$O$142,(AnalysisResults!$E$2:$E$142='Demog Display'!$D52)*(AnalysisResults!$H$2:$H$142='Demog Display'!G$4)*((AnalysisResults!$H$2:$H$142='Demog Display'!$B52)+(AnalysisResults!$J$2:$J$142='Demog Display'!$B52)+(AnalysisResults!$L$2:$L$142='Demog Display'!$B52)),"")</f>
        <v>0</v>
      </c>
      <c r="H52" s="10" t="str" cm="1">
        <f t="array" ref="H52">_xlfn._xlws.FILTER(AnalysisResults!$O$2:$O$142,(AnalysisResults!$E$2:$E$142='Demog Display'!$D52)*(AnalysisResults!$H$2:$H$142='Demog Display'!H$4)*((AnalysisResults!$H$2:$H$142='Demog Display'!$B52)+(AnalysisResults!$J$2:$J$142='Demog Display'!$B52)+(AnalysisResults!$L$2:$L$142='Demog Display'!$B52)),"")</f>
        <v>0</v>
      </c>
    </row>
    <row r="53" spans="2:8" x14ac:dyDescent="0.45">
      <c r="B53" s="11" t="str">
        <v>AnlsGrouping_04_Race_9</v>
      </c>
      <c r="C53" s="9" t="str" cm="1">
        <f t="array" ref="C53">_xlfn._xlws.FILTER(AnalysisGroupings!$G$2:$G$21,AnalysisGroupings!$F$2:$F$21=B53,"")</f>
        <v>Other</v>
      </c>
      <c r="D53" s="11" t="str">
        <v>Mth03.5_Race_ByTrt_%</v>
      </c>
      <c r="E53" s="9" t="str" cm="1">
        <f t="array" ref="E53">_xlfn._xlws.FILTER(AnalysisMethods!$H$2:$H$32,AnalysisMethods!$E$2:$E$32='Demog Display'!D53,"")</f>
        <v>%</v>
      </c>
      <c r="F53" s="10" t="str" cm="1">
        <f t="array" ref="F53">_xlfn._xlws.FILTER(AnalysisResults!$O$2:$O$142,(AnalysisResults!$E$2:$E$142='Demog Display'!$D53)*(AnalysisResults!$H$2:$H$142='Demog Display'!F$4)*((AnalysisResults!$H$2:$H$142='Demog Display'!$B53)+(AnalysisResults!$J$2:$J$142='Demog Display'!$B53)+(AnalysisResults!$L$2:$L$142='Demog Display'!$B53)),"")</f>
        <v>(  0.0)</v>
      </c>
      <c r="G53" s="10" t="str" cm="1">
        <f t="array" ref="G53">_xlfn._xlws.FILTER(AnalysisResults!$O$2:$O$142,(AnalysisResults!$E$2:$E$142='Demog Display'!$D53)*(AnalysisResults!$H$2:$H$142='Demog Display'!G$4)*((AnalysisResults!$H$2:$H$142='Demog Display'!$B53)+(AnalysisResults!$J$2:$J$142='Demog Display'!$B53)+(AnalysisResults!$L$2:$L$142='Demog Display'!$B53)),"")</f>
        <v>(  0.0)</v>
      </c>
      <c r="H53" s="10" t="str" cm="1">
        <f t="array" ref="H53">_xlfn._xlws.FILTER(AnalysisResults!$O$2:$O$142,(AnalysisResults!$E$2:$E$142='Demog Display'!$D53)*(AnalysisResults!$H$2:$H$142='Demog Display'!H$4)*((AnalysisResults!$H$2:$H$142='Demog Display'!$B53)+(AnalysisResults!$J$2:$J$142='Demog Display'!$B53)+(AnalysisResults!$L$2:$L$142='Demog Display'!$B53)),"")</f>
        <v>(  0.0)</v>
      </c>
    </row>
    <row r="54" spans="2:8" x14ac:dyDescent="0.45">
      <c r="B54" s="11" t="str">
        <v>AnlsGrouping_04_Race_9</v>
      </c>
      <c r="C54" s="9" t="str" cm="1">
        <f t="array" ref="C54">_xlfn._xlws.FILTER(AnalysisGroupings!$G$2:$G$21,AnalysisGroupings!$F$2:$F$21=B54,"")</f>
        <v>Other</v>
      </c>
      <c r="D54" s="11" t="str">
        <v>Mth03.5_Race_ByTrt_n</v>
      </c>
      <c r="E54" s="9" t="str" cm="1">
        <f t="array" ref="E54">_xlfn._xlws.FILTER(AnalysisMethods!$H$2:$H$32,AnalysisMethods!$E$2:$E$32='Demog Display'!D54,"")</f>
        <v>n</v>
      </c>
      <c r="F54" s="10" t="str" cm="1">
        <f t="array" ref="F54">_xlfn._xlws.FILTER(AnalysisResults!$O$2:$O$142,(AnalysisResults!$E$2:$E$142='Demog Display'!$D54)*(AnalysisResults!$H$2:$H$142='Demog Display'!F$4)*((AnalysisResults!$H$2:$H$142='Demog Display'!$B54)+(AnalysisResults!$J$2:$J$142='Demog Display'!$B54)+(AnalysisResults!$L$2:$L$142='Demog Display'!$B54)),"")</f>
        <v>0</v>
      </c>
      <c r="G54" s="10" t="str" cm="1">
        <f t="array" ref="G54">_xlfn._xlws.FILTER(AnalysisResults!$O$2:$O$142,(AnalysisResults!$E$2:$E$142='Demog Display'!$D54)*(AnalysisResults!$H$2:$H$142='Demog Display'!G$4)*((AnalysisResults!$H$2:$H$142='Demog Display'!$B54)+(AnalysisResults!$J$2:$J$142='Demog Display'!$B54)+(AnalysisResults!$L$2:$L$142='Demog Display'!$B54)),"")</f>
        <v>0</v>
      </c>
      <c r="H54" s="10" t="str" cm="1">
        <f t="array" ref="H54">_xlfn._xlws.FILTER(AnalysisResults!$O$2:$O$142,(AnalysisResults!$E$2:$E$142='Demog Display'!$D54)*(AnalysisResults!$H$2:$H$142='Demog Display'!H$4)*((AnalysisResults!$H$2:$H$142='Demog Display'!$B54)+(AnalysisResults!$J$2:$J$142='Demog Display'!$B54)+(AnalysisResults!$L$2:$L$142='Demog Display'!$B54)),"")</f>
        <v>0</v>
      </c>
    </row>
    <row r="55" spans="2:8" x14ac:dyDescent="0.45">
      <c r="D55" s="11"/>
      <c r="E55" s="9"/>
      <c r="F55" s="10"/>
      <c r="G55" s="10"/>
      <c r="H55" s="10"/>
    </row>
    <row r="56" spans="2:8" x14ac:dyDescent="0.45">
      <c r="C56" s="5" t="s">
        <v>111</v>
      </c>
      <c r="D56" s="11" t="str" cm="1">
        <f t="array" ref="D56:D63">_xlfn._xlws.FILTER(AnalysisMethods!$E$2:$E$32,AnalysisMethods!$A$2:$A$32=_xlfn._xlws.FILTER(Analyses!$K$2:$K$11,Analyses!$A$2:$A$11='Demog Display'!C56,""),"")</f>
        <v>Mth03.6_Height_ByTrt_n</v>
      </c>
      <c r="E56" s="9" t="str" cm="1">
        <f t="array" ref="E56">_xlfn._xlws.FILTER(AnalysisMethods!$H$2:$H$32,AnalysisMethods!$E$2:$E$32='Demog Display'!D56,"")</f>
        <v>n</v>
      </c>
      <c r="F56" s="10" t="str" cm="1">
        <f t="array" ref="F56">_xlfn._xlws.FILTER(AnalysisResults!$O$2:$O$142,(AnalysisResults!$E$2:$E$142='Demog Display'!$D56)*(AnalysisResults!$H$2:$H$142='Demog Display'!F$4),"")</f>
        <v>86</v>
      </c>
      <c r="G56" s="10" t="str" cm="1">
        <f t="array" ref="G56">_xlfn._xlws.FILTER(AnalysisResults!$O$2:$O$142,(AnalysisResults!$E$2:$E$142='Demog Display'!$D56)*(AnalysisResults!$H$2:$H$142='Demog Display'!G$4),"")</f>
        <v>84</v>
      </c>
      <c r="H56" s="10" t="str" cm="1">
        <f t="array" ref="H56">_xlfn._xlws.FILTER(AnalysisResults!$O$2:$O$142,(AnalysisResults!$E$2:$E$142='Demog Display'!$D56)*(AnalysisResults!$H$2:$H$142='Demog Display'!H$4),"")</f>
        <v>84</v>
      </c>
    </row>
    <row r="57" spans="2:8" x14ac:dyDescent="0.45">
      <c r="D57" s="11" t="str">
        <v>Mth03.6_Height_ByTrt_Mean</v>
      </c>
      <c r="E57" s="9" t="str" cm="1">
        <f t="array" ref="E57">_xlfn._xlws.FILTER(AnalysisMethods!$H$2:$H$32,AnalysisMethods!$E$2:$E$32='Demog Display'!D57,"")</f>
        <v>Mean</v>
      </c>
      <c r="F57" s="10" t="str" cm="1">
        <f t="array" ref="F57">_xlfn._xlws.FILTER(AnalysisResults!$O$2:$O$142,(AnalysisResults!$E$2:$E$142='Demog Display'!$D57)*(AnalysisResults!$H$2:$H$142='Demog Display'!F$4),"")</f>
        <v>162.6</v>
      </c>
      <c r="G57" s="10" t="str" cm="1">
        <f t="array" ref="G57">_xlfn._xlws.FILTER(AnalysisResults!$O$2:$O$142,(AnalysisResults!$E$2:$E$142='Demog Display'!$D57)*(AnalysisResults!$H$2:$H$142='Demog Display'!G$4),"")</f>
        <v>165.8</v>
      </c>
      <c r="H57" s="10" t="str" cm="1">
        <f t="array" ref="H57">_xlfn._xlws.FILTER(AnalysisResults!$O$2:$O$142,(AnalysisResults!$E$2:$E$142='Demog Display'!$D57)*(AnalysisResults!$H$2:$H$142='Demog Display'!H$4),"")</f>
        <v>163.4</v>
      </c>
    </row>
    <row r="58" spans="2:8" x14ac:dyDescent="0.45">
      <c r="D58" s="11" t="str">
        <v>Mth03.6_Height_ByTrt_SD</v>
      </c>
      <c r="E58" s="9" t="str" cm="1">
        <f t="array" ref="E58">_xlfn._xlws.FILTER(AnalysisMethods!$H$2:$H$32,AnalysisMethods!$E$2:$E$32='Demog Display'!D58,"")</f>
        <v>SD</v>
      </c>
      <c r="F58" s="10" t="str" cm="1">
        <f t="array" ref="F58">_xlfn._xlws.FILTER(AnalysisResults!$O$2:$O$142,(AnalysisResults!$E$2:$E$142='Demog Display'!$D58)*(AnalysisResults!$H$2:$H$142='Demog Display'!F$4),"")</f>
        <v>(11.52)</v>
      </c>
      <c r="G58" s="10" t="str" cm="1">
        <f t="array" ref="G58">_xlfn._xlws.FILTER(AnalysisResults!$O$2:$O$142,(AnalysisResults!$E$2:$E$142='Demog Display'!$D58)*(AnalysisResults!$H$2:$H$142='Demog Display'!G$4),"")</f>
        <v>(10.42)</v>
      </c>
      <c r="H58" s="10" t="str" cm="1">
        <f t="array" ref="H58">_xlfn._xlws.FILTER(AnalysisResults!$O$2:$O$142,(AnalysisResults!$E$2:$E$142='Demog Display'!$D58)*(AnalysisResults!$H$2:$H$142='Demog Display'!H$4),"")</f>
        <v>(10.13)</v>
      </c>
    </row>
    <row r="59" spans="2:8" x14ac:dyDescent="0.45">
      <c r="D59" s="11" t="str">
        <v>Mth03.6_Height_ByTrt_Median</v>
      </c>
      <c r="E59" s="9" t="str" cm="1">
        <f t="array" ref="E59">_xlfn._xlws.FILTER(AnalysisMethods!$H$2:$H$32,AnalysisMethods!$E$2:$E$32='Demog Display'!D59,"")</f>
        <v>Median</v>
      </c>
      <c r="F59" s="10" t="str" cm="1">
        <f t="array" ref="F59">_xlfn._xlws.FILTER(AnalysisResults!$O$2:$O$142,(AnalysisResults!$E$2:$E$142='Demog Display'!$D59)*(AnalysisResults!$H$2:$H$142='Demog Display'!F$4),"")</f>
        <v>162.6</v>
      </c>
      <c r="G59" s="10" t="str" cm="1">
        <f t="array" ref="G59">_xlfn._xlws.FILTER(AnalysisResults!$O$2:$O$142,(AnalysisResults!$E$2:$E$142='Demog Display'!$D59)*(AnalysisResults!$H$2:$H$142='Demog Display'!G$4),"")</f>
        <v>162.2</v>
      </c>
      <c r="H59" s="10" t="str" cm="1">
        <f t="array" ref="H59">_xlfn._xlws.FILTER(AnalysisResults!$O$2:$O$142,(AnalysisResults!$E$2:$E$142='Demog Display'!$D59)*(AnalysisResults!$H$2:$H$142='Demog Display'!H$4),"")</f>
        <v>165.1</v>
      </c>
    </row>
    <row r="60" spans="2:8" x14ac:dyDescent="0.45">
      <c r="D60" s="11" t="str">
        <v>Mth03.6_Height_ByTrt_Q1</v>
      </c>
      <c r="E60" s="9" t="str" cm="1">
        <f t="array" ref="E60">_xlfn._xlws.FILTER(AnalysisMethods!$H$2:$H$32,AnalysisMethods!$E$2:$E$32='Demog Display'!D60,"")</f>
        <v>Q1</v>
      </c>
      <c r="F60" s="10" t="str" cm="1">
        <f t="array" ref="F60">_xlfn._xlws.FILTER(AnalysisResults!$O$2:$O$142,(AnalysisResults!$E$2:$E$142='Demog Display'!$D60)*(AnalysisResults!$H$2:$H$142='Demog Display'!F$4),"")</f>
        <v>153.7</v>
      </c>
      <c r="G60" s="10" t="str" cm="1">
        <f t="array" ref="G60">_xlfn._xlws.FILTER(AnalysisResults!$O$2:$O$142,(AnalysisResults!$E$2:$E$142='Demog Display'!$D60)*(AnalysisResults!$H$2:$H$142='Demog Display'!G$4),"")</f>
        <v>157.5</v>
      </c>
      <c r="H60" s="10" t="str" cm="1">
        <f t="array" ref="H60">_xlfn._xlws.FILTER(AnalysisResults!$O$2:$O$142,(AnalysisResults!$E$2:$E$142='Demog Display'!$D60)*(AnalysisResults!$H$2:$H$142='Demog Display'!H$4),"")</f>
        <v>157.5</v>
      </c>
    </row>
    <row r="61" spans="2:8" x14ac:dyDescent="0.45">
      <c r="D61" s="11" t="str">
        <v>Mth03.6_Height_ByTrt_Q3</v>
      </c>
      <c r="E61" s="9" t="str" cm="1">
        <f t="array" ref="E61">_xlfn._xlws.FILTER(AnalysisMethods!$H$2:$H$32,AnalysisMethods!$E$2:$E$32='Demog Display'!D61,"")</f>
        <v>Q3</v>
      </c>
      <c r="F61" s="10" t="str" cm="1">
        <f t="array" ref="F61">_xlfn._xlws.FILTER(AnalysisResults!$O$2:$O$142,(AnalysisResults!$E$2:$E$142='Demog Display'!$D61)*(AnalysisResults!$H$2:$H$142='Demog Display'!F$4),"")</f>
        <v>171.5</v>
      </c>
      <c r="G61" s="10" t="str" cm="1">
        <f t="array" ref="G61">_xlfn._xlws.FILTER(AnalysisResults!$O$2:$O$142,(AnalysisResults!$E$2:$E$142='Demog Display'!$D61)*(AnalysisResults!$H$2:$H$142='Demog Display'!G$4),"")</f>
        <v>170.2</v>
      </c>
      <c r="H61" s="10" t="str" cm="1">
        <f t="array" ref="H61">_xlfn._xlws.FILTER(AnalysisResults!$O$2:$O$142,(AnalysisResults!$E$2:$E$142='Demog Display'!$D61)*(AnalysisResults!$H$2:$H$142='Demog Display'!H$4),"")</f>
        <v>172.9</v>
      </c>
    </row>
    <row r="62" spans="2:8" x14ac:dyDescent="0.45">
      <c r="D62" s="11" t="str">
        <v>Mth03.6_Height_ByTrt_Min</v>
      </c>
      <c r="E62" s="9" t="str" cm="1">
        <f t="array" ref="E62">_xlfn._xlws.FILTER(AnalysisMethods!$H$2:$H$32,AnalysisMethods!$E$2:$E$32='Demog Display'!D62,"")</f>
        <v>Min</v>
      </c>
      <c r="F62" s="10" t="str" cm="1">
        <f t="array" ref="F62">_xlfn._xlws.FILTER(AnalysisResults!$O$2:$O$142,(AnalysisResults!$E$2:$E$142='Demog Display'!$D62)*(AnalysisResults!$H$2:$H$142='Demog Display'!F$4),"")</f>
        <v>137.2</v>
      </c>
      <c r="G62" s="10" t="str" cm="1">
        <f t="array" ref="G62">_xlfn._xlws.FILTER(AnalysisResults!$O$2:$O$142,(AnalysisResults!$E$2:$E$142='Demog Display'!$D62)*(AnalysisResults!$H$2:$H$142='Demog Display'!G$4),"")</f>
        <v>135.9</v>
      </c>
      <c r="H62" s="10" t="str" cm="1">
        <f t="array" ref="H62">_xlfn._xlws.FILTER(AnalysisResults!$O$2:$O$142,(AnalysisResults!$E$2:$E$142='Demog Display'!$D62)*(AnalysisResults!$H$2:$H$142='Demog Display'!H$4),"")</f>
        <v>146.1</v>
      </c>
    </row>
    <row r="63" spans="2:8" x14ac:dyDescent="0.45">
      <c r="D63" s="11" t="str">
        <v>Mth03.6_Height_ByTrt_Max</v>
      </c>
      <c r="E63" s="9" t="str" cm="1">
        <f t="array" ref="E63">_xlfn._xlws.FILTER(AnalysisMethods!$H$2:$H$32,AnalysisMethods!$E$2:$E$32='Demog Display'!D63,"")</f>
        <v>Max</v>
      </c>
      <c r="F63" s="10" t="str" cm="1">
        <f t="array" ref="F63">_xlfn._xlws.FILTER(AnalysisResults!$O$2:$O$142,(AnalysisResults!$E$2:$E$142='Demog Display'!$D63)*(AnalysisResults!$H$2:$H$142='Demog Display'!F$4),"")</f>
        <v>185.4</v>
      </c>
      <c r="G63" s="10" t="str" cm="1">
        <f t="array" ref="G63">_xlfn._xlws.FILTER(AnalysisResults!$O$2:$O$142,(AnalysisResults!$E$2:$E$142='Demog Display'!$D63)*(AnalysisResults!$H$2:$H$142='Demog Display'!G$4),"")</f>
        <v>195.6</v>
      </c>
      <c r="H63" s="10" t="str" cm="1">
        <f t="array" ref="H63">_xlfn._xlws.FILTER(AnalysisResults!$O$2:$O$142,(AnalysisResults!$E$2:$E$142='Demog Display'!$D63)*(AnalysisResults!$H$2:$H$142='Demog Display'!H$4),"")</f>
        <v>190.5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ListOfPlannedAnalyses</vt:lpstr>
      <vt:lpstr>Outputs</vt:lpstr>
      <vt:lpstr>Displays</vt:lpstr>
      <vt:lpstr>Analyses</vt:lpstr>
      <vt:lpstr>AnalysisSets</vt:lpstr>
      <vt:lpstr>DataSubsets</vt:lpstr>
      <vt:lpstr>AnalysisGroupings</vt:lpstr>
      <vt:lpstr>AnalysisMethods</vt:lpstr>
      <vt:lpstr>AnalysisResults</vt:lpstr>
      <vt:lpstr>Demog Shell</vt:lpstr>
      <vt:lpstr>Demog Display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2023-02-27T14:58:28Z</dcterms:created>
  <dcterms:modified xsi:type="dcterms:W3CDTF">2023-03-03T18:42:22Z</dcterms:modified>
</cp:coreProperties>
</file>