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ckb/Code/cdk-nextjs/docs/"/>
    </mc:Choice>
  </mc:AlternateContent>
  <xr:revisionPtr revIDLastSave="0" documentId="13_ncr:1_{3F01743A-8774-F24E-BEE0-52FBE8E8BB13}" xr6:coauthVersionLast="47" xr6:coauthVersionMax="47" xr10:uidLastSave="{00000000-0000-0000-0000-000000000000}"/>
  <bookViews>
    <workbookView xWindow="3220" yWindow="2140" windowWidth="28040" windowHeight="17440" xr2:uid="{3F8BC154-5623-A945-9212-C702D7AAC795}"/>
  </bookViews>
  <sheets>
    <sheet name="NextjsGlobalFunctions" sheetId="1" r:id="rId1"/>
    <sheet name="NextjsGlobalContainers" sheetId="3" r:id="rId2"/>
    <sheet name="NextjsRegionalContainer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4" i="1"/>
  <c r="F3" i="1"/>
  <c r="F10" i="1"/>
  <c r="F9" i="1"/>
  <c r="F11" i="3"/>
  <c r="F10" i="3"/>
  <c r="F13" i="3"/>
  <c r="F7" i="4"/>
  <c r="F8" i="4"/>
  <c r="F14" i="3"/>
  <c r="F6" i="4"/>
  <c r="F3" i="4"/>
  <c r="F5" i="4"/>
  <c r="F4" i="4"/>
  <c r="F5" i="3"/>
  <c r="F4" i="3"/>
  <c r="F3" i="3"/>
  <c r="F12" i="3"/>
  <c r="F9" i="3"/>
  <c r="F7" i="3"/>
  <c r="F6" i="3"/>
  <c r="F8" i="3" s="1"/>
  <c r="F11" i="1"/>
  <c r="F8" i="1"/>
  <c r="F5" i="1"/>
  <c r="F7" i="1" s="1"/>
  <c r="F6" i="1"/>
</calcChain>
</file>

<file path=xl/sharedStrings.xml><?xml version="1.0" encoding="utf-8"?>
<sst xmlns="http://schemas.openxmlformats.org/spreadsheetml/2006/main" count="141" uniqueCount="46">
  <si>
    <t>Assumptions</t>
  </si>
  <si>
    <t>Value</t>
  </si>
  <si>
    <t>Monthly Active Users</t>
  </si>
  <si>
    <t>Unit</t>
  </si>
  <si>
    <t>KB</t>
  </si>
  <si>
    <t>Average Request Size</t>
  </si>
  <si>
    <t>Static Requests Per Page (js, css, etc)</t>
  </si>
  <si>
    <t>GB-second</t>
  </si>
  <si>
    <t>GB</t>
  </si>
  <si>
    <t>Name</t>
  </si>
  <si>
    <t>Static Requests Cache Hit %</t>
  </si>
  <si>
    <t>Static Assets Size</t>
  </si>
  <si>
    <t>Dynamic Requests Per Page (doc, img)</t>
  </si>
  <si>
    <t>Dynamic Cache Data Size</t>
  </si>
  <si>
    <t>Average Dynamic Cache Request Size</t>
  </si>
  <si>
    <t>Monthly Usage</t>
  </si>
  <si>
    <t>Lambda Requests</t>
  </si>
  <si>
    <t>M</t>
  </si>
  <si>
    <t>Lambda Duration</t>
  </si>
  <si>
    <t>Average Lambda Duration</t>
  </si>
  <si>
    <t>ms</t>
  </si>
  <si>
    <t>Lambda Memory Size</t>
  </si>
  <si>
    <t>CloudFront Requests</t>
  </si>
  <si>
    <t>S3 Storage</t>
  </si>
  <si>
    <t>S3 GET Requests</t>
  </si>
  <si>
    <t>S3 Data Transfer Out</t>
  </si>
  <si>
    <t>EFS Storage</t>
  </si>
  <si>
    <t>EFS Read Throughput</t>
  </si>
  <si>
    <t>EFS Write Throughput</t>
  </si>
  <si>
    <t>Dynamic Cache Write %</t>
  </si>
  <si>
    <t>Dynamic Cache Read %</t>
  </si>
  <si>
    <t>CloudFront Data Transfer Out To Internet</t>
  </si>
  <si>
    <t>CloudFront Data Transfer Out To Origin</t>
  </si>
  <si>
    <t>PUT/POST Request %</t>
  </si>
  <si>
    <t>ECS Number of Tasks</t>
  </si>
  <si>
    <t>Fargate vCPU</t>
  </si>
  <si>
    <t>vCPU</t>
  </si>
  <si>
    <t>Fargate Memory Size</t>
  </si>
  <si>
    <t>Request per second handled by container</t>
  </si>
  <si>
    <t>ALB Processed Bytes</t>
  </si>
  <si>
    <t>ALB New Connections Per Second</t>
  </si>
  <si>
    <t>GB/hour</t>
  </si>
  <si>
    <t>per sec</t>
  </si>
  <si>
    <t>ALB Average Connection Duration</t>
  </si>
  <si>
    <t>sec</t>
  </si>
  <si>
    <t>Pages Visited Per Month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</si>
</sst>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AD43-CB53-9A42-8BD6-3FF3459ACED2}">
  <dimension ref="A1:G16"/>
  <sheetViews>
    <sheetView tabSelected="1" workbookViewId="0">
      <selection activeCell="F14" sqref="F14"/>
    </sheetView>
  </sheetViews>
  <sheetFormatPr baseColWidth="10" defaultRowHeight="16" x14ac:dyDescent="0.2"/>
  <cols>
    <col min="1" max="1" width="32.33203125" bestFit="1" customWidth="1"/>
    <col min="5" max="5" width="35.33203125" bestFit="1" customWidth="1"/>
    <col min="6" max="6" width="15" bestFit="1" customWidth="1"/>
  </cols>
  <sheetData>
    <row r="1" spans="1:7" x14ac:dyDescent="0.2">
      <c r="A1" s="1" t="s">
        <v>0</v>
      </c>
      <c r="B1" s="1"/>
      <c r="C1" s="1"/>
      <c r="E1" s="1" t="s">
        <v>15</v>
      </c>
      <c r="F1" s="1"/>
      <c r="G1" s="1"/>
    </row>
    <row r="2" spans="1:7" x14ac:dyDescent="0.2">
      <c r="A2" s="2" t="s">
        <v>9</v>
      </c>
      <c r="B2" s="2" t="s">
        <v>1</v>
      </c>
      <c r="C2" s="2" t="s">
        <v>3</v>
      </c>
      <c r="E2" s="2" t="s">
        <v>9</v>
      </c>
      <c r="F2" s="2" t="s">
        <v>1</v>
      </c>
      <c r="G2" s="2" t="s">
        <v>3</v>
      </c>
    </row>
    <row r="3" spans="1:7" x14ac:dyDescent="0.2">
      <c r="A3" t="s">
        <v>2</v>
      </c>
      <c r="B3" s="3">
        <v>1000</v>
      </c>
      <c r="E3" t="s">
        <v>16</v>
      </c>
      <c r="F3" s="3">
        <f>$B$3*$B$4*$B$10</f>
        <v>500000</v>
      </c>
    </row>
    <row r="4" spans="1:7" x14ac:dyDescent="0.2">
      <c r="A4" t="s">
        <v>45</v>
      </c>
      <c r="B4">
        <v>100</v>
      </c>
      <c r="E4" t="s">
        <v>18</v>
      </c>
      <c r="F4" s="4">
        <f>$F$3*$B$15/1000*$B$16</f>
        <v>150000</v>
      </c>
      <c r="G4" t="s">
        <v>7</v>
      </c>
    </row>
    <row r="5" spans="1:7" x14ac:dyDescent="0.2">
      <c r="A5" t="s">
        <v>5</v>
      </c>
      <c r="B5">
        <v>50</v>
      </c>
      <c r="C5" t="s">
        <v>4</v>
      </c>
      <c r="E5" t="s">
        <v>22</v>
      </c>
      <c r="F5" s="3">
        <f>$B$3*$B$4*($B$10+$B$7)/1000000</f>
        <v>2</v>
      </c>
      <c r="G5" t="s">
        <v>17</v>
      </c>
    </row>
    <row r="6" spans="1:7" x14ac:dyDescent="0.2">
      <c r="A6" t="s">
        <v>33</v>
      </c>
      <c r="B6">
        <v>0.05</v>
      </c>
      <c r="E6" t="s">
        <v>31</v>
      </c>
      <c r="F6" s="4">
        <f>$B$3*$B$4*($B$7+$B$10)*$B$5/1000000</f>
        <v>100</v>
      </c>
      <c r="G6" t="s">
        <v>8</v>
      </c>
    </row>
    <row r="7" spans="1:7" x14ac:dyDescent="0.2">
      <c r="A7" t="s">
        <v>6</v>
      </c>
      <c r="B7">
        <v>15</v>
      </c>
      <c r="E7" t="s">
        <v>32</v>
      </c>
      <c r="F7" s="4">
        <f>$F$5*1000000*$B$6*$B$5/1000000</f>
        <v>5</v>
      </c>
      <c r="G7" t="s">
        <v>8</v>
      </c>
    </row>
    <row r="8" spans="1:7" x14ac:dyDescent="0.2">
      <c r="A8" t="s">
        <v>10</v>
      </c>
      <c r="B8">
        <v>0.5</v>
      </c>
      <c r="E8" t="s">
        <v>23</v>
      </c>
      <c r="F8">
        <f>$B$9</f>
        <v>10</v>
      </c>
      <c r="G8" t="s">
        <v>8</v>
      </c>
    </row>
    <row r="9" spans="1:7" x14ac:dyDescent="0.2">
      <c r="A9" t="s">
        <v>11</v>
      </c>
      <c r="B9">
        <v>10</v>
      </c>
      <c r="C9" t="s">
        <v>8</v>
      </c>
      <c r="E9" t="s">
        <v>24</v>
      </c>
      <c r="F9" s="4">
        <f>$B$3*$B$4*$B$7*(1-$B$8)</f>
        <v>750000</v>
      </c>
    </row>
    <row r="10" spans="1:7" x14ac:dyDescent="0.2">
      <c r="A10" t="s">
        <v>12</v>
      </c>
      <c r="B10">
        <v>5</v>
      </c>
      <c r="E10" t="s">
        <v>25</v>
      </c>
      <c r="F10" s="4">
        <f>$F$9*$B$5/1000000</f>
        <v>37.5</v>
      </c>
      <c r="G10" t="s">
        <v>8</v>
      </c>
    </row>
    <row r="11" spans="1:7" x14ac:dyDescent="0.2">
      <c r="A11" t="s">
        <v>30</v>
      </c>
      <c r="B11">
        <v>0.5</v>
      </c>
      <c r="E11" t="s">
        <v>26</v>
      </c>
      <c r="F11">
        <f>$B$13</f>
        <v>10</v>
      </c>
      <c r="G11" t="s">
        <v>8</v>
      </c>
    </row>
    <row r="12" spans="1:7" x14ac:dyDescent="0.2">
      <c r="A12" t="s">
        <v>29</v>
      </c>
      <c r="B12">
        <v>0.05</v>
      </c>
      <c r="E12" t="s">
        <v>27</v>
      </c>
      <c r="F12" s="4">
        <f>$F$3*$B$11*$B$14/1000000</f>
        <v>25</v>
      </c>
      <c r="G12" t="s">
        <v>8</v>
      </c>
    </row>
    <row r="13" spans="1:7" x14ac:dyDescent="0.2">
      <c r="A13" t="s">
        <v>13</v>
      </c>
      <c r="B13">
        <v>10</v>
      </c>
      <c r="C13" t="s">
        <v>8</v>
      </c>
      <c r="E13" t="s">
        <v>28</v>
      </c>
      <c r="F13" s="4">
        <f>$F$3*$B$12*$B$14/1000000</f>
        <v>2.5</v>
      </c>
      <c r="G13" t="s">
        <v>8</v>
      </c>
    </row>
    <row r="14" spans="1:7" x14ac:dyDescent="0.2">
      <c r="A14" t="s">
        <v>14</v>
      </c>
      <c r="B14">
        <v>100</v>
      </c>
      <c r="C14" t="s">
        <v>4</v>
      </c>
    </row>
    <row r="15" spans="1:7" x14ac:dyDescent="0.2">
      <c r="A15" t="s">
        <v>19</v>
      </c>
      <c r="B15">
        <v>150</v>
      </c>
      <c r="C15" t="s">
        <v>20</v>
      </c>
    </row>
    <row r="16" spans="1:7" x14ac:dyDescent="0.2">
      <c r="A16" t="s">
        <v>21</v>
      </c>
      <c r="B16">
        <v>2</v>
      </c>
      <c r="C16" t="s">
        <v>8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12D8-FAB4-8F44-BA90-F8D535F6EDBB}">
  <dimension ref="A1:G18"/>
  <sheetViews>
    <sheetView workbookViewId="0">
      <selection activeCell="F10" sqref="F10"/>
    </sheetView>
  </sheetViews>
  <sheetFormatPr baseColWidth="10" defaultRowHeight="16" x14ac:dyDescent="0.2"/>
  <cols>
    <col min="1" max="1" width="35.33203125" bestFit="1" customWidth="1"/>
    <col min="5" max="5" width="35.33203125" bestFit="1" customWidth="1"/>
    <col min="6" max="6" width="15" bestFit="1" customWidth="1"/>
  </cols>
  <sheetData>
    <row r="1" spans="1:7" x14ac:dyDescent="0.2">
      <c r="A1" s="1" t="s">
        <v>0</v>
      </c>
      <c r="B1" s="1"/>
      <c r="C1" s="1"/>
      <c r="E1" s="1" t="s">
        <v>15</v>
      </c>
      <c r="F1" s="1"/>
      <c r="G1" s="1"/>
    </row>
    <row r="2" spans="1:7" x14ac:dyDescent="0.2">
      <c r="A2" s="2" t="s">
        <v>9</v>
      </c>
      <c r="B2" s="2" t="s">
        <v>1</v>
      </c>
      <c r="C2" s="2" t="s">
        <v>3</v>
      </c>
      <c r="E2" s="2" t="s">
        <v>9</v>
      </c>
      <c r="F2" s="2" t="s">
        <v>1</v>
      </c>
      <c r="G2" s="2" t="s">
        <v>3</v>
      </c>
    </row>
    <row r="3" spans="1:7" x14ac:dyDescent="0.2">
      <c r="A3" t="s">
        <v>2</v>
      </c>
      <c r="B3" s="3">
        <v>1000</v>
      </c>
      <c r="E3" t="s">
        <v>34</v>
      </c>
      <c r="F3" s="3">
        <f>ROUNDUP($B$3*$B$4*$B$10/(24*60*60)/$B$17, 0)</f>
        <v>1</v>
      </c>
    </row>
    <row r="4" spans="1:7" x14ac:dyDescent="0.2">
      <c r="A4" t="s">
        <v>45</v>
      </c>
      <c r="B4">
        <v>100</v>
      </c>
      <c r="E4" t="s">
        <v>39</v>
      </c>
      <c r="F4" s="4">
        <f>$B$3*$B$4*$B$10/24*$B$5/1000000</f>
        <v>1.0416666666666665</v>
      </c>
      <c r="G4" t="s">
        <v>41</v>
      </c>
    </row>
    <row r="5" spans="1:7" x14ac:dyDescent="0.2">
      <c r="A5" t="s">
        <v>5</v>
      </c>
      <c r="B5">
        <v>50</v>
      </c>
      <c r="C5" t="s">
        <v>4</v>
      </c>
      <c r="E5" t="s">
        <v>40</v>
      </c>
      <c r="F5" s="4">
        <f>B3*B4*B10/(24*60*60)</f>
        <v>5.7870370370370372</v>
      </c>
      <c r="G5" t="s">
        <v>42</v>
      </c>
    </row>
    <row r="6" spans="1:7" x14ac:dyDescent="0.2">
      <c r="A6" t="s">
        <v>33</v>
      </c>
      <c r="B6">
        <v>0.05</v>
      </c>
      <c r="E6" t="s">
        <v>22</v>
      </c>
      <c r="F6" s="3">
        <f>$B$3*$B$4*($B$10+$B$7)/1000000</f>
        <v>2</v>
      </c>
      <c r="G6" t="s">
        <v>17</v>
      </c>
    </row>
    <row r="7" spans="1:7" x14ac:dyDescent="0.2">
      <c r="A7" t="s">
        <v>6</v>
      </c>
      <c r="B7">
        <v>15</v>
      </c>
      <c r="E7" t="s">
        <v>31</v>
      </c>
      <c r="F7" s="4">
        <f>$B$3*$B$4*($B$7+$B$10)*$B$5/1000000</f>
        <v>100</v>
      </c>
      <c r="G7" t="s">
        <v>8</v>
      </c>
    </row>
    <row r="8" spans="1:7" x14ac:dyDescent="0.2">
      <c r="A8" t="s">
        <v>10</v>
      </c>
      <c r="B8">
        <v>0.5</v>
      </c>
      <c r="E8" t="s">
        <v>32</v>
      </c>
      <c r="F8" s="4">
        <f>$F$6*1000000*$B$6*$B$5/1000000</f>
        <v>5</v>
      </c>
      <c r="G8" t="s">
        <v>8</v>
      </c>
    </row>
    <row r="9" spans="1:7" x14ac:dyDescent="0.2">
      <c r="A9" t="s">
        <v>11</v>
      </c>
      <c r="B9">
        <v>10</v>
      </c>
      <c r="C9" t="s">
        <v>8</v>
      </c>
      <c r="E9" t="s">
        <v>23</v>
      </c>
      <c r="F9">
        <f>$B$9</f>
        <v>10</v>
      </c>
      <c r="G9" t="s">
        <v>8</v>
      </c>
    </row>
    <row r="10" spans="1:7" x14ac:dyDescent="0.2">
      <c r="A10" t="s">
        <v>12</v>
      </c>
      <c r="B10">
        <v>5</v>
      </c>
      <c r="E10" t="s">
        <v>24</v>
      </c>
      <c r="F10" s="4">
        <f>$B$3*$B$4*$B$7*(1-$B$8)</f>
        <v>750000</v>
      </c>
    </row>
    <row r="11" spans="1:7" x14ac:dyDescent="0.2">
      <c r="A11" t="s">
        <v>30</v>
      </c>
      <c r="B11">
        <v>0.5</v>
      </c>
      <c r="E11" t="s">
        <v>25</v>
      </c>
      <c r="F11" s="4">
        <f>$F$10*$B$5/1000000</f>
        <v>37.5</v>
      </c>
      <c r="G11" t="s">
        <v>8</v>
      </c>
    </row>
    <row r="12" spans="1:7" x14ac:dyDescent="0.2">
      <c r="A12" t="s">
        <v>29</v>
      </c>
      <c r="B12">
        <v>0.05</v>
      </c>
      <c r="E12" t="s">
        <v>26</v>
      </c>
      <c r="F12">
        <f>$B$13</f>
        <v>10</v>
      </c>
      <c r="G12" t="s">
        <v>8</v>
      </c>
    </row>
    <row r="13" spans="1:7" x14ac:dyDescent="0.2">
      <c r="A13" t="s">
        <v>13</v>
      </c>
      <c r="B13">
        <v>10</v>
      </c>
      <c r="C13" t="s">
        <v>8</v>
      </c>
      <c r="E13" t="s">
        <v>27</v>
      </c>
      <c r="F13" s="4">
        <f>$B$3*$B$4*$B$10*$B$11*$B$14/1000000</f>
        <v>25</v>
      </c>
      <c r="G13" t="s">
        <v>8</v>
      </c>
    </row>
    <row r="14" spans="1:7" x14ac:dyDescent="0.2">
      <c r="A14" t="s">
        <v>14</v>
      </c>
      <c r="B14">
        <v>100</v>
      </c>
      <c r="C14" t="s">
        <v>4</v>
      </c>
      <c r="E14" t="s">
        <v>28</v>
      </c>
      <c r="F14" s="4">
        <f>$B$3*$B$4*$B$10*$B$12*B14/1000000</f>
        <v>2.5</v>
      </c>
      <c r="G14" t="s">
        <v>8</v>
      </c>
    </row>
    <row r="15" spans="1:7" x14ac:dyDescent="0.2">
      <c r="A15" t="s">
        <v>35</v>
      </c>
      <c r="B15">
        <v>1</v>
      </c>
      <c r="C15" t="s">
        <v>36</v>
      </c>
    </row>
    <row r="16" spans="1:7" x14ac:dyDescent="0.2">
      <c r="A16" t="s">
        <v>37</v>
      </c>
      <c r="B16">
        <v>2</v>
      </c>
      <c r="C16" t="s">
        <v>8</v>
      </c>
    </row>
    <row r="17" spans="1:3" x14ac:dyDescent="0.2">
      <c r="A17" t="s">
        <v>38</v>
      </c>
      <c r="B17">
        <v>100</v>
      </c>
    </row>
    <row r="18" spans="1:3" x14ac:dyDescent="0.2">
      <c r="A18" t="s">
        <v>43</v>
      </c>
      <c r="B18">
        <v>1</v>
      </c>
      <c r="C18" t="s">
        <v>44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3F87-360B-F345-8BC3-38BB33A55C0F}">
  <dimension ref="A1:G16"/>
  <sheetViews>
    <sheetView workbookViewId="0">
      <selection activeCell="F8" sqref="F8"/>
    </sheetView>
  </sheetViews>
  <sheetFormatPr baseColWidth="10" defaultRowHeight="16" x14ac:dyDescent="0.2"/>
  <cols>
    <col min="1" max="1" width="35.33203125" bestFit="1" customWidth="1"/>
    <col min="5" max="5" width="35.33203125" bestFit="1" customWidth="1"/>
    <col min="6" max="6" width="15" bestFit="1" customWidth="1"/>
  </cols>
  <sheetData>
    <row r="1" spans="1:7" x14ac:dyDescent="0.2">
      <c r="A1" s="1" t="s">
        <v>0</v>
      </c>
      <c r="B1" s="1"/>
      <c r="C1" s="1"/>
      <c r="E1" s="1" t="s">
        <v>15</v>
      </c>
      <c r="F1" s="1"/>
      <c r="G1" s="1"/>
    </row>
    <row r="2" spans="1:7" x14ac:dyDescent="0.2">
      <c r="A2" s="2" t="s">
        <v>9</v>
      </c>
      <c r="B2" s="2" t="s">
        <v>1</v>
      </c>
      <c r="C2" s="2" t="s">
        <v>3</v>
      </c>
      <c r="E2" s="2" t="s">
        <v>9</v>
      </c>
      <c r="F2" s="2" t="s">
        <v>1</v>
      </c>
      <c r="G2" s="2" t="s">
        <v>3</v>
      </c>
    </row>
    <row r="3" spans="1:7" x14ac:dyDescent="0.2">
      <c r="A3" t="s">
        <v>2</v>
      </c>
      <c r="B3" s="3">
        <v>1000</v>
      </c>
      <c r="E3" t="s">
        <v>34</v>
      </c>
      <c r="F3" s="3">
        <f>ROUNDUP($B$3*$B$4*($B$6+$B$8)/(24*60*60)/$B$15, 0)</f>
        <v>1</v>
      </c>
    </row>
    <row r="4" spans="1:7" x14ac:dyDescent="0.2">
      <c r="A4" t="s">
        <v>45</v>
      </c>
      <c r="B4">
        <v>100</v>
      </c>
      <c r="E4" t="s">
        <v>39</v>
      </c>
      <c r="F4" s="4">
        <f>$B$3*$B$4*($B$6+$B$8)/24*$B$5/1000000</f>
        <v>4.1666666666666661</v>
      </c>
      <c r="G4" t="s">
        <v>41</v>
      </c>
    </row>
    <row r="5" spans="1:7" x14ac:dyDescent="0.2">
      <c r="A5" t="s">
        <v>5</v>
      </c>
      <c r="B5">
        <v>50</v>
      </c>
      <c r="C5" t="s">
        <v>4</v>
      </c>
      <c r="E5" t="s">
        <v>40</v>
      </c>
      <c r="F5" s="4">
        <f>$B$3*$B$4*($B$6+$B$8)/(24*60*60)</f>
        <v>23.148148148148149</v>
      </c>
      <c r="G5" t="s">
        <v>42</v>
      </c>
    </row>
    <row r="6" spans="1:7" x14ac:dyDescent="0.2">
      <c r="A6" t="s">
        <v>6</v>
      </c>
      <c r="B6">
        <v>15</v>
      </c>
      <c r="E6" t="s">
        <v>26</v>
      </c>
      <c r="F6">
        <f>$B$11</f>
        <v>10</v>
      </c>
      <c r="G6" t="s">
        <v>8</v>
      </c>
    </row>
    <row r="7" spans="1:7" x14ac:dyDescent="0.2">
      <c r="A7" t="s">
        <v>11</v>
      </c>
      <c r="B7">
        <v>10</v>
      </c>
      <c r="C7" t="s">
        <v>8</v>
      </c>
      <c r="E7" t="s">
        <v>27</v>
      </c>
      <c r="F7" s="4">
        <f>$B$3*$B$4*$B$8*$B$9*$B$12/1000000</f>
        <v>25</v>
      </c>
      <c r="G7" t="s">
        <v>8</v>
      </c>
    </row>
    <row r="8" spans="1:7" x14ac:dyDescent="0.2">
      <c r="A8" t="s">
        <v>12</v>
      </c>
      <c r="B8">
        <v>5</v>
      </c>
      <c r="E8" t="s">
        <v>28</v>
      </c>
      <c r="F8" s="4">
        <f>$B$3*$B$4*$B$8*$B$10*$B$12/1000000</f>
        <v>2.5</v>
      </c>
      <c r="G8" t="s">
        <v>8</v>
      </c>
    </row>
    <row r="9" spans="1:7" x14ac:dyDescent="0.2">
      <c r="A9" t="s">
        <v>30</v>
      </c>
      <c r="B9">
        <v>0.5</v>
      </c>
    </row>
    <row r="10" spans="1:7" x14ac:dyDescent="0.2">
      <c r="A10" t="s">
        <v>29</v>
      </c>
      <c r="B10">
        <v>0.05</v>
      </c>
      <c r="F10" s="4"/>
    </row>
    <row r="11" spans="1:7" x14ac:dyDescent="0.2">
      <c r="A11" t="s">
        <v>13</v>
      </c>
      <c r="B11">
        <v>10</v>
      </c>
      <c r="C11" t="s">
        <v>8</v>
      </c>
      <c r="F11" s="4"/>
    </row>
    <row r="12" spans="1:7" x14ac:dyDescent="0.2">
      <c r="A12" t="s">
        <v>14</v>
      </c>
      <c r="B12">
        <v>100</v>
      </c>
      <c r="C12" t="s">
        <v>4</v>
      </c>
    </row>
    <row r="13" spans="1:7" x14ac:dyDescent="0.2">
      <c r="A13" t="s">
        <v>35</v>
      </c>
      <c r="B13">
        <v>1</v>
      </c>
      <c r="C13" t="s">
        <v>36</v>
      </c>
      <c r="F13" s="4"/>
    </row>
    <row r="14" spans="1:7" x14ac:dyDescent="0.2">
      <c r="A14" t="s">
        <v>37</v>
      </c>
      <c r="B14">
        <v>2</v>
      </c>
      <c r="C14" t="s">
        <v>8</v>
      </c>
      <c r="F14" s="4"/>
    </row>
    <row r="15" spans="1:7" x14ac:dyDescent="0.2">
      <c r="A15" t="s">
        <v>38</v>
      </c>
      <c r="B15">
        <v>100</v>
      </c>
    </row>
    <row r="16" spans="1:7" x14ac:dyDescent="0.2">
      <c r="A16" t="s">
        <v>43</v>
      </c>
      <c r="B16">
        <v>1</v>
      </c>
      <c r="C16" t="s">
        <v>44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NextjsGlobalFunctions</vt:lpstr>
      <vt:lpstr>NextjsGlobalContainers</vt:lpstr>
      <vt:lpstr>NextjsRegionalContainers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Stickley, Ben</dc:creator>
  <cp:lastModifiedBy>Stickley, Ben</cp:lastModifiedBy>
  <dcterms:created xsi:type="dcterms:W3CDTF">2025-06-03T20:04:34Z</dcterms:created>
  <dcterms:modified xsi:type="dcterms:W3CDTF">2025-06-04T18:16:31Z</dcterms:modified>
</cp:coreProperties>
</file>