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ropbox\School\UCSD Boot Camp\Homework 01\"/>
    </mc:Choice>
  </mc:AlternateContent>
  <xr:revisionPtr revIDLastSave="0" documentId="13_ncr:1_{2950F822-3A4E-4E94-9908-A5B4203C86D0}" xr6:coauthVersionLast="40" xr6:coauthVersionMax="40" xr10:uidLastSave="{00000000-0000-0000-0000-000000000000}"/>
  <bookViews>
    <workbookView xWindow="0" yWindow="0" windowWidth="23040" windowHeight="8988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Sheet1!$A$1:$T$4118</definedName>
    <definedName name="PivotTable1">Sheet2!$A$1:$B$1,Sheet2!$A$3:$F$14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<sst xmlns="http://schemas.openxmlformats.org/spreadsheetml/2006/main" count="24820" uniqueCount="8400">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</sst>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[StarterBook_CDR.xlsx]Sheet2!PivotTable1</c:name>
    <c:fmtId val="35"/>
  </c:pivotSource>
  <c:chart>
    <c:autoTitleDeleted val="1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542287796549702E-2"/>
          <c:y val="0.16386647561280987"/>
          <c:w val="0.7943541523329003"/>
          <c:h val="0.709579356909008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B4-4EDF-8180-2853CECE48F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B4-4EDF-8180-2853CECE48F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B4-4EDF-8180-2853CECE48F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B4-4EDF-8180-2853CECE4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overlap val="100"/>
        <c:axId val="304342224"/>
        <c:axId val="304344520"/>
      </c:barChart>
      <c:catAx>
        <c:axId val="3043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344520"/>
        <c:crosses val="autoZero"/>
        <c:auto val="1"/>
        <c:lblAlgn val="ctr"/>
        <c:lblOffset val="100"/>
        <c:noMultiLvlLbl val="0"/>
      </c:catAx>
      <c:valAx>
        <c:axId val="30434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3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843577198481248"/>
          <c:y val="0.40245796351427804"/>
          <c:w val="8.7874907626837903E-2"/>
          <c:h val="0.241548881036513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[StarterBook_CDR.xlsx]Sheet3!PivotTable9</c:name>
    <c:fmtId val="37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C-4971-B544-9D6FE786A3A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3C-4971-B544-9D6FE786A3A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3C-4971-B544-9D6FE786A3A1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3C-4971-B544-9D6FE786A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645216592"/>
        <c:axId val="645214624"/>
      </c:barChart>
      <c:catAx>
        <c:axId val="64521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14624"/>
        <c:crosses val="autoZero"/>
        <c:auto val="1"/>
        <c:lblAlgn val="ctr"/>
        <c:lblOffset val="100"/>
        <c:noMultiLvlLbl val="0"/>
      </c:catAx>
      <c:valAx>
        <c:axId val="6452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1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[StarterBook_CDR.xlsx]Sheet4!PivotTable1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3A-4DE2-B7D1-F96FC557895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A-48AA-B9D6-EE4C9E7CB69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A-48AA-B9D6-EE4C9E7CB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117304"/>
        <c:axId val="432745624"/>
      </c:lineChart>
      <c:catAx>
        <c:axId val="43011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745624"/>
        <c:crosses val="autoZero"/>
        <c:auto val="1"/>
        <c:lblAlgn val="ctr"/>
        <c:lblOffset val="100"/>
        <c:noMultiLvlLbl val="0"/>
      </c:catAx>
      <c:valAx>
        <c:axId val="43274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11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2-4804-B6F9-B99EC840BB7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2-4804-B6F9-B99EC840BB7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2-4804-B6F9-B99EC840B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618368"/>
        <c:axId val="431615416"/>
      </c:lineChart>
      <c:catAx>
        <c:axId val="4316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15416"/>
        <c:crosses val="autoZero"/>
        <c:auto val="1"/>
        <c:lblAlgn val="ctr"/>
        <c:lblOffset val="100"/>
        <c:noMultiLvlLbl val="0"/>
      </c:catAx>
      <c:valAx>
        <c:axId val="431615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61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7620</xdr:rowOff>
    </xdr:from>
    <xdr:to>
      <xdr:col>19</xdr:col>
      <xdr:colOff>0</xdr:colOff>
      <xdr:row>23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8BBB49-A6F8-4BFC-B937-3CA00F635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239830</xdr:colOff>
      <xdr:row>0</xdr:row>
      <xdr:rowOff>0</xdr:rowOff>
    </xdr:from>
    <xdr:to>
      <xdr:col>19</xdr:col>
      <xdr:colOff>437950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0CF8-EB20-4A0F-BB15-EA7912FA1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0</xdr:row>
      <xdr:rowOff>45720</xdr:rowOff>
    </xdr:from>
    <xdr:to>
      <xdr:col>15</xdr:col>
      <xdr:colOff>434340</xdr:colOff>
      <xdr:row>21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13C8A7-8381-49B5-855C-BFB67F2F4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14</xdr:row>
      <xdr:rowOff>22860</xdr:rowOff>
    </xdr:from>
    <xdr:to>
      <xdr:col>6</xdr:col>
      <xdr:colOff>739140</xdr:colOff>
      <xdr:row>34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E8E05-073C-4EA6-97B4-B300407B8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Reutz" refreshedDate="43477.906646875002" createdVersion="6" refreshedVersion="6" minRefreshableVersion="3" recordCount="4114" xr:uid="{1602B29C-0B8E-45D0-8A24-DDF1AD3121E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Reutz" refreshedDate="43478.82897696759" createdVersion="6" refreshedVersion="6" minRefreshableVersion="3" recordCount="4114" xr:uid="{A2878C3F-891D-479E-A81B-7AE1EAA39F4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4F73C-3157-464E-B050-B58D2961C1E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4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F9500-B2BE-46CA-9435-324CF0DA05EE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4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7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8169E-09E6-47CE-AF93-216E4A8884E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E7" sqref="E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21875" customWidth="1"/>
    <col min="16" max="16" width="23.33203125" customWidth="1"/>
    <col min="17" max="17" width="13.44140625" customWidth="1"/>
    <col min="18" max="18" width="17.109375" customWidth="1"/>
    <col min="19" max="19" width="22.109375" bestFit="1" customWidth="1"/>
    <col min="20" max="20" width="21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IFERROR(E2/L2,"")</f>
        <v>63.917582417582416</v>
      </c>
      <c r="Q2" t="str">
        <f t="shared" ref="Q2:Q65" si="2">LEFT(N2,SEARCH("/",N2,1)-1)</f>
        <v>film &amp; video</v>
      </c>
      <c r="R2" t="str">
        <f t="shared" ref="R2:R65" si="3">RIGHT(N2,LEN(N2)-SEARCH("/",N2,1))</f>
        <v>television</v>
      </c>
      <c r="S2" s="10">
        <f t="shared" ref="S2:S65" si="4">(((J2/60)/60)/24)+DATE(1970,1,1)+(-8/24)</f>
        <v>42176.673738425925</v>
      </c>
      <c r="T2" s="10">
        <f t="shared" ref="T2:T65" si="5">(((I2/60)/60)/24)+DATE(1970,1,1)+(-8/24)</f>
        <v>42207.791666666664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0">
        <f t="shared" si="4"/>
        <v>42766.267164351848</v>
      </c>
      <c r="T3" s="10">
        <f t="shared" si="5"/>
        <v>42796.267164351848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IFERROR(E66/L66,"")</f>
        <v>86.666666666666671</v>
      </c>
      <c r="Q66" t="str">
        <f t="shared" ref="Q66:Q129" si="8">LEFT(N66,SEARCH("/",N66,1)-1)</f>
        <v>film &amp; video</v>
      </c>
      <c r="R66" t="str">
        <f t="shared" ref="R66:R129" si="9">RIGHT(N66,LEN(N66)-SEARCH("/",N66,1))</f>
        <v>shorts</v>
      </c>
      <c r="S66" s="10">
        <f t="shared" ref="S66:S129" si="10">(((J66/60)/60)/24)+DATE(1970,1,1)+(-8/24)</f>
        <v>41432.684965277775</v>
      </c>
      <c r="T66" s="10">
        <f t="shared" ref="T66:T129" si="11">(((I66/60)/60)/24)+DATE(1970,1,1)+(-8/24)</f>
        <v>41462.684965277775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si="10"/>
        <v>41835.487893518519</v>
      </c>
      <c r="T67" s="10">
        <f t="shared" si="11"/>
        <v>41861.915972222218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0">
        <f t="shared" si="11"/>
        <v>41227.666666666664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0">
        <f t="shared" si="11"/>
        <v>41049.790972222218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0">
        <f t="shared" si="11"/>
        <v>41103.79305555555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0">
        <f t="shared" si="11"/>
        <v>40331.736805555556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0">
        <f t="shared" si="11"/>
        <v>41427.418888888889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0">
        <f t="shared" si="11"/>
        <v>41250.645833333328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0">
        <f t="shared" si="11"/>
        <v>41001.443298611113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0">
        <f t="shared" si="11"/>
        <v>41741.75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0">
        <f t="shared" si="11"/>
        <v>40943.405601851846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str">
        <f t="shared" si="7"/>
        <v/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str">
        <f t="shared" si="7"/>
        <v/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IFERROR(E130/L130,"")</f>
        <v>311.16666666666669</v>
      </c>
      <c r="Q130" t="str">
        <f t="shared" ref="Q130:Q193" si="14">LEFT(N130,SEARCH("/",N130,1)-1)</f>
        <v>film &amp; video</v>
      </c>
      <c r="R130" t="str">
        <f t="shared" ref="R130:R193" si="15">RIGHT(N130,LEN(N130)-SEARCH("/",N130,1))</f>
        <v>science fiction</v>
      </c>
      <c r="S130" s="10">
        <f t="shared" ref="S130:S193" si="16">(((J130/60)/60)/24)+DATE(1970,1,1)+(-8/24)</f>
        <v>42627.894594907404</v>
      </c>
      <c r="T130" s="10">
        <f t="shared" ref="T130:T193" si="17">(((I130/60)/60)/24)+DATE(1970,1,1)+(-8/24)</f>
        <v>42662.894594907404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str">
        <f t="shared" si="13"/>
        <v/>
      </c>
      <c r="Q131" t="str">
        <f t="shared" si="14"/>
        <v>film &amp; video</v>
      </c>
      <c r="R131" t="str">
        <f t="shared" si="15"/>
        <v>science fiction</v>
      </c>
      <c r="S131" s="10">
        <f t="shared" si="16"/>
        <v>41882.603969907403</v>
      </c>
      <c r="T131" s="10">
        <f t="shared" si="17"/>
        <v>41942.603969907403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str">
        <f t="shared" si="13"/>
        <v/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0">
        <f t="shared" si="17"/>
        <v>41806.511111111111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str">
        <f t="shared" si="13"/>
        <v/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str">
        <f t="shared" si="13"/>
        <v/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str">
        <f t="shared" si="13"/>
        <v/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str">
        <f t="shared" si="13"/>
        <v/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str">
        <f t="shared" si="13"/>
        <v/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str">
        <f t="shared" si="13"/>
        <v/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str">
        <f t="shared" si="13"/>
        <v/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0">
        <f t="shared" si="17"/>
        <v>42615.913194444445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str">
        <f t="shared" si="13"/>
        <v/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0">
        <f t="shared" si="17"/>
        <v>41904.744212962964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str">
        <f t="shared" si="13"/>
        <v/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str">
        <f t="shared" si="13"/>
        <v/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0">
        <f t="shared" si="17"/>
        <v>42231.579756944448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str">
        <f t="shared" si="13"/>
        <v/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str">
        <f t="shared" si="13"/>
        <v/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str">
        <f t="shared" si="13"/>
        <v/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str">
        <f t="shared" si="13"/>
        <v/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str">
        <f t="shared" si="13"/>
        <v/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str">
        <f t="shared" si="13"/>
        <v/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str">
        <f t="shared" si="13"/>
        <v/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str">
        <f t="shared" si="13"/>
        <v/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str">
        <f t="shared" si="13"/>
        <v/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str">
        <f t="shared" si="13"/>
        <v/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IFERROR(E194/L194,"")</f>
        <v>5.666666666666667</v>
      </c>
      <c r="Q194" t="str">
        <f t="shared" ref="Q194:Q257" si="20">LEFT(N194,SEARCH("/",N194,1)-1)</f>
        <v>film &amp; video</v>
      </c>
      <c r="R194" t="str">
        <f t="shared" ref="R194:R257" si="21">RIGHT(N194,LEN(N194)-SEARCH("/",N194,1))</f>
        <v>drama</v>
      </c>
      <c r="S194" s="10">
        <f t="shared" ref="S194:S257" si="22">(((J194/60)/60)/24)+DATE(1970,1,1)+(-8/24)</f>
        <v>41899.458703703705</v>
      </c>
      <c r="T194" s="10">
        <f t="shared" ref="T194:T257" si="23">(((I194/60)/60)/24)+DATE(1970,1,1)+(-8/24)</f>
        <v>41929.458703703705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str">
        <f t="shared" si="19"/>
        <v/>
      </c>
      <c r="Q195" t="str">
        <f t="shared" si="20"/>
        <v>film &amp; video</v>
      </c>
      <c r="R195" t="str">
        <f t="shared" si="21"/>
        <v>drama</v>
      </c>
      <c r="S195" s="10">
        <f t="shared" si="22"/>
        <v>41911.601458333331</v>
      </c>
      <c r="T195" s="10">
        <f t="shared" si="23"/>
        <v>41971.643124999995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str">
        <f t="shared" si="19"/>
        <v/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str">
        <f t="shared" si="19"/>
        <v/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0">
        <f t="shared" si="23"/>
        <v>41896.750034722223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str">
        <f t="shared" si="19"/>
        <v/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str">
        <f t="shared" si="19"/>
        <v/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str">
        <f t="shared" si="19"/>
        <v/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str">
        <f t="shared" si="19"/>
        <v/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0">
        <f t="shared" si="23"/>
        <v>42265.826585648152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str">
        <f t="shared" si="19"/>
        <v/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str">
        <f t="shared" si="19"/>
        <v/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str">
        <f t="shared" si="19"/>
        <v/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str">
        <f t="shared" si="19"/>
        <v/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str">
        <f t="shared" si="19"/>
        <v/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str">
        <f t="shared" si="19"/>
        <v/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str">
        <f t="shared" si="19"/>
        <v/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0">
        <f t="shared" si="23"/>
        <v>42159.443877314807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str">
        <f t="shared" si="19"/>
        <v/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0">
        <f t="shared" si="23"/>
        <v>42371.625590277778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str">
        <f t="shared" si="19"/>
        <v/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str">
        <f t="shared" si="19"/>
        <v/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str">
        <f t="shared" si="19"/>
        <v/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0">
        <f t="shared" si="23"/>
        <v>42373.666666666664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str">
        <f t="shared" si="19"/>
        <v/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0">
        <f t="shared" si="23"/>
        <v>42734.041666666664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0">
        <f t="shared" si="23"/>
        <v>40329.832638888889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0">
        <f t="shared" si="23"/>
        <v>42293.749999999993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IFERROR(E258/L258,"")</f>
        <v>65.756363636363631</v>
      </c>
      <c r="Q258" t="str">
        <f t="shared" ref="Q258:Q321" si="26">LEFT(N258,SEARCH("/",N258,1)-1)</f>
        <v>film &amp; video</v>
      </c>
      <c r="R258" t="str">
        <f t="shared" ref="R258:R321" si="27">RIGHT(N258,LEN(N258)-SEARCH("/",N258,1))</f>
        <v>documentary</v>
      </c>
      <c r="S258" s="10">
        <f t="shared" ref="S258:S321" si="28">(((J258/60)/60)/24)+DATE(1970,1,1)+(-8/24)</f>
        <v>41319.435960648145</v>
      </c>
      <c r="T258" s="10">
        <f t="shared" ref="T258:T321" si="29">(((I258/60)/60)/24)+DATE(1970,1,1)+(-8/24)</f>
        <v>41349.435960648145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si="28"/>
        <v>42479.293541666666</v>
      </c>
      <c r="T259" s="10">
        <f t="shared" si="29"/>
        <v>42509.293541666666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0">
        <f t="shared" si="29"/>
        <v>40308.511111111111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0">
        <f t="shared" si="29"/>
        <v>40687.833333333328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0">
        <f t="shared" si="29"/>
        <v>41641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0">
        <f t="shared" si="29"/>
        <v>41026.706874999996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0">
        <f t="shared" si="29"/>
        <v>41789.257349537031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0">
        <f t="shared" si="29"/>
        <v>41358.441249999996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0">
        <f t="shared" si="29"/>
        <v>42124.832638888889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0">
        <f t="shared" si="29"/>
        <v>41061.737800925926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0">
        <f t="shared" si="29"/>
        <v>41312.611122685179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IFERROR(E322/L322,"")</f>
        <v>134.91139240506328</v>
      </c>
      <c r="Q322" t="str">
        <f t="shared" ref="Q322:Q385" si="32">LEFT(N322,SEARCH("/",N322,1)-1)</f>
        <v>film &amp; video</v>
      </c>
      <c r="R322" t="str">
        <f t="shared" ref="R322:R385" si="33">RIGHT(N322,LEN(N322)-SEARCH("/",N322,1))</f>
        <v>documentary</v>
      </c>
      <c r="S322" s="10">
        <f t="shared" ref="S322:S385" si="34">(((J322/60)/60)/24)+DATE(1970,1,1)+(-8/24)</f>
        <v>42331.21797453703</v>
      </c>
      <c r="T322" s="10">
        <f t="shared" ref="T322:T385" si="35">(((I322/60)/60)/24)+DATE(1970,1,1)+(-8/24)</f>
        <v>42360.624999999993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si="34"/>
        <v>42647.113263888888</v>
      </c>
      <c r="T323" s="10">
        <f t="shared" si="35"/>
        <v>42682.15493055556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0">
        <f t="shared" si="35"/>
        <v>42291.166909722226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0">
        <f t="shared" si="35"/>
        <v>41956.883333333331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0">
        <f t="shared" si="35"/>
        <v>41049.459699074068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IFERROR(E386/L386,"")</f>
        <v>58.540469973890339</v>
      </c>
      <c r="Q386" t="str">
        <f t="shared" ref="Q386:Q449" si="38">LEFT(N386,SEARCH("/",N386,1)-1)</f>
        <v>film &amp; video</v>
      </c>
      <c r="R386" t="str">
        <f t="shared" ref="R386:R449" si="39">RIGHT(N386,LEN(N386)-SEARCH("/",N386,1))</f>
        <v>documentary</v>
      </c>
      <c r="S386" s="10">
        <f t="shared" ref="S386:S449" si="40">(((J386/60)/60)/24)+DATE(1970,1,1)+(-8/24)</f>
        <v>41980.448460648149</v>
      </c>
      <c r="T386" s="10">
        <f t="shared" ref="T386:T449" si="41">(((I386/60)/60)/24)+DATE(1970,1,1)+(-8/24)</f>
        <v>42010.448460648149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si="40"/>
        <v>41934.251168981478</v>
      </c>
      <c r="T387" s="10">
        <f t="shared" si="41"/>
        <v>41964.29283564815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0">
        <f t="shared" si="41"/>
        <v>42578.742824074077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0">
        <f t="shared" si="41"/>
        <v>41705.624305555553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0">
        <f t="shared" si="41"/>
        <v>40894.707638888889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0">
        <f t="shared" si="41"/>
        <v>41097.231550925921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0">
        <f t="shared" si="41"/>
        <v>41675.627777777772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0">
        <f t="shared" si="41"/>
        <v>42173.64811342593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0">
        <f t="shared" si="41"/>
        <v>41371.856249999997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0">
        <f t="shared" si="41"/>
        <v>41892.927048611105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str">
        <f t="shared" si="37"/>
        <v/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0">
        <f t="shared" si="41"/>
        <v>42299.457638888889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str">
        <f t="shared" si="37"/>
        <v/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0">
        <f t="shared" si="41"/>
        <v>42556.537997685176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str">
        <f t="shared" si="37"/>
        <v/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0">
        <f t="shared" si="41"/>
        <v>42288.29655092593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str">
        <f t="shared" si="37"/>
        <v/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str">
        <f t="shared" si="37"/>
        <v/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str">
        <f t="shared" si="37"/>
        <v/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0">
        <f t="shared" si="41"/>
        <v>41929.428449074068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str">
        <f t="shared" si="37"/>
        <v/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IFERROR(E450/L450,"")</f>
        <v>20.502500000000001</v>
      </c>
      <c r="Q450" t="str">
        <f t="shared" ref="Q450:Q513" si="44">LEFT(N450,SEARCH("/",N450,1)-1)</f>
        <v>film &amp; video</v>
      </c>
      <c r="R450" t="str">
        <f t="shared" ref="R450:R513" si="45">RIGHT(N450,LEN(N450)-SEARCH("/",N450,1))</f>
        <v>animation</v>
      </c>
      <c r="S450" s="10">
        <f t="shared" ref="S450:S513" si="46">(((J450/60)/60)/24)+DATE(1970,1,1)+(-8/24)</f>
        <v>41753.424710648142</v>
      </c>
      <c r="T450" s="10">
        <f t="shared" ref="T450:T513" si="47">(((I450/60)/60)/24)+DATE(1970,1,1)+(-8/24)</f>
        <v>41773.424710648142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0">
        <f t="shared" si="46"/>
        <v>41534.234780092593</v>
      </c>
      <c r="T451" s="10">
        <f t="shared" si="47"/>
        <v>41564.234780092593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str">
        <f t="shared" si="43"/>
        <v/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0">
        <f t="shared" si="47"/>
        <v>42137.370543981473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0">
        <f t="shared" si="47"/>
        <v>41015.688194444439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0">
        <f t="shared" si="47"/>
        <v>41568.832638888889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str">
        <f t="shared" si="43"/>
        <v/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str">
        <f t="shared" si="43"/>
        <v/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str">
        <f t="shared" si="43"/>
        <v/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0">
        <f t="shared" si="47"/>
        <v>40764.793298611112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0">
        <f t="shared" si="47"/>
        <v>42508.515451388892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str">
        <f t="shared" si="43"/>
        <v/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0">
        <f t="shared" si="47"/>
        <v>41100.827141203699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str">
        <f t="shared" si="43"/>
        <v/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str">
        <f t="shared" si="43"/>
        <v/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str">
        <f t="shared" si="43"/>
        <v/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str">
        <f t="shared" si="43"/>
        <v/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0">
        <f t="shared" si="47"/>
        <v>41495.166840277772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0">
        <f t="shared" si="47"/>
        <v>42474.273611111108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0">
        <f t="shared" si="47"/>
        <v>41411.172442129624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str">
        <f t="shared" si="43"/>
        <v/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str">
        <f t="shared" si="43"/>
        <v/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str">
        <f t="shared" si="43"/>
        <v/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0">
        <f t="shared" si="47"/>
        <v>41143.635243055556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str">
        <f t="shared" si="43"/>
        <v/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0">
        <f t="shared" si="47"/>
        <v>42396.649293981485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str">
        <f t="shared" si="43"/>
        <v/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str">
        <f t="shared" si="43"/>
        <v/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0">
        <f t="shared" si="47"/>
        <v>42144.392800925918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str">
        <f t="shared" si="43"/>
        <v/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0">
        <f t="shared" si="47"/>
        <v>40306.594444444439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str">
        <f t="shared" si="43"/>
        <v/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str">
        <f t="shared" si="43"/>
        <v/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IFERROR(E514/L514,"")</f>
        <v>5.5</v>
      </c>
      <c r="Q514" t="str">
        <f t="shared" ref="Q514:Q577" si="50">LEFT(N514,SEARCH("/",N514,1)-1)</f>
        <v>film &amp; video</v>
      </c>
      <c r="R514" t="str">
        <f t="shared" ref="R514:R577" si="51">RIGHT(N514,LEN(N514)-SEARCH("/",N514,1))</f>
        <v>animation</v>
      </c>
      <c r="S514" s="10">
        <f t="shared" ref="S514:S577" si="52">(((J514/60)/60)/24)+DATE(1970,1,1)+(-8/24)</f>
        <v>42649.408877314818</v>
      </c>
      <c r="T514" s="10">
        <f t="shared" ref="T514:T577" si="53">(((I514/60)/60)/24)+DATE(1970,1,1)+(-8/24)</f>
        <v>42694.450543981475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si="52"/>
        <v>42552.320659722223</v>
      </c>
      <c r="T515" s="10">
        <f t="shared" si="53"/>
        <v>42596.958333333336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str">
        <f t="shared" si="49"/>
        <v/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str">
        <f t="shared" si="49"/>
        <v/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0">
        <f t="shared" si="53"/>
        <v>41248.058113425926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0">
        <f t="shared" si="53"/>
        <v>42741.211863425917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0">
        <f t="shared" si="53"/>
        <v>42219.416666666664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str">
        <f t="shared" si="49"/>
        <v/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str">
        <f t="shared" si="49"/>
        <v/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str">
        <f t="shared" si="49"/>
        <v/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str">
        <f t="shared" si="49"/>
        <v/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str">
        <f t="shared" si="49"/>
        <v/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0">
        <f t="shared" si="53"/>
        <v>42722.05572916667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str">
        <f t="shared" si="49"/>
        <v/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0">
        <f t="shared" si="53"/>
        <v>42195.451956018522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str">
        <f t="shared" si="49"/>
        <v/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0">
        <f t="shared" si="53"/>
        <v>42418.464918981481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str">
        <f t="shared" si="49"/>
        <v/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0">
        <f t="shared" si="53"/>
        <v>42312.424629629626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IFERROR(E578/L578,"")</f>
        <v>1</v>
      </c>
      <c r="Q578" t="str">
        <f t="shared" ref="Q578:Q641" si="56">LEFT(N578,SEARCH("/",N578,1)-1)</f>
        <v>technology</v>
      </c>
      <c r="R578" t="str">
        <f t="shared" ref="R578:R641" si="57">RIGHT(N578,LEN(N578)-SEARCH("/",N578,1))</f>
        <v>web</v>
      </c>
      <c r="S578" s="10">
        <f t="shared" ref="S578:S641" si="58">(((J578/60)/60)/24)+DATE(1970,1,1)+(-8/24)</f>
        <v>42031.138333333329</v>
      </c>
      <c r="T578" s="10">
        <f t="shared" ref="T578:T641" si="59">(((I578/60)/60)/24)+DATE(1970,1,1)+(-8/24)</f>
        <v>42091.096666666665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0">
        <f t="shared" si="58"/>
        <v>42450.255810185183</v>
      </c>
      <c r="T579" s="10">
        <f t="shared" si="59"/>
        <v>42510.255810185183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str">
        <f t="shared" si="55"/>
        <v/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str">
        <f t="shared" si="55"/>
        <v/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str">
        <f t="shared" si="55"/>
        <v/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0">
        <f t="shared" si="59"/>
        <v>42691.477847222217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0">
        <f t="shared" si="59"/>
        <v>42127.736550925918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str">
        <f t="shared" si="55"/>
        <v/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str">
        <f t="shared" si="55"/>
        <v/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0">
        <f t="shared" si="59"/>
        <v>42239.02439814814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str">
        <f t="shared" si="55"/>
        <v/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str">
        <f t="shared" si="55"/>
        <v/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str">
        <f t="shared" si="55"/>
        <v/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str">
        <f t="shared" si="55"/>
        <v/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0">
        <f t="shared" si="59"/>
        <v>42614.698449074065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str">
        <f t="shared" si="55"/>
        <v/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str">
        <f t="shared" si="55"/>
        <v/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str">
        <f t="shared" si="55"/>
        <v/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0">
        <f t="shared" si="59"/>
        <v>42791.042905092596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str">
        <f t="shared" si="55"/>
        <v/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str">
        <f t="shared" si="55"/>
        <v/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str">
        <f t="shared" si="55"/>
        <v/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str">
        <f t="shared" si="55"/>
        <v/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str">
        <f t="shared" si="55"/>
        <v/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str">
        <f t="shared" si="55"/>
        <v/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0">
        <f t="shared" si="59"/>
        <v>42538.624999999993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str">
        <f t="shared" si="55"/>
        <v/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IFERROR(E642/L642,"")</f>
        <v>50.5</v>
      </c>
      <c r="Q642" t="str">
        <f t="shared" ref="Q642:Q705" si="62">LEFT(N642,SEARCH("/",N642,1)-1)</f>
        <v>technology</v>
      </c>
      <c r="R642" t="str">
        <f t="shared" ref="R642:R705" si="63">RIGHT(N642,LEN(N642)-SEARCH("/",N642,1))</f>
        <v>wearables</v>
      </c>
      <c r="S642" s="10">
        <f t="shared" ref="S642:S705" si="64">(((J642/60)/60)/24)+DATE(1970,1,1)+(-8/24)</f>
        <v>42683.08697916667</v>
      </c>
      <c r="T642" s="10">
        <f t="shared" ref="T642:T705" si="65">(((I642/60)/60)/24)+DATE(1970,1,1)+(-8/24)</f>
        <v>42698.624999999993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si="64"/>
        <v>42199.236666666664</v>
      </c>
      <c r="T643" s="10">
        <f t="shared" si="65"/>
        <v>42229.236666666664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0">
        <f t="shared" si="65"/>
        <v>41868.498819444445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0">
        <f t="shared" si="65"/>
        <v>42042.434965277782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str">
        <f t="shared" si="61"/>
        <v/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0">
        <f t="shared" si="65"/>
        <v>41899.75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IFERROR(E706/L706,"")</f>
        <v>120.25</v>
      </c>
      <c r="Q706" t="str">
        <f t="shared" ref="Q706:Q769" si="68">LEFT(N706,SEARCH("/",N706,1)-1)</f>
        <v>technology</v>
      </c>
      <c r="R706" t="str">
        <f t="shared" ref="R706:R769" si="69">RIGHT(N706,LEN(N706)-SEARCH("/",N706,1))</f>
        <v>wearables</v>
      </c>
      <c r="S706" s="10">
        <f t="shared" ref="S706:S769" si="70">(((J706/60)/60)/24)+DATE(1970,1,1)+(-8/24)</f>
        <v>42725.859583333331</v>
      </c>
      <c r="T706" s="10">
        <f t="shared" ref="T706:T769" si="71">(((I706/60)/60)/24)+DATE(1970,1,1)+(-8/24)</f>
        <v>42785.859583333331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0">
        <f t="shared" si="70"/>
        <v>42726.158310185179</v>
      </c>
      <c r="T707" s="10">
        <f t="shared" si="71"/>
        <v>42756.158310185179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str">
        <f t="shared" si="67"/>
        <v/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str">
        <f t="shared" si="67"/>
        <v/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0">
        <f t="shared" si="71"/>
        <v>42414.347592592596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0">
        <f t="shared" si="71"/>
        <v>41887.520856481482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0">
        <f t="shared" si="71"/>
        <v>42214.832638888889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0">
        <f t="shared" si="71"/>
        <v>41288.555555555555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0">
        <f t="shared" si="71"/>
        <v>41973.874305555553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str">
        <f t="shared" si="67"/>
        <v/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str">
        <f t="shared" si="67"/>
        <v/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0">
        <f t="shared" si="71"/>
        <v>41501.113518518512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str">
        <f t="shared" si="67"/>
        <v/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str">
        <f t="shared" si="67"/>
        <v/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str">
        <f t="shared" ref="P770:P833" si="73">IFERROR(E770/L770,"")</f>
        <v/>
      </c>
      <c r="Q770" t="str">
        <f t="shared" ref="Q770:Q833" si="74">LEFT(N770,SEARCH("/",N770,1)-1)</f>
        <v>publishing</v>
      </c>
      <c r="R770" t="str">
        <f t="shared" ref="R770:R833" si="75">RIGHT(N770,LEN(N770)-SEARCH("/",N770,1))</f>
        <v>fiction</v>
      </c>
      <c r="S770" s="10">
        <f t="shared" ref="S770:S833" si="76">(((J770/60)/60)/24)+DATE(1970,1,1)+(-8/24)</f>
        <v>41593.873726851853</v>
      </c>
      <c r="T770" s="10">
        <f t="shared" ref="T770:T833" si="77">(((I770/60)/60)/24)+DATE(1970,1,1)+(-8/24)</f>
        <v>41623.873726851853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si="76"/>
        <v>41604.663124999999</v>
      </c>
      <c r="T771" s="10">
        <f t="shared" si="77"/>
        <v>41634.663124999999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str">
        <f t="shared" si="73"/>
        <v/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0">
        <f t="shared" si="77"/>
        <v>41329.666307870371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0">
        <f t="shared" si="77"/>
        <v>42134.625694444439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0">
        <f t="shared" si="77"/>
        <v>41432.667523148149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0">
        <f t="shared" si="77"/>
        <v>41333.260590277772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0">
        <f t="shared" si="77"/>
        <v>41294.999305555553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0">
        <f t="shared" si="77"/>
        <v>41585.581979166665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0">
        <f t="shared" si="77"/>
        <v>41168.836805555555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0">
        <f t="shared" si="77"/>
        <v>40746.832638888889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0">
        <f t="shared" si="77"/>
        <v>41085.35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IFERROR(E834/L834,"")</f>
        <v>97.993896103896105</v>
      </c>
      <c r="Q834" t="str">
        <f t="shared" ref="Q834:Q897" si="80">LEFT(N834,SEARCH("/",N834,1)-1)</f>
        <v>music</v>
      </c>
      <c r="R834" t="str">
        <f t="shared" ref="R834:R897" si="81">RIGHT(N834,LEN(N834)-SEARCH("/",N834,1))</f>
        <v>rock</v>
      </c>
      <c r="S834" s="10">
        <f t="shared" ref="S834:S897" si="82">(((J834/60)/60)/24)+DATE(1970,1,1)+(-8/24)</f>
        <v>40869.341840277775</v>
      </c>
      <c r="T834" s="10">
        <f t="shared" ref="T834:T897" si="83">(((I834/60)/60)/24)+DATE(1970,1,1)+(-8/24)</f>
        <v>40929.009027777778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0">
        <f t="shared" si="82"/>
        <v>41718.544849537036</v>
      </c>
      <c r="T835" s="10">
        <f t="shared" si="83"/>
        <v>41748.544849537036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0">
        <f t="shared" si="83"/>
        <v>41953.547025462954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0">
        <f t="shared" si="83"/>
        <v>41560.832638888889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0">
        <f t="shared" si="83"/>
        <v>42195.465000000004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0">
        <f t="shared" si="83"/>
        <v>42574.791863425926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0">
        <f t="shared" si="83"/>
        <v>41290.439780092594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0">
        <f t="shared" si="83"/>
        <v>41372.470567129625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0">
        <f t="shared" si="83"/>
        <v>41223.875462962962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str">
        <f t="shared" si="79"/>
        <v/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0">
        <f t="shared" si="83"/>
        <v>41627.455555555556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0">
        <f t="shared" si="83"/>
        <v>41040.771527777775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str">
        <f t="shared" si="79"/>
        <v/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0">
        <f t="shared" si="83"/>
        <v>42526.648263888892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IFERROR(E898/L898,"")</f>
        <v>44.444444444444443</v>
      </c>
      <c r="Q898" t="str">
        <f t="shared" ref="Q898:Q961" si="86">LEFT(N898,SEARCH("/",N898,1)-1)</f>
        <v>music</v>
      </c>
      <c r="R898" t="str">
        <f t="shared" ref="R898:R961" si="87">RIGHT(N898,LEN(N898)-SEARCH("/",N898,1))</f>
        <v>indie rock</v>
      </c>
      <c r="S898" s="10">
        <f t="shared" ref="S898:S961" si="88">(((J898/60)/60)/24)+DATE(1970,1,1)+(-8/24)</f>
        <v>42218.539652777778</v>
      </c>
      <c r="T898" s="10">
        <f t="shared" ref="T898:T961" si="89">(((I898/60)/60)/24)+DATE(1970,1,1)+(-8/24)</f>
        <v>42243.833333333336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str">
        <f t="shared" si="85"/>
        <v/>
      </c>
      <c r="Q899" t="str">
        <f t="shared" si="86"/>
        <v>music</v>
      </c>
      <c r="R899" t="str">
        <f t="shared" si="87"/>
        <v>indie rock</v>
      </c>
      <c r="S899" s="10">
        <f t="shared" si="88"/>
        <v>41211.355416666665</v>
      </c>
      <c r="T899" s="10">
        <f t="shared" si="89"/>
        <v>41241.39708333333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str">
        <f t="shared" si="85"/>
        <v/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str">
        <f t="shared" si="85"/>
        <v/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str">
        <f t="shared" si="85"/>
        <v/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str">
        <f t="shared" si="85"/>
        <v/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str">
        <f t="shared" si="85"/>
        <v/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str">
        <f t="shared" si="85"/>
        <v/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0">
        <f t="shared" si="89"/>
        <v>41146.429942129631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str">
        <f t="shared" si="85"/>
        <v/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str">
        <f t="shared" si="85"/>
        <v/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0">
        <f t="shared" si="89"/>
        <v>41592.379884259259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0">
        <f t="shared" si="89"/>
        <v>40888.879351851851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0">
        <f t="shared" si="89"/>
        <v>41318.609594907408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str">
        <f t="shared" si="85"/>
        <v/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str">
        <f t="shared" si="85"/>
        <v/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str">
        <f t="shared" si="85"/>
        <v/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0">
        <f t="shared" si="89"/>
        <v>41770.835752314815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str">
        <f t="shared" si="85"/>
        <v/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0">
        <f t="shared" si="89"/>
        <v>42418.509953703695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0">
        <f t="shared" si="89"/>
        <v>42784.665972222218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str">
        <f t="shared" si="85"/>
        <v/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0">
        <f t="shared" si="89"/>
        <v>42525.32027777777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IFERROR(E962/L962,"")</f>
        <v>136.46276595744681</v>
      </c>
      <c r="Q962" t="str">
        <f t="shared" ref="Q962:Q1025" si="92">LEFT(N962,SEARCH("/",N962,1)-1)</f>
        <v>technology</v>
      </c>
      <c r="R962" t="str">
        <f t="shared" ref="R962:R1025" si="93">RIGHT(N962,LEN(N962)-SEARCH("/",N962,1))</f>
        <v>wearables</v>
      </c>
      <c r="S962" s="10">
        <f t="shared" ref="S962:S1025" si="94">(((J962/60)/60)/24)+DATE(1970,1,1)+(-8/24)</f>
        <v>42766.29346064815</v>
      </c>
      <c r="T962" s="10">
        <f t="shared" ref="T962:T1025" si="95">(((I962/60)/60)/24)+DATE(1970,1,1)+(-8/24)</f>
        <v>42808.251793981479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si="94"/>
        <v>42740.360358796293</v>
      </c>
      <c r="T963" s="10">
        <f t="shared" si="95"/>
        <v>42786.458333333336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0">
        <f t="shared" si="95"/>
        <v>42541.457638888889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0">
        <f t="shared" si="95"/>
        <v>42605.537499999999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str">
        <f t="shared" si="91"/>
        <v/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0">
        <f t="shared" si="95"/>
        <v>42808.68472222222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0">
        <f t="shared" si="95"/>
        <v>42307.291469907403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0">
        <f t="shared" si="95"/>
        <v>42141.313391203708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IFERROR(E1026/L1026,"")</f>
        <v>388.9762295081967</v>
      </c>
      <c r="Q1026" t="str">
        <f t="shared" ref="Q1026:Q1089" si="98">LEFT(N1026,SEARCH("/",N1026,1)-1)</f>
        <v>music</v>
      </c>
      <c r="R1026" t="str">
        <f t="shared" ref="R1026:R1089" si="99">RIGHT(N1026,LEN(N1026)-SEARCH("/",N1026,1))</f>
        <v>electronic music</v>
      </c>
      <c r="S1026" s="10">
        <f t="shared" ref="S1026:S1089" si="100">(((J1026/60)/60)/24)+DATE(1970,1,1)+(-8/24)</f>
        <v>42370.247256944444</v>
      </c>
      <c r="T1026" s="10">
        <f t="shared" ref="T1026:T1089" si="101">(((I1026/60)/60)/24)+DATE(1970,1,1)+(-8/24)</f>
        <v>42400.247256944444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si="100"/>
        <v>42049.500428240739</v>
      </c>
      <c r="T1027" s="10">
        <f t="shared" si="101"/>
        <v>42079.458761574067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0">
        <f t="shared" si="101"/>
        <v>42716.399074074077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str">
        <f t="shared" si="97"/>
        <v/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0">
        <f t="shared" si="101"/>
        <v>41850.726759259262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0">
        <f t="shared" si="101"/>
        <v>41874.541087962964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str">
        <f t="shared" si="97"/>
        <v/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0">
        <f t="shared" si="101"/>
        <v>41948.52679398148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str">
        <f t="shared" si="97"/>
        <v/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str">
        <f t="shared" si="97"/>
        <v/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str">
        <f t="shared" si="97"/>
        <v/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str">
        <f t="shared" si="97"/>
        <v/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str">
        <f t="shared" si="97"/>
        <v/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str">
        <f t="shared" si="97"/>
        <v/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str">
        <f t="shared" si="97"/>
        <v/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str">
        <f t="shared" si="97"/>
        <v/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0">
        <f t="shared" si="101"/>
        <v>42708.579664351848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str">
        <f t="shared" si="97"/>
        <v/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str">
        <f t="shared" si="97"/>
        <v/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str">
        <f t="shared" si="97"/>
        <v/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str">
        <f t="shared" si="97"/>
        <v/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0">
        <f t="shared" si="101"/>
        <v>41490.629421296297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0">
        <f t="shared" si="101"/>
        <v>42469.996111111112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str">
        <f t="shared" si="97"/>
        <v/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0">
        <f t="shared" si="101"/>
        <v>42504.23305555556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0">
        <f t="shared" si="101"/>
        <v>41131.572777777779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str">
        <f t="shared" si="97"/>
        <v/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str">
        <f t="shared" si="97"/>
        <v/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0">
        <f t="shared" si="101"/>
        <v>41805.380636574075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IFERROR(E1090/L1090,"")</f>
        <v>43.41727891156463</v>
      </c>
      <c r="Q1090" t="str">
        <f t="shared" ref="Q1090:Q1153" si="104">LEFT(N1090,SEARCH("/",N1090,1)-1)</f>
        <v>games</v>
      </c>
      <c r="R1090" t="str">
        <f t="shared" ref="R1090:R1153" si="105">RIGHT(N1090,LEN(N1090)-SEARCH("/",N1090,1))</f>
        <v>video games</v>
      </c>
      <c r="S1090" s="10">
        <f t="shared" ref="S1090:S1153" si="106">(((J1090/60)/60)/24)+DATE(1970,1,1)+(-8/24)</f>
        <v>41723.466053240736</v>
      </c>
      <c r="T1090" s="10">
        <f t="shared" ref="T1090:T1153" si="107">(((I1090/60)/60)/24)+DATE(1970,1,1)+(-8/24)</f>
        <v>41753.466053240736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si="106"/>
        <v>42150.856192129628</v>
      </c>
      <c r="T1091" s="10">
        <f t="shared" si="107"/>
        <v>42180.856192129628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0">
        <f t="shared" si="107"/>
        <v>40825.380011574067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str">
        <f t="shared" si="103"/>
        <v/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0">
        <f t="shared" si="107"/>
        <v>42376.870254629634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0">
        <f t="shared" si="107"/>
        <v>41069.513981481476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str">
        <f t="shared" si="103"/>
        <v/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str">
        <f t="shared" si="103"/>
        <v/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str">
        <f t="shared" si="103"/>
        <v/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0">
        <f t="shared" si="107"/>
        <v>42564.99414351851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str">
        <f t="shared" si="103"/>
        <v/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0">
        <f t="shared" si="107"/>
        <v>42588.656180555547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0">
        <f t="shared" si="107"/>
        <v>42357.338298611103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0">
        <f t="shared" si="107"/>
        <v>42005.014189814807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str">
        <f t="shared" si="103"/>
        <v/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str">
        <f t="shared" si="103"/>
        <v/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str">
        <f t="shared" si="103"/>
        <v/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0">
        <f t="shared" si="107"/>
        <v>42051.672766203708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str">
        <f t="shared" si="103"/>
        <v/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0">
        <f t="shared" si="107"/>
        <v>41914.414259259262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str">
        <f t="shared" si="103"/>
        <v/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str">
        <f t="shared" si="103"/>
        <v/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0">
        <f t="shared" si="107"/>
        <v>42253.769247685181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IFERROR(E1154/L1154,"")</f>
        <v>60.733333333333334</v>
      </c>
      <c r="Q1154" t="str">
        <f t="shared" ref="Q1154:Q1217" si="110">LEFT(N1154,SEARCH("/",N1154,1)-1)</f>
        <v>food</v>
      </c>
      <c r="R1154" t="str">
        <f t="shared" ref="R1154:R1217" si="111">RIGHT(N1154,LEN(N1154)-SEARCH("/",N1154,1))</f>
        <v>food trucks</v>
      </c>
      <c r="S1154" s="10">
        <f t="shared" ref="S1154:S1217" si="112">(((J1154/60)/60)/24)+DATE(1970,1,1)+(-8/24)</f>
        <v>42109.376296296294</v>
      </c>
      <c r="T1154" s="10">
        <f t="shared" ref="T1154:T1217" si="113">(((I1154/60)/60)/24)+DATE(1970,1,1)+(-8/24)</f>
        <v>42139.376296296294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0">
        <f t="shared" si="112"/>
        <v>42143.380844907406</v>
      </c>
      <c r="T1155" s="10">
        <f t="shared" si="113"/>
        <v>42173.380844907406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str">
        <f t="shared" si="109"/>
        <v/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str">
        <f t="shared" si="109"/>
        <v/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str">
        <f t="shared" si="109"/>
        <v/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str">
        <f t="shared" si="109"/>
        <v/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str">
        <f t="shared" si="109"/>
        <v/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0">
        <f t="shared" si="113"/>
        <v>41825.881134259253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str">
        <f t="shared" si="109"/>
        <v/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0">
        <f t="shared" si="113"/>
        <v>41871.348981481482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str">
        <f t="shared" si="109"/>
        <v/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0">
        <f t="shared" si="113"/>
        <v>42469.401076388887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0">
        <f t="shared" si="113"/>
        <v>42181.955486111103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0">
        <f t="shared" si="113"/>
        <v>42805.228472222218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IFERROR(E1218/L1218,"")</f>
        <v>91.882882882882882</v>
      </c>
      <c r="Q1218" t="str">
        <f t="shared" ref="Q1218:Q1281" si="116">LEFT(N1218,SEARCH("/",N1218,1)-1)</f>
        <v>photography</v>
      </c>
      <c r="R1218" t="str">
        <f t="shared" ref="R1218:R1281" si="117">RIGHT(N1218,LEN(N1218)-SEARCH("/",N1218,1))</f>
        <v>photobooks</v>
      </c>
      <c r="S1218" s="10">
        <f t="shared" ref="S1218:S1281" si="118">(((J1218/60)/60)/24)+DATE(1970,1,1)+(-8/24)</f>
        <v>42247.283067129632</v>
      </c>
      <c r="T1218" s="10">
        <f t="shared" ref="T1218:T1281" si="119">(((I1218/60)/60)/24)+DATE(1970,1,1)+(-8/24)</f>
        <v>42279.627083333333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si="118"/>
        <v>42535.4761574074</v>
      </c>
      <c r="T1219" s="10">
        <f t="shared" si="119"/>
        <v>42565.4761574074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0">
        <f t="shared" si="119"/>
        <v>42663.128622685181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str">
        <f t="shared" si="115"/>
        <v/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str">
        <f t="shared" si="115"/>
        <v/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str">
        <f t="shared" si="115"/>
        <v/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0">
        <f t="shared" si="119"/>
        <v>41553.514699074076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str">
        <f t="shared" si="115"/>
        <v/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str">
        <f t="shared" si="115"/>
        <v/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str">
        <f t="shared" si="115"/>
        <v/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str">
        <f t="shared" si="115"/>
        <v/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0">
        <f t="shared" si="119"/>
        <v>41386.541666666664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0">
        <f t="shared" si="119"/>
        <v>41804.266597222217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0">
        <f t="shared" si="119"/>
        <v>41097.407534722224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0">
        <f t="shared" si="119"/>
        <v>40951.586006944446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0">
        <f t="shared" si="119"/>
        <v>42475.666666666664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0">
        <f t="shared" si="119"/>
        <v>40993.48196759259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IFERROR(E1282/L1282,"")</f>
        <v>127.97523076923076</v>
      </c>
      <c r="Q1282" t="str">
        <f t="shared" ref="Q1282:Q1345" si="122">LEFT(N1282,SEARCH("/",N1282,1)-1)</f>
        <v>music</v>
      </c>
      <c r="R1282" t="str">
        <f t="shared" ref="R1282:R1345" si="123">RIGHT(N1282,LEN(N1282)-SEARCH("/",N1282,1))</f>
        <v>rock</v>
      </c>
      <c r="S1282" s="10">
        <f t="shared" ref="S1282:S1345" si="124">(((J1282/60)/60)/24)+DATE(1970,1,1)+(-8/24)</f>
        <v>40513.42423611111</v>
      </c>
      <c r="T1282" s="10">
        <f t="shared" ref="T1282:T1345" si="125">(((I1282/60)/60)/24)+DATE(1970,1,1)+(-8/24)</f>
        <v>40603.42423611111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si="124"/>
        <v>41463.410138888888</v>
      </c>
      <c r="T1283" s="10">
        <f t="shared" si="125"/>
        <v>41483.410138888888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0">
        <f t="shared" si="125"/>
        <v>41616.874305555553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0">
        <f t="shared" si="125"/>
        <v>42738.801446759251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0">
        <f t="shared" si="125"/>
        <v>42488.347592592596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0">
        <f t="shared" si="125"/>
        <v>42417.169895833329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0">
        <f t="shared" si="125"/>
        <v>42428.628576388881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0">
        <f t="shared" si="125"/>
        <v>42019.458657407398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str">
        <f t="shared" si="121"/>
        <v/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str">
        <f t="shared" si="121"/>
        <v/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str">
        <f t="shared" si="121"/>
        <v/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0">
        <f t="shared" si="125"/>
        <v>42202.483090277768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IFERROR(E1346/L1346,"")</f>
        <v>40.762589928057551</v>
      </c>
      <c r="Q1346" t="str">
        <f t="shared" ref="Q1346:Q1409" si="128">LEFT(N1346,SEARCH("/",N1346,1)-1)</f>
        <v>publishing</v>
      </c>
      <c r="R1346" t="str">
        <f t="shared" ref="R1346:R1409" si="129">RIGHT(N1346,LEN(N1346)-SEARCH("/",N1346,1))</f>
        <v>nonfiction</v>
      </c>
      <c r="S1346" s="10">
        <f t="shared" ref="S1346:S1409" si="130">(((J1346/60)/60)/24)+DATE(1970,1,1)+(-8/24)</f>
        <v>42522.456469907404</v>
      </c>
      <c r="T1346" s="10">
        <f t="shared" ref="T1346:T1409" si="131">(((I1346/60)/60)/24)+DATE(1970,1,1)+(-8/24)</f>
        <v>42551.456469907404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si="130"/>
        <v>41799.481006944443</v>
      </c>
      <c r="T1347" s="10">
        <f t="shared" si="131"/>
        <v>41834.481006944443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0">
        <f t="shared" si="131"/>
        <v>41991.17283564814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0">
        <f t="shared" si="131"/>
        <v>41459.705555555556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0">
        <f t="shared" si="131"/>
        <v>42011.362337962964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0">
        <f t="shared" si="131"/>
        <v>42583.426041666658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0">
        <f t="shared" si="131"/>
        <v>42160.15828703704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0">
        <f t="shared" si="131"/>
        <v>42121.383333333331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IFERROR(E1410/L1410,"")</f>
        <v>12</v>
      </c>
      <c r="Q1410" t="str">
        <f t="shared" ref="Q1410:Q1473" si="134">LEFT(N1410,SEARCH("/",N1410,1)-1)</f>
        <v>publishing</v>
      </c>
      <c r="R1410" t="str">
        <f t="shared" ref="R1410:R1473" si="135">RIGHT(N1410,LEN(N1410)-SEARCH("/",N1410,1))</f>
        <v>translations</v>
      </c>
      <c r="S1410" s="10">
        <f t="shared" ref="S1410:S1473" si="136">(((J1410/60)/60)/24)+DATE(1970,1,1)+(-8/24)</f>
        <v>42291.538842592585</v>
      </c>
      <c r="T1410" s="10">
        <f t="shared" ref="T1410:T1473" si="137">(((I1410/60)/60)/24)+DATE(1970,1,1)+(-8/24)</f>
        <v>42321.580509259256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str">
        <f t="shared" si="133"/>
        <v/>
      </c>
      <c r="Q1411" t="str">
        <f t="shared" si="134"/>
        <v>publishing</v>
      </c>
      <c r="R1411" t="str">
        <f t="shared" si="135"/>
        <v>translations</v>
      </c>
      <c r="S1411" s="10">
        <f t="shared" si="136"/>
        <v>41944.800173611111</v>
      </c>
      <c r="T1411" s="10">
        <f t="shared" si="137"/>
        <v>42004.841840277775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str">
        <f t="shared" si="133"/>
        <v/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str">
        <f t="shared" si="133"/>
        <v/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str">
        <f t="shared" si="133"/>
        <v/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str">
        <f t="shared" si="133"/>
        <v/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0">
        <f t="shared" si="137"/>
        <v>42103.727337962955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0">
        <f t="shared" si="137"/>
        <v>41992.480185185181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str">
        <f t="shared" si="133"/>
        <v/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0">
        <f t="shared" si="137"/>
        <v>42070.496539351843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str">
        <f t="shared" si="133"/>
        <v/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str">
        <f t="shared" si="133"/>
        <v/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str">
        <f t="shared" si="133"/>
        <v/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str">
        <f t="shared" si="133"/>
        <v/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str">
        <f t="shared" si="133"/>
        <v/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str">
        <f t="shared" si="133"/>
        <v/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str">
        <f t="shared" si="133"/>
        <v/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str">
        <f t="shared" si="133"/>
        <v/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str">
        <f t="shared" si="133"/>
        <v/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str">
        <f t="shared" si="133"/>
        <v/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str">
        <f t="shared" si="133"/>
        <v/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str">
        <f t="shared" si="133"/>
        <v/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str">
        <f t="shared" si="133"/>
        <v/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0">
        <f t="shared" si="137"/>
        <v>40705.681122685186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IFERROR(E1474/L1474,"")</f>
        <v>103.20238095238095</v>
      </c>
      <c r="Q1474" t="str">
        <f t="shared" ref="Q1474:Q1537" si="140">LEFT(N1474,SEARCH("/",N1474,1)-1)</f>
        <v>publishing</v>
      </c>
      <c r="R1474" t="str">
        <f t="shared" ref="R1474:R1537" si="141">RIGHT(N1474,LEN(N1474)-SEARCH("/",N1474,1))</f>
        <v>radio &amp; podcasts</v>
      </c>
      <c r="S1474" s="10">
        <f t="shared" ref="S1474:S1537" si="142">(((J1474/60)/60)/24)+DATE(1970,1,1)+(-8/24)</f>
        <v>41533.20952546296</v>
      </c>
      <c r="T1474" s="10">
        <f t="shared" ref="T1474:T1537" si="143">(((I1474/60)/60)/24)+DATE(1970,1,1)+(-8/24)</f>
        <v>41563.20952546296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si="142"/>
        <v>40939.646284722221</v>
      </c>
      <c r="T1475" s="10">
        <f t="shared" si="143"/>
        <v>40969.646284722221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0">
        <f t="shared" si="143"/>
        <v>41530.394583333327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0">
        <f t="shared" si="143"/>
        <v>41158.993749999994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str">
        <f t="shared" si="139"/>
        <v/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str">
        <f t="shared" si="139"/>
        <v/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str">
        <f t="shared" si="139"/>
        <v/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str">
        <f t="shared" si="139"/>
        <v/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0">
        <f t="shared" si="143"/>
        <v>41441.533275462964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str">
        <f t="shared" si="139"/>
        <v/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str">
        <f t="shared" si="139"/>
        <v/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0">
        <f t="shared" si="143"/>
        <v>40313.006944444445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0">
        <f t="shared" si="143"/>
        <v>41839.051828703698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0">
        <f t="shared" si="143"/>
        <v>42300.433969907412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0">
        <f t="shared" si="143"/>
        <v>42251.340995370374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IFERROR(E1538/L1538,"")</f>
        <v>66.015406593406595</v>
      </c>
      <c r="Q1538" t="str">
        <f t="shared" ref="Q1538:Q1601" si="146">LEFT(N1538,SEARCH("/",N1538,1)-1)</f>
        <v>photography</v>
      </c>
      <c r="R1538" t="str">
        <f t="shared" ref="R1538:R1601" si="147">RIGHT(N1538,LEN(N1538)-SEARCH("/",N1538,1))</f>
        <v>photobooks</v>
      </c>
      <c r="S1538" s="10">
        <f t="shared" ref="S1538:S1601" si="148">(((J1538/60)/60)/24)+DATE(1970,1,1)+(-8/24)</f>
        <v>42213.468865740739</v>
      </c>
      <c r="T1538" s="10">
        <f t="shared" ref="T1538:T1601" si="149">(((I1538/60)/60)/24)+DATE(1970,1,1)+(-8/24)</f>
        <v>42243.468865740739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si="148"/>
        <v>42551.981793981475</v>
      </c>
      <c r="T1539" s="10">
        <f t="shared" si="149"/>
        <v>42588.416666666664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0">
        <f t="shared" si="149"/>
        <v>42738.585868055547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str">
        <f t="shared" si="145"/>
        <v/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str">
        <f t="shared" si="145"/>
        <v/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str">
        <f t="shared" si="145"/>
        <v/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str">
        <f t="shared" si="145"/>
        <v/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str">
        <f t="shared" si="145"/>
        <v/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str">
        <f t="shared" si="145"/>
        <v/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0">
        <f t="shared" si="149"/>
        <v>42122.719895833325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str">
        <f t="shared" si="145"/>
        <v/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0">
        <f t="shared" si="149"/>
        <v>41686.666666666664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str">
        <f t="shared" si="145"/>
        <v/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0">
        <f t="shared" si="149"/>
        <v>42174.436145833337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0">
        <f t="shared" si="149"/>
        <v>41829.190925925926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0">
        <f t="shared" si="149"/>
        <v>41114.514444444445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str">
        <f t="shared" si="145"/>
        <v/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0">
        <f t="shared" si="149"/>
        <v>41049.716736111113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str">
        <f t="shared" si="145"/>
        <v/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str">
        <f t="shared" si="145"/>
        <v/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0">
        <f t="shared" si="149"/>
        <v>42098.729421296295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str">
        <f t="shared" si="145"/>
        <v/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str">
        <f t="shared" si="145"/>
        <v/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str">
        <f t="shared" si="145"/>
        <v/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str">
        <f t="shared" si="145"/>
        <v/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str">
        <f t="shared" si="145"/>
        <v/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IFERROR(E1602/L1602,"")</f>
        <v>40.777777777777779</v>
      </c>
      <c r="Q1602" t="str">
        <f t="shared" ref="Q1602:Q1665" si="152">LEFT(N1602,SEARCH("/",N1602,1)-1)</f>
        <v>photography</v>
      </c>
      <c r="R1602" t="str">
        <f t="shared" ref="R1602:R1665" si="153">RIGHT(N1602,LEN(N1602)-SEARCH("/",N1602,1))</f>
        <v>places</v>
      </c>
      <c r="S1602" s="10">
        <f t="shared" ref="S1602:S1665" si="154">(((J1602/60)/60)/24)+DATE(1970,1,1)+(-8/24)</f>
        <v>41790.723981481482</v>
      </c>
      <c r="T1602" s="10">
        <f t="shared" ref="T1602:T1665" si="155">(((I1602/60)/60)/24)+DATE(1970,1,1)+(-8/24)</f>
        <v>41834.882638888885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si="154"/>
        <v>40637.759641203702</v>
      </c>
      <c r="T1603" s="10">
        <f t="shared" si="155"/>
        <v>40667.759641203702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0">
        <f t="shared" si="155"/>
        <v>41854.375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0">
        <f t="shared" si="155"/>
        <v>41896.852847222224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0">
        <f t="shared" si="155"/>
        <v>41989.999305555553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0">
        <f t="shared" si="155"/>
        <v>41609.556331018517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0">
        <f t="shared" si="155"/>
        <v>40810.007569444439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0">
        <f t="shared" si="155"/>
        <v>41535.284027777772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IFERROR(E1666/L1666,"")</f>
        <v>34.384494382022467</v>
      </c>
      <c r="Q1666" t="str">
        <f t="shared" ref="Q1666:Q1729" si="158">LEFT(N1666,SEARCH("/",N1666,1)-1)</f>
        <v>music</v>
      </c>
      <c r="R1666" t="str">
        <f t="shared" ref="R1666:R1729" si="159">RIGHT(N1666,LEN(N1666)-SEARCH("/",N1666,1))</f>
        <v>pop</v>
      </c>
      <c r="S1666" s="10">
        <f t="shared" ref="S1666:S1729" si="160">(((J1666/60)/60)/24)+DATE(1970,1,1)+(-8/24)</f>
        <v>40939.428449074068</v>
      </c>
      <c r="T1666" s="10">
        <f t="shared" ref="T1666:T1729" si="161">(((I1666/60)/60)/24)+DATE(1970,1,1)+(-8/24)</f>
        <v>40983.832638888889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si="160"/>
        <v>40564.316122685181</v>
      </c>
      <c r="T1667" s="10">
        <f t="shared" si="161"/>
        <v>40595.791666666664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0">
        <f t="shared" si="161"/>
        <v>40874.858090277776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0">
        <f t="shared" si="161"/>
        <v>40363.833333333328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0">
        <f t="shared" si="161"/>
        <v>41019.832638888889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str">
        <f t="shared" si="157"/>
        <v/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0">
        <f t="shared" si="161"/>
        <v>42827.708333333336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str">
        <f t="shared" si="157"/>
        <v/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0">
        <f t="shared" si="161"/>
        <v>42834.657962962963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str">
        <f t="shared" si="157"/>
        <v/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0">
        <f t="shared" si="161"/>
        <v>42246.948344907411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str">
        <f t="shared" si="157"/>
        <v/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str">
        <f t="shared" si="157"/>
        <v/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str">
        <f t="shared" si="157"/>
        <v/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0">
        <f t="shared" si="161"/>
        <v>41882.485416666663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0">
        <f t="shared" si="161"/>
        <v>42387.208333333336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str">
        <f t="shared" si="157"/>
        <v/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0">
        <f t="shared" si="161"/>
        <v>42480.833333333336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str">
        <f t="shared" si="157"/>
        <v/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0">
        <f t="shared" si="161"/>
        <v>42099.124999999993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IFERROR(E1730/L1730,"")</f>
        <v>122.14285714285714</v>
      </c>
      <c r="Q1730" t="str">
        <f t="shared" ref="Q1730:Q1793" si="164">LEFT(N1730,SEARCH("/",N1730,1)-1)</f>
        <v>music</v>
      </c>
      <c r="R1730" t="str">
        <f t="shared" ref="R1730:R1793" si="165">RIGHT(N1730,LEN(N1730)-SEARCH("/",N1730,1))</f>
        <v>faith</v>
      </c>
      <c r="S1730" s="10">
        <f t="shared" ref="S1730:S1793" si="166">(((J1730/60)/60)/24)+DATE(1970,1,1)+(-8/24)</f>
        <v>42268.292523148142</v>
      </c>
      <c r="T1730" s="10">
        <f t="shared" ref="T1730:T1793" si="167">(((I1730/60)/60)/24)+DATE(1970,1,1)+(-8/24)</f>
        <v>42298.292523148142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str">
        <f t="shared" si="163"/>
        <v/>
      </c>
      <c r="Q1731" t="str">
        <f t="shared" si="164"/>
        <v>music</v>
      </c>
      <c r="R1731" t="str">
        <f t="shared" si="165"/>
        <v>faith</v>
      </c>
      <c r="S1731" s="10">
        <f t="shared" si="166"/>
        <v>42470.718819444439</v>
      </c>
      <c r="T1731" s="10">
        <f t="shared" si="167"/>
        <v>42530.718819444439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str">
        <f t="shared" si="163"/>
        <v/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0">
        <f t="shared" si="167"/>
        <v>42301.754432870373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str">
        <f t="shared" si="163"/>
        <v/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str">
        <f t="shared" si="163"/>
        <v/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str">
        <f t="shared" si="163"/>
        <v/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0">
        <f t="shared" si="167"/>
        <v>42589.480844907412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0">
        <f t="shared" si="167"/>
        <v>42205.615648148152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str">
        <f t="shared" si="163"/>
        <v/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0">
        <f t="shared" si="167"/>
        <v>42201.48405092593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0">
        <f t="shared" si="167"/>
        <v>42742.541666666664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0">
        <f t="shared" si="167"/>
        <v>42321.291666666664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str">
        <f t="shared" si="163"/>
        <v/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0">
        <f t="shared" si="167"/>
        <v>41935.646296296298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0">
        <f t="shared" si="167"/>
        <v>41936.643055555556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0">
        <f t="shared" si="167"/>
        <v>42553.267476851855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0">
        <f t="shared" si="167"/>
        <v>42040.341180555559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IFERROR(E1794/L1794,"")</f>
        <v>109.93525179856115</v>
      </c>
      <c r="Q1794" t="str">
        <f t="shared" ref="Q1794:Q1857" si="170">LEFT(N1794,SEARCH("/",N1794,1)-1)</f>
        <v>photography</v>
      </c>
      <c r="R1794" t="str">
        <f t="shared" ref="R1794:R1857" si="171">RIGHT(N1794,LEN(N1794)-SEARCH("/",N1794,1))</f>
        <v>photobooks</v>
      </c>
      <c r="S1794" s="10">
        <f t="shared" ref="S1794:S1857" si="172">(((J1794/60)/60)/24)+DATE(1970,1,1)+(-8/24)</f>
        <v>42188.697708333326</v>
      </c>
      <c r="T1794" s="10">
        <f t="shared" ref="T1794:T1857" si="173">(((I1794/60)/60)/24)+DATE(1970,1,1)+(-8/24)</f>
        <v>42225.957638888889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0">
        <f t="shared" si="172"/>
        <v>41940.558333333334</v>
      </c>
      <c r="T1795" s="10">
        <f t="shared" si="173"/>
        <v>41970.6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0">
        <f t="shared" si="173"/>
        <v>42048.738217592596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str">
        <f t="shared" si="169"/>
        <v/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str">
        <f t="shared" si="169"/>
        <v/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0">
        <f t="shared" si="173"/>
        <v>42186.573344907411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str">
        <f t="shared" si="169"/>
        <v/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0">
        <f t="shared" si="173"/>
        <v>42094.709374999999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0">
        <f t="shared" si="173"/>
        <v>41670.459027777775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0">
        <f t="shared" si="173"/>
        <v>41646.755555555552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IFERROR(E1858/L1858,"")</f>
        <v>53.289473684210527</v>
      </c>
      <c r="Q1858" t="str">
        <f t="shared" ref="Q1858:Q1921" si="176">LEFT(N1858,SEARCH("/",N1858,1)-1)</f>
        <v>music</v>
      </c>
      <c r="R1858" t="str">
        <f t="shared" ref="R1858:R1921" si="177">RIGHT(N1858,LEN(N1858)-SEARCH("/",N1858,1))</f>
        <v>rock</v>
      </c>
      <c r="S1858" s="10">
        <f t="shared" ref="S1858:S1921" si="178">(((J1858/60)/60)/24)+DATE(1970,1,1)+(-8/24)</f>
        <v>41817.52166666666</v>
      </c>
      <c r="T1858" s="10">
        <f t="shared" ref="T1858:T1921" si="179">(((I1858/60)/60)/24)+DATE(1970,1,1)+(-8/24)</f>
        <v>41838.52166666666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si="178"/>
        <v>41864.435335648144</v>
      </c>
      <c r="T1859" s="10">
        <f t="shared" si="179"/>
        <v>41894.435335648144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0">
        <f t="shared" si="179"/>
        <v>41676.375972222217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str">
        <f t="shared" si="175"/>
        <v/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0">
        <f t="shared" si="179"/>
        <v>42801.979166666664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str">
        <f t="shared" si="175"/>
        <v/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str">
        <f t="shared" si="175"/>
        <v/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0">
        <f t="shared" si="179"/>
        <v>41805.951446759253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str">
        <f t="shared" si="175"/>
        <v/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str">
        <f t="shared" si="175"/>
        <v/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0">
        <f t="shared" si="179"/>
        <v>40951.571562500001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0">
        <f t="shared" si="179"/>
        <v>41702.541666666664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0">
        <f t="shared" si="179"/>
        <v>42143.542233796288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IFERROR(E1922/L1922,"")</f>
        <v>40.980952380952381</v>
      </c>
      <c r="Q1922" t="str">
        <f t="shared" ref="Q1922:Q1985" si="182">LEFT(N1922,SEARCH("/",N1922,1)-1)</f>
        <v>technology</v>
      </c>
      <c r="R1922" t="str">
        <f t="shared" ref="R1922:R1985" si="183">RIGHT(N1922,LEN(N1922)-SEARCH("/",N1922,1))</f>
        <v>gadgets</v>
      </c>
      <c r="S1922" s="10">
        <f t="shared" ref="S1922:S1985" si="184">(((J1922/60)/60)/24)+DATE(1970,1,1)+(-8/24)</f>
        <v>42270.54237268518</v>
      </c>
      <c r="T1922" s="10">
        <f t="shared" ref="T1922:T1985" si="185">(((I1922/60)/60)/24)+DATE(1970,1,1)+(-8/24)</f>
        <v>42298.624999999993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0">
        <f t="shared" si="184"/>
        <v>41073.888229166667</v>
      </c>
      <c r="T1923" s="10">
        <f t="shared" si="185"/>
        <v>41103.888229166667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0">
        <f t="shared" si="185"/>
        <v>41401.314745370371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0">
        <f t="shared" si="185"/>
        <v>40932.476539351846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0">
        <f t="shared" si="185"/>
        <v>41810.874305555553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0">
        <f t="shared" si="185"/>
        <v>42196.918495370373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0">
        <f t="shared" si="185"/>
        <v>41748.775011574071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0">
        <f t="shared" si="185"/>
        <v>41830.089710648142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0">
        <f t="shared" si="185"/>
        <v>41208.765196759254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0">
        <f t="shared" si="185"/>
        <v>41912.666666666664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str">
        <f t="shared" si="181"/>
        <v/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IFERROR(E1986/L1986,"")</f>
        <v>453.14285714285717</v>
      </c>
      <c r="Q1986" t="str">
        <f t="shared" ref="Q1986:Q2049" si="188">LEFT(N1986,SEARCH("/",N1986,1)-1)</f>
        <v>photography</v>
      </c>
      <c r="R1986" t="str">
        <f t="shared" ref="R1986:R2049" si="189">RIGHT(N1986,LEN(N1986)-SEARCH("/",N1986,1))</f>
        <v>people</v>
      </c>
      <c r="S1986" s="10">
        <f t="shared" ref="S1986:S2049" si="190">(((J1986/60)/60)/24)+DATE(1970,1,1)+(-8/24)</f>
        <v>41913.456956018512</v>
      </c>
      <c r="T1986" s="10">
        <f t="shared" ref="T1986:T2049" si="191">(((I1986/60)/60)/24)+DATE(1970,1,1)+(-8/24)</f>
        <v>41973.498622685183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0">
        <f t="shared" si="190"/>
        <v>42555.365405092591</v>
      </c>
      <c r="T1987" s="10">
        <f t="shared" si="191"/>
        <v>42584.624999999993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0">
        <f t="shared" si="191"/>
        <v>42443.058831018519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str">
        <f t="shared" si="187"/>
        <v/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0">
        <f t="shared" si="191"/>
        <v>42359.255057870374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str">
        <f t="shared" si="187"/>
        <v/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str">
        <f t="shared" si="187"/>
        <v/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str">
        <f t="shared" si="187"/>
        <v/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0">
        <f t="shared" si="191"/>
        <v>41342.547442129624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0">
        <f t="shared" si="191"/>
        <v>41773.627777777772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0">
        <f t="shared" si="191"/>
        <v>42093.438877314817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0">
        <f t="shared" si="191"/>
        <v>41768.531469907408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0">
        <f t="shared" si="191"/>
        <v>41593.635451388887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0">
        <f t="shared" si="191"/>
        <v>41098.755173611105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IFERROR(E2050/L2050,"")</f>
        <v>91.82989803350327</v>
      </c>
      <c r="Q2050" t="str">
        <f t="shared" ref="Q2050:Q2113" si="194">LEFT(N2050,SEARCH("/",N2050,1)-1)</f>
        <v>technology</v>
      </c>
      <c r="R2050" t="str">
        <f t="shared" ref="R2050:R2113" si="195">RIGHT(N2050,LEN(N2050)-SEARCH("/",N2050,1))</f>
        <v>hardware</v>
      </c>
      <c r="S2050" s="10">
        <f t="shared" ref="S2050:S2113" si="196">(((J2050/60)/60)/24)+DATE(1970,1,1)+(-8/24)</f>
        <v>41387.318182870367</v>
      </c>
      <c r="T2050" s="10">
        <f t="shared" ref="T2050:T2113" si="197">(((I2050/60)/60)/24)+DATE(1970,1,1)+(-8/24)</f>
        <v>41417.318182870367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si="196"/>
        <v>41575.194016203699</v>
      </c>
      <c r="T2051" s="10">
        <f t="shared" si="197"/>
        <v>41610.624305555553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0">
        <f t="shared" si="197"/>
        <v>41044.874305555553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0">
        <f t="shared" si="197"/>
        <v>40431.832638888889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0">
        <f t="shared" si="197"/>
        <v>41329.048090277778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0">
        <f t="shared" si="197"/>
        <v>40603.5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0">
        <f t="shared" si="197"/>
        <v>40818.400150462956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0">
        <f t="shared" si="197"/>
        <v>40878.293229166666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IFERROR(E2114/L2114,"")</f>
        <v>27.272727272727273</v>
      </c>
      <c r="Q2114" t="str">
        <f t="shared" ref="Q2114:Q2177" si="200">LEFT(N2114,SEARCH("/",N2114,1)-1)</f>
        <v>music</v>
      </c>
      <c r="R2114" t="str">
        <f t="shared" ref="R2114:R2177" si="201">RIGHT(N2114,LEN(N2114)-SEARCH("/",N2114,1))</f>
        <v>indie rock</v>
      </c>
      <c r="S2114" s="10">
        <f t="shared" ref="S2114:S2177" si="202">(((J2114/60)/60)/24)+DATE(1970,1,1)+(-8/24)</f>
        <v>41365.594826388886</v>
      </c>
      <c r="T2114" s="10">
        <f t="shared" ref="T2114:T2177" si="203">(((I2114/60)/60)/24)+DATE(1970,1,1)+(-8/24)</f>
        <v>41379.594826388886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si="202"/>
        <v>41870.532129629624</v>
      </c>
      <c r="T2115" s="10">
        <f t="shared" si="203"/>
        <v>41905.532129629624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0">
        <f t="shared" si="203"/>
        <v>40511.875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0">
        <f t="shared" si="203"/>
        <v>42075.130358796298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0">
        <f t="shared" si="203"/>
        <v>41186.630011574067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str">
        <f t="shared" si="199"/>
        <v/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str">
        <f t="shared" si="199"/>
        <v/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0">
        <f t="shared" si="203"/>
        <v>42550.514050925929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0">
        <f t="shared" si="203"/>
        <v>40740.397847222215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0">
        <f t="shared" si="203"/>
        <v>42270.519201388881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0">
        <f t="shared" si="203"/>
        <v>42112.246759259251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IFERROR(E2178/L2178,"")</f>
        <v>88.74647887323944</v>
      </c>
      <c r="Q2178" t="str">
        <f t="shared" ref="Q2178:Q2241" si="206">LEFT(N2178,SEARCH("/",N2178,1)-1)</f>
        <v>music</v>
      </c>
      <c r="R2178" t="str">
        <f t="shared" ref="R2178:R2241" si="207">RIGHT(N2178,LEN(N2178)-SEARCH("/",N2178,1))</f>
        <v>rock</v>
      </c>
      <c r="S2178" s="10">
        <f t="shared" ref="S2178:S2241" si="208">(((J2178/60)/60)/24)+DATE(1970,1,1)+(-8/24)</f>
        <v>42096.299872685187</v>
      </c>
      <c r="T2178" s="10">
        <f t="shared" ref="T2178:T2241" si="209">(((I2178/60)/60)/24)+DATE(1970,1,1)+(-8/24)</f>
        <v>42126.299872685187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si="208"/>
        <v>42501.917442129627</v>
      </c>
      <c r="T2179" s="10">
        <f t="shared" si="209"/>
        <v>42526.917442129627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0">
        <f t="shared" si="209"/>
        <v>42774.874999999993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0">
        <f t="shared" si="209"/>
        <v>41359.016655092593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0">
        <f t="shared" si="209"/>
        <v>41290.513483796298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0">
        <f t="shared" si="209"/>
        <v>41061.488298611104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41013.399999999994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0">
        <f t="shared" si="209"/>
        <v>42208.418344907412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0">
        <f t="shared" si="209"/>
        <v>42351.666666666664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IFERROR(E2242/L2242,"")</f>
        <v>140.97916666666666</v>
      </c>
      <c r="Q2242" t="str">
        <f t="shared" ref="Q2242:Q2305" si="212">LEFT(N2242,SEARCH("/",N2242,1)-1)</f>
        <v>games</v>
      </c>
      <c r="R2242" t="str">
        <f t="shared" ref="R2242:R2305" si="213">RIGHT(N2242,LEN(N2242)-SEARCH("/",N2242,1))</f>
        <v>tabletop games</v>
      </c>
      <c r="S2242" s="10">
        <f t="shared" ref="S2242:S2305" si="214">(((J2242/60)/60)/24)+DATE(1970,1,1)+(-8/24)</f>
        <v>42452.492407407401</v>
      </c>
      <c r="T2242" s="10">
        <f t="shared" ref="T2242:T2305" si="215">(((I2242/60)/60)/24)+DATE(1970,1,1)+(-8/24)</f>
        <v>42482.492407407401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si="214"/>
        <v>42766.494212962956</v>
      </c>
      <c r="T2243" s="10">
        <f t="shared" si="215"/>
        <v>42796.494212962956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0">
        <f t="shared" si="215"/>
        <v>41691.416666666664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0">
        <f t="shared" si="215"/>
        <v>41366.328298611108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0">
        <f t="shared" si="215"/>
        <v>42805.749016203699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0">
        <f t="shared" si="215"/>
        <v>42345.366157407399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0">
        <f t="shared" si="215"/>
        <v>41995.283321759263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0">
        <f t="shared" si="215"/>
        <v>42372.624305555553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0">
        <f t="shared" si="215"/>
        <v>42038.833333333336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0">
        <f t="shared" si="215"/>
        <v>41088.852349537032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IFERROR(E2306/L2306,"")</f>
        <v>53.469203539823013</v>
      </c>
      <c r="Q2306" t="str">
        <f t="shared" ref="Q2306:Q2369" si="218">LEFT(N2306,SEARCH("/",N2306,1)-1)</f>
        <v>music</v>
      </c>
      <c r="R2306" t="str">
        <f t="shared" ref="R2306:R2369" si="219">RIGHT(N2306,LEN(N2306)-SEARCH("/",N2306,1))</f>
        <v>indie rock</v>
      </c>
      <c r="S2306" s="10">
        <f t="shared" ref="S2306:S2369" si="220">(((J2306/60)/60)/24)+DATE(1970,1,1)+(-8/24)</f>
        <v>40502.482534722221</v>
      </c>
      <c r="T2306" s="10">
        <f t="shared" ref="T2306:T2369" si="221">(((I2306/60)/60)/24)+DATE(1970,1,1)+(-8/24)</f>
        <v>40543.874305555553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si="220"/>
        <v>41834.361944444441</v>
      </c>
      <c r="T2307" s="10">
        <f t="shared" si="221"/>
        <v>41859.416666666664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0">
        <f t="shared" si="221"/>
        <v>41034.46907407407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0">
        <f t="shared" si="221"/>
        <v>42834.520474537036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0">
        <f t="shared" si="221"/>
        <v>42814.42184027777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0">
        <f t="shared" si="221"/>
        <v>41877.583796296298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0">
        <f t="shared" si="221"/>
        <v>42169.448344907411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0">
        <f t="shared" si="221"/>
        <v>41819.563472222217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str">
        <f t="shared" si="217"/>
        <v/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str">
        <f t="shared" si="217"/>
        <v/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str">
        <f t="shared" si="217"/>
        <v/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0">
        <f t="shared" si="221"/>
        <v>42607.274027777778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str">
        <f t="shared" si="217"/>
        <v/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str">
        <f t="shared" si="217"/>
        <v/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str">
        <f t="shared" si="217"/>
        <v/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str">
        <f t="shared" si="217"/>
        <v/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0">
        <f t="shared" si="221"/>
        <v>42126.584907407399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str">
        <f t="shared" si="217"/>
        <v/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str">
        <f t="shared" si="217"/>
        <v/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0">
        <f t="shared" si="221"/>
        <v>42294.286782407398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str">
        <f t="shared" si="217"/>
        <v/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str">
        <f t="shared" si="217"/>
        <v/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str">
        <f t="shared" si="217"/>
        <v/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str">
        <f t="shared" si="217"/>
        <v/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str">
        <f t="shared" si="217"/>
        <v/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IFERROR(E2370/L2370,"")</f>
        <v>50</v>
      </c>
      <c r="Q2370" t="str">
        <f t="shared" ref="Q2370:Q2433" si="224">LEFT(N2370,SEARCH("/",N2370,1)-1)</f>
        <v>technology</v>
      </c>
      <c r="R2370" t="str">
        <f t="shared" ref="R2370:R2433" si="225">RIGHT(N2370,LEN(N2370)-SEARCH("/",N2370,1))</f>
        <v>web</v>
      </c>
      <c r="S2370" s="10">
        <f t="shared" ref="S2370:S2433" si="226">(((J2370/60)/60)/24)+DATE(1970,1,1)+(-8/24)</f>
        <v>42063.388483796291</v>
      </c>
      <c r="T2370" s="10">
        <f t="shared" ref="T2370:T2433" si="227">(((I2370/60)/60)/24)+DATE(1970,1,1)+(-8/24)</f>
        <v>42108.346817129634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str">
        <f t="shared" si="223"/>
        <v/>
      </c>
      <c r="Q2371" t="str">
        <f t="shared" si="224"/>
        <v>technology</v>
      </c>
      <c r="R2371" t="str">
        <f t="shared" si="225"/>
        <v>web</v>
      </c>
      <c r="S2371" s="10">
        <f t="shared" si="226"/>
        <v>42380.47929398148</v>
      </c>
      <c r="T2371" s="10">
        <f t="shared" si="227"/>
        <v>42410.47929398148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str">
        <f t="shared" si="223"/>
        <v/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0">
        <f t="shared" si="227"/>
        <v>42245.328981481485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0">
        <f t="shared" si="227"/>
        <v>42047.509953703695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str">
        <f t="shared" si="223"/>
        <v/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str">
        <f t="shared" si="223"/>
        <v/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str">
        <f t="shared" si="223"/>
        <v/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str">
        <f t="shared" si="223"/>
        <v/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str">
        <f t="shared" si="223"/>
        <v/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str">
        <f t="shared" si="223"/>
        <v/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str">
        <f t="shared" si="223"/>
        <v/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str">
        <f t="shared" si="223"/>
        <v/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str">
        <f t="shared" si="223"/>
        <v/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str">
        <f t="shared" si="223"/>
        <v/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str">
        <f t="shared" si="223"/>
        <v/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str">
        <f t="shared" si="223"/>
        <v/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0">
        <f t="shared" si="227"/>
        <v>42459.507615740738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str">
        <f t="shared" si="223"/>
        <v/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str">
        <f t="shared" si="223"/>
        <v/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str">
        <f t="shared" si="223"/>
        <v/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str">
        <f t="shared" si="223"/>
        <v/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str">
        <f t="shared" si="223"/>
        <v/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0">
        <f t="shared" si="227"/>
        <v>42053.404965277768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str">
        <f t="shared" si="223"/>
        <v/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0">
        <f t="shared" si="227"/>
        <v>42223.836712962955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0">
        <f t="shared" si="227"/>
        <v>42451.943668981483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IFERROR(E2434/L2434,"")</f>
        <v>1</v>
      </c>
      <c r="Q2434" t="str">
        <f t="shared" ref="Q2434:Q2497" si="230">LEFT(N2434,SEARCH("/",N2434,1)-1)</f>
        <v>food</v>
      </c>
      <c r="R2434" t="str">
        <f t="shared" ref="R2434:R2497" si="231">RIGHT(N2434,LEN(N2434)-SEARCH("/",N2434,1))</f>
        <v>food trucks</v>
      </c>
      <c r="S2434" s="10">
        <f t="shared" ref="S2434:S2497" si="232">(((J2434/60)/60)/24)+DATE(1970,1,1)+(-8/24)</f>
        <v>42040.885381944441</v>
      </c>
      <c r="T2434" s="10">
        <f t="shared" ref="T2434:T2497" si="233">(((I2434/60)/60)/24)+DATE(1970,1,1)+(-8/24)</f>
        <v>42070.885381944441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str">
        <f t="shared" si="229"/>
        <v/>
      </c>
      <c r="Q2435" t="str">
        <f t="shared" si="230"/>
        <v>food</v>
      </c>
      <c r="R2435" t="str">
        <f t="shared" si="231"/>
        <v>food trucks</v>
      </c>
      <c r="S2435" s="10">
        <f t="shared" si="232"/>
        <v>42397.566469907404</v>
      </c>
      <c r="T2435" s="10">
        <f t="shared" si="233"/>
        <v>42427.566469907404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0">
        <f t="shared" si="233"/>
        <v>42219.852708333325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0">
        <f t="shared" si="233"/>
        <v>42281.944282407399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str">
        <f t="shared" si="229"/>
        <v/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str">
        <f t="shared" si="229"/>
        <v/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0">
        <f t="shared" si="233"/>
        <v>42413.566122685181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0">
        <f t="shared" si="233"/>
        <v>42082.291990740741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0">
        <f t="shared" si="233"/>
        <v>42804.86814814814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0">
        <f t="shared" si="233"/>
        <v>41209.875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0">
        <f t="shared" si="233"/>
        <v>40369.583333333328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0">
        <f t="shared" si="233"/>
        <v>41082.894398148142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0">
        <f t="shared" si="233"/>
        <v>41052.311851851846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IFERROR(E2498/L2498,"")</f>
        <v>600</v>
      </c>
      <c r="Q2498" t="str">
        <f t="shared" ref="Q2498:Q2561" si="236">LEFT(N2498,SEARCH("/",N2498,1)-1)</f>
        <v>music</v>
      </c>
      <c r="R2498" t="str">
        <f t="shared" ref="R2498:R2561" si="237">RIGHT(N2498,LEN(N2498)-SEARCH("/",N2498,1))</f>
        <v>indie rock</v>
      </c>
      <c r="S2498" s="10">
        <f t="shared" ref="S2498:S2561" si="238">(((J2498/60)/60)/24)+DATE(1970,1,1)+(-8/24)</f>
        <v>41327.663101851853</v>
      </c>
      <c r="T2498" s="10">
        <f t="shared" ref="T2498:T2561" si="239">(((I2498/60)/60)/24)+DATE(1970,1,1)+(-8/24)</f>
        <v>41362.621435185181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si="238"/>
        <v>40730.545578703699</v>
      </c>
      <c r="T2499" s="10">
        <f t="shared" si="239"/>
        <v>40760.545578703699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0">
        <f t="shared" si="239"/>
        <v>41274.416666666664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0">
        <f t="shared" si="239"/>
        <v>41083.439525462964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0">
        <f t="shared" si="239"/>
        <v>42274.443333333329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str">
        <f t="shared" si="235"/>
        <v/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str">
        <f t="shared" si="235"/>
        <v/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str">
        <f t="shared" si="235"/>
        <v/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str">
        <f t="shared" si="235"/>
        <v/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str">
        <f t="shared" si="235"/>
        <v/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0">
        <f t="shared" si="239"/>
        <v>42138.66402777777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str">
        <f t="shared" si="235"/>
        <v/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str">
        <f t="shared" si="235"/>
        <v/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str">
        <f t="shared" si="235"/>
        <v/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str">
        <f t="shared" si="235"/>
        <v/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str">
        <f t="shared" si="235"/>
        <v/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str">
        <f t="shared" si="235"/>
        <v/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0">
        <f t="shared" si="239"/>
        <v>41088.511238425926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0">
        <f t="shared" si="239"/>
        <v>40178.916666666664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0">
        <f t="shared" si="239"/>
        <v>41543.115949074068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0">
        <f t="shared" si="239"/>
        <v>42061.687499999993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0">
        <f t="shared" si="239"/>
        <v>41551.875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0">
        <f t="shared" si="239"/>
        <v>42642.852083333331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0">
        <f t="shared" si="239"/>
        <v>41172.86582175926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0">
        <f t="shared" si="239"/>
        <v>42125.249305555553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IFERROR(E2562/L2562,"")</f>
        <v>143</v>
      </c>
      <c r="Q2562" t="str">
        <f t="shared" ref="Q2562:Q2625" si="242">LEFT(N2562,SEARCH("/",N2562,1)-1)</f>
        <v>music</v>
      </c>
      <c r="R2562" t="str">
        <f t="shared" ref="R2562:R2625" si="243">RIGHT(N2562,LEN(N2562)-SEARCH("/",N2562,1))</f>
        <v>classical music</v>
      </c>
      <c r="S2562" s="10">
        <f t="shared" ref="S2562:S2625" si="244">(((J2562/60)/60)/24)+DATE(1970,1,1)+(-8/24)</f>
        <v>42039.617754629631</v>
      </c>
      <c r="T2562" s="10">
        <f t="shared" ref="T2562:T2625" si="245">(((I2562/60)/60)/24)+DATE(1970,1,1)+(-8/24)</f>
        <v>42069.617754629631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str">
        <f t="shared" si="241"/>
        <v/>
      </c>
      <c r="Q2563" t="str">
        <f t="shared" si="242"/>
        <v>food</v>
      </c>
      <c r="R2563" t="str">
        <f t="shared" si="243"/>
        <v>food trucks</v>
      </c>
      <c r="S2563" s="10">
        <f t="shared" si="244"/>
        <v>42260.195474537039</v>
      </c>
      <c r="T2563" s="10">
        <f t="shared" si="245"/>
        <v>42290.195474537039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str">
        <f t="shared" si="241"/>
        <v/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str">
        <f t="shared" si="241"/>
        <v/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str">
        <f t="shared" si="241"/>
        <v/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str">
        <f t="shared" si="241"/>
        <v/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str">
        <f t="shared" si="241"/>
        <v/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str">
        <f t="shared" si="241"/>
        <v/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str">
        <f t="shared" si="241"/>
        <v/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0">
        <f t="shared" si="245"/>
        <v>42015.77539351851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str">
        <f t="shared" si="241"/>
        <v/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str">
        <f t="shared" si="241"/>
        <v/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str">
        <f t="shared" si="241"/>
        <v/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0">
        <f t="shared" si="245"/>
        <v>42286.374999999993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str">
        <f t="shared" si="241"/>
        <v/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0">
        <f t="shared" si="245"/>
        <v>42169.839918981481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str">
        <f t="shared" si="241"/>
        <v/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str">
        <f t="shared" si="241"/>
        <v/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0">
        <f t="shared" si="245"/>
        <v>42119.511875000004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0">
        <f t="shared" si="245"/>
        <v>41164.832638888889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0">
        <f t="shared" si="245"/>
        <v>41758.379421296297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0">
        <f t="shared" si="245"/>
        <v>42145.414212962954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IFERROR(E2626/L2626,"")</f>
        <v>31.820544982698959</v>
      </c>
      <c r="Q2626" t="str">
        <f t="shared" ref="Q2626:Q2689" si="248">LEFT(N2626,SEARCH("/",N2626,1)-1)</f>
        <v>technology</v>
      </c>
      <c r="R2626" t="str">
        <f t="shared" ref="R2626:R2689" si="249">RIGHT(N2626,LEN(N2626)-SEARCH("/",N2626,1))</f>
        <v>space exploration</v>
      </c>
      <c r="S2626" s="10">
        <f t="shared" ref="S2626:S2689" si="250">(((J2626/60)/60)/24)+DATE(1970,1,1)+(-8/24)</f>
        <v>41144.088217592594</v>
      </c>
      <c r="T2626" s="10">
        <f t="shared" ref="T2626:T2689" si="251">(((I2626/60)/60)/24)+DATE(1970,1,1)+(-8/24)</f>
        <v>41165.088217592594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si="250"/>
        <v>42658.476944444446</v>
      </c>
      <c r="T2627" s="10">
        <f t="shared" si="251"/>
        <v>42683.518611111103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0">
        <f t="shared" si="251"/>
        <v>42642.323159722226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str">
        <f t="shared" si="247"/>
        <v/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0">
        <f t="shared" si="251"/>
        <v>42724.999305555553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0">
        <f t="shared" si="251"/>
        <v>42355.472326388881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0">
        <f t="shared" si="251"/>
        <v>42115.225995370369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0">
        <f t="shared" si="251"/>
        <v>42806.458333333336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0">
        <f t="shared" si="251"/>
        <v>42581.550856481481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0">
        <f t="shared" si="251"/>
        <v>42111.736226851855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0">
        <f t="shared" si="251"/>
        <v>42317.272222222215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0">
        <f t="shared" si="251"/>
        <v>42378.702499999999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0">
        <f t="shared" si="251"/>
        <v>41992.484722222223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0">
        <f t="shared" si="251"/>
        <v>41822.696099537032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0">
        <f t="shared" si="251"/>
        <v>41860.581307870365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str">
        <f t="shared" si="247"/>
        <v/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str">
        <f t="shared" si="247"/>
        <v/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IFERROR(E2690/L2690,"")</f>
        <v>5.2857142857142856</v>
      </c>
      <c r="Q2690" t="str">
        <f t="shared" ref="Q2690:Q2753" si="254">LEFT(N2690,SEARCH("/",N2690,1)-1)</f>
        <v>food</v>
      </c>
      <c r="R2690" t="str">
        <f t="shared" ref="R2690:R2753" si="255">RIGHT(N2690,LEN(N2690)-SEARCH("/",N2690,1))</f>
        <v>food trucks</v>
      </c>
      <c r="S2690" s="10">
        <f t="shared" ref="S2690:S2753" si="256">(((J2690/60)/60)/24)+DATE(1970,1,1)+(-8/24)</f>
        <v>42027.785532407412</v>
      </c>
      <c r="T2690" s="10">
        <f t="shared" ref="T2690:T2753" si="257">(((I2690/60)/60)/24)+DATE(1970,1,1)+(-8/24)</f>
        <v>42058.791666666664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0">
        <f t="shared" si="256"/>
        <v>42551.628356481473</v>
      </c>
      <c r="T2691" s="10">
        <f t="shared" si="257"/>
        <v>42581.628356481473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str">
        <f t="shared" si="253"/>
        <v/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0">
        <f t="shared" si="257"/>
        <v>41900.541342592594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0">
        <f t="shared" si="257"/>
        <v>41810.584027777775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0">
        <f t="shared" si="257"/>
        <v>41979.623252314814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0">
        <f t="shared" si="257"/>
        <v>42685.174224537033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str">
        <f t="shared" si="253"/>
        <v/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0">
        <f t="shared" si="257"/>
        <v>41075.798611111109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str">
        <f t="shared" si="253"/>
        <v/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0">
        <f t="shared" si="257"/>
        <v>41090.5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str">
        <f t="shared" si="253"/>
        <v/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0">
        <f t="shared" si="257"/>
        <v>41807.553726851853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IFERROR(E2754/L2754,"")</f>
        <v>39.285714285714285</v>
      </c>
      <c r="Q2754" t="str">
        <f t="shared" ref="Q2754:Q2817" si="260">LEFT(N2754,SEARCH("/",N2754,1)-1)</f>
        <v>publishing</v>
      </c>
      <c r="R2754" t="str">
        <f t="shared" ref="R2754:R2817" si="261">RIGHT(N2754,LEN(N2754)-SEARCH("/",N2754,1))</f>
        <v>children's books</v>
      </c>
      <c r="S2754" s="10">
        <f t="shared" ref="S2754:S2817" si="262">(((J2754/60)/60)/24)+DATE(1970,1,1)+(-8/24)</f>
        <v>40855.431759259256</v>
      </c>
      <c r="T2754" s="10">
        <f t="shared" ref="T2754:T2817" si="263">(((I2754/60)/60)/24)+DATE(1970,1,1)+(-8/24)</f>
        <v>40895.431759259256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si="262"/>
        <v>41117.567395833328</v>
      </c>
      <c r="T2755" s="10">
        <f t="shared" si="263"/>
        <v>41147.567395833328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str">
        <f t="shared" si="259"/>
        <v/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0">
        <f t="shared" si="263"/>
        <v>41893.302673611113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0">
        <f t="shared" si="263"/>
        <v>41650.567141203705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str">
        <f t="shared" si="259"/>
        <v/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str">
        <f t="shared" si="259"/>
        <v/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0">
        <f t="shared" si="263"/>
        <v>40766.334699074068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0">
        <f t="shared" si="263"/>
        <v>41795.492939814809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str">
        <f t="shared" si="259"/>
        <v/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str">
        <f t="shared" si="259"/>
        <v/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str">
        <f t="shared" si="259"/>
        <v/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0">
        <f t="shared" si="263"/>
        <v>42580.368553240733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IFERROR(E2818/L2818,"")</f>
        <v>25.130177514792898</v>
      </c>
      <c r="Q2818" t="str">
        <f t="shared" ref="Q2818:Q2881" si="266">LEFT(N2818,SEARCH("/",N2818,1)-1)</f>
        <v>theater</v>
      </c>
      <c r="R2818" t="str">
        <f t="shared" ref="R2818:R2881" si="267">RIGHT(N2818,LEN(N2818)-SEARCH("/",N2818,1))</f>
        <v>plays</v>
      </c>
      <c r="S2818" s="10">
        <f t="shared" ref="S2818:S2881" si="268">(((J2818/60)/60)/24)+DATE(1970,1,1)+(-8/24)</f>
        <v>42188.134166666663</v>
      </c>
      <c r="T2818" s="10">
        <f t="shared" ref="T2818:T2881" si="269">(((I2818/60)/60)/24)+DATE(1970,1,1)+(-8/24)</f>
        <v>42218.333333333336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si="268"/>
        <v>42023.30164351852</v>
      </c>
      <c r="T2819" s="10">
        <f t="shared" si="269"/>
        <v>42063.30164351852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0">
        <f t="shared" si="269"/>
        <v>42351.447881944441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str">
        <f t="shared" si="265"/>
        <v/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0">
        <f t="shared" si="269"/>
        <v>41811.125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str">
        <f t="shared" si="265"/>
        <v/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str">
        <f t="shared" si="265"/>
        <v/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str">
        <f t="shared" si="265"/>
        <v/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str">
        <f t="shared" si="265"/>
        <v/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str">
        <f t="shared" si="265"/>
        <v/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str">
        <f t="shared" si="265"/>
        <v/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0">
        <f t="shared" si="269"/>
        <v>42540.467314814807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str">
        <f t="shared" si="265"/>
        <v/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str">
        <f t="shared" si="265"/>
        <v/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str">
        <f t="shared" si="265"/>
        <v/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0">
        <f t="shared" si="269"/>
        <v>42704.374999999993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IFERROR(E2882/L2882,"")</f>
        <v>96.551724137931032</v>
      </c>
      <c r="Q2882" t="str">
        <f t="shared" ref="Q2882:Q2945" si="272">LEFT(N2882,SEARCH("/",N2882,1)-1)</f>
        <v>theater</v>
      </c>
      <c r="R2882" t="str">
        <f t="shared" ref="R2882:R2945" si="273">RIGHT(N2882,LEN(N2882)-SEARCH("/",N2882,1))</f>
        <v>plays</v>
      </c>
      <c r="S2882" s="10">
        <f t="shared" ref="S2882:S2945" si="274">(((J2882/60)/60)/24)+DATE(1970,1,1)+(-8/24)</f>
        <v>42192.57236111111</v>
      </c>
      <c r="T2882" s="10">
        <f t="shared" ref="T2882:T2945" si="275">(((I2882/60)/60)/24)+DATE(1970,1,1)+(-8/24)</f>
        <v>42236.378472222219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str">
        <f t="shared" si="271"/>
        <v/>
      </c>
      <c r="Q2883" t="str">
        <f t="shared" si="272"/>
        <v>theater</v>
      </c>
      <c r="R2883" t="str">
        <f t="shared" si="273"/>
        <v>plays</v>
      </c>
      <c r="S2883" s="10">
        <f t="shared" si="274"/>
        <v>41916.264305555553</v>
      </c>
      <c r="T2883" s="10">
        <f t="shared" si="275"/>
        <v>41976.305972222217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str">
        <f t="shared" si="271"/>
        <v/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str">
        <f t="shared" si="271"/>
        <v/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str">
        <f t="shared" si="271"/>
        <v/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0">
        <f t="shared" si="275"/>
        <v>42504.544409722213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0">
        <f t="shared" si="275"/>
        <v>42529.398368055547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0">
        <f t="shared" si="275"/>
        <v>41893.250787037032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str">
        <f t="shared" si="271"/>
        <v/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IFERROR(E2946/L2946,"")</f>
        <v>100</v>
      </c>
      <c r="Q2946" t="str">
        <f t="shared" ref="Q2946:Q3009" si="278">LEFT(N2946,SEARCH("/",N2946,1)-1)</f>
        <v>theater</v>
      </c>
      <c r="R2946" t="str">
        <f t="shared" ref="R2946:R3009" si="279">RIGHT(N2946,LEN(N2946)-SEARCH("/",N2946,1))</f>
        <v>spaces</v>
      </c>
      <c r="S2946" s="10">
        <f t="shared" ref="S2946:S3009" si="280">(((J2946/60)/60)/24)+DATE(1970,1,1)+(-8/24)</f>
        <v>42132.580995370365</v>
      </c>
      <c r="T2946" s="10">
        <f t="shared" ref="T2946:T3009" si="281">(((I2946/60)/60)/24)+DATE(1970,1,1)+(-8/24)</f>
        <v>42162.580995370365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str">
        <f t="shared" si="277"/>
        <v/>
      </c>
      <c r="Q2947" t="str">
        <f t="shared" si="278"/>
        <v>theater</v>
      </c>
      <c r="R2947" t="str">
        <f t="shared" si="279"/>
        <v>spaces</v>
      </c>
      <c r="S2947" s="10">
        <f t="shared" si="280"/>
        <v>42117.806250000001</v>
      </c>
      <c r="T2947" s="10">
        <f t="shared" si="281"/>
        <v>42147.806250000001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str">
        <f t="shared" si="277"/>
        <v/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str">
        <f t="shared" si="277"/>
        <v/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str">
        <f t="shared" si="277"/>
        <v/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str">
        <f t="shared" si="277"/>
        <v/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str">
        <f t="shared" si="277"/>
        <v/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0">
        <f t="shared" si="281"/>
        <v>42673.833333333336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0">
        <f t="shared" si="281"/>
        <v>42541.028715277782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0">
        <f t="shared" si="281"/>
        <v>42150.57916666667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0">
        <f t="shared" si="281"/>
        <v>41987.423506944448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IFERROR(E3010/L3010,"")</f>
        <v>116.73076923076923</v>
      </c>
      <c r="Q3010" t="str">
        <f t="shared" ref="Q3010:Q3073" si="284">LEFT(N3010,SEARCH("/",N3010,1)-1)</f>
        <v>theater</v>
      </c>
      <c r="R3010" t="str">
        <f t="shared" ref="R3010:R3073" si="285">RIGHT(N3010,LEN(N3010)-SEARCH("/",N3010,1))</f>
        <v>spaces</v>
      </c>
      <c r="S3010" s="10">
        <f t="shared" ref="S3010:S3073" si="286">(((J3010/60)/60)/24)+DATE(1970,1,1)+(-8/24)</f>
        <v>42359.878692129627</v>
      </c>
      <c r="T3010" s="10">
        <f t="shared" ref="T3010:T3073" si="287">(((I3010/60)/60)/24)+DATE(1970,1,1)+(-8/24)</f>
        <v>42389.878692129627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0">
        <f t="shared" si="286"/>
        <v>41939.236574074072</v>
      </c>
      <c r="T3011" s="10">
        <f t="shared" si="287"/>
        <v>41969.278240740743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0">
        <f t="shared" si="287"/>
        <v>41947.875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0">
        <f t="shared" si="287"/>
        <v>42205.583333333336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0">
        <f t="shared" si="287"/>
        <v>42166.34243055556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0">
        <f t="shared" si="287"/>
        <v>42004.556944444441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0">
        <f t="shared" si="287"/>
        <v>42774.082696759251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str">
        <f t="shared" si="283"/>
        <v/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str">
        <f t="shared" si="283"/>
        <v/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str">
        <f t="shared" si="283"/>
        <v/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str">
        <f t="shared" si="283"/>
        <v/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0">
        <f t="shared" si="287"/>
        <v>42665.589560185181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IFERROR(E3074/L3074,"")</f>
        <v>1</v>
      </c>
      <c r="Q3074" t="str">
        <f t="shared" ref="Q3074:Q3137" si="290">LEFT(N3074,SEARCH("/",N3074,1)-1)</f>
        <v>theater</v>
      </c>
      <c r="R3074" t="str">
        <f t="shared" ref="R3074:R3137" si="291">RIGHT(N3074,LEN(N3074)-SEARCH("/",N3074,1))</f>
        <v>spaces</v>
      </c>
      <c r="S3074" s="10">
        <f t="shared" ref="S3074:S3137" si="292">(((J3074/60)/60)/24)+DATE(1970,1,1)+(-8/24)</f>
        <v>42658.357199074067</v>
      </c>
      <c r="T3074" s="10">
        <f t="shared" ref="T3074:T3137" si="293">(((I3074/60)/60)/24)+DATE(1970,1,1)+(-8/24)</f>
        <v>42672.740277777775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si="292"/>
        <v>42111.350694444445</v>
      </c>
      <c r="T3075" s="10">
        <f t="shared" si="293"/>
        <v>42169.47152777778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0">
        <f t="shared" si="293"/>
        <v>42439.237951388881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0">
        <f t="shared" si="293"/>
        <v>42600.768981481473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str">
        <f t="shared" si="289"/>
        <v/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0">
        <f t="shared" si="293"/>
        <v>42276.550451388881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0">
        <f t="shared" si="293"/>
        <v>41790.832638888889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0">
        <f t="shared" si="293"/>
        <v>42263.583333333336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0">
        <f t="shared" si="293"/>
        <v>42135.480914351843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0">
        <f t="shared" si="293"/>
        <v>41916.26180555555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str">
        <f t="shared" si="289"/>
        <v/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0">
        <f t="shared" si="293"/>
        <v>42517.216666666667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0">
        <f t="shared" si="293"/>
        <v>42495.567083333335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str">
        <f t="shared" si="289"/>
        <v/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0">
        <f t="shared" si="293"/>
        <v>42456.643078703702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str">
        <f t="shared" si="289"/>
        <v/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0">
        <f t="shared" si="293"/>
        <v>42821.345127314817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IFERROR(E3138/L3138,"")</f>
        <v>29.045454545454547</v>
      </c>
      <c r="Q3138" t="str">
        <f t="shared" ref="Q3138:Q3201" si="296">LEFT(N3138,SEARCH("/",N3138,1)-1)</f>
        <v>theater</v>
      </c>
      <c r="R3138" t="str">
        <f t="shared" ref="R3138:R3201" si="297">RIGHT(N3138,LEN(N3138)-SEARCH("/",N3138,1))</f>
        <v>plays</v>
      </c>
      <c r="S3138" s="10">
        <f t="shared" ref="S3138:S3201" si="298">(((J3138/60)/60)/24)+DATE(1970,1,1)+(-8/24)</f>
        <v>42789.12909722222</v>
      </c>
      <c r="T3138" s="10">
        <f t="shared" ref="T3138:T3201" si="299">(((I3138/60)/60)/24)+DATE(1970,1,1)+(-8/24)</f>
        <v>42825.624305555553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0">
        <f t="shared" si="298"/>
        <v>42807.551724537036</v>
      </c>
      <c r="T3139" s="10">
        <f t="shared" si="299"/>
        <v>42858.466666666667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str">
        <f t="shared" si="295"/>
        <v/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str">
        <f t="shared" si="295"/>
        <v/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str">
        <f t="shared" si="295"/>
        <v/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0">
        <f t="shared" si="299"/>
        <v>41949.677719907406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0">
        <f t="shared" si="299"/>
        <v>41477.506388888884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0">
        <f t="shared" si="299"/>
        <v>41799.472395833334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0">
        <f t="shared" si="299"/>
        <v>41908.545046296291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str">
        <f t="shared" si="295"/>
        <v/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str">
        <f t="shared" si="295"/>
        <v/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0">
        <f t="shared" si="299"/>
        <v>41888.541666666664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IFERROR(E3202/L3202,"")</f>
        <v>1</v>
      </c>
      <c r="Q3202" t="str">
        <f t="shared" ref="Q3202:Q3265" si="302">LEFT(N3202,SEARCH("/",N3202,1)-1)</f>
        <v>theater</v>
      </c>
      <c r="R3202" t="str">
        <f t="shared" ref="R3202:R3265" si="303">RIGHT(N3202,LEN(N3202)-SEARCH("/",N3202,1))</f>
        <v>musical</v>
      </c>
      <c r="S3202" s="10">
        <f t="shared" ref="S3202:S3265" si="304">(((J3202/60)/60)/24)+DATE(1970,1,1)+(-8/24)</f>
        <v>42459.987280092588</v>
      </c>
      <c r="T3202" s="10">
        <f t="shared" ref="T3202:T3265" si="305">(((I3202/60)/60)/24)+DATE(1970,1,1)+(-8/24)</f>
        <v>42489.898611111108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0">
        <f t="shared" si="304"/>
        <v>41861.433761574073</v>
      </c>
      <c r="T3203" s="10">
        <f t="shared" si="305"/>
        <v>41882.433761574073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str">
        <f t="shared" si="301"/>
        <v/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str">
        <f t="shared" si="301"/>
        <v/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0">
        <f t="shared" si="305"/>
        <v>41810.625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0">
        <f t="shared" si="305"/>
        <v>41865.75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0">
        <f t="shared" si="305"/>
        <v>42236.50203703704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0">
        <f t="shared" si="305"/>
        <v>41912.832638888889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IFERROR(E3266/L3266,"")</f>
        <v>52.551020408163268</v>
      </c>
      <c r="Q3266" t="str">
        <f t="shared" ref="Q3266:Q3329" si="308">LEFT(N3266,SEARCH("/",N3266,1)-1)</f>
        <v>theater</v>
      </c>
      <c r="R3266" t="str">
        <f t="shared" ref="R3266:R3329" si="309">RIGHT(N3266,LEN(N3266)-SEARCH("/",N3266,1))</f>
        <v>plays</v>
      </c>
      <c r="S3266" s="10">
        <f t="shared" ref="S3266:S3329" si="310">(((J3266/60)/60)/24)+DATE(1970,1,1)+(-8/24)</f>
        <v>42016.466874999998</v>
      </c>
      <c r="T3266" s="10">
        <f t="shared" ref="T3266:T3329" si="311">(((I3266/60)/60)/24)+DATE(1970,1,1)+(-8/24)</f>
        <v>42032.583333333336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si="310"/>
        <v>42311.378645833327</v>
      </c>
      <c r="T3267" s="10">
        <f t="shared" si="311"/>
        <v>42341.374999999993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0">
        <f t="shared" si="311"/>
        <v>42167.541666666664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0">
        <f t="shared" si="311"/>
        <v>42171.124999999993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0">
        <f t="shared" si="311"/>
        <v>41961.391273148147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0">
        <f t="shared" si="311"/>
        <v>42460.727534722224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0">
        <f t="shared" si="311"/>
        <v>42582.957638888889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0">
        <f t="shared" si="311"/>
        <v>42495.970381944448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0">
        <f t="shared" si="311"/>
        <v>42528.706296296288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IFERROR(E3330/L3330,"")</f>
        <v>292.77777777777777</v>
      </c>
      <c r="Q3330" t="str">
        <f t="shared" ref="Q3330:Q3393" si="314">LEFT(N3330,SEARCH("/",N3330,1)-1)</f>
        <v>theater</v>
      </c>
      <c r="R3330" t="str">
        <f t="shared" ref="R3330:R3393" si="315">RIGHT(N3330,LEN(N3330)-SEARCH("/",N3330,1))</f>
        <v>plays</v>
      </c>
      <c r="S3330" s="10">
        <f t="shared" ref="S3330:S3393" si="316">(((J3330/60)/60)/24)+DATE(1970,1,1)+(-8/24)</f>
        <v>41822.241701388884</v>
      </c>
      <c r="T3330" s="10">
        <f t="shared" ref="T3330:T3393" si="317">(((I3330/60)/60)/24)+DATE(1970,1,1)+(-8/24)</f>
        <v>41824.708333333328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si="316"/>
        <v>41836.989675925921</v>
      </c>
      <c r="T3331" s="10">
        <f t="shared" si="317"/>
        <v>41847.625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0">
        <f t="shared" si="317"/>
        <v>42465.023680555554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0">
        <f t="shared" si="317"/>
        <v>42094.874305555553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0">
        <f t="shared" si="317"/>
        <v>42350.768425925926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0">
        <f t="shared" si="317"/>
        <v>42083.37222222222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0">
        <f t="shared" si="317"/>
        <v>41972.661782407398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0">
        <f t="shared" si="317"/>
        <v>41987.429259259261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0">
        <f t="shared" si="317"/>
        <v>41830.44149305555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IFERROR(E3394/L3394,"")</f>
        <v>41.666666666666664</v>
      </c>
      <c r="Q3394" t="str">
        <f t="shared" ref="Q3394:Q3457" si="320">LEFT(N3394,SEARCH("/",N3394,1)-1)</f>
        <v>theater</v>
      </c>
      <c r="R3394" t="str">
        <f t="shared" ref="R3394:R3457" si="321">RIGHT(N3394,LEN(N3394)-SEARCH("/",N3394,1))</f>
        <v>plays</v>
      </c>
      <c r="S3394" s="10">
        <f t="shared" ref="S3394:S3457" si="322">(((J3394/60)/60)/24)+DATE(1970,1,1)+(-8/24)</f>
        <v>42446.51221064815</v>
      </c>
      <c r="T3394" s="10">
        <f t="shared" ref="T3394:T3457" si="323">(((I3394/60)/60)/24)+DATE(1970,1,1)+(-8/24)</f>
        <v>42496.51221064815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si="322"/>
        <v>41923.588310185187</v>
      </c>
      <c r="T3395" s="10">
        <f t="shared" si="323"/>
        <v>41948.698611111111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0">
        <f t="shared" si="323"/>
        <v>42154.423611111109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0">
        <f t="shared" si="323"/>
        <v>41790.832638888889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0">
        <f t="shared" si="323"/>
        <v>41964.374999999993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0">
        <f t="shared" si="323"/>
        <v>42582.540277777771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0">
        <f t="shared" si="323"/>
        <v>41806.791666666664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0">
        <f t="shared" si="323"/>
        <v>41830.047094907408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0">
        <f t="shared" si="323"/>
        <v>42126.541666666664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0">
        <f t="shared" si="323"/>
        <v>42154.50777777777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IFERROR(E3458/L3458,"")</f>
        <v>358.6875</v>
      </c>
      <c r="Q3458" t="str">
        <f t="shared" ref="Q3458:Q3521" si="326">LEFT(N3458,SEARCH("/",N3458,1)-1)</f>
        <v>theater</v>
      </c>
      <c r="R3458" t="str">
        <f t="shared" ref="R3458:R3521" si="327">RIGHT(N3458,LEN(N3458)-SEARCH("/",N3458,1))</f>
        <v>plays</v>
      </c>
      <c r="S3458" s="10">
        <f t="shared" ref="S3458:S3521" si="328">(((J3458/60)/60)/24)+DATE(1970,1,1)+(-8/24)</f>
        <v>41820.872303240736</v>
      </c>
      <c r="T3458" s="10">
        <f t="shared" ref="T3458:T3521" si="329">(((I3458/60)/60)/24)+DATE(1970,1,1)+(-8/24)</f>
        <v>41851.957638888889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si="328"/>
        <v>42016.373344907406</v>
      </c>
      <c r="T3459" s="10">
        <f t="shared" si="329"/>
        <v>42046.915972222218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0">
        <f t="shared" si="329"/>
        <v>41866.193888888884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0">
        <f t="shared" si="329"/>
        <v>42633.791666666664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0">
        <f t="shared" si="329"/>
        <v>41882.5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0">
        <f t="shared" si="329"/>
        <v>42079.541666666664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0">
        <f t="shared" si="329"/>
        <v>41811.521759259253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0">
        <f t="shared" si="329"/>
        <v>42005.914212962954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0">
        <f t="shared" si="329"/>
        <v>41944.387499999997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0">
        <f t="shared" si="329"/>
        <v>42523.583333333336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0">
        <f t="shared" si="329"/>
        <v>42435.874305555553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0">
        <f t="shared" si="329"/>
        <v>41824.125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IFERROR(E3522/L3522,"")</f>
        <v>95.952380952380949</v>
      </c>
      <c r="Q3522" t="str">
        <f t="shared" ref="Q3522:Q3585" si="332">LEFT(N3522,SEARCH("/",N3522,1)-1)</f>
        <v>theater</v>
      </c>
      <c r="R3522" t="str">
        <f t="shared" ref="R3522:R3585" si="333">RIGHT(N3522,LEN(N3522)-SEARCH("/",N3522,1))</f>
        <v>plays</v>
      </c>
      <c r="S3522" s="10">
        <f t="shared" ref="S3522:S3585" si="334">(((J3522/60)/60)/24)+DATE(1970,1,1)+(-8/24)</f>
        <v>42227.490879629629</v>
      </c>
      <c r="T3522" s="10">
        <f t="shared" ref="T3522:T3585" si="335">(((I3522/60)/60)/24)+DATE(1970,1,1)+(-8/24)</f>
        <v>42253.240972222215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si="334"/>
        <v>41881.028009259258</v>
      </c>
      <c r="T3523" s="10">
        <f t="shared" si="335"/>
        <v>41911.028009259258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0">
        <f t="shared" si="335"/>
        <v>42279.416666666664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0">
        <f t="shared" si="335"/>
        <v>41959.999305555553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0">
        <f t="shared" si="335"/>
        <v>42150.781249999993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0">
        <f t="shared" si="335"/>
        <v>42282.333333333336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0">
        <f t="shared" si="335"/>
        <v>42003.958333333336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0">
        <f t="shared" si="335"/>
        <v>41956.651018518511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IFERROR(E3586/L3586,"")</f>
        <v>30.9375</v>
      </c>
      <c r="Q3586" t="str">
        <f t="shared" ref="Q3586:Q3649" si="338">LEFT(N3586,SEARCH("/",N3586,1)-1)</f>
        <v>theater</v>
      </c>
      <c r="R3586" t="str">
        <f t="shared" ref="R3586:R3649" si="339">RIGHT(N3586,LEN(N3586)-SEARCH("/",N3586,1))</f>
        <v>plays</v>
      </c>
      <c r="S3586" s="10">
        <f t="shared" ref="S3586:S3649" si="340">(((J3586/60)/60)/24)+DATE(1970,1,1)+(-8/24)</f>
        <v>42167.983148148145</v>
      </c>
      <c r="T3586" s="10">
        <f t="shared" ref="T3586:T3649" si="341">(((I3586/60)/60)/24)+DATE(1970,1,1)+(-8/24)</f>
        <v>42197.983148148145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si="340"/>
        <v>41964.382986111108</v>
      </c>
      <c r="T3587" s="10">
        <f t="shared" si="341"/>
        <v>41994.382986111108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0">
        <f t="shared" si="341"/>
        <v>42538.249999999993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0">
        <f t="shared" si="341"/>
        <v>42459.616724537038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0">
        <f t="shared" si="341"/>
        <v>41799.393645833334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0">
        <f t="shared" si="341"/>
        <v>42693.583333333336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0">
        <f t="shared" si="341"/>
        <v>42605.440856481473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str">
        <f t="shared" si="337"/>
        <v/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str">
        <f t="shared" si="337"/>
        <v/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0">
        <f t="shared" si="341"/>
        <v>42261.361446759263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str">
        <f t="shared" si="337"/>
        <v/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0">
        <f t="shared" si="341"/>
        <v>41916.875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str">
        <f t="shared" si="337"/>
        <v/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IFERROR(E3650/L3650,"")</f>
        <v>550.04109589041093</v>
      </c>
      <c r="Q3650" t="str">
        <f t="shared" ref="Q3650:Q3713" si="344">LEFT(N3650,SEARCH("/",N3650,1)-1)</f>
        <v>theater</v>
      </c>
      <c r="R3650" t="str">
        <f t="shared" ref="R3650:R3713" si="345">RIGHT(N3650,LEN(N3650)-SEARCH("/",N3650,1))</f>
        <v>plays</v>
      </c>
      <c r="S3650" s="10">
        <f t="shared" ref="S3650:S3713" si="346">(((J3650/60)/60)/24)+DATE(1970,1,1)+(-8/24)</f>
        <v>41886.958854166667</v>
      </c>
      <c r="T3650" s="10">
        <f t="shared" ref="T3650:T3713" si="347">(((I3650/60)/60)/24)+DATE(1970,1,1)+(-8/24)</f>
        <v>41916.958854166667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0">
        <f t="shared" si="346"/>
        <v>41780.379560185182</v>
      </c>
      <c r="T3651" s="10">
        <f t="shared" si="347"/>
        <v>41806.379560185182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0">
        <f t="shared" si="347"/>
        <v>42767.624305555553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0">
        <f t="shared" si="347"/>
        <v>42522.570833333331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0">
        <f t="shared" si="347"/>
        <v>42203.636793981481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0">
        <f t="shared" si="347"/>
        <v>41822.832638888889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0">
        <f t="shared" si="347"/>
        <v>42648.120763888881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0">
        <f t="shared" si="347"/>
        <v>41970.306516203702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0">
        <f t="shared" si="347"/>
        <v>41823.808865740735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IFERROR(E3714/L3714,"")</f>
        <v>110.86538461538461</v>
      </c>
      <c r="Q3714" t="str">
        <f t="shared" ref="Q3714:Q3777" si="350">LEFT(N3714,SEARCH("/",N3714,1)-1)</f>
        <v>theater</v>
      </c>
      <c r="R3714" t="str">
        <f t="shared" ref="R3714:R3777" si="351">RIGHT(N3714,LEN(N3714)-SEARCH("/",N3714,1))</f>
        <v>plays</v>
      </c>
      <c r="S3714" s="10">
        <f t="shared" ref="S3714:S3777" si="352">(((J3714/60)/60)/24)+DATE(1970,1,1)+(-8/24)</f>
        <v>42133.838738425926</v>
      </c>
      <c r="T3714" s="10">
        <f t="shared" ref="T3714:T3777" si="353">(((I3714/60)/60)/24)+DATE(1970,1,1)+(-8/24)</f>
        <v>42154.957638888889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si="352"/>
        <v>42505.404699074068</v>
      </c>
      <c r="T3715" s="10">
        <f t="shared" si="353"/>
        <v>42525.404699074068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0">
        <f t="shared" si="353"/>
        <v>42149.832638888889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0">
        <f t="shared" si="353"/>
        <v>41973.461365740739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0">
        <f t="shared" si="353"/>
        <v>42494.624999999993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0">
        <f t="shared" si="353"/>
        <v>42489.541666666664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str">
        <f t="shared" si="349"/>
        <v/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str">
        <f t="shared" si="349"/>
        <v/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str">
        <f t="shared" si="349"/>
        <v/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str">
        <f t="shared" si="349"/>
        <v/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0">
        <f t="shared" si="353"/>
        <v>41861.364606481482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0">
        <f t="shared" si="353"/>
        <v>41777.875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0">
        <f t="shared" si="353"/>
        <v>42688.755555555552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IFERROR(E3778/L3778,"")</f>
        <v>90.819148936170208</v>
      </c>
      <c r="Q3778" t="str">
        <f t="shared" ref="Q3778:Q3841" si="356">LEFT(N3778,SEARCH("/",N3778,1)-1)</f>
        <v>theater</v>
      </c>
      <c r="R3778" t="str">
        <f t="shared" ref="R3778:R3841" si="357">RIGHT(N3778,LEN(N3778)-SEARCH("/",N3778,1))</f>
        <v>musical</v>
      </c>
      <c r="S3778" s="10">
        <f t="shared" ref="S3778:S3841" si="358">(((J3778/60)/60)/24)+DATE(1970,1,1)+(-8/24)</f>
        <v>41814.034467592588</v>
      </c>
      <c r="T3778" s="10">
        <f t="shared" ref="T3778:T3841" si="359">(((I3778/60)/60)/24)+DATE(1970,1,1)+(-8/24)</f>
        <v>41851.708333333328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si="358"/>
        <v>41886.778020833335</v>
      </c>
      <c r="T3779" s="10">
        <f t="shared" si="359"/>
        <v>41908.833333333328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0">
        <f t="shared" si="359"/>
        <v>42575.624999999993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str">
        <f t="shared" si="355"/>
        <v/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str">
        <f t="shared" si="355"/>
        <v/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0">
        <f t="shared" si="359"/>
        <v>41861.389444444445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str">
        <f t="shared" si="355"/>
        <v/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str">
        <f t="shared" si="355"/>
        <v/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0">
        <f t="shared" si="359"/>
        <v>41974.464583333327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0">
        <f t="shared" si="359"/>
        <v>42214.809305555551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IFERROR(E3842/L3842,"")</f>
        <v>21.666666666666668</v>
      </c>
      <c r="Q3842" t="str">
        <f t="shared" ref="Q3842:Q3905" si="362">LEFT(N3842,SEARCH("/",N3842,1)-1)</f>
        <v>theater</v>
      </c>
      <c r="R3842" t="str">
        <f t="shared" ref="R3842:R3905" si="363">RIGHT(N3842,LEN(N3842)-SEARCH("/",N3842,1))</f>
        <v>plays</v>
      </c>
      <c r="S3842" s="10">
        <f t="shared" ref="S3842:S3905" si="364">(((J3842/60)/60)/24)+DATE(1970,1,1)+(-8/24)</f>
        <v>42432.368391203701</v>
      </c>
      <c r="T3842" s="10">
        <f t="shared" ref="T3842:T3905" si="365">(((I3842/60)/60)/24)+DATE(1970,1,1)+(-8/24)</f>
        <v>42457.32672453703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si="364"/>
        <v>41780.45239583333</v>
      </c>
      <c r="T3843" s="10">
        <f t="shared" si="365"/>
        <v>41840.45239583333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0">
        <f t="shared" si="365"/>
        <v>42278.293680555551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0">
        <f t="shared" si="365"/>
        <v>42146.541666666664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0">
        <f t="shared" si="365"/>
        <v>41863.327662037031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str">
        <f t="shared" si="361"/>
        <v/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0">
        <f t="shared" si="365"/>
        <v>41890.326446759253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0">
        <f t="shared" si="365"/>
        <v>41822.838865740734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str">
        <f t="shared" si="361"/>
        <v/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str">
        <f t="shared" si="361"/>
        <v/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str">
        <f t="shared" si="361"/>
        <v/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str">
        <f t="shared" si="361"/>
        <v/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str">
        <f t="shared" si="361"/>
        <v/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str">
        <f t="shared" si="361"/>
        <v/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str">
        <f t="shared" si="361"/>
        <v/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str">
        <f t="shared" si="361"/>
        <v/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str">
        <f t="shared" si="361"/>
        <v/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str">
        <f t="shared" si="361"/>
        <v/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str">
        <f t="shared" si="361"/>
        <v/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0">
        <f t="shared" si="365"/>
        <v>41874.958333333328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0">
        <f t="shared" si="365"/>
        <v>41863.441678240735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0">
        <f t="shared" si="365"/>
        <v>42357.493043981485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str">
        <f t="shared" si="361"/>
        <v/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IFERROR(E3906/L3906,"")</f>
        <v>1.5</v>
      </c>
      <c r="Q3906" t="str">
        <f t="shared" ref="Q3906:Q3969" si="368">LEFT(N3906,SEARCH("/",N3906,1)-1)</f>
        <v>theater</v>
      </c>
      <c r="R3906" t="str">
        <f t="shared" ref="R3906:R3969" si="369">RIGHT(N3906,LEN(N3906)-SEARCH("/",N3906,1))</f>
        <v>plays</v>
      </c>
      <c r="S3906" s="10">
        <f t="shared" ref="S3906:S3969" si="370">(((J3906/60)/60)/24)+DATE(1970,1,1)+(-8/24)</f>
        <v>42094.895833333336</v>
      </c>
      <c r="T3906" s="10">
        <f t="shared" ref="T3906:T3969" si="371">(((I3906/60)/60)/24)+DATE(1970,1,1)+(-8/24)</f>
        <v>42108.87777777778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si="370"/>
        <v>42124.290543981479</v>
      </c>
      <c r="T3907" s="10">
        <f t="shared" si="371"/>
        <v>42166.624999999993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0">
        <f t="shared" si="371"/>
        <v>42134.624305555553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str">
        <f t="shared" si="367"/>
        <v/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str">
        <f t="shared" si="367"/>
        <v/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str">
        <f t="shared" si="367"/>
        <v/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str">
        <f t="shared" si="367"/>
        <v/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0">
        <f t="shared" si="371"/>
        <v>42281.323449074065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str">
        <f t="shared" si="367"/>
        <v/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0">
        <f t="shared" si="371"/>
        <v>42182.572384259263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str">
        <f t="shared" si="367"/>
        <v/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str">
        <f t="shared" si="367"/>
        <v/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str">
        <f t="shared" si="367"/>
        <v/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0">
        <f t="shared" si="371"/>
        <v>41888.992164351846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str">
        <f t="shared" si="367"/>
        <v/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str">
        <f t="shared" si="367"/>
        <v/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str">
        <f t="shared" si="367"/>
        <v/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0">
        <f t="shared" si="371"/>
        <v>42559.642986111103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0">
        <f t="shared" si="371"/>
        <v>41853.25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str">
        <f t="shared" si="367"/>
        <v/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IFERROR(E3970/L3970,"")</f>
        <v>47.909090909090907</v>
      </c>
      <c r="Q3970" t="str">
        <f t="shared" ref="Q3970:Q4033" si="374">LEFT(N3970,SEARCH("/",N3970,1)-1)</f>
        <v>theater</v>
      </c>
      <c r="R3970" t="str">
        <f t="shared" ref="R3970:R4033" si="375">RIGHT(N3970,LEN(N3970)-SEARCH("/",N3970,1))</f>
        <v>plays</v>
      </c>
      <c r="S3970" s="10">
        <f t="shared" ref="S3970:S4033" si="376">(((J3970/60)/60)/24)+DATE(1970,1,1)+(-8/24)</f>
        <v>42452.48232638889</v>
      </c>
      <c r="T3970" s="10">
        <f t="shared" ref="T3970:T4033" si="377">(((I3970/60)/60)/24)+DATE(1970,1,1)+(-8/24)</f>
        <v>42512.48232638889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si="376"/>
        <v>42601.521365740737</v>
      </c>
      <c r="T3971" s="10">
        <f t="shared" si="377"/>
        <v>42610.829861111109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0">
        <f t="shared" si="377"/>
        <v>42477.530219907399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str">
        <f t="shared" si="373"/>
        <v/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0">
        <f t="shared" si="377"/>
        <v>41950.666666666664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str">
        <f t="shared" si="373"/>
        <v/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0">
        <f t="shared" si="377"/>
        <v>41963.336111111108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str">
        <f t="shared" si="373"/>
        <v/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str">
        <f t="shared" si="373"/>
        <v/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str">
        <f t="shared" si="373"/>
        <v/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0">
        <f t="shared" si="377"/>
        <v>42204.447488425918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0">
        <f t="shared" si="377"/>
        <v>42035.787499999999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str">
        <f t="shared" si="373"/>
        <v/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0">
        <f t="shared" si="377"/>
        <v>42453.624571759261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str">
        <f t="shared" si="373"/>
        <v/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str">
        <f t="shared" si="373"/>
        <v/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0">
        <f t="shared" si="377"/>
        <v>42351.691782407412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str">
        <f t="shared" si="373"/>
        <v/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IFERROR(E4034/L4034,"")</f>
        <v>59</v>
      </c>
      <c r="Q4034" t="str">
        <f t="shared" ref="Q4034:Q4097" si="380">LEFT(N4034,SEARCH("/",N4034,1)-1)</f>
        <v>theater</v>
      </c>
      <c r="R4034" t="str">
        <f t="shared" ref="R4034:R4097" si="381">RIGHT(N4034,LEN(N4034)-SEARCH("/",N4034,1))</f>
        <v>plays</v>
      </c>
      <c r="S4034" s="10">
        <f t="shared" ref="S4034:S4097" si="382">(((J4034/60)/60)/24)+DATE(1970,1,1)+(-8/24)</f>
        <v>42293.47587962963</v>
      </c>
      <c r="T4034" s="10">
        <f t="shared" ref="T4034:T4097" si="383">(((I4034/60)/60)/24)+DATE(1970,1,1)+(-8/24)</f>
        <v>42353.517546296294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si="382"/>
        <v>42613.93546296296</v>
      </c>
      <c r="T4035" s="10">
        <f t="shared" si="383"/>
        <v>42645.041666666664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0">
        <f t="shared" si="383"/>
        <v>41933.549618055549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0">
        <f t="shared" si="383"/>
        <v>41821.604166666664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0">
        <f t="shared" si="383"/>
        <v>42514.267361111109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0">
        <f t="shared" si="383"/>
        <v>41929.46539351852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str">
        <f t="shared" si="379"/>
        <v/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str">
        <f t="shared" si="379"/>
        <v/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0">
        <f t="shared" si="383"/>
        <v>41767.953472222223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str">
        <f t="shared" si="379"/>
        <v/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  <c r="T4058" s="10">
        <f t="shared" si="383"/>
        <v>42554.499305555553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str">
        <f t="shared" si="379"/>
        <v/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str">
        <f t="shared" si="379"/>
        <v/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  <c r="T4075" s="10">
        <f t="shared" si="383"/>
        <v>42132.833333333336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str">
        <f t="shared" si="379"/>
        <v/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  <c r="T4078" s="10">
        <f t="shared" si="383"/>
        <v>41933.493749999994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str">
        <f t="shared" si="379"/>
        <v/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str">
        <f t="shared" si="379"/>
        <v/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str">
        <f t="shared" si="379"/>
        <v/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IFERROR(E4098/L4098,"")</f>
        <v>80</v>
      </c>
      <c r="Q4098" t="str">
        <f t="shared" ref="Q4098:Q4115" si="386">LEFT(N4098,SEARCH("/",N4098,1)-1)</f>
        <v>theater</v>
      </c>
      <c r="R4098" t="str">
        <f t="shared" ref="R4098:R4115" si="387">RIGHT(N4098,LEN(N4098)-SEARCH("/",N4098,1))</f>
        <v>plays</v>
      </c>
      <c r="S4098" s="10">
        <f t="shared" ref="S4098:S4115" si="388">(((J4098/60)/60)/24)+DATE(1970,1,1)+(-8/24)</f>
        <v>42750.196979166663</v>
      </c>
      <c r="T4098" s="10">
        <f t="shared" ref="T4098:T4115" si="389">(((I4098/60)/60)/24)+DATE(1970,1,1)+(-8/24)</f>
        <v>42794.035416666658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str">
        <f t="shared" si="385"/>
        <v/>
      </c>
      <c r="Q4099" t="str">
        <f t="shared" si="386"/>
        <v>theater</v>
      </c>
      <c r="R4099" t="str">
        <f t="shared" si="387"/>
        <v>plays</v>
      </c>
      <c r="S4099" s="10">
        <f t="shared" si="388"/>
        <v>42344.491168981483</v>
      </c>
      <c r="T4099" s="10">
        <f t="shared" si="389"/>
        <v>42400.663194444445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str">
        <f t="shared" si="385"/>
        <v/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str">
        <f t="shared" si="385"/>
        <v/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str">
        <f t="shared" si="385"/>
        <v/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  <c r="T4110" s="10">
        <f t="shared" si="389"/>
        <v>42796.874999999993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str">
        <f t="shared" si="385"/>
        <v/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  <c r="T4112" s="10">
        <f t="shared" si="389"/>
        <v>42572.293414351843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autoFilter ref="A1:T4118" xr:uid="{8683A337-1038-4C2B-97C0-16932F06E375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percent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4FC34-59E5-4ED7-8FF3-BFDCF40C5A8C}">
  <dimension ref="A1:F14"/>
  <sheetViews>
    <sheetView workbookViewId="0">
      <selection activeCell="C12" sqref="C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8322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A4946-B00C-4BA3-A19F-364649C987E4}">
  <dimension ref="A1:F47"/>
  <sheetViews>
    <sheetView topLeftCell="A4" zoomScale="95" zoomScaleNormal="95" workbookViewId="0">
      <selection activeCell="F1" sqref="F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4" bestFit="1" customWidth="1"/>
    <col min="6" max="6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8322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8350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8351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8337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8326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8338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8352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8330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8356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8357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8340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8341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8362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8346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8353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8363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8343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8354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8331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8344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8327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8328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8332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8359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8364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8334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8329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8355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8345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01393-11F2-45C8-A1B6-72ECE7DD7016}">
  <dimension ref="A1:E18"/>
  <sheetViews>
    <sheetView workbookViewId="0">
      <selection activeCell="T18" sqref="T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0.88671875" customWidth="1"/>
  </cols>
  <sheetData>
    <row r="1" spans="1:5" x14ac:dyDescent="0.3">
      <c r="A1" s="7" t="s">
        <v>8308</v>
      </c>
      <c r="B1" t="s">
        <v>8310</v>
      </c>
    </row>
    <row r="2" spans="1:5" x14ac:dyDescent="0.3">
      <c r="A2" s="7" t="s">
        <v>8379</v>
      </c>
      <c r="B2" t="s">
        <v>8310</v>
      </c>
    </row>
    <row r="4" spans="1:5" x14ac:dyDescent="0.3">
      <c r="A4" s="7" t="s">
        <v>8323</v>
      </c>
      <c r="B4" s="7" t="s">
        <v>8322</v>
      </c>
    </row>
    <row r="5" spans="1:5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1" t="s">
        <v>8373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11" t="s">
        <v>8367</v>
      </c>
      <c r="B10" s="9">
        <v>232</v>
      </c>
      <c r="C10" s="9">
        <v>125</v>
      </c>
      <c r="D10" s="9">
        <v>27</v>
      </c>
      <c r="E10" s="9">
        <v>384</v>
      </c>
    </row>
    <row r="11" spans="1:5" x14ac:dyDescent="0.3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1" t="s">
        <v>8368</v>
      </c>
      <c r="B12" s="9">
        <v>191</v>
      </c>
      <c r="C12" s="9">
        <v>148</v>
      </c>
      <c r="D12" s="9">
        <v>43</v>
      </c>
      <c r="E12" s="9">
        <v>382</v>
      </c>
    </row>
    <row r="13" spans="1:5" x14ac:dyDescent="0.3">
      <c r="A13" s="11" t="s">
        <v>8369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3">
      <c r="A14" s="11" t="s">
        <v>8370</v>
      </c>
      <c r="B14" s="9">
        <v>149</v>
      </c>
      <c r="C14" s="9">
        <v>126</v>
      </c>
      <c r="D14" s="9">
        <v>24</v>
      </c>
      <c r="E14" s="9">
        <v>299</v>
      </c>
    </row>
    <row r="15" spans="1:5" x14ac:dyDescent="0.3">
      <c r="A15" s="11" t="s">
        <v>8371</v>
      </c>
      <c r="B15" s="9">
        <v>183</v>
      </c>
      <c r="C15" s="9">
        <v>151</v>
      </c>
      <c r="D15" s="9">
        <v>20</v>
      </c>
      <c r="E15" s="9">
        <v>354</v>
      </c>
    </row>
    <row r="16" spans="1:5" x14ac:dyDescent="0.3">
      <c r="A16" s="11" t="s">
        <v>8372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3">
      <c r="A17" s="11" t="s">
        <v>8378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3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1417-5B3D-4B56-85FC-B952A7BF1DD0}">
  <dimension ref="A1:H13"/>
  <sheetViews>
    <sheetView workbookViewId="0">
      <selection activeCell="H20" sqref="H20"/>
    </sheetView>
  </sheetViews>
  <sheetFormatPr defaultRowHeight="14.4" x14ac:dyDescent="0.3"/>
  <cols>
    <col min="1" max="1" width="26.5546875" bestFit="1" customWidth="1"/>
    <col min="2" max="8" width="19.5546875" customWidth="1"/>
    <col min="9" max="9" width="14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">
      <c r="A3" t="s">
        <v>8389</v>
      </c>
      <c r="B3">
        <f>COUNTIFS(Sheet1!$D$2:$D$4115,"&gt;=1000",Sheet1!$D$2:$D$4115,"&lt;5000",Sheet1!$F$2:$F$4115,"successful")</f>
        <v>932</v>
      </c>
      <c r="C3">
        <f>COUNTIFS(Sheet1!$D$2:$D$4115,"&gt;=1000",Sheet1!$D$2:$D$4115,"&lt;5000",Sheet1!$F$2:$F$4115,"failed")</f>
        <v>420</v>
      </c>
      <c r="D3">
        <f>COUNTIFS(Sheet1!$D$2:$D$4115,"&gt;=1000",Sheet1!$D$2:$D$4115,"&lt;5000",Sheet1!$F$2:$F$4115,"canceled")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">
      <c r="A4" t="s">
        <v>8390</v>
      </c>
      <c r="B4">
        <f>COUNTIFS(Sheet1!$D$2:$D$4115,"&gt;=5000",Sheet1!$D$2:$D$4115,"&lt;10000",Sheet1!$F$2:$F$4115,"successful")</f>
        <v>381</v>
      </c>
      <c r="C4">
        <f>COUNTIFS(Sheet1!$D$2:$D$4115,"&gt;=5000",Sheet1!$D$2:$D$4115,"&lt;10000",Sheet1!$F$2:$F$4115,"failed")</f>
        <v>283</v>
      </c>
      <c r="D4">
        <f>COUNTIFS(Sheet1!$D$2:$D$4115,"&gt;=5000",Sheet1!$D$2:$D$4115,"&lt;10000",Sheet1!$F$2:$F$4115,"canceled")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">
      <c r="A5" t="s">
        <v>8391</v>
      </c>
      <c r="B5">
        <f>COUNTIFS(Sheet1!$D$2:$D$4115,"&gt;=10000",Sheet1!$D$2:$D$4115,"&lt;15000",Sheet1!$F$2:$F$4115,"successful")</f>
        <v>168</v>
      </c>
      <c r="C5">
        <f>COUNTIFS(Sheet1!$D$2:$D$4115,"&gt;=10000",Sheet1!$D$2:$D$4115,"&lt;15000",Sheet1!$F$2:$F$4115,"failed")</f>
        <v>144</v>
      </c>
      <c r="D5">
        <f>COUNTIFS(Sheet1!$D$2:$D$4115,"&gt;=10000",Sheet1!$D$2:$D$4115,"&lt;15000",Sheet1!$F$2:$F$4115,"canceled")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">
      <c r="A6" t="s">
        <v>8392</v>
      </c>
      <c r="B6">
        <f>COUNTIFS(Sheet1!$D$2:$D$4115,"&gt;=15000",Sheet1!$D$2:$D$4115,"&lt;20000",Sheet1!$F$2:$F$4115,"successful")</f>
        <v>94</v>
      </c>
      <c r="C6">
        <f>COUNTIFS(Sheet1!$D$2:$D$4115,"&gt;=15000",Sheet1!$D$2:$D$4115,"&lt;20000",Sheet1!$F$2:$F$4115,"failed")</f>
        <v>90</v>
      </c>
      <c r="D6">
        <f>COUNTIFS(Sheet1!$D$2:$D$4115,"&gt;=15000",Sheet1!$D$2:$D$4115,"&lt;20000",Sheet1!$F$2:$F$4115,"canceled")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">
      <c r="A7" t="s">
        <v>8393</v>
      </c>
      <c r="B7">
        <f>COUNTIFS(Sheet1!$D$2:$D$4115,"&gt;=20000",Sheet1!$D$2:$D$4115,"&lt;25000",Sheet1!$F$2:$F$4115,"successful")</f>
        <v>62</v>
      </c>
      <c r="C7">
        <f>COUNTIFS(Sheet1!$D$2:$D$4115,"&gt;=20000",Sheet1!$D$2:$D$4115,"&lt;25000",Sheet1!$F$2:$F$4115,"failed")</f>
        <v>72</v>
      </c>
      <c r="D7">
        <f>COUNTIFS(Sheet1!$D$2:$D$4115,"&gt;=20000",Sheet1!$D$2:$D$4115,"&lt;25000",Sheet1!$F$2:$F$4115,"canceled")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">
      <c r="A8" t="s">
        <v>8394</v>
      </c>
      <c r="B8">
        <f>COUNTIFS(Sheet1!$D$2:$D$4115,"&gt;=25000",Sheet1!$D$2:$D$4115,"&lt;30000",Sheet1!$F$2:$F$4115,"successful")</f>
        <v>55</v>
      </c>
      <c r="C8">
        <f>COUNTIFS(Sheet1!$D$2:$D$4115,"&gt;=25000",Sheet1!$D$2:$D$4115,"&lt;30000",Sheet1!$F$2:$F$4115,"failed")</f>
        <v>64</v>
      </c>
      <c r="D8">
        <f>COUNTIFS(Sheet1!$D$2:$D$4115,"&gt;=25000",Sheet1!$D$2:$D$4115,"&lt;30000",Sheet1!$F$2:$F$4115,"canceled")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">
      <c r="A9" t="s">
        <v>8395</v>
      </c>
      <c r="B9">
        <f>COUNTIFS(Sheet1!$D$2:$D$4115,"&gt;=30000",Sheet1!$D$2:$D$4115,"&lt;35000",Sheet1!$F$2:$F$4115,"successful")</f>
        <v>32</v>
      </c>
      <c r="C9">
        <f>COUNTIFS(Sheet1!$D$2:$D$4115,"&gt;=30000",Sheet1!$D$2:$D$4115,"&lt;35000",Sheet1!$F$2:$F$4115,"failed")</f>
        <v>37</v>
      </c>
      <c r="D9">
        <f>COUNTIFS(Sheet1!$D$2:$D$4115,"&gt;=30000",Sheet1!$D$2:$D$4115,"&lt;35000",Sheet1!$F$2:$F$4115,"canceled")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">
      <c r="A10" t="s">
        <v>8399</v>
      </c>
      <c r="B10">
        <f>COUNTIFS(Sheet1!$D$2:$D$4115,"&gt;=35000",Sheet1!$D$2:$D$4115,"&lt;40000",Sheet1!$F$2:$F$4115,"successful")</f>
        <v>26</v>
      </c>
      <c r="C10">
        <f>COUNTIFS(Sheet1!$D$2:$D$4115,"&gt;=35000",Sheet1!$D$2:$D$4115,"&lt;40000",Sheet1!$F$2:$F$4115,"failed")</f>
        <v>22</v>
      </c>
      <c r="D10">
        <f>COUNTIFS(Sheet1!$D$2:$D$4115,"&gt;=35000",Sheet1!$D$2:$D$4115,"&lt;40000",Sheet1!$F$2:$F$4115,"canceled")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">
      <c r="A11" t="s">
        <v>8396</v>
      </c>
      <c r="B11">
        <f>COUNTIFS(Sheet1!$D$2:$D$4115,"&gt;=40000",Sheet1!$D$2:$D$4115,"&lt;45000",Sheet1!$F$2:$F$4115,"successful")</f>
        <v>21</v>
      </c>
      <c r="C11">
        <f>COUNTIFS(Sheet1!$D$2:$D$4115,"&gt;=40000",Sheet1!$D$2:$D$4115,"&lt;45000",Sheet1!$F$2:$F$4115,"failed")</f>
        <v>16</v>
      </c>
      <c r="D11">
        <f>COUNTIFS(Sheet1!$D$2:$D$4115,"&gt;=40000",Sheet1!$D$2:$D$4115,"&lt;45000",Sheet1!$F$2:$F$4115,"canceled")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">
      <c r="A12" t="s">
        <v>8397</v>
      </c>
      <c r="B12">
        <f>COUNTIFS(Sheet1!$D$2:$D$4115,"&gt;=45000",Sheet1!$D$2:$D$4115,"&lt;50000",Sheet1!$F$2:$F$4115,"successful")</f>
        <v>6</v>
      </c>
      <c r="C12">
        <f>COUNTIFS(Sheet1!$D$2:$D$4115,"&gt;=45000",Sheet1!$D$2:$D$4115,"&lt;50000",Sheet1!$F$2:$F$4115,"failed")</f>
        <v>11</v>
      </c>
      <c r="D12">
        <f>COUNTIFS(Sheet1!$D$2:$D$4115,"&gt;=45000",Sheet1!$D$2:$D$4115,"&lt;50000",Sheet1!$F$2:$F$4115,"canceled")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">
      <c r="A13" t="s">
        <v>8398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ignoredErrors>
    <ignoredError sqref="C2 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PivotTable1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Reutz</cp:lastModifiedBy>
  <dcterms:created xsi:type="dcterms:W3CDTF">2017-04-20T15:17:24Z</dcterms:created>
  <dcterms:modified xsi:type="dcterms:W3CDTF">2019-01-14T05:53:10Z</dcterms:modified>
</cp:coreProperties>
</file>