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Projects\SoS_funding\Raw_Data\"/>
    </mc:Choice>
  </mc:AlternateContent>
  <xr:revisionPtr revIDLastSave="0" documentId="13_ncr:1_{45EC9E4B-AB23-489D-BEF9-A55E5B8BF40C}" xr6:coauthVersionLast="47" xr6:coauthVersionMax="47" xr10:uidLastSave="{00000000-0000-0000-0000-000000000000}"/>
  <bookViews>
    <workbookView xWindow="-120" yWindow="-120" windowWidth="29040" windowHeight="15720" activeTab="2" xr2:uid="{D3D01D50-B2A4-447A-A774-83900E9EBD2D}"/>
  </bookViews>
  <sheets>
    <sheet name="grad" sheetId="1" r:id="rId1"/>
    <sheet name="pdf" sheetId="3" r:id="rId2"/>
    <sheet name="CoL" sheetId="4" r:id="rId3"/>
    <sheet name="me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2" i="4"/>
  <c r="F15" i="4"/>
  <c r="G15" i="4"/>
  <c r="E15" i="4"/>
  <c r="E11" i="4"/>
  <c r="E6" i="4"/>
  <c r="E4" i="4"/>
  <c r="E10" i="4"/>
  <c r="E14" i="4"/>
  <c r="E13" i="4"/>
  <c r="E3" i="4"/>
  <c r="E2" i="4"/>
  <c r="E8" i="4"/>
  <c r="E9" i="4"/>
  <c r="E7" i="4"/>
  <c r="E5" i="4"/>
  <c r="E1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</calcChain>
</file>

<file path=xl/sharedStrings.xml><?xml version="1.0" encoding="utf-8"?>
<sst xmlns="http://schemas.openxmlformats.org/spreadsheetml/2006/main" count="170" uniqueCount="71">
  <si>
    <t>Province</t>
  </si>
  <si>
    <t>City</t>
  </si>
  <si>
    <t>Latitude</t>
  </si>
  <si>
    <t>Longitude</t>
  </si>
  <si>
    <t>CGSM</t>
  </si>
  <si>
    <t>PGSD</t>
  </si>
  <si>
    <t>PDF</t>
  </si>
  <si>
    <t>avg_rent</t>
  </si>
  <si>
    <t>British Columbia</t>
  </si>
  <si>
    <t>Burnaby</t>
  </si>
  <si>
    <t>Alberta</t>
  </si>
  <si>
    <t>Calgary</t>
  </si>
  <si>
    <t>Prince Edward Island</t>
  </si>
  <si>
    <t>Charlottetown</t>
  </si>
  <si>
    <t>Edmonton</t>
  </si>
  <si>
    <t>New Brunswick</t>
  </si>
  <si>
    <t>Fredericton</t>
  </si>
  <si>
    <t xml:space="preserve">Ontario </t>
  </si>
  <si>
    <t>Guelph</t>
  </si>
  <si>
    <t>Nova Scotia</t>
  </si>
  <si>
    <t>Halifax</t>
  </si>
  <si>
    <t>Hamilton</t>
  </si>
  <si>
    <t>Kingston</t>
  </si>
  <si>
    <t>Waterloo</t>
  </si>
  <si>
    <t>Lethbridge</t>
  </si>
  <si>
    <t>London</t>
  </si>
  <si>
    <t>Quebec</t>
  </si>
  <si>
    <t xml:space="preserve">Montreal </t>
  </si>
  <si>
    <t>Oshawa</t>
  </si>
  <si>
    <t>Ottawa</t>
  </si>
  <si>
    <t>Quebec City</t>
  </si>
  <si>
    <t>Saskatchewan</t>
  </si>
  <si>
    <t>Regina</t>
  </si>
  <si>
    <t>Saskatoon</t>
  </si>
  <si>
    <t>St. Catharines</t>
  </si>
  <si>
    <t>Newfoundland and Labrador</t>
  </si>
  <si>
    <t>St. John's</t>
  </si>
  <si>
    <t>Sudbury</t>
  </si>
  <si>
    <t>Toronto</t>
  </si>
  <si>
    <t>Vancouver</t>
  </si>
  <si>
    <t>Victoria</t>
  </si>
  <si>
    <t>Windsor</t>
  </si>
  <si>
    <t>Manitoba</t>
  </si>
  <si>
    <t>Winnipeg</t>
  </si>
  <si>
    <t>CGS-M amount</t>
  </si>
  <si>
    <t>PGS-D amount</t>
  </si>
  <si>
    <t>PDF amount (CAD)</t>
  </si>
  <si>
    <t>https://www.zumper.com/rent-research/vancouver-bc</t>
  </si>
  <si>
    <t>https://www.nserc-crsng.gc.ca/NSERC-CRSNG/FundingDecisions-DecisionsFinancement/ScholarshipsAndFellowships-ConcoursDeBourses/CanadianApplicants-CandidatsCanadiens_eng.asp?Year=2021</t>
  </si>
  <si>
    <t>https://www.nserc-crsng.gc.ca/_doc/Students-Etudiants/2021StatsScholarships_e.pdf</t>
  </si>
  <si>
    <t>NSERC data</t>
  </si>
  <si>
    <t>year_rent</t>
  </si>
  <si>
    <t>avg_rent * 12</t>
  </si>
  <si>
    <t>tuition</t>
  </si>
  <si>
    <t>Statistics Canada. Table 37-10-0045-01  Canadian and international tuition fees by level of study. DOI: https://doi.org/10.25318/3710004501-eng</t>
  </si>
  <si>
    <t>Full-time Canadian grad student tuition fees 2021 - 2022</t>
  </si>
  <si>
    <t>Average 1 bedroom rent from Zumper as of July 21, 2022 for grad students, 2 bedroom for pdf</t>
  </si>
  <si>
    <t>rent</t>
  </si>
  <si>
    <t>transportation</t>
  </si>
  <si>
    <t>grocery</t>
  </si>
  <si>
    <t>preschool</t>
  </si>
  <si>
    <t>Montreal</t>
  </si>
  <si>
    <t>St. John’s</t>
  </si>
  <si>
    <t>Moncton</t>
  </si>
  <si>
    <t>COL</t>
  </si>
  <si>
    <t>https://wowa.ca/cost-of-living-canada</t>
  </si>
  <si>
    <t>utilities</t>
  </si>
  <si>
    <t>family of 3 (2 adults 1 child)</t>
  </si>
  <si>
    <t>monthly_col</t>
  </si>
  <si>
    <t>yearly_expenses</t>
  </si>
  <si>
    <t>Charlottestown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</si>
</sst>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0" fontId="1" fillId="0" borderId="0" xfId="1"/>
    <xf numFmtId="0" fontId="0" fillId="0" borderId="0" xfId="0" applyAlignment="1">
      <alignment wrapText="1"/>
    </xf>
    <xf numFmtId="1" fontId="0" fillId="0" borderId="0" xfId="0" applyNumberForma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NumberFormat="1"/>
    <xf numFmtId="0" fontId="0" fillId="0" borderId="0" xfId="0" applyNumberFormat="1" applyAlignment="1">
      <alignment vertical="center" wrapText="1"/>
    </xf>
    <xf numFmtId="0" fontId="2" fillId="0" borderId="0" xfId="0" applyFont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150.statcan.gc.ca/t1/tbl1/en/tv.action?pid=37100045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01778-9310-443F-99EA-B46A8D563097}">
  <dimension ref="A1:J27"/>
  <sheetViews>
    <sheetView workbookViewId="0">
      <selection activeCell="B28" sqref="B28"/>
    </sheetView>
  </sheetViews>
  <sheetFormatPr defaultRowHeight="15" x14ac:dyDescent="0.25"/>
  <cols>
    <col min="1" max="1" width="26.7109375" bestFit="1" customWidth="1"/>
    <col min="2" max="2" width="14" bestFit="1" customWidth="1"/>
    <col min="3" max="3" width="8.28515625" bestFit="1" customWidth="1"/>
    <col min="4" max="4" width="9.85546875" bestFit="1" customWidth="1"/>
    <col min="5" max="5" width="6.85546875" customWidth="1"/>
    <col min="6" max="6" width="8" customWidth="1"/>
    <col min="7" max="7" width="7" customWidth="1"/>
    <col min="8" max="8" width="10" customWidth="1"/>
    <col min="9" max="9" width="9.5703125" bestFit="1" customWidth="1"/>
    <col min="10" max="10" width="9.140625" style="4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51</v>
      </c>
      <c r="J1" s="4" t="s">
        <v>53</v>
      </c>
    </row>
    <row r="2" spans="1:10" x14ac:dyDescent="0.25">
      <c r="A2" t="s">
        <v>10</v>
      </c>
      <c r="B2" t="s">
        <v>11</v>
      </c>
      <c r="C2">
        <v>51.078400000000002</v>
      </c>
      <c r="D2">
        <v>-114.1347</v>
      </c>
      <c r="E2">
        <v>17500</v>
      </c>
      <c r="F2">
        <v>21000</v>
      </c>
      <c r="G2">
        <v>45000</v>
      </c>
      <c r="H2">
        <v>1445</v>
      </c>
      <c r="I2">
        <v>17340</v>
      </c>
      <c r="J2" s="4">
        <v>7020</v>
      </c>
    </row>
    <row r="3" spans="1:10" x14ac:dyDescent="0.25">
      <c r="A3" t="s">
        <v>10</v>
      </c>
      <c r="B3" t="s">
        <v>14</v>
      </c>
      <c r="C3">
        <v>53.523200000000003</v>
      </c>
      <c r="D3">
        <v>-113.52630000000001</v>
      </c>
      <c r="E3">
        <v>17500</v>
      </c>
      <c r="F3">
        <v>21000</v>
      </c>
      <c r="G3">
        <v>45000</v>
      </c>
      <c r="H3">
        <v>999</v>
      </c>
      <c r="I3">
        <v>11988</v>
      </c>
      <c r="J3" s="4">
        <v>7020</v>
      </c>
    </row>
    <row r="4" spans="1:10" x14ac:dyDescent="0.25">
      <c r="A4" t="s">
        <v>10</v>
      </c>
      <c r="B4" t="s">
        <v>24</v>
      </c>
      <c r="C4">
        <v>49.678600000000003</v>
      </c>
      <c r="D4">
        <v>-112.86</v>
      </c>
      <c r="E4">
        <v>17500</v>
      </c>
      <c r="F4">
        <v>21000</v>
      </c>
      <c r="G4">
        <v>45000</v>
      </c>
      <c r="H4">
        <v>1053</v>
      </c>
      <c r="I4">
        <v>12636</v>
      </c>
      <c r="J4" s="4">
        <v>7020</v>
      </c>
    </row>
    <row r="5" spans="1:10" x14ac:dyDescent="0.25">
      <c r="A5" t="s">
        <v>8</v>
      </c>
      <c r="B5" t="s">
        <v>9</v>
      </c>
      <c r="C5">
        <v>49.278100000000002</v>
      </c>
      <c r="D5">
        <v>-122.9199</v>
      </c>
      <c r="E5">
        <v>17500</v>
      </c>
      <c r="F5">
        <v>21000</v>
      </c>
      <c r="G5">
        <v>45000</v>
      </c>
      <c r="H5">
        <v>1885</v>
      </c>
      <c r="I5">
        <v>22620</v>
      </c>
      <c r="J5" s="4">
        <v>9720</v>
      </c>
    </row>
    <row r="6" spans="1:10" x14ac:dyDescent="0.25">
      <c r="A6" t="s">
        <v>8</v>
      </c>
      <c r="B6" t="s">
        <v>39</v>
      </c>
      <c r="C6">
        <v>49.260599999999997</v>
      </c>
      <c r="D6">
        <v>-123.246</v>
      </c>
      <c r="E6">
        <v>17500</v>
      </c>
      <c r="F6">
        <v>21000</v>
      </c>
      <c r="G6">
        <v>45000</v>
      </c>
      <c r="H6">
        <v>2400</v>
      </c>
      <c r="I6">
        <v>28800</v>
      </c>
      <c r="J6" s="4">
        <v>9720</v>
      </c>
    </row>
    <row r="7" spans="1:10" x14ac:dyDescent="0.25">
      <c r="A7" t="s">
        <v>8</v>
      </c>
      <c r="B7" t="s">
        <v>40</v>
      </c>
      <c r="C7">
        <v>48.4634</v>
      </c>
      <c r="D7">
        <v>-123.3117</v>
      </c>
      <c r="E7">
        <v>17500</v>
      </c>
      <c r="F7">
        <v>21000</v>
      </c>
      <c r="G7">
        <v>45000</v>
      </c>
      <c r="H7" s="1">
        <v>2085</v>
      </c>
      <c r="I7">
        <v>25020</v>
      </c>
      <c r="J7" s="4">
        <v>9720</v>
      </c>
    </row>
    <row r="8" spans="1:10" x14ac:dyDescent="0.25">
      <c r="A8" t="s">
        <v>42</v>
      </c>
      <c r="B8" t="s">
        <v>43</v>
      </c>
      <c r="C8">
        <v>49.807499999999997</v>
      </c>
      <c r="D8">
        <v>-97.136600000000001</v>
      </c>
      <c r="E8">
        <v>17500</v>
      </c>
      <c r="F8">
        <v>21000</v>
      </c>
      <c r="G8">
        <v>45000</v>
      </c>
      <c r="H8">
        <v>1126</v>
      </c>
      <c r="I8">
        <v>13512</v>
      </c>
      <c r="J8" s="4">
        <v>5406</v>
      </c>
    </row>
    <row r="9" spans="1:10" x14ac:dyDescent="0.25">
      <c r="A9" t="s">
        <v>15</v>
      </c>
      <c r="B9" t="s">
        <v>16</v>
      </c>
      <c r="C9">
        <v>45.944800000000001</v>
      </c>
      <c r="D9">
        <v>-66.643000000000001</v>
      </c>
      <c r="E9">
        <v>17500</v>
      </c>
      <c r="F9">
        <v>21000</v>
      </c>
      <c r="G9">
        <v>45000</v>
      </c>
      <c r="H9">
        <v>850</v>
      </c>
      <c r="I9">
        <v>10200</v>
      </c>
      <c r="J9" s="4">
        <v>6988</v>
      </c>
    </row>
    <row r="10" spans="1:10" x14ac:dyDescent="0.25">
      <c r="A10" t="s">
        <v>35</v>
      </c>
      <c r="B10" t="s">
        <v>36</v>
      </c>
      <c r="C10">
        <v>47.573799999999999</v>
      </c>
      <c r="D10">
        <v>-52.732900000000001</v>
      </c>
      <c r="E10">
        <v>17500</v>
      </c>
      <c r="F10">
        <v>21000</v>
      </c>
      <c r="G10">
        <v>45000</v>
      </c>
      <c r="H10">
        <v>843</v>
      </c>
      <c r="I10">
        <v>10116</v>
      </c>
      <c r="J10" s="4">
        <v>2825</v>
      </c>
    </row>
    <row r="11" spans="1:10" x14ac:dyDescent="0.25">
      <c r="A11" t="s">
        <v>19</v>
      </c>
      <c r="B11" t="s">
        <v>20</v>
      </c>
      <c r="C11">
        <v>44.636600000000001</v>
      </c>
      <c r="D11">
        <v>-63.591700000000003</v>
      </c>
      <c r="E11">
        <v>17500</v>
      </c>
      <c r="F11">
        <v>21000</v>
      </c>
      <c r="G11">
        <v>45000</v>
      </c>
      <c r="H11">
        <v>1650</v>
      </c>
      <c r="I11">
        <v>19800</v>
      </c>
      <c r="J11" s="4">
        <v>10147</v>
      </c>
    </row>
    <row r="12" spans="1:10" x14ac:dyDescent="0.25">
      <c r="A12" t="s">
        <v>17</v>
      </c>
      <c r="B12" t="s">
        <v>18</v>
      </c>
      <c r="C12">
        <v>43.532699999999998</v>
      </c>
      <c r="D12">
        <v>-80.226200000000006</v>
      </c>
      <c r="E12">
        <v>17500</v>
      </c>
      <c r="F12">
        <v>21000</v>
      </c>
      <c r="G12">
        <v>45000</v>
      </c>
      <c r="H12">
        <v>1549</v>
      </c>
      <c r="I12">
        <v>18588</v>
      </c>
      <c r="J12" s="4">
        <v>9765</v>
      </c>
    </row>
    <row r="13" spans="1:10" x14ac:dyDescent="0.25">
      <c r="A13" t="s">
        <v>17</v>
      </c>
      <c r="B13" t="s">
        <v>21</v>
      </c>
      <c r="C13">
        <v>43.260899999999999</v>
      </c>
      <c r="D13">
        <v>-79.919200000000004</v>
      </c>
      <c r="E13">
        <v>17500</v>
      </c>
      <c r="F13">
        <v>21000</v>
      </c>
      <c r="G13">
        <v>45000</v>
      </c>
      <c r="H13">
        <v>1518</v>
      </c>
      <c r="I13">
        <v>18216</v>
      </c>
      <c r="J13" s="4">
        <v>9765</v>
      </c>
    </row>
    <row r="14" spans="1:10" x14ac:dyDescent="0.25">
      <c r="A14" t="s">
        <v>17</v>
      </c>
      <c r="B14" t="s">
        <v>22</v>
      </c>
      <c r="C14">
        <v>44.225299999999997</v>
      </c>
      <c r="D14">
        <v>-76.495099999999994</v>
      </c>
      <c r="E14">
        <v>17500</v>
      </c>
      <c r="F14">
        <v>21000</v>
      </c>
      <c r="G14">
        <v>45000</v>
      </c>
      <c r="H14">
        <v>1497</v>
      </c>
      <c r="I14">
        <v>17964</v>
      </c>
      <c r="J14" s="4">
        <v>9765</v>
      </c>
    </row>
    <row r="15" spans="1:10" x14ac:dyDescent="0.25">
      <c r="A15" t="s">
        <v>17</v>
      </c>
      <c r="B15" t="s">
        <v>23</v>
      </c>
      <c r="C15">
        <v>43.472299999999997</v>
      </c>
      <c r="D15">
        <v>-80.544899999999998</v>
      </c>
      <c r="E15">
        <v>17500</v>
      </c>
      <c r="F15">
        <v>21000</v>
      </c>
      <c r="G15">
        <v>45000</v>
      </c>
      <c r="H15">
        <v>1760</v>
      </c>
      <c r="I15">
        <v>21120</v>
      </c>
      <c r="J15" s="4">
        <v>9765</v>
      </c>
    </row>
    <row r="16" spans="1:10" x14ac:dyDescent="0.25">
      <c r="A16" t="s">
        <v>17</v>
      </c>
      <c r="B16" t="s">
        <v>25</v>
      </c>
      <c r="C16">
        <v>43.009599999999999</v>
      </c>
      <c r="D16">
        <v>-81.273700000000005</v>
      </c>
      <c r="E16">
        <v>17500</v>
      </c>
      <c r="F16">
        <v>21000</v>
      </c>
      <c r="G16">
        <v>45000</v>
      </c>
      <c r="H16">
        <v>1432</v>
      </c>
      <c r="I16">
        <v>17184</v>
      </c>
      <c r="J16" s="4">
        <v>9765</v>
      </c>
    </row>
    <row r="17" spans="1:10" x14ac:dyDescent="0.25">
      <c r="A17" t="s">
        <v>17</v>
      </c>
      <c r="B17" t="s">
        <v>28</v>
      </c>
      <c r="C17">
        <v>43.945500000000003</v>
      </c>
      <c r="D17">
        <v>-78.896799999999999</v>
      </c>
      <c r="E17">
        <v>17500</v>
      </c>
      <c r="F17">
        <v>21000</v>
      </c>
      <c r="G17">
        <v>45000</v>
      </c>
      <c r="H17">
        <v>1752</v>
      </c>
      <c r="I17">
        <v>21024</v>
      </c>
      <c r="J17" s="4">
        <v>9765</v>
      </c>
    </row>
    <row r="18" spans="1:10" x14ac:dyDescent="0.25">
      <c r="A18" t="s">
        <v>17</v>
      </c>
      <c r="B18" t="s">
        <v>29</v>
      </c>
      <c r="C18">
        <v>45.387599999999999</v>
      </c>
      <c r="D18">
        <v>-75.695999999999998</v>
      </c>
      <c r="E18">
        <v>17500</v>
      </c>
      <c r="F18">
        <v>21000</v>
      </c>
      <c r="G18">
        <v>45000</v>
      </c>
      <c r="H18">
        <v>1480</v>
      </c>
      <c r="I18">
        <v>17760</v>
      </c>
      <c r="J18" s="4">
        <v>9765</v>
      </c>
    </row>
    <row r="19" spans="1:10" x14ac:dyDescent="0.25">
      <c r="A19" t="s">
        <v>17</v>
      </c>
      <c r="B19" t="s">
        <v>34</v>
      </c>
      <c r="C19">
        <v>43.117600000000003</v>
      </c>
      <c r="D19">
        <v>-79.247699999999995</v>
      </c>
      <c r="E19">
        <v>17500</v>
      </c>
      <c r="F19">
        <v>21000</v>
      </c>
      <c r="G19">
        <v>45000</v>
      </c>
      <c r="H19">
        <v>1575</v>
      </c>
      <c r="I19">
        <v>18900</v>
      </c>
      <c r="J19" s="4">
        <v>9765</v>
      </c>
    </row>
    <row r="20" spans="1:10" x14ac:dyDescent="0.25">
      <c r="A20" t="s">
        <v>17</v>
      </c>
      <c r="B20" t="s">
        <v>37</v>
      </c>
      <c r="C20">
        <v>46.467199999999998</v>
      </c>
      <c r="D20">
        <v>-80.975700000000003</v>
      </c>
      <c r="E20">
        <v>17500</v>
      </c>
      <c r="F20">
        <v>21000</v>
      </c>
      <c r="G20">
        <v>45000</v>
      </c>
      <c r="H20">
        <v>1349</v>
      </c>
      <c r="I20">
        <v>16188</v>
      </c>
      <c r="J20" s="4">
        <v>9765</v>
      </c>
    </row>
    <row r="21" spans="1:10" x14ac:dyDescent="0.25">
      <c r="A21" t="s">
        <v>17</v>
      </c>
      <c r="B21" t="s">
        <v>38</v>
      </c>
      <c r="C21">
        <v>43.657699999999998</v>
      </c>
      <c r="D21">
        <v>-79.378799999999998</v>
      </c>
      <c r="E21">
        <v>17500</v>
      </c>
      <c r="F21">
        <v>21000</v>
      </c>
      <c r="G21">
        <v>45000</v>
      </c>
      <c r="H21">
        <v>1925</v>
      </c>
      <c r="I21">
        <v>23100</v>
      </c>
      <c r="J21" s="4">
        <v>9765</v>
      </c>
    </row>
    <row r="22" spans="1:10" x14ac:dyDescent="0.25">
      <c r="A22" t="s">
        <v>17</v>
      </c>
      <c r="B22" t="s">
        <v>41</v>
      </c>
      <c r="C22">
        <v>42.304299999999998</v>
      </c>
      <c r="D22">
        <v>-83.066000000000003</v>
      </c>
      <c r="E22">
        <v>17500</v>
      </c>
      <c r="F22">
        <v>21000</v>
      </c>
      <c r="G22">
        <v>45000</v>
      </c>
      <c r="H22">
        <v>1350</v>
      </c>
      <c r="I22">
        <v>16200</v>
      </c>
      <c r="J22" s="4">
        <v>9765</v>
      </c>
    </row>
    <row r="23" spans="1:10" x14ac:dyDescent="0.25">
      <c r="A23" t="s">
        <v>12</v>
      </c>
      <c r="B23" t="s">
        <v>13</v>
      </c>
      <c r="C23">
        <v>46.256900000000002</v>
      </c>
      <c r="D23">
        <v>-63.1389</v>
      </c>
      <c r="E23">
        <v>17500</v>
      </c>
      <c r="F23">
        <v>21000</v>
      </c>
      <c r="G23">
        <v>45000</v>
      </c>
      <c r="H23">
        <v>1205</v>
      </c>
      <c r="I23">
        <v>14460</v>
      </c>
      <c r="J23" s="4">
        <v>5187</v>
      </c>
    </row>
    <row r="24" spans="1:10" x14ac:dyDescent="0.25">
      <c r="A24" t="s">
        <v>26</v>
      </c>
      <c r="B24" t="s">
        <v>27</v>
      </c>
      <c r="C24">
        <v>45.494799999999998</v>
      </c>
      <c r="D24">
        <v>-73.5779</v>
      </c>
      <c r="E24">
        <v>17500</v>
      </c>
      <c r="F24">
        <v>21000</v>
      </c>
      <c r="G24">
        <v>45000</v>
      </c>
      <c r="H24">
        <v>1455</v>
      </c>
      <c r="I24">
        <v>17460</v>
      </c>
      <c r="J24" s="4">
        <v>3443</v>
      </c>
    </row>
    <row r="25" spans="1:10" x14ac:dyDescent="0.25">
      <c r="A25" t="s">
        <v>26</v>
      </c>
      <c r="B25" t="s">
        <v>30</v>
      </c>
      <c r="C25">
        <v>45.504800000000003</v>
      </c>
      <c r="D25">
        <v>-73.613200000000006</v>
      </c>
      <c r="E25">
        <v>17500</v>
      </c>
      <c r="F25">
        <v>21000</v>
      </c>
      <c r="G25">
        <v>45000</v>
      </c>
      <c r="H25">
        <v>1099</v>
      </c>
      <c r="I25">
        <v>13188</v>
      </c>
      <c r="J25" s="4">
        <v>3443</v>
      </c>
    </row>
    <row r="26" spans="1:10" x14ac:dyDescent="0.25">
      <c r="A26" t="s">
        <v>31</v>
      </c>
      <c r="B26" t="s">
        <v>32</v>
      </c>
      <c r="C26">
        <v>50.415500000000002</v>
      </c>
      <c r="D26">
        <v>-104.5878</v>
      </c>
      <c r="E26">
        <v>17500</v>
      </c>
      <c r="F26">
        <v>21000</v>
      </c>
      <c r="G26">
        <v>45000</v>
      </c>
      <c r="H26">
        <v>974</v>
      </c>
      <c r="I26">
        <v>11688</v>
      </c>
      <c r="J26" s="4">
        <v>4694</v>
      </c>
    </row>
    <row r="27" spans="1:10" x14ac:dyDescent="0.25">
      <c r="A27" t="s">
        <v>31</v>
      </c>
      <c r="B27" t="s">
        <v>33</v>
      </c>
      <c r="C27">
        <v>52.133400000000002</v>
      </c>
      <c r="D27">
        <v>-106.6314</v>
      </c>
      <c r="E27">
        <v>17500</v>
      </c>
      <c r="F27">
        <v>21000</v>
      </c>
      <c r="G27">
        <v>45000</v>
      </c>
      <c r="H27">
        <v>988</v>
      </c>
      <c r="I27">
        <v>11856</v>
      </c>
      <c r="J27" s="4">
        <v>4694</v>
      </c>
    </row>
  </sheetData>
  <sortState xmlns:xlrd2="http://schemas.microsoft.com/office/spreadsheetml/2017/richdata2" ref="A2:J27">
    <sortCondition ref="A2:A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A2521-12DD-4F3D-9984-98BBCEC7701A}">
  <dimension ref="A1:H27"/>
  <sheetViews>
    <sheetView workbookViewId="0">
      <selection activeCell="C23" sqref="C23:D23"/>
    </sheetView>
  </sheetViews>
  <sheetFormatPr defaultRowHeight="15" x14ac:dyDescent="0.25"/>
  <cols>
    <col min="1" max="1" width="26.7109375" bestFit="1" customWidth="1"/>
    <col min="2" max="2" width="14" bestFit="1" customWidth="1"/>
    <col min="3" max="3" width="8.28515625" bestFit="1" customWidth="1"/>
    <col min="4" max="4" width="9.85546875" bestFit="1" customWidth="1"/>
    <col min="5" max="5" width="7" customWidth="1"/>
    <col min="6" max="6" width="10" customWidth="1"/>
    <col min="7" max="7" width="9.5703125" bestFit="1" customWidth="1"/>
    <col min="8" max="8" width="9.140625" style="4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51</v>
      </c>
    </row>
    <row r="2" spans="1:7" x14ac:dyDescent="0.25">
      <c r="A2" t="s">
        <v>10</v>
      </c>
      <c r="B2" t="s">
        <v>11</v>
      </c>
      <c r="C2">
        <v>51.078400000000002</v>
      </c>
      <c r="D2">
        <v>-114.1347</v>
      </c>
      <c r="E2">
        <v>45000</v>
      </c>
      <c r="F2">
        <v>1699</v>
      </c>
      <c r="G2">
        <f>F2*12</f>
        <v>20388</v>
      </c>
    </row>
    <row r="3" spans="1:7" x14ac:dyDescent="0.25">
      <c r="A3" t="s">
        <v>10</v>
      </c>
      <c r="B3" t="s">
        <v>14</v>
      </c>
      <c r="C3">
        <v>53.523200000000003</v>
      </c>
      <c r="D3">
        <v>-113.52630000000001</v>
      </c>
      <c r="E3">
        <v>45000</v>
      </c>
      <c r="F3">
        <v>1250</v>
      </c>
      <c r="G3">
        <f t="shared" ref="G3:G27" si="0">F3*12</f>
        <v>15000</v>
      </c>
    </row>
    <row r="4" spans="1:7" x14ac:dyDescent="0.25">
      <c r="A4" t="s">
        <v>10</v>
      </c>
      <c r="B4" t="s">
        <v>24</v>
      </c>
      <c r="C4">
        <v>49.678600000000003</v>
      </c>
      <c r="D4">
        <v>-112.86</v>
      </c>
      <c r="E4">
        <v>45000</v>
      </c>
      <c r="F4">
        <v>1160</v>
      </c>
      <c r="G4">
        <f t="shared" si="0"/>
        <v>13920</v>
      </c>
    </row>
    <row r="5" spans="1:7" x14ac:dyDescent="0.25">
      <c r="A5" t="s">
        <v>8</v>
      </c>
      <c r="B5" t="s">
        <v>9</v>
      </c>
      <c r="C5">
        <v>49.278100000000002</v>
      </c>
      <c r="D5">
        <v>-122.9199</v>
      </c>
      <c r="E5">
        <v>45000</v>
      </c>
      <c r="F5">
        <v>2485</v>
      </c>
      <c r="G5">
        <f t="shared" si="0"/>
        <v>29820</v>
      </c>
    </row>
    <row r="6" spans="1:7" x14ac:dyDescent="0.25">
      <c r="A6" t="s">
        <v>8</v>
      </c>
      <c r="B6" t="s">
        <v>39</v>
      </c>
      <c r="C6">
        <v>49.260599999999997</v>
      </c>
      <c r="D6">
        <v>-123.246</v>
      </c>
      <c r="E6">
        <v>45000</v>
      </c>
      <c r="F6">
        <v>3500</v>
      </c>
      <c r="G6">
        <f t="shared" si="0"/>
        <v>42000</v>
      </c>
    </row>
    <row r="7" spans="1:7" x14ac:dyDescent="0.25">
      <c r="A7" t="s">
        <v>8</v>
      </c>
      <c r="B7" t="s">
        <v>40</v>
      </c>
      <c r="C7">
        <v>48.4634</v>
      </c>
      <c r="D7">
        <v>-123.3117</v>
      </c>
      <c r="E7">
        <v>45000</v>
      </c>
      <c r="F7" s="4">
        <v>2550</v>
      </c>
      <c r="G7">
        <f t="shared" si="0"/>
        <v>30600</v>
      </c>
    </row>
    <row r="8" spans="1:7" x14ac:dyDescent="0.25">
      <c r="A8" t="s">
        <v>42</v>
      </c>
      <c r="B8" t="s">
        <v>43</v>
      </c>
      <c r="C8">
        <v>49.807499999999997</v>
      </c>
      <c r="D8">
        <v>-97.136600000000001</v>
      </c>
      <c r="E8">
        <v>45000</v>
      </c>
      <c r="F8">
        <v>1375</v>
      </c>
      <c r="G8">
        <f t="shared" si="0"/>
        <v>16500</v>
      </c>
    </row>
    <row r="9" spans="1:7" x14ac:dyDescent="0.25">
      <c r="A9" t="s">
        <v>15</v>
      </c>
      <c r="B9" t="s">
        <v>16</v>
      </c>
      <c r="C9">
        <v>45.944800000000001</v>
      </c>
      <c r="D9">
        <v>-66.643000000000001</v>
      </c>
      <c r="E9">
        <v>45000</v>
      </c>
      <c r="F9">
        <v>1300</v>
      </c>
      <c r="G9">
        <f t="shared" si="0"/>
        <v>15600</v>
      </c>
    </row>
    <row r="10" spans="1:7" x14ac:dyDescent="0.25">
      <c r="A10" t="s">
        <v>35</v>
      </c>
      <c r="B10" t="s">
        <v>36</v>
      </c>
      <c r="C10">
        <v>47.573799999999999</v>
      </c>
      <c r="D10">
        <v>-52.732900000000001</v>
      </c>
      <c r="E10">
        <v>45000</v>
      </c>
      <c r="F10">
        <v>908</v>
      </c>
      <c r="G10">
        <f t="shared" si="0"/>
        <v>10896</v>
      </c>
    </row>
    <row r="11" spans="1:7" x14ac:dyDescent="0.25">
      <c r="A11" t="s">
        <v>19</v>
      </c>
      <c r="B11" t="s">
        <v>20</v>
      </c>
      <c r="C11">
        <v>44.636600000000001</v>
      </c>
      <c r="D11">
        <v>-63.591700000000003</v>
      </c>
      <c r="E11">
        <v>45000</v>
      </c>
      <c r="F11">
        <v>2295</v>
      </c>
      <c r="G11">
        <f t="shared" si="0"/>
        <v>27540</v>
      </c>
    </row>
    <row r="12" spans="1:7" x14ac:dyDescent="0.25">
      <c r="A12" t="s">
        <v>17</v>
      </c>
      <c r="B12" t="s">
        <v>18</v>
      </c>
      <c r="C12">
        <v>43.532699999999998</v>
      </c>
      <c r="D12">
        <v>-80.226200000000006</v>
      </c>
      <c r="E12">
        <v>45000</v>
      </c>
      <c r="F12">
        <v>2199</v>
      </c>
      <c r="G12">
        <f t="shared" si="0"/>
        <v>26388</v>
      </c>
    </row>
    <row r="13" spans="1:7" x14ac:dyDescent="0.25">
      <c r="A13" t="s">
        <v>17</v>
      </c>
      <c r="B13" t="s">
        <v>21</v>
      </c>
      <c r="C13">
        <v>43.260899999999999</v>
      </c>
      <c r="D13">
        <v>-79.919200000000004</v>
      </c>
      <c r="E13">
        <v>45000</v>
      </c>
      <c r="F13">
        <v>1885</v>
      </c>
      <c r="G13">
        <f t="shared" si="0"/>
        <v>22620</v>
      </c>
    </row>
    <row r="14" spans="1:7" x14ac:dyDescent="0.25">
      <c r="A14" t="s">
        <v>17</v>
      </c>
      <c r="B14" t="s">
        <v>22</v>
      </c>
      <c r="C14">
        <v>44.225299999999997</v>
      </c>
      <c r="D14">
        <v>-76.495099999999994</v>
      </c>
      <c r="E14">
        <v>45000</v>
      </c>
      <c r="F14">
        <v>1828</v>
      </c>
      <c r="G14">
        <f t="shared" si="0"/>
        <v>21936</v>
      </c>
    </row>
    <row r="15" spans="1:7" x14ac:dyDescent="0.25">
      <c r="A15" t="s">
        <v>17</v>
      </c>
      <c r="B15" t="s">
        <v>23</v>
      </c>
      <c r="C15">
        <v>43.472299999999997</v>
      </c>
      <c r="D15">
        <v>-80.544899999999998</v>
      </c>
      <c r="E15">
        <v>45000</v>
      </c>
      <c r="F15">
        <v>1995</v>
      </c>
      <c r="G15">
        <f t="shared" si="0"/>
        <v>23940</v>
      </c>
    </row>
    <row r="16" spans="1:7" x14ac:dyDescent="0.25">
      <c r="A16" t="s">
        <v>17</v>
      </c>
      <c r="B16" t="s">
        <v>25</v>
      </c>
      <c r="C16">
        <v>43.009599999999999</v>
      </c>
      <c r="D16">
        <v>-81.273700000000005</v>
      </c>
      <c r="E16">
        <v>45000</v>
      </c>
      <c r="F16">
        <v>1770</v>
      </c>
      <c r="G16">
        <f t="shared" si="0"/>
        <v>21240</v>
      </c>
    </row>
    <row r="17" spans="1:7" x14ac:dyDescent="0.25">
      <c r="A17" t="s">
        <v>17</v>
      </c>
      <c r="B17" t="s">
        <v>28</v>
      </c>
      <c r="C17">
        <v>43.945500000000003</v>
      </c>
      <c r="D17">
        <v>-78.896799999999999</v>
      </c>
      <c r="E17">
        <v>45000</v>
      </c>
      <c r="F17">
        <v>1995</v>
      </c>
      <c r="G17">
        <f t="shared" si="0"/>
        <v>23940</v>
      </c>
    </row>
    <row r="18" spans="1:7" x14ac:dyDescent="0.25">
      <c r="A18" t="s">
        <v>17</v>
      </c>
      <c r="B18" t="s">
        <v>29</v>
      </c>
      <c r="C18">
        <v>45.387599999999999</v>
      </c>
      <c r="D18">
        <v>-75.695999999999998</v>
      </c>
      <c r="E18">
        <v>45000</v>
      </c>
      <c r="F18">
        <v>1859</v>
      </c>
      <c r="G18">
        <f t="shared" si="0"/>
        <v>22308</v>
      </c>
    </row>
    <row r="19" spans="1:7" x14ac:dyDescent="0.25">
      <c r="A19" t="s">
        <v>17</v>
      </c>
      <c r="B19" t="s">
        <v>34</v>
      </c>
      <c r="C19">
        <v>43.117600000000003</v>
      </c>
      <c r="D19">
        <v>-79.247699999999995</v>
      </c>
      <c r="E19">
        <v>45000</v>
      </c>
      <c r="F19">
        <v>1885</v>
      </c>
      <c r="G19">
        <f t="shared" si="0"/>
        <v>22620</v>
      </c>
    </row>
    <row r="20" spans="1:7" x14ac:dyDescent="0.25">
      <c r="A20" t="s">
        <v>17</v>
      </c>
      <c r="B20" t="s">
        <v>37</v>
      </c>
      <c r="C20">
        <v>46.467199999999998</v>
      </c>
      <c r="D20">
        <v>-80.975700000000003</v>
      </c>
      <c r="E20">
        <v>45000</v>
      </c>
      <c r="F20">
        <v>1599</v>
      </c>
      <c r="G20">
        <f t="shared" si="0"/>
        <v>19188</v>
      </c>
    </row>
    <row r="21" spans="1:7" x14ac:dyDescent="0.25">
      <c r="A21" t="s">
        <v>17</v>
      </c>
      <c r="B21" t="s">
        <v>38</v>
      </c>
      <c r="C21">
        <v>43.657699999999998</v>
      </c>
      <c r="D21">
        <v>-79.378799999999998</v>
      </c>
      <c r="E21">
        <v>45000</v>
      </c>
      <c r="F21">
        <v>2499</v>
      </c>
      <c r="G21">
        <f t="shared" si="0"/>
        <v>29988</v>
      </c>
    </row>
    <row r="22" spans="1:7" x14ac:dyDescent="0.25">
      <c r="A22" t="s">
        <v>17</v>
      </c>
      <c r="B22" t="s">
        <v>41</v>
      </c>
      <c r="C22">
        <v>42.304299999999998</v>
      </c>
      <c r="D22">
        <v>-83.066000000000003</v>
      </c>
      <c r="E22">
        <v>45000</v>
      </c>
      <c r="F22">
        <v>1575</v>
      </c>
      <c r="G22">
        <f t="shared" si="0"/>
        <v>18900</v>
      </c>
    </row>
    <row r="23" spans="1:7" x14ac:dyDescent="0.25">
      <c r="A23" t="s">
        <v>12</v>
      </c>
      <c r="B23" t="s">
        <v>13</v>
      </c>
      <c r="C23">
        <v>46.256900000000002</v>
      </c>
      <c r="D23">
        <v>-63.1389</v>
      </c>
      <c r="E23">
        <v>45000</v>
      </c>
      <c r="F23">
        <v>1290</v>
      </c>
      <c r="G23">
        <f t="shared" si="0"/>
        <v>15480</v>
      </c>
    </row>
    <row r="24" spans="1:7" x14ac:dyDescent="0.25">
      <c r="A24" t="s">
        <v>26</v>
      </c>
      <c r="B24" t="s">
        <v>27</v>
      </c>
      <c r="C24">
        <v>45.494799999999998</v>
      </c>
      <c r="D24">
        <v>-73.5779</v>
      </c>
      <c r="E24">
        <v>45000</v>
      </c>
      <c r="F24">
        <v>1950</v>
      </c>
      <c r="G24">
        <f t="shared" si="0"/>
        <v>23400</v>
      </c>
    </row>
    <row r="25" spans="1:7" x14ac:dyDescent="0.25">
      <c r="A25" t="s">
        <v>26</v>
      </c>
      <c r="B25" t="s">
        <v>30</v>
      </c>
      <c r="C25">
        <v>45.504800000000003</v>
      </c>
      <c r="D25">
        <v>-73.613200000000006</v>
      </c>
      <c r="E25">
        <v>45000</v>
      </c>
      <c r="F25">
        <v>1425</v>
      </c>
      <c r="G25">
        <f t="shared" si="0"/>
        <v>17100</v>
      </c>
    </row>
    <row r="26" spans="1:7" x14ac:dyDescent="0.25">
      <c r="A26" t="s">
        <v>31</v>
      </c>
      <c r="B26" t="s">
        <v>32</v>
      </c>
      <c r="C26">
        <v>50.415500000000002</v>
      </c>
      <c r="D26">
        <v>-104.5878</v>
      </c>
      <c r="E26">
        <v>45000</v>
      </c>
      <c r="F26">
        <v>1135</v>
      </c>
      <c r="G26">
        <f t="shared" si="0"/>
        <v>13620</v>
      </c>
    </row>
    <row r="27" spans="1:7" x14ac:dyDescent="0.25">
      <c r="A27" t="s">
        <v>31</v>
      </c>
      <c r="B27" t="s">
        <v>33</v>
      </c>
      <c r="C27">
        <v>52.133400000000002</v>
      </c>
      <c r="D27">
        <v>-106.6314</v>
      </c>
      <c r="E27">
        <v>45000</v>
      </c>
      <c r="F27">
        <v>1137</v>
      </c>
      <c r="G27">
        <f t="shared" si="0"/>
        <v>13644</v>
      </c>
    </row>
  </sheetData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A5AB1-F7F8-42C3-AF45-032CD661A926}">
  <dimension ref="A1:J30"/>
  <sheetViews>
    <sheetView tabSelected="1" workbookViewId="0">
      <selection activeCell="K10" sqref="K10"/>
    </sheetView>
  </sheetViews>
  <sheetFormatPr defaultColWidth="29" defaultRowHeight="15" x14ac:dyDescent="0.25"/>
  <cols>
    <col min="1" max="1" width="17.85546875" customWidth="1"/>
    <col min="2" max="2" width="14.28515625" customWidth="1"/>
    <col min="3" max="3" width="12.140625" customWidth="1"/>
    <col min="4" max="4" width="9.42578125" customWidth="1"/>
    <col min="5" max="5" width="7.85546875" bestFit="1" customWidth="1"/>
    <col min="6" max="6" width="13.85546875" bestFit="1" customWidth="1"/>
    <col min="7" max="7" width="7.5703125" bestFit="1" customWidth="1"/>
    <col min="8" max="8" width="12.140625" customWidth="1"/>
  </cols>
  <sheetData>
    <row r="1" spans="1:10" x14ac:dyDescent="0.25">
      <c r="A1" s="5" t="s">
        <v>1</v>
      </c>
      <c r="B1" s="9" t="s">
        <v>2</v>
      </c>
      <c r="C1" s="9" t="s">
        <v>3</v>
      </c>
      <c r="D1" s="5" t="s">
        <v>57</v>
      </c>
      <c r="E1" s="5" t="s">
        <v>66</v>
      </c>
      <c r="F1" s="5" t="s">
        <v>58</v>
      </c>
      <c r="G1" s="5" t="s">
        <v>59</v>
      </c>
      <c r="H1" s="5" t="s">
        <v>60</v>
      </c>
      <c r="I1" s="5" t="s">
        <v>68</v>
      </c>
      <c r="J1" s="5" t="s">
        <v>69</v>
      </c>
    </row>
    <row r="2" spans="1:10" x14ac:dyDescent="0.25">
      <c r="A2" s="6" t="s">
        <v>11</v>
      </c>
      <c r="B2">
        <v>51.078400000000002</v>
      </c>
      <c r="C2">
        <v>-114.1347</v>
      </c>
      <c r="D2">
        <v>1699</v>
      </c>
      <c r="E2" s="8">
        <f>176+180</f>
        <v>356</v>
      </c>
      <c r="F2" s="8">
        <v>525</v>
      </c>
      <c r="G2" s="8">
        <v>1296</v>
      </c>
      <c r="H2" s="8">
        <v>1145</v>
      </c>
      <c r="I2" s="7">
        <f>SUM(D2:H2)</f>
        <v>5021</v>
      </c>
      <c r="J2">
        <f>I2*12</f>
        <v>60252</v>
      </c>
    </row>
    <row r="3" spans="1:10" x14ac:dyDescent="0.25">
      <c r="A3" s="6" t="s">
        <v>14</v>
      </c>
      <c r="B3">
        <v>53.523200000000003</v>
      </c>
      <c r="C3">
        <v>-113.52630000000001</v>
      </c>
      <c r="D3">
        <v>1250</v>
      </c>
      <c r="E3" s="8">
        <f>176+180</f>
        <v>356</v>
      </c>
      <c r="F3" s="8">
        <v>525</v>
      </c>
      <c r="G3" s="8">
        <v>1296</v>
      </c>
      <c r="H3" s="8">
        <v>925</v>
      </c>
      <c r="I3" s="7">
        <f t="shared" ref="I3:I15" si="0">SUM(D3:H3)</f>
        <v>4352</v>
      </c>
      <c r="J3">
        <f t="shared" ref="J3:J15" si="1">I3*12</f>
        <v>52224</v>
      </c>
    </row>
    <row r="4" spans="1:10" x14ac:dyDescent="0.25">
      <c r="A4" s="6" t="s">
        <v>20</v>
      </c>
      <c r="B4">
        <v>44.636600000000001</v>
      </c>
      <c r="C4">
        <v>-63.591700000000003</v>
      </c>
      <c r="D4">
        <v>2295</v>
      </c>
      <c r="E4" s="8">
        <f>167+180</f>
        <v>347</v>
      </c>
      <c r="F4" s="8">
        <v>523</v>
      </c>
      <c r="G4" s="8">
        <v>1041</v>
      </c>
      <c r="H4" s="8">
        <v>868</v>
      </c>
      <c r="I4" s="7">
        <f t="shared" si="0"/>
        <v>5074</v>
      </c>
      <c r="J4">
        <f t="shared" si="1"/>
        <v>60888</v>
      </c>
    </row>
    <row r="5" spans="1:10" x14ac:dyDescent="0.25">
      <c r="A5" s="6" t="s">
        <v>25</v>
      </c>
      <c r="B5">
        <v>43.009599999999999</v>
      </c>
      <c r="C5">
        <v>-81.273700000000005</v>
      </c>
      <c r="D5">
        <v>1770</v>
      </c>
      <c r="E5" s="8">
        <f>89+168</f>
        <v>257</v>
      </c>
      <c r="F5" s="8">
        <v>578</v>
      </c>
      <c r="G5" s="8">
        <v>1194</v>
      </c>
      <c r="H5" s="8">
        <v>1075</v>
      </c>
      <c r="I5" s="7">
        <f t="shared" si="0"/>
        <v>4874</v>
      </c>
      <c r="J5">
        <f t="shared" si="1"/>
        <v>58488</v>
      </c>
    </row>
    <row r="6" spans="1:10" x14ac:dyDescent="0.25">
      <c r="A6" s="6" t="s">
        <v>63</v>
      </c>
      <c r="B6">
        <v>46.087800000000001</v>
      </c>
      <c r="C6">
        <v>-64.778199999999998</v>
      </c>
      <c r="D6" s="8">
        <v>1150</v>
      </c>
      <c r="E6" s="8">
        <f>132+171</f>
        <v>303</v>
      </c>
      <c r="F6" s="8">
        <v>507</v>
      </c>
      <c r="G6" s="8">
        <v>1086</v>
      </c>
      <c r="H6" s="8">
        <v>716</v>
      </c>
      <c r="I6" s="7">
        <f t="shared" si="0"/>
        <v>3762</v>
      </c>
      <c r="J6">
        <f t="shared" si="1"/>
        <v>45144</v>
      </c>
    </row>
    <row r="7" spans="1:10" x14ac:dyDescent="0.25">
      <c r="A7" s="6" t="s">
        <v>61</v>
      </c>
      <c r="B7">
        <v>45.494799999999998</v>
      </c>
      <c r="C7">
        <v>-73.5779</v>
      </c>
      <c r="D7">
        <v>1950</v>
      </c>
      <c r="E7" s="8">
        <f>73+160</f>
        <v>233</v>
      </c>
      <c r="F7" s="8">
        <v>515</v>
      </c>
      <c r="G7" s="8">
        <v>1176</v>
      </c>
      <c r="H7" s="8">
        <v>181</v>
      </c>
      <c r="I7" s="7">
        <f t="shared" si="0"/>
        <v>4055</v>
      </c>
      <c r="J7">
        <f t="shared" si="1"/>
        <v>48660</v>
      </c>
    </row>
    <row r="8" spans="1:10" x14ac:dyDescent="0.25">
      <c r="A8" s="6" t="s">
        <v>29</v>
      </c>
      <c r="B8">
        <v>45.387599999999999</v>
      </c>
      <c r="C8">
        <v>-75.695999999999998</v>
      </c>
      <c r="D8">
        <v>1859</v>
      </c>
      <c r="E8" s="8">
        <f>84+168</f>
        <v>252</v>
      </c>
      <c r="F8" s="8">
        <v>578</v>
      </c>
      <c r="G8" s="8">
        <v>1194</v>
      </c>
      <c r="H8" s="8">
        <v>1018</v>
      </c>
      <c r="I8" s="7">
        <f t="shared" si="0"/>
        <v>4901</v>
      </c>
      <c r="J8">
        <f t="shared" si="1"/>
        <v>58812</v>
      </c>
    </row>
    <row r="9" spans="1:10" x14ac:dyDescent="0.25">
      <c r="A9" s="6" t="s">
        <v>30</v>
      </c>
      <c r="B9">
        <v>45.504800000000003</v>
      </c>
      <c r="C9">
        <v>-73.613200000000006</v>
      </c>
      <c r="D9">
        <v>1425</v>
      </c>
      <c r="E9" s="8">
        <f>73+160</f>
        <v>233</v>
      </c>
      <c r="F9" s="8">
        <v>515</v>
      </c>
      <c r="G9" s="8">
        <v>1176</v>
      </c>
      <c r="H9" s="8">
        <v>181</v>
      </c>
      <c r="I9" s="7">
        <f t="shared" si="0"/>
        <v>3530</v>
      </c>
      <c r="J9">
        <f t="shared" si="1"/>
        <v>42360</v>
      </c>
    </row>
    <row r="10" spans="1:10" x14ac:dyDescent="0.25">
      <c r="A10" s="6" t="s">
        <v>33</v>
      </c>
      <c r="B10">
        <v>52.133400000000002</v>
      </c>
      <c r="C10">
        <v>-106.6314</v>
      </c>
      <c r="D10">
        <v>1137</v>
      </c>
      <c r="E10" s="8">
        <f>168+201</f>
        <v>369</v>
      </c>
      <c r="F10" s="8">
        <v>530</v>
      </c>
      <c r="G10" s="8">
        <v>1194</v>
      </c>
      <c r="H10" s="8">
        <v>750</v>
      </c>
      <c r="I10" s="7">
        <f t="shared" si="0"/>
        <v>3980</v>
      </c>
      <c r="J10">
        <f t="shared" si="1"/>
        <v>47760</v>
      </c>
    </row>
    <row r="11" spans="1:10" x14ac:dyDescent="0.25">
      <c r="A11" s="6" t="s">
        <v>62</v>
      </c>
      <c r="B11">
        <v>47.573799999999999</v>
      </c>
      <c r="C11">
        <v>-52.732900000000001</v>
      </c>
      <c r="D11">
        <v>908</v>
      </c>
      <c r="E11" s="8">
        <f>130+174</f>
        <v>304</v>
      </c>
      <c r="F11" s="8">
        <v>578</v>
      </c>
      <c r="G11" s="8">
        <v>1080</v>
      </c>
      <c r="H11" s="8">
        <v>651</v>
      </c>
      <c r="I11" s="7">
        <f t="shared" si="0"/>
        <v>3521</v>
      </c>
      <c r="J11">
        <f t="shared" si="1"/>
        <v>42252</v>
      </c>
    </row>
    <row r="12" spans="1:10" x14ac:dyDescent="0.25">
      <c r="A12" s="6" t="s">
        <v>38</v>
      </c>
      <c r="B12">
        <v>43.657699999999998</v>
      </c>
      <c r="C12">
        <v>-79.378799999999998</v>
      </c>
      <c r="D12" s="7">
        <v>2499</v>
      </c>
      <c r="E12" s="7">
        <f>104+168</f>
        <v>272</v>
      </c>
      <c r="F12" s="8">
        <v>578</v>
      </c>
      <c r="G12" s="8">
        <v>1194</v>
      </c>
      <c r="H12" s="8">
        <v>1250</v>
      </c>
      <c r="I12" s="7">
        <f t="shared" si="0"/>
        <v>5793</v>
      </c>
      <c r="J12">
        <f t="shared" si="1"/>
        <v>69516</v>
      </c>
    </row>
    <row r="13" spans="1:10" x14ac:dyDescent="0.25">
      <c r="A13" s="6" t="s">
        <v>39</v>
      </c>
      <c r="B13">
        <v>49.260599999999997</v>
      </c>
      <c r="C13">
        <v>-123.246</v>
      </c>
      <c r="D13">
        <v>3500</v>
      </c>
      <c r="E13" s="8">
        <f>116+174</f>
        <v>290</v>
      </c>
      <c r="F13" s="8">
        <v>649</v>
      </c>
      <c r="G13" s="8">
        <v>1218</v>
      </c>
      <c r="H13" s="8">
        <v>935</v>
      </c>
      <c r="I13" s="7">
        <f t="shared" si="0"/>
        <v>6592</v>
      </c>
      <c r="J13">
        <f t="shared" si="1"/>
        <v>79104</v>
      </c>
    </row>
    <row r="14" spans="1:10" x14ac:dyDescent="0.25">
      <c r="A14" s="6" t="s">
        <v>43</v>
      </c>
      <c r="B14">
        <v>49.807499999999997</v>
      </c>
      <c r="C14">
        <v>-97.136600000000001</v>
      </c>
      <c r="D14">
        <v>1375</v>
      </c>
      <c r="E14" s="8">
        <f>94+174</f>
        <v>268</v>
      </c>
      <c r="F14" s="8">
        <v>523</v>
      </c>
      <c r="G14" s="8">
        <v>1140</v>
      </c>
      <c r="H14" s="8">
        <v>451</v>
      </c>
      <c r="I14" s="7">
        <f t="shared" si="0"/>
        <v>3757</v>
      </c>
      <c r="J14">
        <f t="shared" si="1"/>
        <v>45084</v>
      </c>
    </row>
    <row r="15" spans="1:10" x14ac:dyDescent="0.25">
      <c r="A15" s="6" t="s">
        <v>70</v>
      </c>
      <c r="B15">
        <v>46.256900000000002</v>
      </c>
      <c r="C15">
        <v>-63.1389</v>
      </c>
      <c r="D15">
        <v>1290</v>
      </c>
      <c r="E15" s="7">
        <f>174+177</f>
        <v>351</v>
      </c>
      <c r="F15" s="7">
        <f>AVERAGE(F2:F14)</f>
        <v>548</v>
      </c>
      <c r="G15" s="7">
        <f>308*3</f>
        <v>924</v>
      </c>
      <c r="H15" s="8">
        <v>568</v>
      </c>
      <c r="I15" s="7">
        <f t="shared" si="0"/>
        <v>3681</v>
      </c>
      <c r="J15">
        <f t="shared" si="1"/>
        <v>44172</v>
      </c>
    </row>
    <row r="16" spans="1:10" x14ac:dyDescent="0.25">
      <c r="D16" s="7"/>
      <c r="E16" s="7"/>
      <c r="F16" s="7"/>
      <c r="G16" s="7"/>
      <c r="H16" s="7"/>
      <c r="I16" s="7"/>
    </row>
    <row r="17" spans="4:9" x14ac:dyDescent="0.25">
      <c r="D17" s="7"/>
      <c r="E17" s="7"/>
      <c r="F17" s="7"/>
      <c r="G17" s="7"/>
      <c r="H17" s="7"/>
      <c r="I17" s="7"/>
    </row>
    <row r="25" spans="4:9" ht="16.5" customHeight="1" x14ac:dyDescent="0.25"/>
    <row r="30" spans="4:9" x14ac:dyDescent="0.25">
      <c r="G30" s="4"/>
    </row>
  </sheetData>
  <sortState xmlns:xlrd2="http://schemas.microsoft.com/office/spreadsheetml/2017/richdata2" ref="A21:K26">
    <sortCondition ref="A21:A26"/>
  </sortState>
  <conditionalFormatting sqref="A7:C7 A15:C44 A8:A14 A1:A6">
    <cfRule type="duplicateValues" dxfId="0" priority="3"/>
  </conditionalFormatting>
  <pageMargins left="0.7" right="0.7" top="0.75" bottom="0.75" header="0.3" footer="0.3"/>
  <ignoredErrors>
    <ignoredError sqref="E8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62D4F-4FC6-474B-BB43-16544EB64190}">
  <dimension ref="A1:C16"/>
  <sheetViews>
    <sheetView workbookViewId="0">
      <selection activeCell="C17" sqref="C17"/>
    </sheetView>
  </sheetViews>
  <sheetFormatPr defaultRowHeight="15" x14ac:dyDescent="0.25"/>
  <cols>
    <col min="1" max="1" width="11" bestFit="1" customWidth="1"/>
    <col min="2" max="2" width="70.7109375" style="3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5" spans="1:3" x14ac:dyDescent="0.25">
      <c r="A5" t="s">
        <v>4</v>
      </c>
      <c r="B5" s="3" t="s">
        <v>44</v>
      </c>
    </row>
    <row r="6" spans="1:3" x14ac:dyDescent="0.25">
      <c r="A6" t="s">
        <v>5</v>
      </c>
      <c r="B6" s="3" t="s">
        <v>45</v>
      </c>
    </row>
    <row r="7" spans="1:3" x14ac:dyDescent="0.25">
      <c r="A7" t="s">
        <v>6</v>
      </c>
      <c r="B7" s="3" t="s">
        <v>46</v>
      </c>
    </row>
    <row r="8" spans="1:3" ht="30" x14ac:dyDescent="0.25">
      <c r="A8" t="s">
        <v>7</v>
      </c>
      <c r="B8" s="3" t="s">
        <v>56</v>
      </c>
    </row>
    <row r="9" spans="1:3" x14ac:dyDescent="0.25">
      <c r="B9" s="3" t="s">
        <v>47</v>
      </c>
    </row>
    <row r="10" spans="1:3" x14ac:dyDescent="0.25">
      <c r="A10" t="s">
        <v>51</v>
      </c>
      <c r="B10" s="3" t="s">
        <v>52</v>
      </c>
    </row>
    <row r="11" spans="1:3" x14ac:dyDescent="0.25">
      <c r="A11" t="s">
        <v>53</v>
      </c>
      <c r="B11" s="3" t="s">
        <v>55</v>
      </c>
      <c r="C11" s="2" t="s">
        <v>54</v>
      </c>
    </row>
    <row r="12" spans="1:3" x14ac:dyDescent="0.25">
      <c r="C12" s="2"/>
    </row>
    <row r="13" spans="1:3" ht="60" x14ac:dyDescent="0.25">
      <c r="A13" t="s">
        <v>50</v>
      </c>
      <c r="B13" s="3" t="s">
        <v>48</v>
      </c>
    </row>
    <row r="14" spans="1:3" ht="30" x14ac:dyDescent="0.25">
      <c r="A14" t="s">
        <v>50</v>
      </c>
      <c r="B14" s="3" t="s">
        <v>49</v>
      </c>
    </row>
    <row r="16" spans="1:3" x14ac:dyDescent="0.25">
      <c r="A16" t="s">
        <v>64</v>
      </c>
      <c r="B16" s="3" t="s">
        <v>65</v>
      </c>
      <c r="C16" t="s">
        <v>67</v>
      </c>
    </row>
  </sheetData>
  <hyperlinks>
    <hyperlink ref="C11" r:id="rId1" display="https://www150.statcan.gc.ca/t1/tbl1/en/tv.action?pid=3710004501" xr:uid="{BB30D0D2-85D7-479A-A7F4-AEE0DB2BD85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grad</vt:lpstr>
      <vt:lpstr>pdf</vt:lpstr>
      <vt:lpstr>CoL</vt:lpstr>
      <vt:lpstr>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Courtney Robichaud</dc:creator>
  <cp:lastModifiedBy>Courtney Robichaud</cp:lastModifiedBy>
  <dcterms:created xsi:type="dcterms:W3CDTF">2022-07-21T17:26:04Z</dcterms:created>
  <dcterms:modified xsi:type="dcterms:W3CDTF">2022-07-28T00:35:00Z</dcterms:modified>
</cp:coreProperties>
</file>