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notes\coin\"/>
    </mc:Choice>
  </mc:AlternateContent>
  <xr:revisionPtr revIDLastSave="0" documentId="13_ncr:1_{1B2C7A57-3CFC-49E3-BA77-8330DEFCD19C}" xr6:coauthVersionLast="45" xr6:coauthVersionMax="45" xr10:uidLastSave="{00000000-0000-0000-0000-000000000000}"/>
  <bookViews>
    <workbookView xWindow="-120" yWindow="-120" windowWidth="29040" windowHeight="15840" activeTab="1" xr2:uid="{44A1F47B-EDB7-40AC-A2FE-179984188C47}"/>
  </bookViews>
  <sheets>
    <sheet name="会员及余额" sheetId="1" r:id="rId1"/>
    <sheet name="用户矿机列表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5" i="2"/>
  <c r="F7" i="2"/>
  <c r="F58" i="2"/>
  <c r="F59" i="2"/>
  <c r="F60" i="2"/>
  <c r="F61" i="2"/>
  <c r="F62" i="2"/>
  <c r="F63" i="2"/>
  <c r="F69" i="2"/>
  <c r="F71" i="2"/>
  <c r="F74" i="2"/>
  <c r="F91" i="2"/>
  <c r="F2" i="2"/>
  <c r="P3" i="2"/>
  <c r="P5" i="2"/>
  <c r="P7" i="2"/>
  <c r="P58" i="2"/>
  <c r="P59" i="2"/>
  <c r="P60" i="2"/>
  <c r="P61" i="2"/>
  <c r="P62" i="2"/>
  <c r="P63" i="2"/>
  <c r="P69" i="2"/>
  <c r="P71" i="2"/>
  <c r="P74" i="2"/>
  <c r="P91" i="2"/>
  <c r="P2" i="2"/>
  <c r="C2" i="2"/>
  <c r="C81" i="2"/>
  <c r="C59" i="2"/>
  <c r="C29" i="2"/>
  <c r="C35" i="2"/>
  <c r="C62" i="2"/>
  <c r="C27" i="2"/>
  <c r="C66" i="2"/>
  <c r="C84" i="2"/>
  <c r="C55" i="2"/>
  <c r="C76" i="2"/>
  <c r="C33" i="2"/>
  <c r="C6" i="2"/>
  <c r="C23" i="2"/>
  <c r="C26" i="2"/>
  <c r="C22" i="2"/>
  <c r="C65" i="2"/>
  <c r="C73" i="2"/>
  <c r="C74" i="2"/>
  <c r="C30" i="2"/>
  <c r="C63" i="2"/>
  <c r="C64" i="2"/>
  <c r="C4" i="2"/>
  <c r="C57" i="2"/>
  <c r="C72" i="2"/>
  <c r="C83" i="2"/>
  <c r="C46" i="2"/>
  <c r="C61" i="2"/>
  <c r="C50" i="2"/>
  <c r="C51" i="2"/>
  <c r="C31" i="2"/>
  <c r="C49" i="2"/>
  <c r="C5" i="2"/>
  <c r="C86" i="2"/>
  <c r="C78" i="2"/>
  <c r="C36" i="2"/>
  <c r="C47" i="2"/>
  <c r="C48" i="2"/>
  <c r="C91" i="2"/>
  <c r="C70" i="2"/>
  <c r="C71" i="2"/>
  <c r="C25" i="2"/>
  <c r="C28" i="2"/>
  <c r="C24" i="2"/>
  <c r="C54" i="2"/>
  <c r="C8" i="2"/>
  <c r="C45" i="2"/>
  <c r="C44" i="2"/>
  <c r="C43" i="2"/>
  <c r="C42" i="2"/>
  <c r="C41" i="2"/>
  <c r="C40" i="2"/>
  <c r="C39" i="2"/>
  <c r="C38" i="2"/>
  <c r="C37" i="2"/>
  <c r="C85" i="2"/>
  <c r="C67" i="2"/>
  <c r="C79" i="2"/>
  <c r="C82" i="2"/>
  <c r="C68" i="2"/>
  <c r="C60" i="2"/>
  <c r="C87" i="2"/>
  <c r="C21" i="2"/>
  <c r="C80" i="2"/>
  <c r="C20" i="2"/>
  <c r="C58" i="2"/>
  <c r="C77" i="2"/>
  <c r="C90" i="2"/>
  <c r="C89" i="2"/>
  <c r="C88" i="2"/>
  <c r="C7" i="2"/>
  <c r="C19" i="2"/>
  <c r="C16" i="2"/>
  <c r="C14" i="2"/>
  <c r="C18" i="2"/>
  <c r="C15" i="2"/>
  <c r="C13" i="2"/>
  <c r="C12" i="2"/>
  <c r="C11" i="2"/>
  <c r="C10" i="2"/>
  <c r="C9" i="2"/>
  <c r="C17" i="2"/>
  <c r="C52" i="2"/>
  <c r="C75" i="2"/>
  <c r="C53" i="2"/>
  <c r="C56" i="2"/>
  <c r="C32" i="2"/>
  <c r="C34" i="2"/>
  <c r="C3" i="2"/>
  <c r="C69" i="2"/>
  <c r="L2" i="2"/>
  <c r="L81" i="2"/>
  <c r="L59" i="2"/>
  <c r="L29" i="2"/>
  <c r="L35" i="2"/>
  <c r="L62" i="2"/>
  <c r="L27" i="2"/>
  <c r="L66" i="2"/>
  <c r="L84" i="2"/>
  <c r="L55" i="2"/>
  <c r="L76" i="2"/>
  <c r="L33" i="2"/>
  <c r="L6" i="2"/>
  <c r="L23" i="2"/>
  <c r="L26" i="2"/>
  <c r="L22" i="2"/>
  <c r="L73" i="2"/>
  <c r="L74" i="2"/>
  <c r="L30" i="2"/>
  <c r="L63" i="2"/>
  <c r="L57" i="2"/>
  <c r="L72" i="2"/>
  <c r="L83" i="2"/>
  <c r="L46" i="2"/>
  <c r="L61" i="2"/>
  <c r="L50" i="2"/>
  <c r="L51" i="2"/>
  <c r="L31" i="2"/>
  <c r="L49" i="2"/>
  <c r="L5" i="2"/>
  <c r="L86" i="2"/>
  <c r="L78" i="2"/>
  <c r="L36" i="2"/>
  <c r="L47" i="2"/>
  <c r="L48" i="2"/>
  <c r="L91" i="2"/>
  <c r="L70" i="2"/>
  <c r="L71" i="2"/>
  <c r="L25" i="2"/>
  <c r="L28" i="2"/>
  <c r="L24" i="2"/>
  <c r="L54" i="2"/>
  <c r="L45" i="2"/>
  <c r="L44" i="2"/>
  <c r="L43" i="2"/>
  <c r="L42" i="2"/>
  <c r="L41" i="2"/>
  <c r="L40" i="2"/>
  <c r="L39" i="2"/>
  <c r="L38" i="2"/>
  <c r="L37" i="2"/>
  <c r="L85" i="2"/>
  <c r="L67" i="2"/>
  <c r="L79" i="2"/>
  <c r="L82" i="2"/>
  <c r="L68" i="2"/>
  <c r="L60" i="2"/>
  <c r="L87" i="2"/>
  <c r="L21" i="2"/>
  <c r="L80" i="2"/>
  <c r="L20" i="2"/>
  <c r="L58" i="2"/>
  <c r="L77" i="2"/>
  <c r="L90" i="2"/>
  <c r="L89" i="2"/>
  <c r="L88" i="2"/>
  <c r="L7" i="2"/>
  <c r="L19" i="2"/>
  <c r="L16" i="2"/>
  <c r="L14" i="2"/>
  <c r="L18" i="2"/>
  <c r="L15" i="2"/>
  <c r="L13" i="2"/>
  <c r="L12" i="2"/>
  <c r="L11" i="2"/>
  <c r="L10" i="2"/>
  <c r="L9" i="2"/>
  <c r="L17" i="2"/>
  <c r="L52" i="2"/>
  <c r="L75" i="2"/>
  <c r="L53" i="2"/>
  <c r="L56" i="2"/>
  <c r="L32" i="2"/>
  <c r="L34" i="2"/>
  <c r="L3" i="2"/>
  <c r="L69" i="2"/>
  <c r="H69" i="2"/>
  <c r="H2" i="2"/>
  <c r="G59" i="2"/>
  <c r="H59" i="2" s="1"/>
  <c r="G29" i="2"/>
  <c r="H29" i="2" s="1"/>
  <c r="G35" i="2"/>
  <c r="H35" i="2" s="1"/>
  <c r="G62" i="2"/>
  <c r="H62" i="2" s="1"/>
  <c r="G27" i="2"/>
  <c r="H27" i="2" s="1"/>
  <c r="G66" i="2"/>
  <c r="H66" i="2" s="1"/>
  <c r="G84" i="2"/>
  <c r="H84" i="2" s="1"/>
  <c r="G55" i="2"/>
  <c r="H55" i="2" s="1"/>
  <c r="G76" i="2"/>
  <c r="H76" i="2" s="1"/>
  <c r="G33" i="2"/>
  <c r="H33" i="2" s="1"/>
  <c r="G6" i="2"/>
  <c r="H6" i="2" s="1"/>
  <c r="G23" i="2"/>
  <c r="H23" i="2" s="1"/>
  <c r="G26" i="2"/>
  <c r="H26" i="2" s="1"/>
  <c r="G22" i="2"/>
  <c r="H22" i="2" s="1"/>
  <c r="G65" i="2"/>
  <c r="H65" i="2" s="1"/>
  <c r="G73" i="2"/>
  <c r="H73" i="2" s="1"/>
  <c r="G74" i="2"/>
  <c r="H74" i="2" s="1"/>
  <c r="G30" i="2"/>
  <c r="H30" i="2" s="1"/>
  <c r="G63" i="2"/>
  <c r="H63" i="2" s="1"/>
  <c r="G64" i="2"/>
  <c r="H64" i="2" s="1"/>
  <c r="G4" i="2"/>
  <c r="H4" i="2" s="1"/>
  <c r="G57" i="2"/>
  <c r="H57" i="2" s="1"/>
  <c r="G72" i="2"/>
  <c r="H72" i="2" s="1"/>
  <c r="G83" i="2"/>
  <c r="H83" i="2" s="1"/>
  <c r="G46" i="2"/>
  <c r="H46" i="2" s="1"/>
  <c r="G61" i="2"/>
  <c r="H61" i="2" s="1"/>
  <c r="G50" i="2"/>
  <c r="H50" i="2" s="1"/>
  <c r="G51" i="2"/>
  <c r="H51" i="2" s="1"/>
  <c r="G31" i="2"/>
  <c r="H31" i="2" s="1"/>
  <c r="G49" i="2"/>
  <c r="H49" i="2" s="1"/>
  <c r="G5" i="2"/>
  <c r="H5" i="2" s="1"/>
  <c r="G86" i="2"/>
  <c r="H86" i="2" s="1"/>
  <c r="G78" i="2"/>
  <c r="H78" i="2" s="1"/>
  <c r="G36" i="2"/>
  <c r="H36" i="2" s="1"/>
  <c r="G47" i="2"/>
  <c r="H47" i="2" s="1"/>
  <c r="G48" i="2"/>
  <c r="H48" i="2" s="1"/>
  <c r="G91" i="2"/>
  <c r="H91" i="2" s="1"/>
  <c r="G70" i="2"/>
  <c r="H70" i="2" s="1"/>
  <c r="G71" i="2"/>
  <c r="H71" i="2" s="1"/>
  <c r="G25" i="2"/>
  <c r="H25" i="2" s="1"/>
  <c r="G28" i="2"/>
  <c r="H28" i="2" s="1"/>
  <c r="G24" i="2"/>
  <c r="H24" i="2" s="1"/>
  <c r="G54" i="2"/>
  <c r="H54" i="2" s="1"/>
  <c r="G8" i="2"/>
  <c r="H8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85" i="2"/>
  <c r="H85" i="2" s="1"/>
  <c r="G67" i="2"/>
  <c r="H67" i="2" s="1"/>
  <c r="G79" i="2"/>
  <c r="H79" i="2" s="1"/>
  <c r="G82" i="2"/>
  <c r="H82" i="2" s="1"/>
  <c r="G68" i="2"/>
  <c r="H68" i="2" s="1"/>
  <c r="G60" i="2"/>
  <c r="H60" i="2" s="1"/>
  <c r="G87" i="2"/>
  <c r="H87" i="2" s="1"/>
  <c r="G21" i="2"/>
  <c r="H21" i="2" s="1"/>
  <c r="G80" i="2"/>
  <c r="H80" i="2" s="1"/>
  <c r="G20" i="2"/>
  <c r="H20" i="2" s="1"/>
  <c r="G58" i="2"/>
  <c r="H58" i="2" s="1"/>
  <c r="G77" i="2"/>
  <c r="H77" i="2" s="1"/>
  <c r="G90" i="2"/>
  <c r="H90" i="2" s="1"/>
  <c r="G89" i="2"/>
  <c r="H89" i="2" s="1"/>
  <c r="G88" i="2"/>
  <c r="H88" i="2" s="1"/>
  <c r="G7" i="2"/>
  <c r="H7" i="2" s="1"/>
  <c r="G19" i="2"/>
  <c r="H19" i="2" s="1"/>
  <c r="G16" i="2"/>
  <c r="H16" i="2" s="1"/>
  <c r="G14" i="2"/>
  <c r="H14" i="2" s="1"/>
  <c r="G18" i="2"/>
  <c r="H18" i="2" s="1"/>
  <c r="G15" i="2"/>
  <c r="H15" i="2" s="1"/>
  <c r="G13" i="2"/>
  <c r="H13" i="2" s="1"/>
  <c r="G12" i="2"/>
  <c r="H12" i="2" s="1"/>
  <c r="G11" i="2"/>
  <c r="H11" i="2" s="1"/>
  <c r="G10" i="2"/>
  <c r="H10" i="2" s="1"/>
  <c r="G9" i="2"/>
  <c r="H9" i="2" s="1"/>
  <c r="G17" i="2"/>
  <c r="H17" i="2" s="1"/>
  <c r="G52" i="2"/>
  <c r="H52" i="2" s="1"/>
  <c r="G75" i="2"/>
  <c r="H75" i="2" s="1"/>
  <c r="G53" i="2"/>
  <c r="H53" i="2" s="1"/>
  <c r="G56" i="2"/>
  <c r="H56" i="2" s="1"/>
  <c r="G32" i="2"/>
  <c r="H32" i="2" s="1"/>
  <c r="G34" i="2"/>
  <c r="H34" i="2" s="1"/>
  <c r="G3" i="2"/>
  <c r="H3" i="2" s="1"/>
  <c r="G81" i="2"/>
  <c r="H81" i="2" s="1"/>
  <c r="R69" i="2"/>
  <c r="I69" i="2" s="1"/>
  <c r="R2" i="2"/>
  <c r="I2" i="2" s="1"/>
  <c r="R59" i="2"/>
  <c r="I59" i="2" s="1"/>
  <c r="R29" i="2"/>
  <c r="I29" i="2" s="1"/>
  <c r="R35" i="2"/>
  <c r="I35" i="2" s="1"/>
  <c r="R62" i="2"/>
  <c r="I62" i="2" s="1"/>
  <c r="R27" i="2"/>
  <c r="I27" i="2" s="1"/>
  <c r="R66" i="2"/>
  <c r="I66" i="2" s="1"/>
  <c r="R84" i="2"/>
  <c r="I84" i="2" s="1"/>
  <c r="R55" i="2"/>
  <c r="I55" i="2" s="1"/>
  <c r="R76" i="2"/>
  <c r="I76" i="2" s="1"/>
  <c r="R33" i="2"/>
  <c r="I33" i="2" s="1"/>
  <c r="R6" i="2"/>
  <c r="I6" i="2" s="1"/>
  <c r="R23" i="2"/>
  <c r="I23" i="2" s="1"/>
  <c r="R26" i="2"/>
  <c r="I26" i="2" s="1"/>
  <c r="R22" i="2"/>
  <c r="I22" i="2" s="1"/>
  <c r="R65" i="2"/>
  <c r="I65" i="2" s="1"/>
  <c r="R73" i="2"/>
  <c r="I73" i="2" s="1"/>
  <c r="R74" i="2"/>
  <c r="I74" i="2" s="1"/>
  <c r="R30" i="2"/>
  <c r="I30" i="2" s="1"/>
  <c r="R63" i="2"/>
  <c r="I63" i="2" s="1"/>
  <c r="R64" i="2"/>
  <c r="I64" i="2" s="1"/>
  <c r="R4" i="2"/>
  <c r="I4" i="2" s="1"/>
  <c r="R57" i="2"/>
  <c r="I57" i="2" s="1"/>
  <c r="R72" i="2"/>
  <c r="I72" i="2" s="1"/>
  <c r="R83" i="2"/>
  <c r="I83" i="2" s="1"/>
  <c r="R46" i="2"/>
  <c r="I46" i="2" s="1"/>
  <c r="R61" i="2"/>
  <c r="I61" i="2" s="1"/>
  <c r="R50" i="2"/>
  <c r="I50" i="2" s="1"/>
  <c r="R51" i="2"/>
  <c r="I51" i="2" s="1"/>
  <c r="R31" i="2"/>
  <c r="I31" i="2" s="1"/>
  <c r="R49" i="2"/>
  <c r="I49" i="2" s="1"/>
  <c r="R5" i="2"/>
  <c r="I5" i="2" s="1"/>
  <c r="R86" i="2"/>
  <c r="I86" i="2" s="1"/>
  <c r="R78" i="2"/>
  <c r="I78" i="2" s="1"/>
  <c r="R36" i="2"/>
  <c r="I36" i="2" s="1"/>
  <c r="R47" i="2"/>
  <c r="I47" i="2" s="1"/>
  <c r="R48" i="2"/>
  <c r="I48" i="2" s="1"/>
  <c r="R91" i="2"/>
  <c r="I91" i="2" s="1"/>
  <c r="R70" i="2"/>
  <c r="I70" i="2" s="1"/>
  <c r="R71" i="2"/>
  <c r="I71" i="2" s="1"/>
  <c r="R25" i="2"/>
  <c r="I25" i="2" s="1"/>
  <c r="R28" i="2"/>
  <c r="I28" i="2" s="1"/>
  <c r="R24" i="2"/>
  <c r="I24" i="2" s="1"/>
  <c r="R54" i="2"/>
  <c r="I54" i="2" s="1"/>
  <c r="R8" i="2"/>
  <c r="I8" i="2" s="1"/>
  <c r="R45" i="2"/>
  <c r="I45" i="2" s="1"/>
  <c r="R44" i="2"/>
  <c r="I44" i="2" s="1"/>
  <c r="R43" i="2"/>
  <c r="I43" i="2" s="1"/>
  <c r="R42" i="2"/>
  <c r="I42" i="2" s="1"/>
  <c r="R41" i="2"/>
  <c r="I41" i="2" s="1"/>
  <c r="R40" i="2"/>
  <c r="I40" i="2" s="1"/>
  <c r="R39" i="2"/>
  <c r="I39" i="2" s="1"/>
  <c r="R38" i="2"/>
  <c r="I38" i="2" s="1"/>
  <c r="R37" i="2"/>
  <c r="I37" i="2" s="1"/>
  <c r="R85" i="2"/>
  <c r="I85" i="2" s="1"/>
  <c r="R67" i="2"/>
  <c r="I67" i="2" s="1"/>
  <c r="R79" i="2"/>
  <c r="I79" i="2" s="1"/>
  <c r="R82" i="2"/>
  <c r="I82" i="2" s="1"/>
  <c r="R68" i="2"/>
  <c r="I68" i="2" s="1"/>
  <c r="R60" i="2"/>
  <c r="I60" i="2" s="1"/>
  <c r="R87" i="2"/>
  <c r="I87" i="2" s="1"/>
  <c r="R21" i="2"/>
  <c r="I21" i="2" s="1"/>
  <c r="R80" i="2"/>
  <c r="I80" i="2" s="1"/>
  <c r="R20" i="2"/>
  <c r="I20" i="2" s="1"/>
  <c r="R58" i="2"/>
  <c r="I58" i="2" s="1"/>
  <c r="R77" i="2"/>
  <c r="I77" i="2" s="1"/>
  <c r="R90" i="2"/>
  <c r="I90" i="2" s="1"/>
  <c r="R89" i="2"/>
  <c r="I89" i="2" s="1"/>
  <c r="R88" i="2"/>
  <c r="I88" i="2" s="1"/>
  <c r="R7" i="2"/>
  <c r="I7" i="2" s="1"/>
  <c r="R19" i="2"/>
  <c r="I19" i="2" s="1"/>
  <c r="R16" i="2"/>
  <c r="I16" i="2" s="1"/>
  <c r="R14" i="2"/>
  <c r="I14" i="2" s="1"/>
  <c r="R18" i="2"/>
  <c r="I18" i="2" s="1"/>
  <c r="R15" i="2"/>
  <c r="I15" i="2" s="1"/>
  <c r="R13" i="2"/>
  <c r="I13" i="2" s="1"/>
  <c r="R12" i="2"/>
  <c r="I12" i="2" s="1"/>
  <c r="R11" i="2"/>
  <c r="I11" i="2" s="1"/>
  <c r="R10" i="2"/>
  <c r="I10" i="2" s="1"/>
  <c r="R9" i="2"/>
  <c r="I9" i="2" s="1"/>
  <c r="R17" i="2"/>
  <c r="I17" i="2" s="1"/>
  <c r="R52" i="2"/>
  <c r="I52" i="2" s="1"/>
  <c r="R75" i="2"/>
  <c r="I75" i="2" s="1"/>
  <c r="R53" i="2"/>
  <c r="I53" i="2" s="1"/>
  <c r="R56" i="2"/>
  <c r="I56" i="2" s="1"/>
  <c r="R32" i="2"/>
  <c r="I32" i="2" s="1"/>
  <c r="R34" i="2"/>
  <c r="I34" i="2" s="1"/>
  <c r="R3" i="2"/>
  <c r="I3" i="2" s="1"/>
  <c r="R81" i="2"/>
  <c r="I81" i="2" s="1"/>
  <c r="O29" i="2"/>
  <c r="P29" i="2" s="1"/>
  <c r="O35" i="2"/>
  <c r="F35" i="2" s="1"/>
  <c r="O27" i="2"/>
  <c r="F27" i="2" s="1"/>
  <c r="O66" i="2"/>
  <c r="P66" i="2" s="1"/>
  <c r="O84" i="2"/>
  <c r="F84" i="2" s="1"/>
  <c r="O55" i="2"/>
  <c r="F55" i="2" s="1"/>
  <c r="O76" i="2"/>
  <c r="F76" i="2" s="1"/>
  <c r="O33" i="2"/>
  <c r="P33" i="2" s="1"/>
  <c r="O6" i="2"/>
  <c r="F6" i="2" s="1"/>
  <c r="O23" i="2"/>
  <c r="F23" i="2" s="1"/>
  <c r="O26" i="2"/>
  <c r="F26" i="2" s="1"/>
  <c r="O22" i="2"/>
  <c r="F22" i="2" s="1"/>
  <c r="O65" i="2"/>
  <c r="P65" i="2" s="1"/>
  <c r="O73" i="2"/>
  <c r="P73" i="2" s="1"/>
  <c r="O30" i="2"/>
  <c r="F30" i="2" s="1"/>
  <c r="O64" i="2"/>
  <c r="F64" i="2" s="1"/>
  <c r="O4" i="2"/>
  <c r="F4" i="2" s="1"/>
  <c r="O57" i="2"/>
  <c r="P57" i="2" s="1"/>
  <c r="O72" i="2"/>
  <c r="F72" i="2" s="1"/>
  <c r="O83" i="2"/>
  <c r="F83" i="2" s="1"/>
  <c r="O46" i="2"/>
  <c r="P46" i="2" s="1"/>
  <c r="O50" i="2"/>
  <c r="P50" i="2" s="1"/>
  <c r="O51" i="2"/>
  <c r="F51" i="2" s="1"/>
  <c r="O31" i="2"/>
  <c r="F31" i="2" s="1"/>
  <c r="O49" i="2"/>
  <c r="P49" i="2" s="1"/>
  <c r="O86" i="2"/>
  <c r="P86" i="2" s="1"/>
  <c r="O78" i="2"/>
  <c r="P78" i="2" s="1"/>
  <c r="O36" i="2"/>
  <c r="F36" i="2" s="1"/>
  <c r="O47" i="2"/>
  <c r="F47" i="2" s="1"/>
  <c r="O48" i="2"/>
  <c r="F48" i="2" s="1"/>
  <c r="O70" i="2"/>
  <c r="P70" i="2" s="1"/>
  <c r="O25" i="2"/>
  <c r="P25" i="2" s="1"/>
  <c r="O28" i="2"/>
  <c r="F28" i="2" s="1"/>
  <c r="O24" i="2"/>
  <c r="F24" i="2" s="1"/>
  <c r="O54" i="2"/>
  <c r="P54" i="2" s="1"/>
  <c r="O8" i="2"/>
  <c r="F8" i="2" s="1"/>
  <c r="O45" i="2"/>
  <c r="P45" i="2" s="1"/>
  <c r="O44" i="2"/>
  <c r="F44" i="2" s="1"/>
  <c r="O43" i="2"/>
  <c r="F43" i="2" s="1"/>
  <c r="O42" i="2"/>
  <c r="P42" i="2" s="1"/>
  <c r="O41" i="2"/>
  <c r="P41" i="2" s="1"/>
  <c r="O40" i="2"/>
  <c r="F40" i="2" s="1"/>
  <c r="O39" i="2"/>
  <c r="F39" i="2" s="1"/>
  <c r="O38" i="2"/>
  <c r="F38" i="2" s="1"/>
  <c r="O37" i="2"/>
  <c r="P37" i="2" s="1"/>
  <c r="O85" i="2"/>
  <c r="F85" i="2" s="1"/>
  <c r="O67" i="2"/>
  <c r="F67" i="2" s="1"/>
  <c r="O79" i="2"/>
  <c r="F79" i="2" s="1"/>
  <c r="O82" i="2"/>
  <c r="P82" i="2" s="1"/>
  <c r="O68" i="2"/>
  <c r="F68" i="2" s="1"/>
  <c r="O87" i="2"/>
  <c r="F87" i="2" s="1"/>
  <c r="O21" i="2"/>
  <c r="P21" i="2" s="1"/>
  <c r="O80" i="2"/>
  <c r="P80" i="2" s="1"/>
  <c r="O20" i="2"/>
  <c r="F20" i="2" s="1"/>
  <c r="O77" i="2"/>
  <c r="P77" i="2" s="1"/>
  <c r="O90" i="2"/>
  <c r="P90" i="2" s="1"/>
  <c r="O89" i="2"/>
  <c r="F89" i="2" s="1"/>
  <c r="O88" i="2"/>
  <c r="F88" i="2" s="1"/>
  <c r="O19" i="2"/>
  <c r="F19" i="2" s="1"/>
  <c r="O16" i="2"/>
  <c r="F16" i="2" s="1"/>
  <c r="O14" i="2"/>
  <c r="F14" i="2" s="1"/>
  <c r="O18" i="2"/>
  <c r="F18" i="2" s="1"/>
  <c r="O15" i="2"/>
  <c r="F15" i="2" s="1"/>
  <c r="O13" i="2"/>
  <c r="P13" i="2" s="1"/>
  <c r="O12" i="2"/>
  <c r="F12" i="2" s="1"/>
  <c r="O11" i="2"/>
  <c r="F11" i="2" s="1"/>
  <c r="O10" i="2"/>
  <c r="F10" i="2" s="1"/>
  <c r="O9" i="2"/>
  <c r="P9" i="2" s="1"/>
  <c r="O17" i="2"/>
  <c r="P17" i="2" s="1"/>
  <c r="O52" i="2"/>
  <c r="F52" i="2" s="1"/>
  <c r="O75" i="2"/>
  <c r="F75" i="2" s="1"/>
  <c r="O53" i="2"/>
  <c r="P53" i="2" s="1"/>
  <c r="O56" i="2"/>
  <c r="F56" i="2" s="1"/>
  <c r="O32" i="2"/>
  <c r="F32" i="2" s="1"/>
  <c r="O34" i="2"/>
  <c r="F34" i="2" s="1"/>
  <c r="O81" i="2"/>
  <c r="F81" i="2" s="1"/>
  <c r="M3" i="1"/>
  <c r="M73" i="1"/>
  <c r="M4" i="1"/>
  <c r="M14" i="1"/>
  <c r="M5" i="1"/>
  <c r="M7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82" i="1"/>
  <c r="M33" i="1"/>
  <c r="M69" i="1"/>
  <c r="M83" i="1"/>
  <c r="M84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70" i="1"/>
  <c r="M47" i="1"/>
  <c r="M48" i="1"/>
  <c r="M49" i="1"/>
  <c r="M50" i="1"/>
  <c r="M51" i="1"/>
  <c r="M85" i="1"/>
  <c r="M52" i="1"/>
  <c r="M53" i="1"/>
  <c r="M54" i="1"/>
  <c r="M55" i="1"/>
  <c r="M56" i="1"/>
  <c r="M57" i="1"/>
  <c r="M6" i="1"/>
  <c r="M7" i="1"/>
  <c r="M8" i="1"/>
  <c r="M9" i="1"/>
  <c r="M10" i="1"/>
  <c r="M11" i="1"/>
  <c r="M75" i="1"/>
  <c r="M76" i="1"/>
  <c r="M58" i="1"/>
  <c r="M59" i="1"/>
  <c r="M60" i="1"/>
  <c r="M12" i="1"/>
  <c r="M88" i="1"/>
  <c r="M86" i="1"/>
  <c r="M89" i="1"/>
  <c r="M71" i="1"/>
  <c r="M61" i="1"/>
  <c r="M62" i="1"/>
  <c r="M63" i="1"/>
  <c r="M72" i="1"/>
  <c r="M87" i="1"/>
  <c r="M77" i="1"/>
  <c r="M78" i="1"/>
  <c r="M64" i="1"/>
  <c r="M65" i="1"/>
  <c r="M66" i="1"/>
  <c r="M67" i="1"/>
  <c r="M68" i="1"/>
  <c r="M79" i="1"/>
  <c r="M80" i="1"/>
  <c r="M81" i="1"/>
  <c r="M13" i="1"/>
  <c r="M2" i="1"/>
  <c r="P89" i="2" l="1"/>
  <c r="P85" i="2"/>
  <c r="P81" i="2"/>
  <c r="P76" i="2"/>
  <c r="P72" i="2"/>
  <c r="P68" i="2"/>
  <c r="P64" i="2"/>
  <c r="P56" i="2"/>
  <c r="P52" i="2"/>
  <c r="P48" i="2"/>
  <c r="P44" i="2"/>
  <c r="P40" i="2"/>
  <c r="P36" i="2"/>
  <c r="P32" i="2"/>
  <c r="P28" i="2"/>
  <c r="P24" i="2"/>
  <c r="P20" i="2"/>
  <c r="P16" i="2"/>
  <c r="P12" i="2"/>
  <c r="P8" i="2"/>
  <c r="P4" i="2"/>
  <c r="F90" i="2"/>
  <c r="F86" i="2"/>
  <c r="F82" i="2"/>
  <c r="F78" i="2"/>
  <c r="F70" i="2"/>
  <c r="F66" i="2"/>
  <c r="F54" i="2"/>
  <c r="F50" i="2"/>
  <c r="F46" i="2"/>
  <c r="F42" i="2"/>
  <c r="F37" i="2"/>
  <c r="F33" i="2"/>
  <c r="F29" i="2"/>
  <c r="F25" i="2"/>
  <c r="F21" i="2"/>
  <c r="F17" i="2"/>
  <c r="F13" i="2"/>
  <c r="F9" i="2"/>
  <c r="P88" i="2"/>
  <c r="P84" i="2"/>
  <c r="P79" i="2"/>
  <c r="P75" i="2"/>
  <c r="P67" i="2"/>
  <c r="P55" i="2"/>
  <c r="P51" i="2"/>
  <c r="P47" i="2"/>
  <c r="P43" i="2"/>
  <c r="P39" i="2"/>
  <c r="P35" i="2"/>
  <c r="P31" i="2"/>
  <c r="P27" i="2"/>
  <c r="P23" i="2"/>
  <c r="P19" i="2"/>
  <c r="P15" i="2"/>
  <c r="P11" i="2"/>
  <c r="F77" i="2"/>
  <c r="F73" i="2"/>
  <c r="F65" i="2"/>
  <c r="F57" i="2"/>
  <c r="F53" i="2"/>
  <c r="F49" i="2"/>
  <c r="F45" i="2"/>
  <c r="F41" i="2"/>
  <c r="P87" i="2"/>
  <c r="P83" i="2"/>
  <c r="P38" i="2"/>
  <c r="P34" i="2"/>
  <c r="P30" i="2"/>
  <c r="P26" i="2"/>
  <c r="P22" i="2"/>
  <c r="P18" i="2"/>
  <c r="P14" i="2"/>
  <c r="P10" i="2"/>
  <c r="P6" i="2"/>
  <c r="F80" i="2"/>
  <c r="M68" i="2"/>
  <c r="M24" i="2"/>
  <c r="M33" i="2"/>
  <c r="M10" i="2"/>
  <c r="M44" i="2"/>
  <c r="M56" i="2"/>
  <c r="M15" i="2"/>
  <c r="M80" i="2"/>
  <c r="M61" i="2"/>
  <c r="M52" i="2"/>
  <c r="M18" i="2"/>
  <c r="M21" i="2"/>
  <c r="M41" i="2"/>
  <c r="M28" i="2"/>
  <c r="M91" i="2"/>
  <c r="M46" i="2"/>
  <c r="M26" i="2"/>
  <c r="M59" i="2"/>
  <c r="M11" i="2"/>
  <c r="M7" i="2"/>
  <c r="M77" i="2"/>
  <c r="M37" i="2"/>
  <c r="M45" i="2"/>
  <c r="M78" i="2"/>
  <c r="M4" i="2"/>
  <c r="M74" i="2"/>
  <c r="M27" i="2"/>
  <c r="M81" i="2"/>
  <c r="M17" i="2"/>
  <c r="M12" i="2"/>
  <c r="M14" i="2"/>
  <c r="M88" i="2"/>
  <c r="M58" i="2"/>
  <c r="M87" i="2"/>
  <c r="M79" i="2"/>
  <c r="M38" i="2"/>
  <c r="M42" i="2"/>
  <c r="M8" i="2"/>
  <c r="M25" i="2"/>
  <c r="M48" i="2"/>
  <c r="M86" i="2"/>
  <c r="M51" i="2"/>
  <c r="M83" i="2"/>
  <c r="M64" i="2"/>
  <c r="M73" i="2"/>
  <c r="M23" i="2"/>
  <c r="M55" i="2"/>
  <c r="M62" i="2"/>
  <c r="M3" i="2"/>
  <c r="M53" i="2"/>
  <c r="M9" i="2"/>
  <c r="M13" i="2"/>
  <c r="M16" i="2"/>
  <c r="M89" i="2"/>
  <c r="M20" i="2"/>
  <c r="M60" i="2"/>
  <c r="M67" i="2"/>
  <c r="M39" i="2"/>
  <c r="M43" i="2"/>
  <c r="M54" i="2"/>
  <c r="M71" i="2"/>
  <c r="M47" i="2"/>
  <c r="M5" i="2"/>
  <c r="M50" i="2"/>
  <c r="M72" i="2"/>
  <c r="M63" i="2"/>
  <c r="M65" i="2"/>
  <c r="M6" i="2"/>
  <c r="M84" i="2"/>
  <c r="M35" i="2"/>
  <c r="M2" i="2"/>
  <c r="M32" i="2"/>
  <c r="M82" i="2"/>
  <c r="M31" i="2"/>
  <c r="M76" i="2"/>
  <c r="M34" i="2"/>
  <c r="M75" i="2"/>
  <c r="M19" i="2"/>
  <c r="M90" i="2"/>
  <c r="M85" i="2"/>
  <c r="M40" i="2"/>
  <c r="M70" i="2"/>
  <c r="M36" i="2"/>
  <c r="M49" i="2"/>
  <c r="M57" i="2"/>
  <c r="M30" i="2"/>
  <c r="M22" i="2"/>
  <c r="M66" i="2"/>
  <c r="M29" i="2"/>
  <c r="M69" i="2"/>
</calcChain>
</file>

<file path=xl/sharedStrings.xml><?xml version="1.0" encoding="utf-8"?>
<sst xmlns="http://schemas.openxmlformats.org/spreadsheetml/2006/main" count="803" uniqueCount="162">
  <si>
    <t>编号↑</t>
  </si>
  <si>
    <t>级别</t>
  </si>
  <si>
    <t>姓名</t>
  </si>
  <si>
    <t>手机号码</t>
  </si>
  <si>
    <t>推荐人</t>
  </si>
  <si>
    <t>直推人数↑</t>
  </si>
  <si>
    <t>团队人数↑</t>
  </si>
  <si>
    <t>注册时间↑</t>
  </si>
  <si>
    <t>个人算力↑</t>
  </si>
  <si>
    <t>公会算力↑</t>
  </si>
  <si>
    <t>fod↑</t>
  </si>
  <si>
    <t>实名↑</t>
  </si>
  <si>
    <t>状态↑</t>
  </si>
  <si>
    <t>在线状态</t>
  </si>
  <si>
    <t>操作</t>
  </si>
  <si>
    <t>会员</t>
  </si>
  <si>
    <t>未实名</t>
  </si>
  <si>
    <t>正常</t>
  </si>
  <si>
    <t>离线</t>
  </si>
  <si>
    <r>
      <t>封号</t>
    </r>
    <r>
      <rPr>
        <sz val="10"/>
        <color rgb="FF393939"/>
        <rFont val="Open Sans"/>
        <family val="2"/>
      </rPr>
      <t> | </t>
    </r>
    <r>
      <rPr>
        <sz val="10"/>
        <color rgb="FF0088CC"/>
        <rFont val="Open Sans"/>
        <family val="2"/>
      </rPr>
      <t>修改</t>
    </r>
    <r>
      <rPr>
        <sz val="10"/>
        <color rgb="FF393939"/>
        <rFont val="Open Sans"/>
        <family val="2"/>
      </rPr>
      <t> | </t>
    </r>
    <r>
      <rPr>
        <sz val="10"/>
        <color rgb="FF0088CC"/>
        <rFont val="Open Sans"/>
        <family val="2"/>
      </rPr>
      <t>充值</t>
    </r>
  </si>
  <si>
    <t>邢雪峰</t>
  </si>
  <si>
    <t>已实名</t>
  </si>
  <si>
    <t>高鹤</t>
  </si>
  <si>
    <t>宁超</t>
  </si>
  <si>
    <t>陈香兰</t>
  </si>
  <si>
    <r>
      <t>封号</t>
    </r>
    <r>
      <rPr>
        <sz val="10"/>
        <color rgb="FF393939"/>
        <rFont val="Open Sans"/>
        <family val="2"/>
      </rPr>
      <t> | </t>
    </r>
    <r>
      <rPr>
        <sz val="10"/>
        <color rgb="FF0088CC"/>
        <rFont val="Open Sans"/>
        <family val="2"/>
      </rPr>
      <t>修改</t>
    </r>
    <r>
      <rPr>
        <sz val="10"/>
        <color rgb="FF393939"/>
        <rFont val="Open Sans"/>
        <family val="2"/>
      </rPr>
      <t> | </t>
    </r>
    <r>
      <rPr>
        <u/>
        <sz val="10"/>
        <color rgb="FF005580"/>
        <rFont val="Open Sans"/>
        <family val="2"/>
      </rPr>
      <t>充值</t>
    </r>
  </si>
  <si>
    <t>王士刚</t>
  </si>
  <si>
    <t>推荐人手机号</t>
    <phoneticPr fontId="6" type="noConversion"/>
  </si>
  <si>
    <t>ID</t>
  </si>
  <si>
    <t>矿机编号</t>
  </si>
  <si>
    <t>矿机名称</t>
  </si>
  <si>
    <t>已发放收益</t>
  </si>
  <si>
    <t>购买价格</t>
  </si>
  <si>
    <t>购买时间</t>
  </si>
  <si>
    <t>运行时间</t>
  </si>
  <si>
    <t>状态</t>
  </si>
  <si>
    <t>J166553929</t>
  </si>
  <si>
    <t>0.00小时</t>
  </si>
  <si>
    <t>运行中</t>
  </si>
  <si>
    <t>J166551200</t>
  </si>
  <si>
    <t>J157813354</t>
  </si>
  <si>
    <t>J156640749</t>
  </si>
  <si>
    <t>J148181487</t>
  </si>
  <si>
    <t>J133230996</t>
  </si>
  <si>
    <t>3000U超级矿机87天</t>
  </si>
  <si>
    <t>J133225387</t>
  </si>
  <si>
    <t>500U超级矿机87天</t>
  </si>
  <si>
    <t>J133221762</t>
  </si>
  <si>
    <t>500U超级矿机95天</t>
  </si>
  <si>
    <t>J133217780</t>
  </si>
  <si>
    <t>1000U超级矿机87天</t>
  </si>
  <si>
    <t>J133213250</t>
  </si>
  <si>
    <t>1428U超级矿机119天</t>
  </si>
  <si>
    <t>J133209404</t>
  </si>
  <si>
    <t>500U超级矿机82天</t>
  </si>
  <si>
    <t>J133205118</t>
  </si>
  <si>
    <t>500U超级矿机115天</t>
  </si>
  <si>
    <t>J133200234</t>
  </si>
  <si>
    <t>5000U超级矿机72天</t>
  </si>
  <si>
    <t>J133194386</t>
  </si>
  <si>
    <t>J133190473</t>
  </si>
  <si>
    <t>J133186770</t>
  </si>
  <si>
    <t>J133179862</t>
  </si>
  <si>
    <t>500U超级矿机106天</t>
  </si>
  <si>
    <t>J133176171</t>
  </si>
  <si>
    <t>1000U超级矿机83天</t>
  </si>
  <si>
    <t>J133171738</t>
  </si>
  <si>
    <t>500U超级矿机91天</t>
  </si>
  <si>
    <t>J133167844</t>
  </si>
  <si>
    <t>500U超级矿机104天</t>
  </si>
  <si>
    <t>J133164391</t>
  </si>
  <si>
    <t>J133159776</t>
  </si>
  <si>
    <t>500U超级矿机90天</t>
  </si>
  <si>
    <t>J133154526</t>
  </si>
  <si>
    <t>1428U超级矿机106天</t>
  </si>
  <si>
    <t>J133149602</t>
  </si>
  <si>
    <t>J133134104</t>
  </si>
  <si>
    <t>500U超级矿机101天</t>
  </si>
  <si>
    <t>J133129518</t>
  </si>
  <si>
    <t>500U超级矿机111天</t>
  </si>
  <si>
    <t>J133124515</t>
  </si>
  <si>
    <t>1428U超级矿机109天</t>
  </si>
  <si>
    <t>J133119238</t>
  </si>
  <si>
    <t>3000U超级矿机76天</t>
  </si>
  <si>
    <t>J133115069</t>
  </si>
  <si>
    <t>J133111408</t>
  </si>
  <si>
    <t>500U超级矿机102天</t>
  </si>
  <si>
    <t>J133107850</t>
  </si>
  <si>
    <t>500U超级矿机116天</t>
  </si>
  <si>
    <t>J133103554</t>
  </si>
  <si>
    <t>J133099950</t>
  </si>
  <si>
    <t>500U超级矿机71天</t>
  </si>
  <si>
    <t>J133095402</t>
  </si>
  <si>
    <t>J133091422</t>
  </si>
  <si>
    <t>500U超级矿机92天</t>
  </si>
  <si>
    <t>J133086392</t>
  </si>
  <si>
    <t>J133081166</t>
  </si>
  <si>
    <t>J133068442</t>
  </si>
  <si>
    <t>J133064047</t>
  </si>
  <si>
    <t>J133047453</t>
  </si>
  <si>
    <t>500U小型矿机33天</t>
  </si>
  <si>
    <t>J133043836</t>
  </si>
  <si>
    <t>J133039425</t>
  </si>
  <si>
    <t>500U超级矿机96天</t>
  </si>
  <si>
    <t>J133035077</t>
  </si>
  <si>
    <t>J133029325</t>
  </si>
  <si>
    <t>J132954091</t>
  </si>
  <si>
    <t>1000U超级矿机115天</t>
  </si>
  <si>
    <t>J132948124</t>
  </si>
  <si>
    <t>J132898999</t>
  </si>
  <si>
    <t>J132895416</t>
  </si>
  <si>
    <t>J132891994</t>
  </si>
  <si>
    <t>J132888213</t>
  </si>
  <si>
    <t>J132884067</t>
  </si>
  <si>
    <t>J132879989</t>
  </si>
  <si>
    <t>J132875629</t>
  </si>
  <si>
    <t>J132871233</t>
  </si>
  <si>
    <t>J132865798</t>
  </si>
  <si>
    <t>J132861449</t>
  </si>
  <si>
    <t>J132856788</t>
  </si>
  <si>
    <t>J132852674</t>
  </si>
  <si>
    <t>J132849480</t>
  </si>
  <si>
    <t>500U小型矿机37天</t>
  </si>
  <si>
    <t>J132843492</t>
  </si>
  <si>
    <t>J132841318</t>
  </si>
  <si>
    <t>500U超级矿机112天</t>
  </si>
  <si>
    <t>J132805550</t>
  </si>
  <si>
    <t>500U超级矿机113天</t>
  </si>
  <si>
    <t>J132799992</t>
  </si>
  <si>
    <t>J132794037</t>
  </si>
  <si>
    <t>J132789116</t>
  </si>
  <si>
    <t>J132781344</t>
  </si>
  <si>
    <t>500U超级矿机117天</t>
  </si>
  <si>
    <t>J132772009</t>
  </si>
  <si>
    <t>J132766188</t>
  </si>
  <si>
    <t>J132761813</t>
  </si>
  <si>
    <t>J132753442</t>
  </si>
  <si>
    <t>J132711432</t>
  </si>
  <si>
    <t>J132707505</t>
  </si>
  <si>
    <t>J132702141</t>
  </si>
  <si>
    <t>J132697413</t>
  </si>
  <si>
    <t>J132653494</t>
  </si>
  <si>
    <t>J132648878</t>
  </si>
  <si>
    <t>J132644106</t>
  </si>
  <si>
    <t>J132637493</t>
  </si>
  <si>
    <t>原合约</t>
    <phoneticPr fontId="6" type="noConversion"/>
  </si>
  <si>
    <t>剩余fod</t>
    <phoneticPr fontId="6" type="noConversion"/>
  </si>
  <si>
    <t>剩余天数</t>
    <phoneticPr fontId="6" type="noConversion"/>
  </si>
  <si>
    <t>充币数量</t>
  </si>
  <si>
    <t>充币数量</t>
    <phoneticPr fontId="6" type="noConversion"/>
  </si>
  <si>
    <t>购买日期</t>
    <phoneticPr fontId="6" type="noConversion"/>
  </si>
  <si>
    <t>已运行天数</t>
    <phoneticPr fontId="6" type="noConversion"/>
  </si>
  <si>
    <t>原剩余天数</t>
    <phoneticPr fontId="6" type="noConversion"/>
  </si>
  <si>
    <r>
      <t>500U</t>
    </r>
    <r>
      <rPr>
        <sz val="10"/>
        <color rgb="FF393939"/>
        <rFont val="微软雅黑"/>
        <family val="2"/>
        <charset val="134"/>
      </rPr>
      <t>超级矿机</t>
    </r>
    <r>
      <rPr>
        <sz val="10"/>
        <color rgb="FF393939"/>
        <rFont val="Open Sans"/>
        <family val="2"/>
      </rPr>
      <t>120天</t>
    </r>
    <phoneticPr fontId="6" type="noConversion"/>
  </si>
  <si>
    <r>
      <t>1428U</t>
    </r>
    <r>
      <rPr>
        <sz val="10"/>
        <color rgb="FF393939"/>
        <rFont val="微软雅黑"/>
        <family val="2"/>
        <charset val="134"/>
      </rPr>
      <t>超级矿机</t>
    </r>
    <r>
      <rPr>
        <sz val="10"/>
        <color rgb="FF393939"/>
        <rFont val="Open Sans"/>
        <family val="2"/>
      </rPr>
      <t>120天</t>
    </r>
    <phoneticPr fontId="6" type="noConversion"/>
  </si>
  <si>
    <r>
      <t>3000U</t>
    </r>
    <r>
      <rPr>
        <sz val="10"/>
        <color rgb="FF393939"/>
        <rFont val="微软雅黑"/>
        <family val="2"/>
        <charset val="134"/>
      </rPr>
      <t>超级矿机</t>
    </r>
    <r>
      <rPr>
        <sz val="10"/>
        <color rgb="FF393939"/>
        <rFont val="Open Sans"/>
        <family val="2"/>
      </rPr>
      <t>120天</t>
    </r>
    <phoneticPr fontId="6" type="noConversion"/>
  </si>
  <si>
    <t>新剩余天数</t>
  </si>
  <si>
    <t>新剩余天数</t>
    <phoneticPr fontId="6" type="noConversion"/>
  </si>
  <si>
    <t>新合约金额</t>
  </si>
  <si>
    <t>新合约金额</t>
    <phoneticPr fontId="6" type="noConversion"/>
  </si>
  <si>
    <t>会员编号</t>
  </si>
  <si>
    <t>会员编号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</si>
</sst>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;@"/>
  </numFmts>
  <fonts count="19">
    <font>
      <sz val="11"/>
      <color theme="1"/>
      <name val="等线"/>
      <family val="2"/>
      <charset val="134"/>
      <scheme val="minor"/>
    </font>
    <font>
      <b/>
      <sz val="10"/>
      <color rgb="FF707070"/>
      <name val="Open Sans"/>
      <family val="2"/>
    </font>
    <font>
      <sz val="10"/>
      <color rgb="FF393939"/>
      <name val="Open Sans"/>
      <family val="2"/>
    </font>
    <font>
      <sz val="10"/>
      <color rgb="FF0088CC"/>
      <name val="Open Sans"/>
      <family val="2"/>
    </font>
    <font>
      <sz val="10"/>
      <color rgb="FF4169E1"/>
      <name val="Open Sans"/>
      <family val="2"/>
    </font>
    <font>
      <sz val="10"/>
      <color rgb="FFCCCCCC"/>
      <name val="Open Sans"/>
      <family val="2"/>
    </font>
    <font>
      <sz val="9"/>
      <name val="等线"/>
      <family val="2"/>
      <charset val="134"/>
      <scheme val="minor"/>
    </font>
    <font>
      <sz val="10"/>
      <color rgb="FFFF0000"/>
      <name val="Open Sans"/>
      <family val="2"/>
    </font>
    <font>
      <u/>
      <sz val="10"/>
      <color rgb="FF005580"/>
      <name val="Open Sans"/>
      <family val="2"/>
    </font>
    <font>
      <sz val="10"/>
      <color rgb="FF393939"/>
      <name val="微软雅黑"/>
      <family val="2"/>
      <charset val="134"/>
    </font>
    <font>
      <b/>
      <sz val="10"/>
      <color rgb="FFFF0000"/>
      <name val="Open Sans"/>
      <family val="2"/>
    </font>
    <font>
      <b/>
      <sz val="11"/>
      <color rgb="FFFF0000"/>
      <name val="等线"/>
      <family val="2"/>
      <charset val="134"/>
      <scheme val="minor"/>
    </font>
    <font>
      <b/>
      <sz val="10"/>
      <color rgb="FF0070C0"/>
      <name val="Open Sans"/>
      <family val="2"/>
    </font>
    <font>
      <b/>
      <sz val="11"/>
      <color rgb="FF0070C0"/>
      <name val="等线"/>
      <family val="2"/>
      <charset val="134"/>
      <scheme val="minor"/>
    </font>
    <font>
      <sz val="10"/>
      <name val="Open Sans"/>
      <family val="2"/>
    </font>
    <font>
      <sz val="11"/>
      <name val="等线"/>
      <family val="2"/>
      <charset val="134"/>
      <scheme val="minor"/>
    </font>
    <font>
      <b/>
      <sz val="10"/>
      <color rgb="FF002060"/>
      <name val="Open Sans"/>
      <family val="2"/>
    </font>
    <font>
      <b/>
      <sz val="11"/>
      <color rgb="FF00206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22" fontId="2" fillId="3" borderId="1" xfId="0" applyNumberFormat="1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22" fontId="2" fillId="2" borderId="1" xfId="0" applyNumberFormat="1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22" fontId="2" fillId="4" borderId="1" xfId="0" applyNumberFormat="1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0" fillId="2" borderId="5" xfId="0" applyFill="1" applyBorder="1">
      <alignment vertical="center"/>
    </xf>
    <xf numFmtId="0" fontId="0" fillId="0" borderId="0" xfId="0" applyFill="1">
      <alignment vertical="center"/>
    </xf>
    <xf numFmtId="0" fontId="1" fillId="2" borderId="0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top" wrapText="1"/>
    </xf>
    <xf numFmtId="22" fontId="2" fillId="3" borderId="3" xfId="0" applyNumberFormat="1" applyFont="1" applyFill="1" applyBorder="1" applyAlignment="1">
      <alignment horizontal="left" vertical="top" wrapText="1"/>
    </xf>
    <xf numFmtId="0" fontId="0" fillId="0" borderId="1" xfId="0" applyBorder="1">
      <alignment vertical="center"/>
    </xf>
    <xf numFmtId="0" fontId="2" fillId="3" borderId="0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22" fontId="2" fillId="2" borderId="3" xfId="0" applyNumberFormat="1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0" fillId="2" borderId="0" xfId="0" applyFill="1" applyBorder="1">
      <alignment vertical="center"/>
    </xf>
    <xf numFmtId="0" fontId="0" fillId="0" borderId="5" xfId="0" applyBorder="1">
      <alignment vertical="center"/>
    </xf>
    <xf numFmtId="0" fontId="2" fillId="3" borderId="6" xfId="0" applyFont="1" applyFill="1" applyBorder="1" applyAlignment="1">
      <alignment horizontal="left" vertical="top" wrapText="1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2" fillId="3" borderId="5" xfId="0" applyFont="1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center" wrapText="1"/>
    </xf>
    <xf numFmtId="0" fontId="0" fillId="2" borderId="7" xfId="0" applyFill="1" applyBorder="1">
      <alignment vertical="center"/>
    </xf>
    <xf numFmtId="0" fontId="0" fillId="0" borderId="7" xfId="0" applyBorder="1">
      <alignment vertical="center"/>
    </xf>
    <xf numFmtId="0" fontId="2" fillId="2" borderId="7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22" fontId="2" fillId="3" borderId="7" xfId="0" applyNumberFormat="1" applyFont="1" applyFill="1" applyBorder="1" applyAlignment="1">
      <alignment horizontal="left" vertical="top" wrapText="1"/>
    </xf>
    <xf numFmtId="0" fontId="2" fillId="4" borderId="7" xfId="0" applyFont="1" applyFill="1" applyBorder="1" applyAlignment="1">
      <alignment horizontal="left" vertical="top" wrapText="1"/>
    </xf>
    <xf numFmtId="22" fontId="2" fillId="4" borderId="7" xfId="0" applyNumberFormat="1" applyFont="1" applyFill="1" applyBorder="1" applyAlignment="1">
      <alignment horizontal="left" vertical="top" wrapText="1"/>
    </xf>
    <xf numFmtId="176" fontId="1" fillId="2" borderId="7" xfId="0" applyNumberFormat="1" applyFont="1" applyFill="1" applyBorder="1" applyAlignment="1">
      <alignment horizontal="left" vertical="center" wrapText="1"/>
    </xf>
    <xf numFmtId="176" fontId="0" fillId="0" borderId="7" xfId="0" applyNumberFormat="1" applyBorder="1">
      <alignment vertical="center"/>
    </xf>
    <xf numFmtId="176" fontId="2" fillId="3" borderId="7" xfId="0" applyNumberFormat="1" applyFont="1" applyFill="1" applyBorder="1" applyAlignment="1">
      <alignment horizontal="left" vertical="top" wrapText="1"/>
    </xf>
    <xf numFmtId="176" fontId="2" fillId="4" borderId="7" xfId="0" applyNumberFormat="1" applyFont="1" applyFill="1" applyBorder="1" applyAlignment="1">
      <alignment horizontal="left" vertical="top" wrapText="1"/>
    </xf>
    <xf numFmtId="176" fontId="0" fillId="0" borderId="0" xfId="0" applyNumberFormat="1">
      <alignment vertical="center"/>
    </xf>
    <xf numFmtId="0" fontId="10" fillId="2" borderId="7" xfId="0" applyFont="1" applyFill="1" applyBorder="1" applyAlignment="1">
      <alignment horizontal="left" vertical="center" wrapText="1"/>
    </xf>
    <xf numFmtId="0" fontId="11" fillId="0" borderId="7" xfId="0" applyFont="1" applyBorder="1">
      <alignment vertical="center"/>
    </xf>
    <xf numFmtId="0" fontId="11" fillId="0" borderId="0" xfId="0" applyFont="1">
      <alignment vertical="center"/>
    </xf>
    <xf numFmtId="0" fontId="12" fillId="2" borderId="7" xfId="0" applyFont="1" applyFill="1" applyBorder="1" applyAlignment="1">
      <alignment horizontal="left" vertical="center" wrapText="1"/>
    </xf>
    <xf numFmtId="0" fontId="13" fillId="2" borderId="7" xfId="0" applyFont="1" applyFill="1" applyBorder="1">
      <alignment vertical="center"/>
    </xf>
    <xf numFmtId="0" fontId="13" fillId="0" borderId="7" xfId="0" applyFont="1" applyBorder="1">
      <alignment vertical="center"/>
    </xf>
    <xf numFmtId="0" fontId="12" fillId="3" borderId="7" xfId="0" applyFont="1" applyFill="1" applyBorder="1" applyAlignment="1">
      <alignment horizontal="left" vertical="top" wrapText="1"/>
    </xf>
    <xf numFmtId="0" fontId="13" fillId="0" borderId="0" xfId="0" applyFont="1">
      <alignment vertical="center"/>
    </xf>
    <xf numFmtId="0" fontId="14" fillId="2" borderId="7" xfId="0" applyFont="1" applyFill="1" applyBorder="1" applyAlignment="1">
      <alignment horizontal="left" vertical="center" wrapText="1"/>
    </xf>
    <xf numFmtId="0" fontId="15" fillId="0" borderId="7" xfId="0" applyFont="1" applyBorder="1">
      <alignment vertical="center"/>
    </xf>
    <xf numFmtId="0" fontId="14" fillId="3" borderId="7" xfId="0" applyFont="1" applyFill="1" applyBorder="1" applyAlignment="1">
      <alignment horizontal="left" vertical="top" wrapText="1"/>
    </xf>
    <xf numFmtId="0" fontId="14" fillId="4" borderId="7" xfId="0" applyFont="1" applyFill="1" applyBorder="1" applyAlignment="1">
      <alignment horizontal="left" vertical="top" wrapText="1"/>
    </xf>
    <xf numFmtId="0" fontId="15" fillId="0" borderId="0" xfId="0" applyFont="1">
      <alignment vertical="center"/>
    </xf>
    <xf numFmtId="49" fontId="2" fillId="3" borderId="1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49" fontId="2" fillId="4" borderId="1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3" borderId="3" xfId="0" applyNumberFormat="1" applyFont="1" applyFill="1" applyBorder="1" applyAlignment="1">
      <alignment horizontal="left" vertical="top" wrapText="1"/>
    </xf>
    <xf numFmtId="0" fontId="16" fillId="2" borderId="7" xfId="0" applyFont="1" applyFill="1" applyBorder="1" applyAlignment="1">
      <alignment horizontal="left" vertical="center" wrapText="1"/>
    </xf>
    <xf numFmtId="49" fontId="16" fillId="3" borderId="7" xfId="0" applyNumberFormat="1" applyFont="1" applyFill="1" applyBorder="1" applyAlignment="1">
      <alignment horizontal="left" vertical="top" wrapText="1"/>
    </xf>
    <xf numFmtId="49" fontId="16" fillId="2" borderId="7" xfId="0" applyNumberFormat="1" applyFont="1" applyFill="1" applyBorder="1" applyAlignment="1">
      <alignment horizontal="left" vertical="top" wrapText="1"/>
    </xf>
    <xf numFmtId="49" fontId="16" fillId="4" borderId="7" xfId="0" applyNumberFormat="1" applyFont="1" applyFill="1" applyBorder="1" applyAlignment="1">
      <alignment horizontal="left" vertical="top" wrapText="1"/>
    </xf>
    <xf numFmtId="0" fontId="17" fillId="0" borderId="0" xfId="0" applyFont="1">
      <alignment vertical="center"/>
    </xf>
    <xf numFmtId="0" fontId="11" fillId="5" borderId="7" xfId="0" applyFont="1" applyFill="1" applyBorder="1">
      <alignment vertical="center"/>
    </xf>
    <xf numFmtId="0" fontId="18" fillId="0" borderId="7" xfId="0" applyFont="1" applyBorder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257175</xdr:colOff>
          <xdr:row>1</xdr:row>
          <xdr:rowOff>57150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257175</xdr:colOff>
          <xdr:row>2</xdr:row>
          <xdr:rowOff>57150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257175</xdr:colOff>
          <xdr:row>3</xdr:row>
          <xdr:rowOff>57150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72</xdr:row>
          <xdr:rowOff>0</xdr:rowOff>
        </xdr:from>
        <xdr:to>
          <xdr:col>1</xdr:col>
          <xdr:colOff>257175</xdr:colOff>
          <xdr:row>73</xdr:row>
          <xdr:rowOff>57150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257175</xdr:colOff>
          <xdr:row>4</xdr:row>
          <xdr:rowOff>57150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1</xdr:col>
          <xdr:colOff>257175</xdr:colOff>
          <xdr:row>14</xdr:row>
          <xdr:rowOff>57150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257175</xdr:colOff>
          <xdr:row>5</xdr:row>
          <xdr:rowOff>57150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73</xdr:row>
          <xdr:rowOff>0</xdr:rowOff>
        </xdr:from>
        <xdr:to>
          <xdr:col>1</xdr:col>
          <xdr:colOff>257175</xdr:colOff>
          <xdr:row>74</xdr:row>
          <xdr:rowOff>57150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1</xdr:col>
          <xdr:colOff>257175</xdr:colOff>
          <xdr:row>15</xdr:row>
          <xdr:rowOff>57150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1</xdr:col>
          <xdr:colOff>257175</xdr:colOff>
          <xdr:row>16</xdr:row>
          <xdr:rowOff>57150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1</xdr:col>
          <xdr:colOff>257175</xdr:colOff>
          <xdr:row>17</xdr:row>
          <xdr:rowOff>57150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1</xdr:col>
          <xdr:colOff>257175</xdr:colOff>
          <xdr:row>18</xdr:row>
          <xdr:rowOff>57150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1</xdr:col>
          <xdr:colOff>257175</xdr:colOff>
          <xdr:row>19</xdr:row>
          <xdr:rowOff>57150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1</xdr:col>
          <xdr:colOff>257175</xdr:colOff>
          <xdr:row>20</xdr:row>
          <xdr:rowOff>57150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257175</xdr:colOff>
          <xdr:row>21</xdr:row>
          <xdr:rowOff>57150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22</xdr:row>
          <xdr:rowOff>57150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1</xdr:col>
          <xdr:colOff>257175</xdr:colOff>
          <xdr:row>23</xdr:row>
          <xdr:rowOff>57150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1</xdr:col>
          <xdr:colOff>257175</xdr:colOff>
          <xdr:row>24</xdr:row>
          <xdr:rowOff>57150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1</xdr:col>
          <xdr:colOff>257175</xdr:colOff>
          <xdr:row>25</xdr:row>
          <xdr:rowOff>57150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1</xdr:col>
          <xdr:colOff>257175</xdr:colOff>
          <xdr:row>26</xdr:row>
          <xdr:rowOff>57150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1</xdr:col>
          <xdr:colOff>257175</xdr:colOff>
          <xdr:row>27</xdr:row>
          <xdr:rowOff>57150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1</xdr:col>
          <xdr:colOff>257175</xdr:colOff>
          <xdr:row>28</xdr:row>
          <xdr:rowOff>57150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1</xdr:col>
          <xdr:colOff>257175</xdr:colOff>
          <xdr:row>28</xdr:row>
          <xdr:rowOff>57150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1</xdr:col>
          <xdr:colOff>257175</xdr:colOff>
          <xdr:row>29</xdr:row>
          <xdr:rowOff>57150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1</xdr:col>
          <xdr:colOff>257175</xdr:colOff>
          <xdr:row>30</xdr:row>
          <xdr:rowOff>57150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1</xdr:col>
          <xdr:colOff>257175</xdr:colOff>
          <xdr:row>31</xdr:row>
          <xdr:rowOff>57150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1</xdr:col>
          <xdr:colOff>257175</xdr:colOff>
          <xdr:row>32</xdr:row>
          <xdr:rowOff>57150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81</xdr:row>
          <xdr:rowOff>0</xdr:rowOff>
        </xdr:from>
        <xdr:to>
          <xdr:col>1</xdr:col>
          <xdr:colOff>257175</xdr:colOff>
          <xdr:row>82</xdr:row>
          <xdr:rowOff>57150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1</xdr:col>
          <xdr:colOff>257175</xdr:colOff>
          <xdr:row>33</xdr:row>
          <xdr:rowOff>57150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68</xdr:row>
          <xdr:rowOff>0</xdr:rowOff>
        </xdr:from>
        <xdr:to>
          <xdr:col>1</xdr:col>
          <xdr:colOff>257175</xdr:colOff>
          <xdr:row>69</xdr:row>
          <xdr:rowOff>57150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82</xdr:row>
          <xdr:rowOff>0</xdr:rowOff>
        </xdr:from>
        <xdr:to>
          <xdr:col>1</xdr:col>
          <xdr:colOff>257175</xdr:colOff>
          <xdr:row>83</xdr:row>
          <xdr:rowOff>57150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83</xdr:row>
          <xdr:rowOff>0</xdr:rowOff>
        </xdr:from>
        <xdr:to>
          <xdr:col>1</xdr:col>
          <xdr:colOff>257175</xdr:colOff>
          <xdr:row>84</xdr:row>
          <xdr:rowOff>57150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1</xdr:col>
          <xdr:colOff>257175</xdr:colOff>
          <xdr:row>34</xdr:row>
          <xdr:rowOff>57150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</xdr:row>
          <xdr:rowOff>0</xdr:rowOff>
        </xdr:from>
        <xdr:to>
          <xdr:col>1</xdr:col>
          <xdr:colOff>257175</xdr:colOff>
          <xdr:row>35</xdr:row>
          <xdr:rowOff>57150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1</xdr:col>
          <xdr:colOff>257175</xdr:colOff>
          <xdr:row>36</xdr:row>
          <xdr:rowOff>57150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1</xdr:col>
          <xdr:colOff>257175</xdr:colOff>
          <xdr:row>37</xdr:row>
          <xdr:rowOff>57150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</xdr:row>
          <xdr:rowOff>0</xdr:rowOff>
        </xdr:from>
        <xdr:to>
          <xdr:col>1</xdr:col>
          <xdr:colOff>257175</xdr:colOff>
          <xdr:row>38</xdr:row>
          <xdr:rowOff>57150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</xdr:row>
          <xdr:rowOff>0</xdr:rowOff>
        </xdr:from>
        <xdr:to>
          <xdr:col>1</xdr:col>
          <xdr:colOff>257175</xdr:colOff>
          <xdr:row>39</xdr:row>
          <xdr:rowOff>57150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1</xdr:col>
          <xdr:colOff>257175</xdr:colOff>
          <xdr:row>40</xdr:row>
          <xdr:rowOff>57150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1</xdr:col>
          <xdr:colOff>257175</xdr:colOff>
          <xdr:row>41</xdr:row>
          <xdr:rowOff>57150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42</xdr:row>
          <xdr:rowOff>57150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</xdr:row>
          <xdr:rowOff>0</xdr:rowOff>
        </xdr:from>
        <xdr:to>
          <xdr:col>1</xdr:col>
          <xdr:colOff>257175</xdr:colOff>
          <xdr:row>43</xdr:row>
          <xdr:rowOff>57150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</xdr:row>
          <xdr:rowOff>0</xdr:rowOff>
        </xdr:from>
        <xdr:to>
          <xdr:col>1</xdr:col>
          <xdr:colOff>257175</xdr:colOff>
          <xdr:row>45</xdr:row>
          <xdr:rowOff>57150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</xdr:row>
          <xdr:rowOff>0</xdr:rowOff>
        </xdr:from>
        <xdr:to>
          <xdr:col>1</xdr:col>
          <xdr:colOff>257175</xdr:colOff>
          <xdr:row>46</xdr:row>
          <xdr:rowOff>57150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69</xdr:row>
          <xdr:rowOff>0</xdr:rowOff>
        </xdr:from>
        <xdr:to>
          <xdr:col>1</xdr:col>
          <xdr:colOff>257175</xdr:colOff>
          <xdr:row>70</xdr:row>
          <xdr:rowOff>57150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</xdr:row>
          <xdr:rowOff>0</xdr:rowOff>
        </xdr:from>
        <xdr:to>
          <xdr:col>1</xdr:col>
          <xdr:colOff>257175</xdr:colOff>
          <xdr:row>47</xdr:row>
          <xdr:rowOff>57150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</xdr:row>
          <xdr:rowOff>0</xdr:rowOff>
        </xdr:from>
        <xdr:to>
          <xdr:col>1</xdr:col>
          <xdr:colOff>257175</xdr:colOff>
          <xdr:row>48</xdr:row>
          <xdr:rowOff>57150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</xdr:row>
          <xdr:rowOff>0</xdr:rowOff>
        </xdr:from>
        <xdr:to>
          <xdr:col>1</xdr:col>
          <xdr:colOff>257175</xdr:colOff>
          <xdr:row>49</xdr:row>
          <xdr:rowOff>57150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</xdr:row>
          <xdr:rowOff>0</xdr:rowOff>
        </xdr:from>
        <xdr:to>
          <xdr:col>1</xdr:col>
          <xdr:colOff>257175</xdr:colOff>
          <xdr:row>50</xdr:row>
          <xdr:rowOff>57150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</xdr:row>
          <xdr:rowOff>0</xdr:rowOff>
        </xdr:from>
        <xdr:to>
          <xdr:col>1</xdr:col>
          <xdr:colOff>257175</xdr:colOff>
          <xdr:row>51</xdr:row>
          <xdr:rowOff>57150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84</xdr:row>
          <xdr:rowOff>0</xdr:rowOff>
        </xdr:from>
        <xdr:to>
          <xdr:col>1</xdr:col>
          <xdr:colOff>257175</xdr:colOff>
          <xdr:row>85</xdr:row>
          <xdr:rowOff>57150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0</xdr:rowOff>
        </xdr:from>
        <xdr:to>
          <xdr:col>1</xdr:col>
          <xdr:colOff>257175</xdr:colOff>
          <xdr:row>52</xdr:row>
          <xdr:rowOff>57150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52</xdr:row>
          <xdr:rowOff>0</xdr:rowOff>
        </xdr:from>
        <xdr:to>
          <xdr:col>1</xdr:col>
          <xdr:colOff>257175</xdr:colOff>
          <xdr:row>53</xdr:row>
          <xdr:rowOff>57150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0</xdr:rowOff>
        </xdr:from>
        <xdr:to>
          <xdr:col>1</xdr:col>
          <xdr:colOff>257175</xdr:colOff>
          <xdr:row>54</xdr:row>
          <xdr:rowOff>57150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</xdr:row>
          <xdr:rowOff>0</xdr:rowOff>
        </xdr:from>
        <xdr:to>
          <xdr:col>1</xdr:col>
          <xdr:colOff>257175</xdr:colOff>
          <xdr:row>55</xdr:row>
          <xdr:rowOff>57150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55</xdr:row>
          <xdr:rowOff>0</xdr:rowOff>
        </xdr:from>
        <xdr:to>
          <xdr:col>1</xdr:col>
          <xdr:colOff>257175</xdr:colOff>
          <xdr:row>56</xdr:row>
          <xdr:rowOff>57150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56</xdr:row>
          <xdr:rowOff>0</xdr:rowOff>
        </xdr:from>
        <xdr:to>
          <xdr:col>1</xdr:col>
          <xdr:colOff>257175</xdr:colOff>
          <xdr:row>57</xdr:row>
          <xdr:rowOff>57150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257175</xdr:colOff>
          <xdr:row>6</xdr:row>
          <xdr:rowOff>57150</xdr:rowOff>
        </xdr:to>
        <xdr:sp macro="" textlink="">
          <xdr:nvSpPr>
            <xdr:cNvPr id="1082" name="Control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257175</xdr:colOff>
          <xdr:row>7</xdr:row>
          <xdr:rowOff>57150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257175</xdr:colOff>
          <xdr:row>8</xdr:row>
          <xdr:rowOff>57150</xdr:rowOff>
        </xdr:to>
        <xdr:sp macro="" textlink="">
          <xdr:nvSpPr>
            <xdr:cNvPr id="1084" name="Control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1</xdr:col>
          <xdr:colOff>257175</xdr:colOff>
          <xdr:row>9</xdr:row>
          <xdr:rowOff>57150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1</xdr:col>
          <xdr:colOff>257175</xdr:colOff>
          <xdr:row>10</xdr:row>
          <xdr:rowOff>57150</xdr:rowOff>
        </xdr:to>
        <xdr:sp macro="" textlink="">
          <xdr:nvSpPr>
            <xdr:cNvPr id="1086" name="Control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1</xdr:col>
          <xdr:colOff>257175</xdr:colOff>
          <xdr:row>11</xdr:row>
          <xdr:rowOff>57150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</xdr:row>
          <xdr:rowOff>0</xdr:rowOff>
        </xdr:from>
        <xdr:to>
          <xdr:col>1</xdr:col>
          <xdr:colOff>257175</xdr:colOff>
          <xdr:row>75</xdr:row>
          <xdr:rowOff>57150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1</xdr:col>
          <xdr:colOff>257175</xdr:colOff>
          <xdr:row>76</xdr:row>
          <xdr:rowOff>57150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57</xdr:row>
          <xdr:rowOff>0</xdr:rowOff>
        </xdr:from>
        <xdr:to>
          <xdr:col>1</xdr:col>
          <xdr:colOff>257175</xdr:colOff>
          <xdr:row>58</xdr:row>
          <xdr:rowOff>57150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</xdr:row>
          <xdr:rowOff>0</xdr:rowOff>
        </xdr:from>
        <xdr:to>
          <xdr:col>1</xdr:col>
          <xdr:colOff>257175</xdr:colOff>
          <xdr:row>59</xdr:row>
          <xdr:rowOff>57150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59</xdr:row>
          <xdr:rowOff>0</xdr:rowOff>
        </xdr:from>
        <xdr:to>
          <xdr:col>1</xdr:col>
          <xdr:colOff>257175</xdr:colOff>
          <xdr:row>60</xdr:row>
          <xdr:rowOff>57150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1</xdr:col>
          <xdr:colOff>257175</xdr:colOff>
          <xdr:row>12</xdr:row>
          <xdr:rowOff>57150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87</xdr:row>
          <xdr:rowOff>0</xdr:rowOff>
        </xdr:from>
        <xdr:to>
          <xdr:col>1</xdr:col>
          <xdr:colOff>257175</xdr:colOff>
          <xdr:row>88</xdr:row>
          <xdr:rowOff>57150</xdr:rowOff>
        </xdr:to>
        <xdr:sp macro="" textlink="">
          <xdr:nvSpPr>
            <xdr:cNvPr id="1094" name="Control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85</xdr:row>
          <xdr:rowOff>0</xdr:rowOff>
        </xdr:from>
        <xdr:to>
          <xdr:col>1</xdr:col>
          <xdr:colOff>257175</xdr:colOff>
          <xdr:row>86</xdr:row>
          <xdr:rowOff>57150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88</xdr:row>
          <xdr:rowOff>0</xdr:rowOff>
        </xdr:from>
        <xdr:to>
          <xdr:col>1</xdr:col>
          <xdr:colOff>257175</xdr:colOff>
          <xdr:row>89</xdr:row>
          <xdr:rowOff>57150</xdr:rowOff>
        </xdr:to>
        <xdr:sp macro="" textlink="">
          <xdr:nvSpPr>
            <xdr:cNvPr id="1096" name="Control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70</xdr:row>
          <xdr:rowOff>0</xdr:rowOff>
        </xdr:from>
        <xdr:to>
          <xdr:col>1</xdr:col>
          <xdr:colOff>257175</xdr:colOff>
          <xdr:row>71</xdr:row>
          <xdr:rowOff>57150</xdr:rowOff>
        </xdr:to>
        <xdr:sp macro="" textlink="">
          <xdr:nvSpPr>
            <xdr:cNvPr id="1097" name="Control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60</xdr:row>
          <xdr:rowOff>0</xdr:rowOff>
        </xdr:from>
        <xdr:to>
          <xdr:col>1</xdr:col>
          <xdr:colOff>257175</xdr:colOff>
          <xdr:row>61</xdr:row>
          <xdr:rowOff>57150</xdr:rowOff>
        </xdr:to>
        <xdr:sp macro="" textlink="">
          <xdr:nvSpPr>
            <xdr:cNvPr id="1098" name="Control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61</xdr:row>
          <xdr:rowOff>0</xdr:rowOff>
        </xdr:from>
        <xdr:to>
          <xdr:col>1</xdr:col>
          <xdr:colOff>257175</xdr:colOff>
          <xdr:row>62</xdr:row>
          <xdr:rowOff>57150</xdr:rowOff>
        </xdr:to>
        <xdr:sp macro="" textlink="">
          <xdr:nvSpPr>
            <xdr:cNvPr id="1099" name="Control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</xdr:row>
          <xdr:rowOff>0</xdr:rowOff>
        </xdr:from>
        <xdr:to>
          <xdr:col>1</xdr:col>
          <xdr:colOff>257175</xdr:colOff>
          <xdr:row>63</xdr:row>
          <xdr:rowOff>57150</xdr:rowOff>
        </xdr:to>
        <xdr:sp macro="" textlink="">
          <xdr:nvSpPr>
            <xdr:cNvPr id="1100" name="Control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71</xdr:row>
          <xdr:rowOff>0</xdr:rowOff>
        </xdr:from>
        <xdr:to>
          <xdr:col>1</xdr:col>
          <xdr:colOff>257175</xdr:colOff>
          <xdr:row>72</xdr:row>
          <xdr:rowOff>57150</xdr:rowOff>
        </xdr:to>
        <xdr:sp macro="" textlink="">
          <xdr:nvSpPr>
            <xdr:cNvPr id="1101" name="Control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86</xdr:row>
          <xdr:rowOff>0</xdr:rowOff>
        </xdr:from>
        <xdr:to>
          <xdr:col>1</xdr:col>
          <xdr:colOff>257175</xdr:colOff>
          <xdr:row>87</xdr:row>
          <xdr:rowOff>57150</xdr:rowOff>
        </xdr:to>
        <xdr:sp macro="" textlink="">
          <xdr:nvSpPr>
            <xdr:cNvPr id="1102" name="Control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76</xdr:row>
          <xdr:rowOff>0</xdr:rowOff>
        </xdr:from>
        <xdr:to>
          <xdr:col>1</xdr:col>
          <xdr:colOff>257175</xdr:colOff>
          <xdr:row>77</xdr:row>
          <xdr:rowOff>57150</xdr:rowOff>
        </xdr:to>
        <xdr:sp macro="" textlink="">
          <xdr:nvSpPr>
            <xdr:cNvPr id="1103" name="Control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77</xdr:row>
          <xdr:rowOff>0</xdr:rowOff>
        </xdr:from>
        <xdr:to>
          <xdr:col>1</xdr:col>
          <xdr:colOff>257175</xdr:colOff>
          <xdr:row>78</xdr:row>
          <xdr:rowOff>57150</xdr:rowOff>
        </xdr:to>
        <xdr:sp macro="" textlink="">
          <xdr:nvSpPr>
            <xdr:cNvPr id="1104" name="Control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</xdr:row>
          <xdr:rowOff>0</xdr:rowOff>
        </xdr:from>
        <xdr:to>
          <xdr:col>1</xdr:col>
          <xdr:colOff>257175</xdr:colOff>
          <xdr:row>64</xdr:row>
          <xdr:rowOff>57150</xdr:rowOff>
        </xdr:to>
        <xdr:sp macro="" textlink="">
          <xdr:nvSpPr>
            <xdr:cNvPr id="1105" name="Control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64</xdr:row>
          <xdr:rowOff>0</xdr:rowOff>
        </xdr:from>
        <xdr:to>
          <xdr:col>1</xdr:col>
          <xdr:colOff>257175</xdr:colOff>
          <xdr:row>65</xdr:row>
          <xdr:rowOff>57150</xdr:rowOff>
        </xdr:to>
        <xdr:sp macro="" textlink="">
          <xdr:nvSpPr>
            <xdr:cNvPr id="1106" name="Control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65</xdr:row>
          <xdr:rowOff>0</xdr:rowOff>
        </xdr:from>
        <xdr:to>
          <xdr:col>1</xdr:col>
          <xdr:colOff>257175</xdr:colOff>
          <xdr:row>66</xdr:row>
          <xdr:rowOff>57150</xdr:rowOff>
        </xdr:to>
        <xdr:sp macro="" textlink="">
          <xdr:nvSpPr>
            <xdr:cNvPr id="1107" name="Control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66</xdr:row>
          <xdr:rowOff>0</xdr:rowOff>
        </xdr:from>
        <xdr:to>
          <xdr:col>1</xdr:col>
          <xdr:colOff>257175</xdr:colOff>
          <xdr:row>67</xdr:row>
          <xdr:rowOff>57150</xdr:rowOff>
        </xdr:to>
        <xdr:sp macro="" textlink="">
          <xdr:nvSpPr>
            <xdr:cNvPr id="1108" name="Control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67</xdr:row>
          <xdr:rowOff>0</xdr:rowOff>
        </xdr:from>
        <xdr:to>
          <xdr:col>1</xdr:col>
          <xdr:colOff>257175</xdr:colOff>
          <xdr:row>68</xdr:row>
          <xdr:rowOff>57150</xdr:rowOff>
        </xdr:to>
        <xdr:sp macro="" textlink="">
          <xdr:nvSpPr>
            <xdr:cNvPr id="1109" name="Control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78</xdr:row>
          <xdr:rowOff>0</xdr:rowOff>
        </xdr:from>
        <xdr:to>
          <xdr:col>1</xdr:col>
          <xdr:colOff>257175</xdr:colOff>
          <xdr:row>79</xdr:row>
          <xdr:rowOff>57150</xdr:rowOff>
        </xdr:to>
        <xdr:sp macro="" textlink="">
          <xdr:nvSpPr>
            <xdr:cNvPr id="1110" name="Control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79</xdr:row>
          <xdr:rowOff>0</xdr:rowOff>
        </xdr:from>
        <xdr:to>
          <xdr:col>1</xdr:col>
          <xdr:colOff>257175</xdr:colOff>
          <xdr:row>80</xdr:row>
          <xdr:rowOff>57150</xdr:rowOff>
        </xdr:to>
        <xdr:sp macro="" textlink="">
          <xdr:nvSpPr>
            <xdr:cNvPr id="1111" name="Control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80</xdr:row>
          <xdr:rowOff>0</xdr:rowOff>
        </xdr:from>
        <xdr:to>
          <xdr:col>1</xdr:col>
          <xdr:colOff>257175</xdr:colOff>
          <xdr:row>81</xdr:row>
          <xdr:rowOff>57150</xdr:rowOff>
        </xdr:to>
        <xdr:sp macro="" textlink="">
          <xdr:nvSpPr>
            <xdr:cNvPr id="1112" name="Control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1</xdr:col>
          <xdr:colOff>257175</xdr:colOff>
          <xdr:row>13</xdr:row>
          <xdr:rowOff>57150</xdr:rowOff>
        </xdr:to>
        <xdr:sp macro="" textlink="">
          <xdr:nvSpPr>
            <xdr:cNvPr id="1113" name="Control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9" Type="http://schemas.openxmlformats.org/officeDocument/2006/relationships/control" Target="../activeX/activeX36.xml"/><Relationship Id="rId21" Type="http://schemas.openxmlformats.org/officeDocument/2006/relationships/control" Target="../activeX/activeX18.xml"/><Relationship Id="rId34" Type="http://schemas.openxmlformats.org/officeDocument/2006/relationships/control" Target="../activeX/activeX31.xml"/><Relationship Id="rId42" Type="http://schemas.openxmlformats.org/officeDocument/2006/relationships/control" Target="../activeX/activeX39.xml"/><Relationship Id="rId47" Type="http://schemas.openxmlformats.org/officeDocument/2006/relationships/control" Target="../activeX/activeX44.xml"/><Relationship Id="rId50" Type="http://schemas.openxmlformats.org/officeDocument/2006/relationships/control" Target="../activeX/activeX47.xml"/><Relationship Id="rId55" Type="http://schemas.openxmlformats.org/officeDocument/2006/relationships/control" Target="../activeX/activeX52.xml"/><Relationship Id="rId63" Type="http://schemas.openxmlformats.org/officeDocument/2006/relationships/control" Target="../activeX/activeX60.xml"/><Relationship Id="rId68" Type="http://schemas.openxmlformats.org/officeDocument/2006/relationships/control" Target="../activeX/activeX65.xml"/><Relationship Id="rId76" Type="http://schemas.openxmlformats.org/officeDocument/2006/relationships/control" Target="../activeX/activeX73.xml"/><Relationship Id="rId84" Type="http://schemas.openxmlformats.org/officeDocument/2006/relationships/control" Target="../activeX/activeX81.xml"/><Relationship Id="rId89" Type="http://schemas.openxmlformats.org/officeDocument/2006/relationships/control" Target="../activeX/activeX86.xml"/><Relationship Id="rId7" Type="http://schemas.openxmlformats.org/officeDocument/2006/relationships/control" Target="../activeX/activeX4.xml"/><Relationship Id="rId71" Type="http://schemas.openxmlformats.org/officeDocument/2006/relationships/control" Target="../activeX/activeX68.xml"/><Relationship Id="rId92" Type="http://schemas.openxmlformats.org/officeDocument/2006/relationships/control" Target="../activeX/activeX89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9" Type="http://schemas.openxmlformats.org/officeDocument/2006/relationships/control" Target="../activeX/activeX26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32" Type="http://schemas.openxmlformats.org/officeDocument/2006/relationships/control" Target="../activeX/activeX29.xml"/><Relationship Id="rId37" Type="http://schemas.openxmlformats.org/officeDocument/2006/relationships/control" Target="../activeX/activeX34.xml"/><Relationship Id="rId40" Type="http://schemas.openxmlformats.org/officeDocument/2006/relationships/control" Target="../activeX/activeX37.xml"/><Relationship Id="rId45" Type="http://schemas.openxmlformats.org/officeDocument/2006/relationships/control" Target="../activeX/activeX42.xml"/><Relationship Id="rId53" Type="http://schemas.openxmlformats.org/officeDocument/2006/relationships/control" Target="../activeX/activeX50.xml"/><Relationship Id="rId58" Type="http://schemas.openxmlformats.org/officeDocument/2006/relationships/control" Target="../activeX/activeX55.xml"/><Relationship Id="rId66" Type="http://schemas.openxmlformats.org/officeDocument/2006/relationships/control" Target="../activeX/activeX63.xml"/><Relationship Id="rId74" Type="http://schemas.openxmlformats.org/officeDocument/2006/relationships/control" Target="../activeX/activeX71.xml"/><Relationship Id="rId79" Type="http://schemas.openxmlformats.org/officeDocument/2006/relationships/control" Target="../activeX/activeX76.xml"/><Relationship Id="rId87" Type="http://schemas.openxmlformats.org/officeDocument/2006/relationships/control" Target="../activeX/activeX84.xml"/><Relationship Id="rId5" Type="http://schemas.openxmlformats.org/officeDocument/2006/relationships/control" Target="../activeX/activeX2.xml"/><Relationship Id="rId61" Type="http://schemas.openxmlformats.org/officeDocument/2006/relationships/control" Target="../activeX/activeX58.xml"/><Relationship Id="rId82" Type="http://schemas.openxmlformats.org/officeDocument/2006/relationships/control" Target="../activeX/activeX79.xml"/><Relationship Id="rId90" Type="http://schemas.openxmlformats.org/officeDocument/2006/relationships/control" Target="../activeX/activeX87.xml"/><Relationship Id="rId19" Type="http://schemas.openxmlformats.org/officeDocument/2006/relationships/control" Target="../activeX/activeX1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ntrol" Target="../activeX/activeX27.xml"/><Relationship Id="rId35" Type="http://schemas.openxmlformats.org/officeDocument/2006/relationships/control" Target="../activeX/activeX32.xml"/><Relationship Id="rId43" Type="http://schemas.openxmlformats.org/officeDocument/2006/relationships/control" Target="../activeX/activeX40.xml"/><Relationship Id="rId48" Type="http://schemas.openxmlformats.org/officeDocument/2006/relationships/control" Target="../activeX/activeX45.xml"/><Relationship Id="rId56" Type="http://schemas.openxmlformats.org/officeDocument/2006/relationships/control" Target="../activeX/activeX53.xml"/><Relationship Id="rId64" Type="http://schemas.openxmlformats.org/officeDocument/2006/relationships/control" Target="../activeX/activeX61.xml"/><Relationship Id="rId69" Type="http://schemas.openxmlformats.org/officeDocument/2006/relationships/control" Target="../activeX/activeX66.xml"/><Relationship Id="rId77" Type="http://schemas.openxmlformats.org/officeDocument/2006/relationships/control" Target="../activeX/activeX74.xml"/><Relationship Id="rId8" Type="http://schemas.openxmlformats.org/officeDocument/2006/relationships/control" Target="../activeX/activeX5.xml"/><Relationship Id="rId51" Type="http://schemas.openxmlformats.org/officeDocument/2006/relationships/control" Target="../activeX/activeX48.xml"/><Relationship Id="rId72" Type="http://schemas.openxmlformats.org/officeDocument/2006/relationships/control" Target="../activeX/activeX69.xml"/><Relationship Id="rId80" Type="http://schemas.openxmlformats.org/officeDocument/2006/relationships/control" Target="../activeX/activeX77.xml"/><Relationship Id="rId85" Type="http://schemas.openxmlformats.org/officeDocument/2006/relationships/control" Target="../activeX/activeX82.xml"/><Relationship Id="rId3" Type="http://schemas.openxmlformats.org/officeDocument/2006/relationships/control" Target="../activeX/activeX1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33" Type="http://schemas.openxmlformats.org/officeDocument/2006/relationships/control" Target="../activeX/activeX30.xml"/><Relationship Id="rId38" Type="http://schemas.openxmlformats.org/officeDocument/2006/relationships/control" Target="../activeX/activeX35.xml"/><Relationship Id="rId46" Type="http://schemas.openxmlformats.org/officeDocument/2006/relationships/control" Target="../activeX/activeX43.xml"/><Relationship Id="rId59" Type="http://schemas.openxmlformats.org/officeDocument/2006/relationships/control" Target="../activeX/activeX56.xml"/><Relationship Id="rId67" Type="http://schemas.openxmlformats.org/officeDocument/2006/relationships/control" Target="../activeX/activeX64.xml"/><Relationship Id="rId20" Type="http://schemas.openxmlformats.org/officeDocument/2006/relationships/control" Target="../activeX/activeX17.xml"/><Relationship Id="rId41" Type="http://schemas.openxmlformats.org/officeDocument/2006/relationships/control" Target="../activeX/activeX38.xml"/><Relationship Id="rId54" Type="http://schemas.openxmlformats.org/officeDocument/2006/relationships/control" Target="../activeX/activeX51.xml"/><Relationship Id="rId62" Type="http://schemas.openxmlformats.org/officeDocument/2006/relationships/control" Target="../activeX/activeX59.xml"/><Relationship Id="rId70" Type="http://schemas.openxmlformats.org/officeDocument/2006/relationships/control" Target="../activeX/activeX67.xml"/><Relationship Id="rId75" Type="http://schemas.openxmlformats.org/officeDocument/2006/relationships/control" Target="../activeX/activeX72.xml"/><Relationship Id="rId83" Type="http://schemas.openxmlformats.org/officeDocument/2006/relationships/control" Target="../activeX/activeX80.xml"/><Relationship Id="rId88" Type="http://schemas.openxmlformats.org/officeDocument/2006/relationships/control" Target="../activeX/activeX85.xml"/><Relationship Id="rId91" Type="http://schemas.openxmlformats.org/officeDocument/2006/relationships/control" Target="../activeX/activeX88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36" Type="http://schemas.openxmlformats.org/officeDocument/2006/relationships/control" Target="../activeX/activeX33.xml"/><Relationship Id="rId49" Type="http://schemas.openxmlformats.org/officeDocument/2006/relationships/control" Target="../activeX/activeX46.xml"/><Relationship Id="rId57" Type="http://schemas.openxmlformats.org/officeDocument/2006/relationships/control" Target="../activeX/activeX54.xml"/><Relationship Id="rId10" Type="http://schemas.openxmlformats.org/officeDocument/2006/relationships/control" Target="../activeX/activeX7.xml"/><Relationship Id="rId31" Type="http://schemas.openxmlformats.org/officeDocument/2006/relationships/control" Target="../activeX/activeX28.xml"/><Relationship Id="rId44" Type="http://schemas.openxmlformats.org/officeDocument/2006/relationships/control" Target="../activeX/activeX41.xml"/><Relationship Id="rId52" Type="http://schemas.openxmlformats.org/officeDocument/2006/relationships/control" Target="../activeX/activeX49.xml"/><Relationship Id="rId60" Type="http://schemas.openxmlformats.org/officeDocument/2006/relationships/control" Target="../activeX/activeX57.xml"/><Relationship Id="rId65" Type="http://schemas.openxmlformats.org/officeDocument/2006/relationships/control" Target="../activeX/activeX62.xml"/><Relationship Id="rId73" Type="http://schemas.openxmlformats.org/officeDocument/2006/relationships/control" Target="../activeX/activeX70.xml"/><Relationship Id="rId78" Type="http://schemas.openxmlformats.org/officeDocument/2006/relationships/control" Target="../activeX/activeX75.xml"/><Relationship Id="rId81" Type="http://schemas.openxmlformats.org/officeDocument/2006/relationships/control" Target="../activeX/activeX78.xml"/><Relationship Id="rId86" Type="http://schemas.openxmlformats.org/officeDocument/2006/relationships/control" Target="../activeX/activeX83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DDEEB-2A1E-49DD-9DCB-55CD6DDD9B02}">
  <sheetPr codeName="Sheet1"/>
  <dimension ref="A1:U89"/>
  <sheetViews>
    <sheetView workbookViewId="0">
      <pane ySplit="1" topLeftCell="A8" activePane="bottomLeft" state="frozen"/>
      <selection pane="bottomLeft" activeCell="K41" sqref="K41"/>
    </sheetView>
  </sheetViews>
  <sheetFormatPr defaultRowHeight="14.25"/>
  <cols>
    <col min="1" max="1" width="11.25" bestFit="1" customWidth="1"/>
    <col min="6" max="6" width="11.25" bestFit="1" customWidth="1"/>
    <col min="8" max="8" width="11.875" customWidth="1"/>
    <col min="11" max="11" width="13.5" bestFit="1" customWidth="1"/>
    <col min="20" max="20" width="14.625" customWidth="1"/>
  </cols>
  <sheetData>
    <row r="1" spans="1:20" ht="15" thickBot="1">
      <c r="A1" s="14" t="s">
        <v>3</v>
      </c>
      <c r="B1" s="14"/>
      <c r="C1" s="21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22" t="s">
        <v>27</v>
      </c>
      <c r="I1" s="21" t="s">
        <v>5</v>
      </c>
      <c r="J1" s="21" t="s">
        <v>6</v>
      </c>
      <c r="K1" s="21" t="s">
        <v>7</v>
      </c>
      <c r="L1" s="21" t="s">
        <v>8</v>
      </c>
      <c r="M1" s="21" t="s">
        <v>145</v>
      </c>
      <c r="N1" s="21"/>
      <c r="O1" s="21" t="s">
        <v>9</v>
      </c>
      <c r="P1" s="21" t="s">
        <v>10</v>
      </c>
      <c r="Q1" s="21" t="s">
        <v>11</v>
      </c>
      <c r="R1" s="21" t="s">
        <v>12</v>
      </c>
      <c r="S1" s="14" t="s">
        <v>13</v>
      </c>
      <c r="T1" s="15" t="s">
        <v>14</v>
      </c>
    </row>
    <row r="2" spans="1:20" ht="15" thickBot="1">
      <c r="A2" s="69">
        <v>13261427776</v>
      </c>
      <c r="B2" s="1"/>
      <c r="C2" s="21">
        <v>2853</v>
      </c>
      <c r="D2" s="1" t="s">
        <v>15</v>
      </c>
      <c r="E2" s="1"/>
      <c r="F2" s="1">
        <v>13261427776</v>
      </c>
      <c r="G2" s="21">
        <v>2785</v>
      </c>
      <c r="H2" s="21"/>
      <c r="I2" s="21">
        <v>0</v>
      </c>
      <c r="J2" s="1">
        <v>0</v>
      </c>
      <c r="K2" s="3">
        <v>44058.71875</v>
      </c>
      <c r="L2" s="1">
        <v>0</v>
      </c>
      <c r="M2" s="1">
        <f t="shared" ref="M2:M33" si="0">L2</f>
        <v>0</v>
      </c>
      <c r="N2" s="1"/>
      <c r="O2" s="1">
        <v>0</v>
      </c>
      <c r="P2" s="1">
        <v>0</v>
      </c>
      <c r="Q2" s="4" t="s">
        <v>16</v>
      </c>
      <c r="R2" s="4" t="s">
        <v>17</v>
      </c>
      <c r="S2" s="5" t="s">
        <v>18</v>
      </c>
      <c r="T2" s="16" t="s">
        <v>19</v>
      </c>
    </row>
    <row r="3" spans="1:20" ht="15" thickBot="1">
      <c r="A3" s="70">
        <v>18972829168</v>
      </c>
      <c r="B3" s="6"/>
      <c r="C3" s="21">
        <v>2852</v>
      </c>
      <c r="D3" s="6" t="s">
        <v>15</v>
      </c>
      <c r="E3" s="6"/>
      <c r="F3" s="6">
        <v>18972829168</v>
      </c>
      <c r="G3" s="21">
        <v>2785</v>
      </c>
      <c r="H3" s="21"/>
      <c r="I3" s="21">
        <v>0</v>
      </c>
      <c r="J3" s="6">
        <v>0</v>
      </c>
      <c r="K3" s="7">
        <v>44058.717361111114</v>
      </c>
      <c r="L3" s="6">
        <v>0</v>
      </c>
      <c r="M3" s="1">
        <f t="shared" si="0"/>
        <v>0</v>
      </c>
      <c r="N3" s="6"/>
      <c r="O3" s="6">
        <v>0</v>
      </c>
      <c r="P3" s="6">
        <v>0</v>
      </c>
      <c r="Q3" s="8" t="s">
        <v>16</v>
      </c>
      <c r="R3" s="8" t="s">
        <v>17</v>
      </c>
      <c r="S3" s="9" t="s">
        <v>18</v>
      </c>
      <c r="T3" s="17" t="s">
        <v>19</v>
      </c>
    </row>
    <row r="4" spans="1:20" ht="15" thickBot="1">
      <c r="A4" s="70">
        <v>15801138311</v>
      </c>
      <c r="B4" s="6"/>
      <c r="C4" s="21">
        <v>2850</v>
      </c>
      <c r="D4" s="6" t="s">
        <v>15</v>
      </c>
      <c r="E4" s="6"/>
      <c r="F4" s="6">
        <v>15801138311</v>
      </c>
      <c r="G4" s="21">
        <v>2785</v>
      </c>
      <c r="H4" s="21"/>
      <c r="I4" s="21">
        <v>0</v>
      </c>
      <c r="J4" s="6">
        <v>0</v>
      </c>
      <c r="K4" s="7">
        <v>44058.542361111111</v>
      </c>
      <c r="L4" s="6">
        <v>0</v>
      </c>
      <c r="M4" s="1">
        <f t="shared" si="0"/>
        <v>0</v>
      </c>
      <c r="N4" s="6"/>
      <c r="O4" s="6">
        <v>0</v>
      </c>
      <c r="P4" s="6">
        <v>0</v>
      </c>
      <c r="Q4" s="8" t="s">
        <v>16</v>
      </c>
      <c r="R4" s="8" t="s">
        <v>17</v>
      </c>
      <c r="S4" s="9" t="s">
        <v>18</v>
      </c>
      <c r="T4" s="17" t="s">
        <v>19</v>
      </c>
    </row>
    <row r="5" spans="1:20" ht="15" thickBot="1">
      <c r="A5" s="70">
        <v>18633985924</v>
      </c>
      <c r="B5" s="6"/>
      <c r="C5" s="21">
        <v>2848</v>
      </c>
      <c r="D5" s="6" t="s">
        <v>15</v>
      </c>
      <c r="E5" s="6"/>
      <c r="F5" s="6">
        <v>18633985924</v>
      </c>
      <c r="G5" s="21">
        <v>2808</v>
      </c>
      <c r="H5" s="21"/>
      <c r="I5" s="21">
        <v>0</v>
      </c>
      <c r="J5" s="6">
        <v>0</v>
      </c>
      <c r="K5" s="7">
        <v>44057.538194444445</v>
      </c>
      <c r="L5" s="6">
        <v>0</v>
      </c>
      <c r="M5" s="1">
        <f t="shared" si="0"/>
        <v>0</v>
      </c>
      <c r="N5" s="6"/>
      <c r="O5" s="6">
        <v>0</v>
      </c>
      <c r="P5" s="6">
        <v>0</v>
      </c>
      <c r="Q5" s="8" t="s">
        <v>16</v>
      </c>
      <c r="R5" s="8" t="s">
        <v>17</v>
      </c>
      <c r="S5" s="9" t="s">
        <v>18</v>
      </c>
      <c r="T5" s="17" t="s">
        <v>19</v>
      </c>
    </row>
    <row r="6" spans="1:20" ht="15" thickBot="1">
      <c r="A6" s="69">
        <v>18614250762</v>
      </c>
      <c r="B6" s="1"/>
      <c r="C6" s="21">
        <v>2797</v>
      </c>
      <c r="D6" s="1" t="s">
        <v>15</v>
      </c>
      <c r="E6" s="1"/>
      <c r="F6" s="1">
        <v>18614250762</v>
      </c>
      <c r="G6" s="21">
        <v>2784</v>
      </c>
      <c r="H6" s="21"/>
      <c r="I6" s="21">
        <v>1</v>
      </c>
      <c r="J6" s="1">
        <v>2</v>
      </c>
      <c r="K6" s="3">
        <v>44056.678472222222</v>
      </c>
      <c r="L6" s="1">
        <v>0</v>
      </c>
      <c r="M6" s="1">
        <f t="shared" si="0"/>
        <v>0</v>
      </c>
      <c r="N6" s="1"/>
      <c r="O6" s="1">
        <v>1000</v>
      </c>
      <c r="P6" s="1">
        <v>15</v>
      </c>
      <c r="Q6" s="4" t="s">
        <v>16</v>
      </c>
      <c r="R6" s="4" t="s">
        <v>17</v>
      </c>
      <c r="S6" s="5" t="s">
        <v>18</v>
      </c>
      <c r="T6" s="16" t="s">
        <v>19</v>
      </c>
    </row>
    <row r="7" spans="1:20" ht="15" thickBot="1">
      <c r="A7" s="70">
        <v>13331098766</v>
      </c>
      <c r="B7" s="6"/>
      <c r="C7" s="21">
        <v>2796</v>
      </c>
      <c r="D7" s="6" t="s">
        <v>15</v>
      </c>
      <c r="E7" s="6"/>
      <c r="F7" s="6">
        <v>13331098766</v>
      </c>
      <c r="G7" s="21">
        <v>2784</v>
      </c>
      <c r="H7" s="21"/>
      <c r="I7" s="21">
        <v>0</v>
      </c>
      <c r="J7" s="6">
        <v>0</v>
      </c>
      <c r="K7" s="7">
        <v>44056.677777777775</v>
      </c>
      <c r="L7" s="6">
        <v>0</v>
      </c>
      <c r="M7" s="1">
        <f t="shared" si="0"/>
        <v>0</v>
      </c>
      <c r="N7" s="6"/>
      <c r="O7" s="6">
        <v>0</v>
      </c>
      <c r="P7" s="6">
        <v>0</v>
      </c>
      <c r="Q7" s="8" t="s">
        <v>16</v>
      </c>
      <c r="R7" s="8" t="s">
        <v>17</v>
      </c>
      <c r="S7" s="9" t="s">
        <v>18</v>
      </c>
      <c r="T7" s="17" t="s">
        <v>19</v>
      </c>
    </row>
    <row r="8" spans="1:20" ht="15" thickBot="1">
      <c r="A8" s="69">
        <v>18515939993</v>
      </c>
      <c r="B8" s="1"/>
      <c r="C8" s="21">
        <v>2795</v>
      </c>
      <c r="D8" s="1" t="s">
        <v>15</v>
      </c>
      <c r="E8" s="1"/>
      <c r="F8" s="1">
        <v>18515939993</v>
      </c>
      <c r="G8" s="21">
        <v>2784</v>
      </c>
      <c r="H8" s="21"/>
      <c r="I8" s="21">
        <v>0</v>
      </c>
      <c r="J8" s="1">
        <v>0</v>
      </c>
      <c r="K8" s="3">
        <v>44056.677777777775</v>
      </c>
      <c r="L8" s="1">
        <v>0</v>
      </c>
      <c r="M8" s="1">
        <f t="shared" si="0"/>
        <v>0</v>
      </c>
      <c r="N8" s="1"/>
      <c r="O8" s="1">
        <v>0</v>
      </c>
      <c r="P8" s="1">
        <v>0</v>
      </c>
      <c r="Q8" s="4" t="s">
        <v>16</v>
      </c>
      <c r="R8" s="4" t="s">
        <v>17</v>
      </c>
      <c r="S8" s="5" t="s">
        <v>18</v>
      </c>
      <c r="T8" s="16" t="s">
        <v>19</v>
      </c>
    </row>
    <row r="9" spans="1:20" ht="15" thickBot="1">
      <c r="A9" s="71">
        <v>15210733693</v>
      </c>
      <c r="B9" s="10"/>
      <c r="C9" s="21">
        <v>2794</v>
      </c>
      <c r="D9" s="10" t="s">
        <v>15</v>
      </c>
      <c r="E9" s="10"/>
      <c r="F9" s="10">
        <v>15210733693</v>
      </c>
      <c r="G9" s="21">
        <v>2784</v>
      </c>
      <c r="H9" s="21"/>
      <c r="I9" s="21">
        <v>0</v>
      </c>
      <c r="J9" s="10">
        <v>0</v>
      </c>
      <c r="K9" s="11">
        <v>44056.677777777775</v>
      </c>
      <c r="L9" s="10">
        <v>0</v>
      </c>
      <c r="M9" s="1">
        <f t="shared" si="0"/>
        <v>0</v>
      </c>
      <c r="N9" s="10"/>
      <c r="O9" s="10">
        <v>0</v>
      </c>
      <c r="P9" s="10">
        <v>0</v>
      </c>
      <c r="Q9" s="12" t="s">
        <v>16</v>
      </c>
      <c r="R9" s="12" t="s">
        <v>17</v>
      </c>
      <c r="S9" s="13" t="s">
        <v>18</v>
      </c>
      <c r="T9" s="33" t="s">
        <v>25</v>
      </c>
    </row>
    <row r="10" spans="1:20" ht="15" thickBot="1">
      <c r="A10" s="69">
        <v>13521105167</v>
      </c>
      <c r="B10" s="1"/>
      <c r="C10" s="21">
        <v>2793</v>
      </c>
      <c r="D10" s="1" t="s">
        <v>15</v>
      </c>
      <c r="E10" s="1"/>
      <c r="F10" s="1">
        <v>13521105167</v>
      </c>
      <c r="G10" s="21">
        <v>2784</v>
      </c>
      <c r="H10" s="21"/>
      <c r="I10" s="21">
        <v>0</v>
      </c>
      <c r="J10" s="1">
        <v>0</v>
      </c>
      <c r="K10" s="3">
        <v>44056.677777777775</v>
      </c>
      <c r="L10" s="1">
        <v>0</v>
      </c>
      <c r="M10" s="1">
        <f t="shared" si="0"/>
        <v>0</v>
      </c>
      <c r="N10" s="1"/>
      <c r="O10" s="1">
        <v>0</v>
      </c>
      <c r="P10" s="1">
        <v>0</v>
      </c>
      <c r="Q10" s="4" t="s">
        <v>16</v>
      </c>
      <c r="R10" s="4" t="s">
        <v>17</v>
      </c>
      <c r="S10" s="5" t="s">
        <v>18</v>
      </c>
      <c r="T10" s="16" t="s">
        <v>19</v>
      </c>
    </row>
    <row r="11" spans="1:20" ht="15" thickBot="1">
      <c r="A11" s="70">
        <v>13811876372</v>
      </c>
      <c r="B11" s="6"/>
      <c r="C11" s="21">
        <v>2792</v>
      </c>
      <c r="D11" s="6" t="s">
        <v>15</v>
      </c>
      <c r="E11" s="6"/>
      <c r="F11" s="6">
        <v>13811876372</v>
      </c>
      <c r="G11" s="21">
        <v>2783</v>
      </c>
      <c r="H11" s="21"/>
      <c r="I11" s="21">
        <v>0</v>
      </c>
      <c r="J11" s="6">
        <v>0</v>
      </c>
      <c r="K11" s="7">
        <v>44056.677083333336</v>
      </c>
      <c r="L11" s="6">
        <v>0</v>
      </c>
      <c r="M11" s="1">
        <f t="shared" si="0"/>
        <v>0</v>
      </c>
      <c r="N11" s="6"/>
      <c r="O11" s="6">
        <v>0</v>
      </c>
      <c r="P11" s="6">
        <v>0</v>
      </c>
      <c r="Q11" s="8" t="s">
        <v>16</v>
      </c>
      <c r="R11" s="8" t="s">
        <v>17</v>
      </c>
      <c r="S11" s="9" t="s">
        <v>18</v>
      </c>
      <c r="T11" s="17" t="s">
        <v>19</v>
      </c>
    </row>
    <row r="12" spans="1:20" ht="15" thickBot="1">
      <c r="A12" s="70">
        <v>13121868871</v>
      </c>
      <c r="B12" s="6"/>
      <c r="C12" s="21">
        <v>2786</v>
      </c>
      <c r="D12" s="6" t="s">
        <v>15</v>
      </c>
      <c r="E12" s="6"/>
      <c r="F12" s="6">
        <v>13121868871</v>
      </c>
      <c r="G12" s="21">
        <v>2779</v>
      </c>
      <c r="H12" s="21"/>
      <c r="I12" s="21">
        <v>0</v>
      </c>
      <c r="J12" s="6">
        <v>0</v>
      </c>
      <c r="K12" s="7">
        <v>44056.673611111109</v>
      </c>
      <c r="L12" s="6">
        <v>0</v>
      </c>
      <c r="M12" s="1">
        <f t="shared" si="0"/>
        <v>0</v>
      </c>
      <c r="N12" s="6"/>
      <c r="O12" s="6">
        <v>0</v>
      </c>
      <c r="P12" s="6">
        <v>0</v>
      </c>
      <c r="Q12" s="8" t="s">
        <v>16</v>
      </c>
      <c r="R12" s="8" t="s">
        <v>17</v>
      </c>
      <c r="S12" s="9" t="s">
        <v>18</v>
      </c>
      <c r="T12" s="17" t="s">
        <v>19</v>
      </c>
    </row>
    <row r="13" spans="1:20" ht="15" thickBot="1">
      <c r="A13" s="71">
        <v>17112341243</v>
      </c>
      <c r="B13" s="10"/>
      <c r="C13" s="21">
        <v>1</v>
      </c>
      <c r="D13" s="10" t="s">
        <v>15</v>
      </c>
      <c r="E13" s="10"/>
      <c r="F13" s="10">
        <v>17112341243</v>
      </c>
      <c r="G13" s="21">
        <v>0</v>
      </c>
      <c r="H13" s="21"/>
      <c r="I13" s="21">
        <v>3</v>
      </c>
      <c r="J13" s="10">
        <v>87</v>
      </c>
      <c r="K13" s="11">
        <v>44050.572916666664</v>
      </c>
      <c r="L13" s="10">
        <v>0</v>
      </c>
      <c r="M13" s="1">
        <f t="shared" si="0"/>
        <v>0</v>
      </c>
      <c r="N13" s="10"/>
      <c r="O13" s="10">
        <v>93212</v>
      </c>
      <c r="P13" s="10">
        <v>709.26</v>
      </c>
      <c r="Q13" s="12" t="s">
        <v>16</v>
      </c>
      <c r="R13" s="12" t="s">
        <v>17</v>
      </c>
      <c r="S13" s="13" t="s">
        <v>18</v>
      </c>
      <c r="T13" s="33" t="s">
        <v>19</v>
      </c>
    </row>
    <row r="14" spans="1:20" ht="15" thickBot="1">
      <c r="A14" s="69">
        <v>13681067069</v>
      </c>
      <c r="B14" s="1"/>
      <c r="C14" s="21">
        <v>2849</v>
      </c>
      <c r="D14" s="1" t="s">
        <v>15</v>
      </c>
      <c r="E14" s="1"/>
      <c r="F14" s="1">
        <v>13681067069</v>
      </c>
      <c r="G14" s="21">
        <v>2817</v>
      </c>
      <c r="H14" s="21"/>
      <c r="I14" s="21">
        <v>0</v>
      </c>
      <c r="J14" s="1">
        <v>0</v>
      </c>
      <c r="K14" s="3">
        <v>44057.538888888892</v>
      </c>
      <c r="L14" s="1">
        <v>500</v>
      </c>
      <c r="M14" s="1">
        <f t="shared" si="0"/>
        <v>500</v>
      </c>
      <c r="N14" s="1"/>
      <c r="O14" s="1">
        <v>0</v>
      </c>
      <c r="P14" s="1">
        <v>22.5</v>
      </c>
      <c r="Q14" s="4" t="s">
        <v>16</v>
      </c>
      <c r="R14" s="4" t="s">
        <v>17</v>
      </c>
      <c r="S14" s="5" t="s">
        <v>18</v>
      </c>
      <c r="T14" s="16" t="s">
        <v>19</v>
      </c>
    </row>
    <row r="15" spans="1:20" ht="15" thickBot="1">
      <c r="A15" s="70">
        <v>18666666627</v>
      </c>
      <c r="B15" s="6"/>
      <c r="C15" s="21">
        <v>2846</v>
      </c>
      <c r="D15" s="6" t="s">
        <v>15</v>
      </c>
      <c r="E15" s="6"/>
      <c r="F15" s="6">
        <v>18666666627</v>
      </c>
      <c r="G15" s="21">
        <v>2840</v>
      </c>
      <c r="H15" s="21"/>
      <c r="I15" s="21">
        <v>0</v>
      </c>
      <c r="J15" s="6">
        <v>0</v>
      </c>
      <c r="K15" s="7">
        <v>44056.694444444445</v>
      </c>
      <c r="L15" s="6">
        <v>500</v>
      </c>
      <c r="M15" s="1">
        <f t="shared" si="0"/>
        <v>500</v>
      </c>
      <c r="N15" s="6"/>
      <c r="O15" s="6">
        <v>0</v>
      </c>
      <c r="P15" s="6">
        <v>52</v>
      </c>
      <c r="Q15" s="8" t="s">
        <v>16</v>
      </c>
      <c r="R15" s="8" t="s">
        <v>17</v>
      </c>
      <c r="S15" s="9" t="s">
        <v>18</v>
      </c>
      <c r="T15" s="17" t="s">
        <v>19</v>
      </c>
    </row>
    <row r="16" spans="1:20" ht="15" thickBot="1">
      <c r="A16" s="69">
        <v>18666666626</v>
      </c>
      <c r="B16" s="1"/>
      <c r="C16" s="21">
        <v>2845</v>
      </c>
      <c r="D16" s="1" t="s">
        <v>15</v>
      </c>
      <c r="E16" s="1"/>
      <c r="F16" s="1">
        <v>18666666626</v>
      </c>
      <c r="G16" s="21">
        <v>2840</v>
      </c>
      <c r="H16" s="21"/>
      <c r="I16" s="21">
        <v>0</v>
      </c>
      <c r="J16" s="1">
        <v>0</v>
      </c>
      <c r="K16" s="3">
        <v>44056.694444444445</v>
      </c>
      <c r="L16" s="1">
        <v>500</v>
      </c>
      <c r="M16" s="1">
        <f t="shared" si="0"/>
        <v>500</v>
      </c>
      <c r="N16" s="1"/>
      <c r="O16" s="1">
        <v>0</v>
      </c>
      <c r="P16" s="1">
        <v>52</v>
      </c>
      <c r="Q16" s="4" t="s">
        <v>16</v>
      </c>
      <c r="R16" s="4" t="s">
        <v>17</v>
      </c>
      <c r="S16" s="5" t="s">
        <v>18</v>
      </c>
      <c r="T16" s="16" t="s">
        <v>19</v>
      </c>
    </row>
    <row r="17" spans="1:20" ht="15" thickBot="1">
      <c r="A17" s="70">
        <v>18666666625</v>
      </c>
      <c r="B17" s="6"/>
      <c r="C17" s="21">
        <v>2844</v>
      </c>
      <c r="D17" s="6" t="s">
        <v>15</v>
      </c>
      <c r="E17" s="6"/>
      <c r="F17" s="6">
        <v>18666666625</v>
      </c>
      <c r="G17" s="21">
        <v>2840</v>
      </c>
      <c r="H17" s="21"/>
      <c r="I17" s="21">
        <v>0</v>
      </c>
      <c r="J17" s="6">
        <v>0</v>
      </c>
      <c r="K17" s="7">
        <v>44056.693749999999</v>
      </c>
      <c r="L17" s="6">
        <v>500</v>
      </c>
      <c r="M17" s="1">
        <f t="shared" si="0"/>
        <v>500</v>
      </c>
      <c r="N17" s="6"/>
      <c r="O17" s="6">
        <v>0</v>
      </c>
      <c r="P17" s="6">
        <v>52</v>
      </c>
      <c r="Q17" s="8" t="s">
        <v>16</v>
      </c>
      <c r="R17" s="8" t="s">
        <v>17</v>
      </c>
      <c r="S17" s="9" t="s">
        <v>18</v>
      </c>
      <c r="T17" s="17" t="s">
        <v>19</v>
      </c>
    </row>
    <row r="18" spans="1:20" ht="15" thickBot="1">
      <c r="A18" s="69">
        <v>18666666624</v>
      </c>
      <c r="B18" s="1"/>
      <c r="C18" s="21">
        <v>2843</v>
      </c>
      <c r="D18" s="1" t="s">
        <v>15</v>
      </c>
      <c r="E18" s="1"/>
      <c r="F18" s="1">
        <v>18666666624</v>
      </c>
      <c r="G18" s="21">
        <v>2839</v>
      </c>
      <c r="H18" s="21"/>
      <c r="I18" s="21">
        <v>0</v>
      </c>
      <c r="J18" s="1">
        <v>0</v>
      </c>
      <c r="K18" s="3">
        <v>44056.693749999999</v>
      </c>
      <c r="L18" s="1">
        <v>500</v>
      </c>
      <c r="M18" s="1">
        <f t="shared" si="0"/>
        <v>500</v>
      </c>
      <c r="N18" s="1"/>
      <c r="O18" s="1">
        <v>0</v>
      </c>
      <c r="P18" s="1">
        <v>52</v>
      </c>
      <c r="Q18" s="4" t="s">
        <v>16</v>
      </c>
      <c r="R18" s="4" t="s">
        <v>17</v>
      </c>
      <c r="S18" s="5" t="s">
        <v>18</v>
      </c>
      <c r="T18" s="16" t="s">
        <v>19</v>
      </c>
    </row>
    <row r="19" spans="1:20" ht="15" thickBot="1">
      <c r="A19" s="70">
        <v>18666666623</v>
      </c>
      <c r="B19" s="6"/>
      <c r="C19" s="21">
        <v>2842</v>
      </c>
      <c r="D19" s="6" t="s">
        <v>15</v>
      </c>
      <c r="E19" s="6"/>
      <c r="F19" s="6">
        <v>18666666623</v>
      </c>
      <c r="G19" s="21">
        <v>2839</v>
      </c>
      <c r="H19" s="21"/>
      <c r="I19" s="21">
        <v>0</v>
      </c>
      <c r="J19" s="6">
        <v>0</v>
      </c>
      <c r="K19" s="7">
        <v>44056.693749999999</v>
      </c>
      <c r="L19" s="6">
        <v>500</v>
      </c>
      <c r="M19" s="1">
        <f t="shared" si="0"/>
        <v>500</v>
      </c>
      <c r="N19" s="6"/>
      <c r="O19" s="6">
        <v>0</v>
      </c>
      <c r="P19" s="6">
        <v>52</v>
      </c>
      <c r="Q19" s="8" t="s">
        <v>16</v>
      </c>
      <c r="R19" s="8" t="s">
        <v>17</v>
      </c>
      <c r="S19" s="9" t="s">
        <v>18</v>
      </c>
      <c r="T19" s="17" t="s">
        <v>19</v>
      </c>
    </row>
    <row r="20" spans="1:20" ht="15" thickBot="1">
      <c r="A20" s="69">
        <v>18666666613</v>
      </c>
      <c r="B20" s="1"/>
      <c r="C20" s="21">
        <v>2841</v>
      </c>
      <c r="D20" s="1" t="s">
        <v>15</v>
      </c>
      <c r="E20" s="1"/>
      <c r="F20" s="1">
        <v>18666666613</v>
      </c>
      <c r="G20" s="21">
        <v>2839</v>
      </c>
      <c r="H20" s="21"/>
      <c r="I20" s="21">
        <v>0</v>
      </c>
      <c r="J20" s="1">
        <v>0</v>
      </c>
      <c r="K20" s="3">
        <v>44056.693749999999</v>
      </c>
      <c r="L20" s="1">
        <v>500</v>
      </c>
      <c r="M20" s="1">
        <f t="shared" si="0"/>
        <v>500</v>
      </c>
      <c r="N20" s="1"/>
      <c r="O20" s="1">
        <v>0</v>
      </c>
      <c r="P20" s="1">
        <v>52</v>
      </c>
      <c r="Q20" s="4" t="s">
        <v>16</v>
      </c>
      <c r="R20" s="4" t="s">
        <v>17</v>
      </c>
      <c r="S20" s="5" t="s">
        <v>18</v>
      </c>
      <c r="T20" s="16" t="s">
        <v>19</v>
      </c>
    </row>
    <row r="21" spans="1:20" ht="15" thickBot="1">
      <c r="A21" s="72">
        <v>18666666622</v>
      </c>
      <c r="B21" s="27"/>
      <c r="C21" s="21">
        <v>2840</v>
      </c>
      <c r="D21" s="27" t="s">
        <v>15</v>
      </c>
      <c r="E21" s="27"/>
      <c r="F21" s="27">
        <v>18666666622</v>
      </c>
      <c r="G21" s="21">
        <v>2837</v>
      </c>
      <c r="H21" s="21"/>
      <c r="I21" s="21">
        <v>3</v>
      </c>
      <c r="J21" s="27">
        <v>3</v>
      </c>
      <c r="K21" s="28">
        <v>44056.688194444447</v>
      </c>
      <c r="L21" s="27">
        <v>500</v>
      </c>
      <c r="M21" s="1">
        <f t="shared" si="0"/>
        <v>500</v>
      </c>
      <c r="N21" s="27"/>
      <c r="O21" s="27">
        <v>1500</v>
      </c>
      <c r="P21" s="27">
        <v>84</v>
      </c>
      <c r="Q21" s="30" t="s">
        <v>16</v>
      </c>
      <c r="R21" s="30" t="s">
        <v>17</v>
      </c>
      <c r="S21" s="32" t="s">
        <v>18</v>
      </c>
      <c r="T21" s="35" t="s">
        <v>19</v>
      </c>
    </row>
    <row r="22" spans="1:20" ht="15" thickBot="1">
      <c r="A22" s="69">
        <v>18666666612</v>
      </c>
      <c r="B22" s="1"/>
      <c r="C22" s="21">
        <v>2839</v>
      </c>
      <c r="D22" s="1" t="s">
        <v>15</v>
      </c>
      <c r="E22" s="1"/>
      <c r="F22" s="1">
        <v>18666666612</v>
      </c>
      <c r="G22" s="21">
        <v>2837</v>
      </c>
      <c r="H22" s="21"/>
      <c r="I22" s="21">
        <v>3</v>
      </c>
      <c r="J22" s="1">
        <v>3</v>
      </c>
      <c r="K22" s="3">
        <v>44056.6875</v>
      </c>
      <c r="L22" s="1">
        <v>500</v>
      </c>
      <c r="M22" s="1">
        <f t="shared" si="0"/>
        <v>500</v>
      </c>
      <c r="N22" s="1"/>
      <c r="O22" s="1">
        <v>1500</v>
      </c>
      <c r="P22" s="1">
        <v>84</v>
      </c>
      <c r="Q22" s="4" t="s">
        <v>16</v>
      </c>
      <c r="R22" s="4" t="s">
        <v>17</v>
      </c>
      <c r="S22" s="5" t="s">
        <v>18</v>
      </c>
      <c r="T22" s="16" t="s">
        <v>19</v>
      </c>
    </row>
    <row r="23" spans="1:20" ht="15" thickBot="1">
      <c r="A23" s="70">
        <v>18666666631</v>
      </c>
      <c r="B23" s="6"/>
      <c r="C23" s="21">
        <v>2838</v>
      </c>
      <c r="D23" s="6" t="s">
        <v>15</v>
      </c>
      <c r="E23" s="6"/>
      <c r="F23" s="6">
        <v>18666666631</v>
      </c>
      <c r="G23" s="21">
        <v>2835</v>
      </c>
      <c r="H23" s="21"/>
      <c r="I23" s="21">
        <v>0</v>
      </c>
      <c r="J23" s="6">
        <v>0</v>
      </c>
      <c r="K23" s="7">
        <v>44056.6875</v>
      </c>
      <c r="L23" s="6">
        <v>500</v>
      </c>
      <c r="M23" s="1">
        <f t="shared" si="0"/>
        <v>500</v>
      </c>
      <c r="N23" s="6"/>
      <c r="O23" s="6">
        <v>0</v>
      </c>
      <c r="P23" s="6">
        <v>52</v>
      </c>
      <c r="Q23" s="8" t="s">
        <v>16</v>
      </c>
      <c r="R23" s="8" t="s">
        <v>17</v>
      </c>
      <c r="S23" s="9" t="s">
        <v>18</v>
      </c>
      <c r="T23" s="17" t="s">
        <v>19</v>
      </c>
    </row>
    <row r="24" spans="1:20" ht="15" thickBot="1">
      <c r="A24" s="69">
        <v>18666666621</v>
      </c>
      <c r="B24" s="1"/>
      <c r="C24" s="21">
        <v>2837</v>
      </c>
      <c r="D24" s="1" t="s">
        <v>15</v>
      </c>
      <c r="E24" s="1"/>
      <c r="F24" s="1">
        <v>18666666621</v>
      </c>
      <c r="G24" s="21">
        <v>2835</v>
      </c>
      <c r="H24" s="21"/>
      <c r="I24" s="21">
        <v>2</v>
      </c>
      <c r="J24" s="1">
        <v>8</v>
      </c>
      <c r="K24" s="3">
        <v>44056.686805555553</v>
      </c>
      <c r="L24" s="1">
        <v>500</v>
      </c>
      <c r="M24" s="1">
        <f t="shared" si="0"/>
        <v>500</v>
      </c>
      <c r="N24" s="1"/>
      <c r="O24" s="1">
        <v>4000</v>
      </c>
      <c r="P24" s="1">
        <v>168</v>
      </c>
      <c r="Q24" s="4" t="s">
        <v>16</v>
      </c>
      <c r="R24" s="4" t="s">
        <v>17</v>
      </c>
      <c r="S24" s="5" t="s">
        <v>18</v>
      </c>
      <c r="T24" s="16" t="s">
        <v>19</v>
      </c>
    </row>
    <row r="25" spans="1:20" ht="15" thickBot="1">
      <c r="A25" s="70">
        <v>18666666611</v>
      </c>
      <c r="B25" s="6"/>
      <c r="C25" s="21">
        <v>2836</v>
      </c>
      <c r="D25" s="6" t="s">
        <v>15</v>
      </c>
      <c r="E25" s="6"/>
      <c r="F25" s="6">
        <v>18666666611</v>
      </c>
      <c r="G25" s="21">
        <v>2835</v>
      </c>
      <c r="H25" s="21"/>
      <c r="I25" s="21">
        <v>0</v>
      </c>
      <c r="J25" s="6">
        <v>0</v>
      </c>
      <c r="K25" s="7">
        <v>44056.686805555553</v>
      </c>
      <c r="L25" s="6">
        <v>500</v>
      </c>
      <c r="M25" s="1">
        <f t="shared" si="0"/>
        <v>500</v>
      </c>
      <c r="N25" s="6"/>
      <c r="O25" s="6">
        <v>0</v>
      </c>
      <c r="P25" s="6">
        <v>52</v>
      </c>
      <c r="Q25" s="8" t="s">
        <v>16</v>
      </c>
      <c r="R25" s="8" t="s">
        <v>17</v>
      </c>
      <c r="S25" s="9" t="s">
        <v>18</v>
      </c>
      <c r="T25" s="17" t="s">
        <v>19</v>
      </c>
    </row>
    <row r="26" spans="1:20" ht="15" thickBot="1">
      <c r="A26" s="69">
        <v>18611872431</v>
      </c>
      <c r="B26" s="1"/>
      <c r="C26" s="21">
        <v>2835</v>
      </c>
      <c r="D26" s="1" t="s">
        <v>15</v>
      </c>
      <c r="E26" s="1"/>
      <c r="F26" s="1">
        <v>18611872431</v>
      </c>
      <c r="G26" s="21">
        <v>2800</v>
      </c>
      <c r="H26" s="21"/>
      <c r="I26" s="21">
        <v>3</v>
      </c>
      <c r="J26" s="1">
        <v>11</v>
      </c>
      <c r="K26" s="3">
        <v>44056.686805555553</v>
      </c>
      <c r="L26" s="1">
        <v>500</v>
      </c>
      <c r="M26" s="1">
        <f t="shared" si="0"/>
        <v>500</v>
      </c>
      <c r="N26" s="1"/>
      <c r="O26" s="1">
        <v>5500</v>
      </c>
      <c r="P26" s="1">
        <v>241</v>
      </c>
      <c r="Q26" s="4" t="s">
        <v>16</v>
      </c>
      <c r="R26" s="4" t="s">
        <v>17</v>
      </c>
      <c r="S26" s="5" t="s">
        <v>18</v>
      </c>
      <c r="T26" s="16" t="s">
        <v>19</v>
      </c>
    </row>
    <row r="27" spans="1:20" ht="15" thickBot="1">
      <c r="A27" s="71">
        <v>18601908890</v>
      </c>
      <c r="B27" s="10"/>
      <c r="C27" s="21">
        <v>2834</v>
      </c>
      <c r="D27" s="10" t="s">
        <v>15</v>
      </c>
      <c r="E27" s="10"/>
      <c r="F27" s="10">
        <v>18601908890</v>
      </c>
      <c r="G27" s="21">
        <v>2817</v>
      </c>
      <c r="H27" s="21"/>
      <c r="I27" s="21">
        <v>0</v>
      </c>
      <c r="J27" s="10">
        <v>0</v>
      </c>
      <c r="K27" s="11">
        <v>44056.686805555553</v>
      </c>
      <c r="L27" s="10">
        <v>500</v>
      </c>
      <c r="M27" s="1">
        <f t="shared" si="0"/>
        <v>500</v>
      </c>
      <c r="N27" s="10"/>
      <c r="O27" s="10">
        <v>0</v>
      </c>
      <c r="P27" s="10">
        <v>52</v>
      </c>
      <c r="Q27" s="12" t="s">
        <v>16</v>
      </c>
      <c r="R27" s="12" t="s">
        <v>17</v>
      </c>
      <c r="S27" s="13" t="s">
        <v>18</v>
      </c>
      <c r="T27" s="33" t="s">
        <v>19</v>
      </c>
    </row>
    <row r="28" spans="1:20" ht="15" thickBot="1">
      <c r="A28" s="69">
        <v>13801004278</v>
      </c>
      <c r="B28" s="1"/>
      <c r="C28" s="21">
        <v>2833</v>
      </c>
      <c r="D28" s="1" t="s">
        <v>15</v>
      </c>
      <c r="E28" s="1"/>
      <c r="F28" s="1">
        <v>13801004278</v>
      </c>
      <c r="G28" s="21">
        <v>2827</v>
      </c>
      <c r="H28" s="21"/>
      <c r="I28" s="21">
        <v>0</v>
      </c>
      <c r="J28" s="1">
        <v>0</v>
      </c>
      <c r="K28" s="3">
        <v>44056.686111111114</v>
      </c>
      <c r="L28" s="1">
        <v>500</v>
      </c>
      <c r="M28" s="1">
        <f t="shared" si="0"/>
        <v>500</v>
      </c>
      <c r="N28" s="1"/>
      <c r="O28" s="1">
        <v>0</v>
      </c>
      <c r="P28" s="1">
        <v>165</v>
      </c>
      <c r="Q28" s="4" t="s">
        <v>16</v>
      </c>
      <c r="R28" s="4" t="s">
        <v>17</v>
      </c>
      <c r="S28" s="5" t="s">
        <v>18</v>
      </c>
      <c r="T28" s="16" t="s">
        <v>19</v>
      </c>
    </row>
    <row r="29" spans="1:20" ht="15" thickBot="1">
      <c r="A29" s="70">
        <v>13717800991</v>
      </c>
      <c r="B29" s="6"/>
      <c r="C29" s="21">
        <v>2832</v>
      </c>
      <c r="D29" s="6" t="s">
        <v>15</v>
      </c>
      <c r="E29" s="6"/>
      <c r="F29" s="6">
        <v>13717800991</v>
      </c>
      <c r="G29" s="21">
        <v>2827</v>
      </c>
      <c r="H29" s="21"/>
      <c r="I29" s="21">
        <v>0</v>
      </c>
      <c r="J29" s="6">
        <v>0</v>
      </c>
      <c r="K29" s="7">
        <v>44056.686111111114</v>
      </c>
      <c r="L29" s="6">
        <v>500</v>
      </c>
      <c r="M29" s="1">
        <f t="shared" si="0"/>
        <v>500</v>
      </c>
      <c r="N29" s="6"/>
      <c r="O29" s="6">
        <v>0</v>
      </c>
      <c r="P29" s="6">
        <v>255</v>
      </c>
      <c r="Q29" s="8" t="s">
        <v>16</v>
      </c>
      <c r="R29" s="8" t="s">
        <v>17</v>
      </c>
      <c r="S29" s="9" t="s">
        <v>18</v>
      </c>
      <c r="T29" s="17" t="s">
        <v>19</v>
      </c>
    </row>
    <row r="30" spans="1:20" ht="15" thickBot="1">
      <c r="A30" s="69">
        <v>17800826022</v>
      </c>
      <c r="B30" s="1"/>
      <c r="C30" s="21">
        <v>2831</v>
      </c>
      <c r="D30" s="1" t="s">
        <v>15</v>
      </c>
      <c r="E30" s="1"/>
      <c r="F30" s="1">
        <v>17800826022</v>
      </c>
      <c r="G30" s="21">
        <v>2827</v>
      </c>
      <c r="H30" s="21"/>
      <c r="I30" s="21">
        <v>0</v>
      </c>
      <c r="J30" s="1">
        <v>0</v>
      </c>
      <c r="K30" s="3">
        <v>44056.686111111114</v>
      </c>
      <c r="L30" s="1">
        <v>500</v>
      </c>
      <c r="M30" s="1">
        <f t="shared" si="0"/>
        <v>500</v>
      </c>
      <c r="N30" s="1"/>
      <c r="O30" s="1">
        <v>0</v>
      </c>
      <c r="P30" s="1">
        <v>177</v>
      </c>
      <c r="Q30" s="4" t="s">
        <v>16</v>
      </c>
      <c r="R30" s="4" t="s">
        <v>17</v>
      </c>
      <c r="S30" s="5" t="s">
        <v>18</v>
      </c>
      <c r="T30" s="16" t="s">
        <v>19</v>
      </c>
    </row>
    <row r="31" spans="1:20" ht="15" thickBot="1">
      <c r="A31" s="70">
        <v>17610527450</v>
      </c>
      <c r="B31" s="6"/>
      <c r="C31" s="21">
        <v>2830</v>
      </c>
      <c r="D31" s="6" t="s">
        <v>15</v>
      </c>
      <c r="E31" s="6"/>
      <c r="F31" s="6">
        <v>17610527450</v>
      </c>
      <c r="G31" s="21">
        <v>2826</v>
      </c>
      <c r="H31" s="21"/>
      <c r="I31" s="21">
        <v>0</v>
      </c>
      <c r="J31" s="6">
        <v>0</v>
      </c>
      <c r="K31" s="7">
        <v>44056.686111111114</v>
      </c>
      <c r="L31" s="6">
        <v>500</v>
      </c>
      <c r="M31" s="1">
        <f t="shared" si="0"/>
        <v>500</v>
      </c>
      <c r="N31" s="6"/>
      <c r="O31" s="6">
        <v>0</v>
      </c>
      <c r="P31" s="6">
        <v>60</v>
      </c>
      <c r="Q31" s="8" t="s">
        <v>16</v>
      </c>
      <c r="R31" s="8" t="s">
        <v>17</v>
      </c>
      <c r="S31" s="9" t="s">
        <v>18</v>
      </c>
      <c r="T31" s="17" t="s">
        <v>19</v>
      </c>
    </row>
    <row r="32" spans="1:20" ht="15" thickBot="1">
      <c r="A32" s="69">
        <v>13718907206</v>
      </c>
      <c r="B32" s="1"/>
      <c r="C32" s="21">
        <v>2829</v>
      </c>
      <c r="D32" s="1" t="s">
        <v>15</v>
      </c>
      <c r="E32" s="1"/>
      <c r="F32" s="1">
        <v>13718907206</v>
      </c>
      <c r="G32" s="21">
        <v>2826</v>
      </c>
      <c r="H32" s="21"/>
      <c r="I32" s="21">
        <v>0</v>
      </c>
      <c r="J32" s="1">
        <v>0</v>
      </c>
      <c r="K32" s="3">
        <v>44056.685416666667</v>
      </c>
      <c r="L32" s="1">
        <v>500</v>
      </c>
      <c r="M32" s="1">
        <f t="shared" si="0"/>
        <v>500</v>
      </c>
      <c r="N32" s="1"/>
      <c r="O32" s="1">
        <v>0</v>
      </c>
      <c r="P32" s="1">
        <v>172</v>
      </c>
      <c r="Q32" s="4" t="s">
        <v>16</v>
      </c>
      <c r="R32" s="4" t="s">
        <v>17</v>
      </c>
      <c r="S32" s="5" t="s">
        <v>18</v>
      </c>
      <c r="T32" s="16" t="s">
        <v>19</v>
      </c>
    </row>
    <row r="33" spans="1:21" ht="15" thickBot="1">
      <c r="A33" s="69">
        <v>17800826021</v>
      </c>
      <c r="B33" s="1"/>
      <c r="C33" s="21">
        <v>2827</v>
      </c>
      <c r="D33" s="1" t="s">
        <v>15</v>
      </c>
      <c r="E33" s="1"/>
      <c r="F33" s="1">
        <v>17800826021</v>
      </c>
      <c r="G33" s="21">
        <v>2826</v>
      </c>
      <c r="H33" s="21"/>
      <c r="I33" s="21">
        <v>3</v>
      </c>
      <c r="J33" s="1">
        <v>3</v>
      </c>
      <c r="K33" s="3">
        <v>44056.685416666667</v>
      </c>
      <c r="L33" s="1">
        <v>500</v>
      </c>
      <c r="M33" s="1">
        <f t="shared" si="0"/>
        <v>500</v>
      </c>
      <c r="N33" s="1"/>
      <c r="O33" s="1">
        <v>1500</v>
      </c>
      <c r="P33" s="1">
        <v>217</v>
      </c>
      <c r="Q33" s="4" t="s">
        <v>16</v>
      </c>
      <c r="R33" s="4" t="s">
        <v>17</v>
      </c>
      <c r="S33" s="5" t="s">
        <v>18</v>
      </c>
      <c r="T33" s="16" t="s">
        <v>19</v>
      </c>
      <c r="U33" s="39"/>
    </row>
    <row r="34" spans="1:21" ht="15" thickBot="1">
      <c r="A34" s="69">
        <v>18890322889</v>
      </c>
      <c r="B34" s="1"/>
      <c r="C34" s="21">
        <v>2823</v>
      </c>
      <c r="D34" s="1" t="s">
        <v>15</v>
      </c>
      <c r="E34" s="1"/>
      <c r="F34" s="1">
        <v>18890322889</v>
      </c>
      <c r="G34" s="21">
        <v>2822</v>
      </c>
      <c r="H34" s="21"/>
      <c r="I34" s="21">
        <v>0</v>
      </c>
      <c r="J34" s="1">
        <v>0</v>
      </c>
      <c r="K34" s="3">
        <v>44056.68472222222</v>
      </c>
      <c r="L34" s="1">
        <v>500</v>
      </c>
      <c r="M34" s="1">
        <f t="shared" ref="M34:M65" si="1">L34</f>
        <v>500</v>
      </c>
      <c r="N34" s="1"/>
      <c r="O34" s="1">
        <v>0</v>
      </c>
      <c r="P34" s="1">
        <v>48</v>
      </c>
      <c r="Q34" s="4" t="s">
        <v>16</v>
      </c>
      <c r="R34" s="4" t="s">
        <v>17</v>
      </c>
      <c r="S34" s="5" t="s">
        <v>18</v>
      </c>
      <c r="T34" s="16" t="s">
        <v>19</v>
      </c>
    </row>
    <row r="35" spans="1:21" ht="15" thickBot="1">
      <c r="A35" s="70">
        <v>13661222001</v>
      </c>
      <c r="B35" s="6"/>
      <c r="C35" s="21">
        <v>2822</v>
      </c>
      <c r="D35" s="6" t="s">
        <v>15</v>
      </c>
      <c r="E35" s="6"/>
      <c r="F35" s="6">
        <v>13661222001</v>
      </c>
      <c r="G35" s="21">
        <v>2821</v>
      </c>
      <c r="H35" s="21"/>
      <c r="I35" s="21">
        <v>1</v>
      </c>
      <c r="J35" s="6">
        <v>1</v>
      </c>
      <c r="K35" s="7">
        <v>44056.684027777781</v>
      </c>
      <c r="L35" s="6">
        <v>500</v>
      </c>
      <c r="M35" s="1">
        <f t="shared" si="1"/>
        <v>500</v>
      </c>
      <c r="N35" s="6"/>
      <c r="O35" s="6">
        <v>500</v>
      </c>
      <c r="P35" s="6">
        <v>247</v>
      </c>
      <c r="Q35" s="8" t="s">
        <v>16</v>
      </c>
      <c r="R35" s="8" t="s">
        <v>17</v>
      </c>
      <c r="S35" s="9" t="s">
        <v>18</v>
      </c>
      <c r="T35" s="17" t="s">
        <v>19</v>
      </c>
    </row>
    <row r="36" spans="1:21" ht="15" thickBot="1">
      <c r="A36" s="69">
        <v>18911002369</v>
      </c>
      <c r="B36" s="1"/>
      <c r="C36" s="21">
        <v>2821</v>
      </c>
      <c r="D36" s="1" t="s">
        <v>15</v>
      </c>
      <c r="E36" s="1" t="s">
        <v>20</v>
      </c>
      <c r="F36" s="1">
        <v>18911002369</v>
      </c>
      <c r="G36" s="21">
        <v>2802</v>
      </c>
      <c r="H36" s="21"/>
      <c r="I36" s="21">
        <v>2</v>
      </c>
      <c r="J36" s="1">
        <v>4</v>
      </c>
      <c r="K36" s="3">
        <v>44056.684027777781</v>
      </c>
      <c r="L36" s="1">
        <v>500</v>
      </c>
      <c r="M36" s="1">
        <f t="shared" si="1"/>
        <v>500</v>
      </c>
      <c r="N36" s="1"/>
      <c r="O36" s="1">
        <v>11000</v>
      </c>
      <c r="P36" s="1">
        <v>214</v>
      </c>
      <c r="Q36" s="18" t="s">
        <v>21</v>
      </c>
      <c r="R36" s="4" t="s">
        <v>17</v>
      </c>
      <c r="S36" s="5" t="s">
        <v>18</v>
      </c>
      <c r="T36" s="16" t="s">
        <v>19</v>
      </c>
    </row>
    <row r="37" spans="1:21" ht="15" thickBot="1">
      <c r="A37" s="70">
        <v>13466570491</v>
      </c>
      <c r="B37" s="6"/>
      <c r="C37" s="21">
        <v>2820</v>
      </c>
      <c r="D37" s="6" t="s">
        <v>15</v>
      </c>
      <c r="E37" s="6"/>
      <c r="F37" s="6">
        <v>13466570491</v>
      </c>
      <c r="G37" s="21">
        <v>2803</v>
      </c>
      <c r="H37" s="21"/>
      <c r="I37" s="21">
        <v>0</v>
      </c>
      <c r="J37" s="6">
        <v>0</v>
      </c>
      <c r="K37" s="7">
        <v>44056.684027777781</v>
      </c>
      <c r="L37" s="6">
        <v>500</v>
      </c>
      <c r="M37" s="1">
        <f t="shared" si="1"/>
        <v>500</v>
      </c>
      <c r="N37" s="6"/>
      <c r="O37" s="6">
        <v>0</v>
      </c>
      <c r="P37" s="6">
        <v>135</v>
      </c>
      <c r="Q37" s="8" t="s">
        <v>16</v>
      </c>
      <c r="R37" s="8" t="s">
        <v>17</v>
      </c>
      <c r="S37" s="9" t="s">
        <v>18</v>
      </c>
      <c r="T37" s="17" t="s">
        <v>19</v>
      </c>
    </row>
    <row r="38" spans="1:21" ht="15" thickBot="1">
      <c r="A38" s="69">
        <v>15910299349</v>
      </c>
      <c r="B38" s="1"/>
      <c r="C38" s="21">
        <v>2819</v>
      </c>
      <c r="D38" s="1" t="s">
        <v>15</v>
      </c>
      <c r="E38" s="1"/>
      <c r="F38" s="1">
        <v>15910299349</v>
      </c>
      <c r="G38" s="21">
        <v>2803</v>
      </c>
      <c r="H38" s="21"/>
      <c r="I38" s="21">
        <v>0</v>
      </c>
      <c r="J38" s="1">
        <v>0</v>
      </c>
      <c r="K38" s="3">
        <v>44056.683333333334</v>
      </c>
      <c r="L38" s="1">
        <v>500</v>
      </c>
      <c r="M38" s="1">
        <f t="shared" si="1"/>
        <v>500</v>
      </c>
      <c r="N38" s="1"/>
      <c r="O38" s="1">
        <v>0</v>
      </c>
      <c r="P38" s="1">
        <v>454</v>
      </c>
      <c r="Q38" s="4" t="s">
        <v>16</v>
      </c>
      <c r="R38" s="4" t="s">
        <v>17</v>
      </c>
      <c r="S38" s="5" t="s">
        <v>18</v>
      </c>
      <c r="T38" s="16" t="s">
        <v>19</v>
      </c>
    </row>
    <row r="39" spans="1:21" ht="15" thickBot="1">
      <c r="A39" s="70">
        <v>18210944629</v>
      </c>
      <c r="B39" s="6"/>
      <c r="C39" s="21">
        <v>2818</v>
      </c>
      <c r="D39" s="6" t="s">
        <v>15</v>
      </c>
      <c r="E39" s="6"/>
      <c r="F39" s="6">
        <v>18210944629</v>
      </c>
      <c r="G39" s="21">
        <v>2812</v>
      </c>
      <c r="H39" s="21"/>
      <c r="I39" s="21">
        <v>0</v>
      </c>
      <c r="J39" s="6">
        <v>0</v>
      </c>
      <c r="K39" s="7">
        <v>44056.683333333334</v>
      </c>
      <c r="L39" s="6">
        <v>500</v>
      </c>
      <c r="M39" s="1">
        <f t="shared" si="1"/>
        <v>500</v>
      </c>
      <c r="N39" s="6"/>
      <c r="O39" s="6">
        <v>0</v>
      </c>
      <c r="P39" s="6">
        <v>67</v>
      </c>
      <c r="Q39" s="8" t="s">
        <v>16</v>
      </c>
      <c r="R39" s="8" t="s">
        <v>17</v>
      </c>
      <c r="S39" s="9" t="s">
        <v>18</v>
      </c>
      <c r="T39" s="17" t="s">
        <v>19</v>
      </c>
    </row>
    <row r="40" spans="1:21" ht="15" thickBot="1">
      <c r="A40" s="69">
        <v>18210944628</v>
      </c>
      <c r="B40" s="1"/>
      <c r="C40" s="21">
        <v>2817</v>
      </c>
      <c r="D40" s="1" t="s">
        <v>15</v>
      </c>
      <c r="E40" s="1"/>
      <c r="F40" s="1">
        <v>18210944628</v>
      </c>
      <c r="G40" s="21">
        <v>2811</v>
      </c>
      <c r="H40" s="21"/>
      <c r="I40" s="21">
        <v>2</v>
      </c>
      <c r="J40" s="1">
        <v>2</v>
      </c>
      <c r="K40" s="3">
        <v>44056.683333333334</v>
      </c>
      <c r="L40" s="1">
        <v>500</v>
      </c>
      <c r="M40" s="1">
        <f t="shared" si="1"/>
        <v>500</v>
      </c>
      <c r="N40" s="1"/>
      <c r="O40" s="1">
        <v>1000</v>
      </c>
      <c r="P40" s="1">
        <v>77.5</v>
      </c>
      <c r="Q40" s="4" t="s">
        <v>16</v>
      </c>
      <c r="R40" s="4" t="s">
        <v>17</v>
      </c>
      <c r="S40" s="5" t="s">
        <v>18</v>
      </c>
      <c r="T40" s="16" t="s">
        <v>19</v>
      </c>
    </row>
    <row r="41" spans="1:21" ht="15" thickBot="1">
      <c r="A41" s="72">
        <v>18210944627</v>
      </c>
      <c r="B41" s="27"/>
      <c r="C41" s="21">
        <v>2816</v>
      </c>
      <c r="D41" s="27" t="s">
        <v>15</v>
      </c>
      <c r="E41" s="27"/>
      <c r="F41" s="27">
        <v>18210944627</v>
      </c>
      <c r="G41" s="21">
        <v>2810</v>
      </c>
      <c r="H41" s="21"/>
      <c r="I41" s="21">
        <v>0</v>
      </c>
      <c r="J41" s="27">
        <v>0</v>
      </c>
      <c r="K41" s="28">
        <v>44056.682638888888</v>
      </c>
      <c r="L41" s="27">
        <v>500</v>
      </c>
      <c r="M41" s="1">
        <f t="shared" si="1"/>
        <v>500</v>
      </c>
      <c r="N41" s="27"/>
      <c r="O41" s="27">
        <v>0</v>
      </c>
      <c r="P41" s="27">
        <v>67</v>
      </c>
      <c r="Q41" s="30" t="s">
        <v>16</v>
      </c>
      <c r="R41" s="30" t="s">
        <v>17</v>
      </c>
      <c r="S41" s="32" t="s">
        <v>18</v>
      </c>
      <c r="T41" s="35" t="s">
        <v>19</v>
      </c>
    </row>
    <row r="42" spans="1:21" ht="15" thickBot="1">
      <c r="A42" s="69">
        <v>18210944626</v>
      </c>
      <c r="B42" s="26"/>
      <c r="C42" s="21">
        <v>2815</v>
      </c>
      <c r="D42" s="1" t="s">
        <v>15</v>
      </c>
      <c r="E42" s="1"/>
      <c r="F42" s="1">
        <v>18210944626</v>
      </c>
      <c r="G42" s="21">
        <v>2810</v>
      </c>
      <c r="H42" s="21"/>
      <c r="I42" s="21">
        <v>0</v>
      </c>
      <c r="J42" s="1">
        <v>0</v>
      </c>
      <c r="K42" s="3">
        <v>44056.682638888888</v>
      </c>
      <c r="L42" s="1">
        <v>500</v>
      </c>
      <c r="M42" s="1">
        <f t="shared" si="1"/>
        <v>500</v>
      </c>
      <c r="N42" s="1"/>
      <c r="O42" s="1">
        <v>0</v>
      </c>
      <c r="P42" s="1">
        <v>75</v>
      </c>
      <c r="Q42" s="4" t="s">
        <v>16</v>
      </c>
      <c r="R42" s="4" t="s">
        <v>17</v>
      </c>
      <c r="S42" s="5" t="s">
        <v>18</v>
      </c>
      <c r="T42" s="2" t="s">
        <v>19</v>
      </c>
      <c r="U42" s="37"/>
    </row>
    <row r="43" spans="1:21" ht="15" thickBot="1">
      <c r="A43" s="71">
        <v>18210944625</v>
      </c>
      <c r="B43" s="10"/>
      <c r="C43" s="21">
        <v>2814</v>
      </c>
      <c r="D43" s="10" t="s">
        <v>15</v>
      </c>
      <c r="E43" s="10"/>
      <c r="F43" s="10">
        <v>18210944625</v>
      </c>
      <c r="G43" s="21">
        <v>2810</v>
      </c>
      <c r="H43" s="21"/>
      <c r="I43" s="21">
        <v>0</v>
      </c>
      <c r="J43" s="10">
        <v>0</v>
      </c>
      <c r="K43" s="11">
        <v>44056.682638888888</v>
      </c>
      <c r="L43" s="10">
        <v>500</v>
      </c>
      <c r="M43" s="1">
        <f t="shared" si="1"/>
        <v>500</v>
      </c>
      <c r="N43" s="10"/>
      <c r="O43" s="10">
        <v>0</v>
      </c>
      <c r="P43" s="10">
        <v>75</v>
      </c>
      <c r="Q43" s="12" t="s">
        <v>16</v>
      </c>
      <c r="R43" s="12" t="s">
        <v>17</v>
      </c>
      <c r="S43" s="13" t="s">
        <v>18</v>
      </c>
      <c r="T43" s="33" t="s">
        <v>19</v>
      </c>
    </row>
    <row r="44" spans="1:21" ht="15" thickBot="1">
      <c r="A44" s="69">
        <v>18210944623</v>
      </c>
      <c r="B44" s="25"/>
      <c r="C44" s="21">
        <v>2813</v>
      </c>
      <c r="D44" s="1" t="s">
        <v>15</v>
      </c>
      <c r="E44" s="1"/>
      <c r="F44" s="1">
        <v>18210944623</v>
      </c>
      <c r="G44" s="21">
        <v>2810</v>
      </c>
      <c r="H44" s="21"/>
      <c r="I44" s="21">
        <v>0</v>
      </c>
      <c r="J44" s="1">
        <v>0</v>
      </c>
      <c r="K44" s="3">
        <v>44056.682638888888</v>
      </c>
      <c r="L44" s="1">
        <v>500</v>
      </c>
      <c r="M44" s="1">
        <f t="shared" si="1"/>
        <v>500</v>
      </c>
      <c r="N44" s="1"/>
      <c r="O44" s="1">
        <v>0</v>
      </c>
      <c r="P44" s="1">
        <v>75</v>
      </c>
      <c r="Q44" s="4" t="s">
        <v>16</v>
      </c>
      <c r="R44" s="4" t="s">
        <v>17</v>
      </c>
      <c r="S44" s="5" t="s">
        <v>18</v>
      </c>
      <c r="T44" s="16" t="s">
        <v>19</v>
      </c>
      <c r="U44" s="36"/>
    </row>
    <row r="45" spans="1:21" ht="15" thickBot="1">
      <c r="A45" s="70">
        <v>18210944622</v>
      </c>
      <c r="B45" s="6"/>
      <c r="C45" s="21">
        <v>2812</v>
      </c>
      <c r="D45" s="6" t="s">
        <v>15</v>
      </c>
      <c r="E45" s="6"/>
      <c r="F45" s="6">
        <v>18210944622</v>
      </c>
      <c r="G45" s="21">
        <v>2810</v>
      </c>
      <c r="H45" s="21"/>
      <c r="I45" s="21">
        <v>1</v>
      </c>
      <c r="J45" s="6">
        <v>1</v>
      </c>
      <c r="K45" s="7">
        <v>44056.681944444441</v>
      </c>
      <c r="L45" s="6">
        <v>500</v>
      </c>
      <c r="M45" s="1">
        <f t="shared" si="1"/>
        <v>500</v>
      </c>
      <c r="N45" s="6"/>
      <c r="O45" s="6">
        <v>500</v>
      </c>
      <c r="P45" s="6">
        <v>81</v>
      </c>
      <c r="Q45" s="8" t="s">
        <v>16</v>
      </c>
      <c r="R45" s="8" t="s">
        <v>17</v>
      </c>
      <c r="S45" s="9" t="s">
        <v>18</v>
      </c>
      <c r="T45" s="17" t="s">
        <v>19</v>
      </c>
    </row>
    <row r="46" spans="1:21" ht="15" thickBot="1">
      <c r="A46" s="69">
        <v>18210944621</v>
      </c>
      <c r="B46" s="1"/>
      <c r="C46" s="21">
        <v>2811</v>
      </c>
      <c r="D46" s="1" t="s">
        <v>15</v>
      </c>
      <c r="E46" s="1"/>
      <c r="F46" s="1">
        <v>18210944621</v>
      </c>
      <c r="G46" s="21">
        <v>2810</v>
      </c>
      <c r="H46" s="21"/>
      <c r="I46" s="21">
        <v>1</v>
      </c>
      <c r="J46" s="1">
        <v>3</v>
      </c>
      <c r="K46" s="3">
        <v>44056.681944444441</v>
      </c>
      <c r="L46" s="1">
        <v>500</v>
      </c>
      <c r="M46" s="1">
        <f t="shared" si="1"/>
        <v>500</v>
      </c>
      <c r="N46" s="1"/>
      <c r="O46" s="1">
        <v>1500</v>
      </c>
      <c r="P46" s="1">
        <v>107.75</v>
      </c>
      <c r="Q46" s="4" t="s">
        <v>16</v>
      </c>
      <c r="R46" s="4" t="s">
        <v>17</v>
      </c>
      <c r="S46" s="5" t="s">
        <v>18</v>
      </c>
      <c r="T46" s="16" t="s">
        <v>19</v>
      </c>
    </row>
    <row r="47" spans="1:21" ht="15" thickBot="1">
      <c r="A47" s="69">
        <v>15122233911</v>
      </c>
      <c r="B47" s="1"/>
      <c r="C47" s="21">
        <v>2809</v>
      </c>
      <c r="D47" s="1" t="s">
        <v>15</v>
      </c>
      <c r="E47" s="1"/>
      <c r="F47" s="1">
        <v>15122233911</v>
      </c>
      <c r="G47" s="21">
        <v>2808</v>
      </c>
      <c r="H47" s="21"/>
      <c r="I47" s="21">
        <v>0</v>
      </c>
      <c r="J47" s="1">
        <v>0</v>
      </c>
      <c r="K47" s="3">
        <v>44056.681944444441</v>
      </c>
      <c r="L47" s="1">
        <v>500</v>
      </c>
      <c r="M47" s="1">
        <f t="shared" si="1"/>
        <v>500</v>
      </c>
      <c r="N47" s="1"/>
      <c r="O47" s="1">
        <v>0</v>
      </c>
      <c r="P47" s="1">
        <v>55</v>
      </c>
      <c r="Q47" s="4" t="s">
        <v>16</v>
      </c>
      <c r="R47" s="4" t="s">
        <v>17</v>
      </c>
      <c r="S47" s="5" t="s">
        <v>18</v>
      </c>
      <c r="T47" s="16" t="s">
        <v>19</v>
      </c>
    </row>
    <row r="48" spans="1:21" ht="15" thickBot="1">
      <c r="A48" s="70">
        <v>15988935201</v>
      </c>
      <c r="B48" s="6"/>
      <c r="C48" s="21">
        <v>2808</v>
      </c>
      <c r="D48" s="6" t="s">
        <v>15</v>
      </c>
      <c r="E48" s="6"/>
      <c r="F48" s="6">
        <v>15988935201</v>
      </c>
      <c r="G48" s="21">
        <v>2807</v>
      </c>
      <c r="H48" s="21"/>
      <c r="I48" s="21">
        <v>2</v>
      </c>
      <c r="J48" s="6">
        <v>2</v>
      </c>
      <c r="K48" s="7">
        <v>44056.681250000001</v>
      </c>
      <c r="L48" s="6">
        <v>500</v>
      </c>
      <c r="M48" s="1">
        <f t="shared" si="1"/>
        <v>500</v>
      </c>
      <c r="N48" s="6"/>
      <c r="O48" s="6">
        <v>500</v>
      </c>
      <c r="P48" s="6">
        <v>93</v>
      </c>
      <c r="Q48" s="8" t="s">
        <v>16</v>
      </c>
      <c r="R48" s="8" t="s">
        <v>17</v>
      </c>
      <c r="S48" s="9" t="s">
        <v>18</v>
      </c>
      <c r="T48" s="17" t="s">
        <v>19</v>
      </c>
    </row>
    <row r="49" spans="1:20" ht="15" thickBot="1">
      <c r="A49" s="69">
        <v>15988935202</v>
      </c>
      <c r="B49" s="1"/>
      <c r="C49" s="21">
        <v>2807</v>
      </c>
      <c r="D49" s="1" t="s">
        <v>15</v>
      </c>
      <c r="E49" s="1"/>
      <c r="F49" s="1">
        <v>15988935202</v>
      </c>
      <c r="G49" s="21">
        <v>2806</v>
      </c>
      <c r="H49" s="21"/>
      <c r="I49" s="21">
        <v>1</v>
      </c>
      <c r="J49" s="1">
        <v>3</v>
      </c>
      <c r="K49" s="3">
        <v>44056.681250000001</v>
      </c>
      <c r="L49" s="1">
        <v>500</v>
      </c>
      <c r="M49" s="1">
        <f t="shared" si="1"/>
        <v>500</v>
      </c>
      <c r="N49" s="1"/>
      <c r="O49" s="1">
        <v>1000</v>
      </c>
      <c r="P49" s="1">
        <v>105</v>
      </c>
      <c r="Q49" s="4" t="s">
        <v>16</v>
      </c>
      <c r="R49" s="4" t="s">
        <v>17</v>
      </c>
      <c r="S49" s="5" t="s">
        <v>18</v>
      </c>
      <c r="T49" s="16" t="s">
        <v>19</v>
      </c>
    </row>
    <row r="50" spans="1:20" ht="15" thickBot="1">
      <c r="A50" s="70">
        <v>15652541199</v>
      </c>
      <c r="B50" s="6"/>
      <c r="C50" s="21">
        <v>2806</v>
      </c>
      <c r="D50" s="6" t="s">
        <v>15</v>
      </c>
      <c r="E50" s="6"/>
      <c r="F50" s="6">
        <v>15652541199</v>
      </c>
      <c r="G50" s="21">
        <v>2804</v>
      </c>
      <c r="H50" s="21"/>
      <c r="I50" s="21">
        <v>1</v>
      </c>
      <c r="J50" s="6">
        <v>4</v>
      </c>
      <c r="K50" s="7">
        <v>44056.681250000001</v>
      </c>
      <c r="L50" s="6">
        <v>500</v>
      </c>
      <c r="M50" s="1">
        <f t="shared" si="1"/>
        <v>500</v>
      </c>
      <c r="N50" s="6"/>
      <c r="O50" s="6">
        <v>1500</v>
      </c>
      <c r="P50" s="6">
        <v>243</v>
      </c>
      <c r="Q50" s="8" t="s">
        <v>16</v>
      </c>
      <c r="R50" s="8" t="s">
        <v>17</v>
      </c>
      <c r="S50" s="9" t="s">
        <v>18</v>
      </c>
      <c r="T50" s="17" t="s">
        <v>19</v>
      </c>
    </row>
    <row r="51" spans="1:20" ht="15" thickBot="1">
      <c r="A51" s="69">
        <v>15321013702</v>
      </c>
      <c r="B51" s="1"/>
      <c r="C51" s="21">
        <v>2805</v>
      </c>
      <c r="D51" s="1" t="s">
        <v>15</v>
      </c>
      <c r="E51" s="1"/>
      <c r="F51" s="1">
        <v>15321013702</v>
      </c>
      <c r="G51" s="21">
        <v>2804</v>
      </c>
      <c r="H51" s="21"/>
      <c r="I51" s="21">
        <v>1</v>
      </c>
      <c r="J51" s="1">
        <v>11</v>
      </c>
      <c r="K51" s="3">
        <v>44056.679861111108</v>
      </c>
      <c r="L51" s="1">
        <v>500</v>
      </c>
      <c r="M51" s="1">
        <f t="shared" si="1"/>
        <v>500</v>
      </c>
      <c r="N51" s="1"/>
      <c r="O51" s="1">
        <v>6000</v>
      </c>
      <c r="P51" s="1">
        <v>187.75</v>
      </c>
      <c r="Q51" s="4" t="s">
        <v>16</v>
      </c>
      <c r="R51" s="4" t="s">
        <v>17</v>
      </c>
      <c r="S51" s="5" t="s">
        <v>18</v>
      </c>
      <c r="T51" s="16" t="s">
        <v>19</v>
      </c>
    </row>
    <row r="52" spans="1:20" ht="15" thickBot="1">
      <c r="A52" s="69">
        <v>18699621661</v>
      </c>
      <c r="B52" s="1"/>
      <c r="C52" s="21">
        <v>2803</v>
      </c>
      <c r="D52" s="1" t="s">
        <v>15</v>
      </c>
      <c r="E52" s="1"/>
      <c r="F52" s="1">
        <v>18699621661</v>
      </c>
      <c r="G52" s="21">
        <v>2800</v>
      </c>
      <c r="H52" s="21"/>
      <c r="I52" s="21">
        <v>2</v>
      </c>
      <c r="J52" s="1">
        <v>2</v>
      </c>
      <c r="K52" s="3">
        <v>44056.679166666669</v>
      </c>
      <c r="L52" s="1">
        <v>500</v>
      </c>
      <c r="M52" s="1">
        <f t="shared" si="1"/>
        <v>500</v>
      </c>
      <c r="N52" s="1"/>
      <c r="O52" s="1">
        <v>1000</v>
      </c>
      <c r="P52" s="1">
        <v>645</v>
      </c>
      <c r="Q52" s="4" t="s">
        <v>16</v>
      </c>
      <c r="R52" s="4" t="s">
        <v>17</v>
      </c>
      <c r="S52" s="5" t="s">
        <v>18</v>
      </c>
      <c r="T52" s="16" t="s">
        <v>19</v>
      </c>
    </row>
    <row r="53" spans="1:20" ht="15" thickBot="1">
      <c r="A53" s="70">
        <v>18801416966</v>
      </c>
      <c r="B53" s="6"/>
      <c r="C53" s="21">
        <v>2802</v>
      </c>
      <c r="D53" s="6" t="s">
        <v>15</v>
      </c>
      <c r="E53" s="6"/>
      <c r="F53" s="6">
        <v>18801416966</v>
      </c>
      <c r="G53" s="21">
        <v>2800</v>
      </c>
      <c r="H53" s="21"/>
      <c r="I53" s="21">
        <v>1</v>
      </c>
      <c r="J53" s="6">
        <v>5</v>
      </c>
      <c r="K53" s="7">
        <v>44056.679166666669</v>
      </c>
      <c r="L53" s="6">
        <v>500</v>
      </c>
      <c r="M53" s="1">
        <f t="shared" si="1"/>
        <v>500</v>
      </c>
      <c r="N53" s="6"/>
      <c r="O53" s="6">
        <v>11500</v>
      </c>
      <c r="P53" s="6">
        <v>327</v>
      </c>
      <c r="Q53" s="8" t="s">
        <v>16</v>
      </c>
      <c r="R53" s="8" t="s">
        <v>17</v>
      </c>
      <c r="S53" s="9" t="s">
        <v>18</v>
      </c>
      <c r="T53" s="17" t="s">
        <v>19</v>
      </c>
    </row>
    <row r="54" spans="1:20" ht="15" thickBot="1">
      <c r="A54" s="69">
        <v>17812578993</v>
      </c>
      <c r="B54" s="1"/>
      <c r="C54" s="21">
        <v>2801</v>
      </c>
      <c r="D54" s="1" t="s">
        <v>15</v>
      </c>
      <c r="E54" s="1"/>
      <c r="F54" s="1">
        <v>17812578993</v>
      </c>
      <c r="G54" s="21">
        <v>2800</v>
      </c>
      <c r="H54" s="21"/>
      <c r="I54" s="21">
        <v>1</v>
      </c>
      <c r="J54" s="1">
        <v>8</v>
      </c>
      <c r="K54" s="3">
        <v>44056.679166666669</v>
      </c>
      <c r="L54" s="1">
        <v>500</v>
      </c>
      <c r="M54" s="1">
        <f t="shared" si="1"/>
        <v>500</v>
      </c>
      <c r="N54" s="1"/>
      <c r="O54" s="1">
        <v>9000</v>
      </c>
      <c r="P54" s="1">
        <v>299</v>
      </c>
      <c r="Q54" s="4" t="s">
        <v>16</v>
      </c>
      <c r="R54" s="4" t="s">
        <v>17</v>
      </c>
      <c r="S54" s="5" t="s">
        <v>18</v>
      </c>
      <c r="T54" s="16" t="s">
        <v>19</v>
      </c>
    </row>
    <row r="55" spans="1:20" ht="15" thickBot="1">
      <c r="A55" s="70">
        <v>13611199967</v>
      </c>
      <c r="B55" s="6"/>
      <c r="C55" s="21">
        <v>2800</v>
      </c>
      <c r="D55" s="6" t="s">
        <v>15</v>
      </c>
      <c r="E55" s="6"/>
      <c r="F55" s="6">
        <v>13611199967</v>
      </c>
      <c r="G55" s="21">
        <v>2771</v>
      </c>
      <c r="H55" s="21"/>
      <c r="I55" s="21">
        <v>5</v>
      </c>
      <c r="J55" s="6">
        <v>48</v>
      </c>
      <c r="K55" s="7">
        <v>44056.679166666669</v>
      </c>
      <c r="L55" s="6">
        <v>500</v>
      </c>
      <c r="M55" s="1">
        <f t="shared" si="1"/>
        <v>500</v>
      </c>
      <c r="N55" s="6"/>
      <c r="O55" s="6">
        <v>42500</v>
      </c>
      <c r="P55" s="6">
        <v>642.25</v>
      </c>
      <c r="Q55" s="8" t="s">
        <v>16</v>
      </c>
      <c r="R55" s="8" t="s">
        <v>17</v>
      </c>
      <c r="S55" s="9" t="s">
        <v>18</v>
      </c>
      <c r="T55" s="17" t="s">
        <v>19</v>
      </c>
    </row>
    <row r="56" spans="1:20" ht="15" thickBot="1">
      <c r="A56" s="69">
        <v>18810577768</v>
      </c>
      <c r="B56" s="1"/>
      <c r="C56" s="21">
        <v>2799</v>
      </c>
      <c r="D56" s="1" t="s">
        <v>15</v>
      </c>
      <c r="E56" s="1" t="s">
        <v>23</v>
      </c>
      <c r="F56" s="1">
        <v>18810577768</v>
      </c>
      <c r="G56" s="21">
        <v>2798</v>
      </c>
      <c r="H56" s="21"/>
      <c r="I56" s="21">
        <v>0</v>
      </c>
      <c r="J56" s="1">
        <v>0</v>
      </c>
      <c r="K56" s="3">
        <v>44056.678472222222</v>
      </c>
      <c r="L56" s="1">
        <v>500</v>
      </c>
      <c r="M56" s="1">
        <f t="shared" si="1"/>
        <v>500</v>
      </c>
      <c r="N56" s="1"/>
      <c r="O56" s="1">
        <v>0</v>
      </c>
      <c r="P56" s="1">
        <v>97</v>
      </c>
      <c r="Q56" s="4" t="s">
        <v>16</v>
      </c>
      <c r="R56" s="4" t="s">
        <v>17</v>
      </c>
      <c r="S56" s="5" t="s">
        <v>18</v>
      </c>
      <c r="T56" s="16" t="s">
        <v>19</v>
      </c>
    </row>
    <row r="57" spans="1:20" ht="15" thickBot="1">
      <c r="A57" s="70">
        <v>13901166197</v>
      </c>
      <c r="B57" s="6"/>
      <c r="C57" s="21">
        <v>2798</v>
      </c>
      <c r="D57" s="6" t="s">
        <v>15</v>
      </c>
      <c r="E57" s="6" t="s">
        <v>24</v>
      </c>
      <c r="F57" s="6">
        <v>13901166197</v>
      </c>
      <c r="G57" s="21">
        <v>2797</v>
      </c>
      <c r="H57" s="21"/>
      <c r="I57" s="21">
        <v>1</v>
      </c>
      <c r="J57" s="6">
        <v>1</v>
      </c>
      <c r="K57" s="7">
        <v>44056.678472222222</v>
      </c>
      <c r="L57" s="6">
        <v>500</v>
      </c>
      <c r="M57" s="1">
        <f t="shared" si="1"/>
        <v>500</v>
      </c>
      <c r="N57" s="6"/>
      <c r="O57" s="6">
        <v>500</v>
      </c>
      <c r="P57" s="6">
        <v>117</v>
      </c>
      <c r="Q57" s="19" t="s">
        <v>21</v>
      </c>
      <c r="R57" s="8" t="s">
        <v>17</v>
      </c>
      <c r="S57" s="9" t="s">
        <v>18</v>
      </c>
      <c r="T57" s="17" t="s">
        <v>19</v>
      </c>
    </row>
    <row r="58" spans="1:20" ht="15" thickBot="1">
      <c r="A58" s="69">
        <v>13521753683</v>
      </c>
      <c r="B58" s="1"/>
      <c r="C58" s="21">
        <v>2789</v>
      </c>
      <c r="D58" s="1" t="s">
        <v>15</v>
      </c>
      <c r="E58" s="1"/>
      <c r="F58" s="1">
        <v>13521753683</v>
      </c>
      <c r="G58" s="21">
        <v>2783</v>
      </c>
      <c r="H58" s="21"/>
      <c r="I58" s="21">
        <v>0</v>
      </c>
      <c r="J58" s="1">
        <v>0</v>
      </c>
      <c r="K58" s="3">
        <v>44056.676388888889</v>
      </c>
      <c r="L58" s="1">
        <v>500</v>
      </c>
      <c r="M58" s="1">
        <f t="shared" si="1"/>
        <v>500</v>
      </c>
      <c r="N58" s="1"/>
      <c r="O58" s="1">
        <v>0</v>
      </c>
      <c r="P58" s="1">
        <v>50</v>
      </c>
      <c r="Q58" s="4" t="s">
        <v>16</v>
      </c>
      <c r="R58" s="4" t="s">
        <v>17</v>
      </c>
      <c r="S58" s="5" t="s">
        <v>18</v>
      </c>
      <c r="T58" s="16" t="s">
        <v>19</v>
      </c>
    </row>
    <row r="59" spans="1:20" ht="15" thickBot="1">
      <c r="A59" s="70">
        <v>18501124567</v>
      </c>
      <c r="B59" s="6"/>
      <c r="C59" s="21">
        <v>2788</v>
      </c>
      <c r="D59" s="6" t="s">
        <v>15</v>
      </c>
      <c r="E59" s="6"/>
      <c r="F59" s="6">
        <v>18501124567</v>
      </c>
      <c r="G59" s="21">
        <v>2787</v>
      </c>
      <c r="H59" s="21"/>
      <c r="I59" s="21">
        <v>0</v>
      </c>
      <c r="J59" s="6">
        <v>0</v>
      </c>
      <c r="K59" s="7">
        <v>44056.676388888889</v>
      </c>
      <c r="L59" s="6">
        <v>500</v>
      </c>
      <c r="M59" s="1">
        <f t="shared" si="1"/>
        <v>500</v>
      </c>
      <c r="N59" s="6"/>
      <c r="O59" s="6">
        <v>0</v>
      </c>
      <c r="P59" s="6">
        <v>240</v>
      </c>
      <c r="Q59" s="8" t="s">
        <v>16</v>
      </c>
      <c r="R59" s="8" t="s">
        <v>17</v>
      </c>
      <c r="S59" s="9" t="s">
        <v>18</v>
      </c>
      <c r="T59" s="17" t="s">
        <v>19</v>
      </c>
    </row>
    <row r="60" spans="1:20" ht="15" thickBot="1">
      <c r="A60" s="69">
        <v>18513721746</v>
      </c>
      <c r="B60" s="1"/>
      <c r="C60" s="21">
        <v>2787</v>
      </c>
      <c r="D60" s="1" t="s">
        <v>15</v>
      </c>
      <c r="E60" s="1"/>
      <c r="F60" s="1">
        <v>18513721746</v>
      </c>
      <c r="G60" s="21">
        <v>2782</v>
      </c>
      <c r="H60" s="21"/>
      <c r="I60" s="21">
        <v>1</v>
      </c>
      <c r="J60" s="1">
        <v>1</v>
      </c>
      <c r="K60" s="3">
        <v>44056.675694444442</v>
      </c>
      <c r="L60" s="1">
        <v>500</v>
      </c>
      <c r="M60" s="1">
        <f t="shared" si="1"/>
        <v>500</v>
      </c>
      <c r="N60" s="1"/>
      <c r="O60" s="1">
        <v>500</v>
      </c>
      <c r="P60" s="1">
        <v>288</v>
      </c>
      <c r="Q60" s="4" t="s">
        <v>16</v>
      </c>
      <c r="R60" s="4" t="s">
        <v>17</v>
      </c>
      <c r="S60" s="5" t="s">
        <v>18</v>
      </c>
      <c r="T60" s="16" t="s">
        <v>19</v>
      </c>
    </row>
    <row r="61" spans="1:20" ht="15" thickBot="1">
      <c r="A61" s="73">
        <v>13641154728</v>
      </c>
      <c r="B61" s="23"/>
      <c r="C61" s="21">
        <v>2781</v>
      </c>
      <c r="D61" s="23" t="s">
        <v>15</v>
      </c>
      <c r="E61" s="23"/>
      <c r="F61" s="23">
        <v>13641154728</v>
      </c>
      <c r="G61" s="21">
        <v>2778</v>
      </c>
      <c r="H61" s="21"/>
      <c r="I61" s="21">
        <v>0</v>
      </c>
      <c r="J61" s="23">
        <v>0</v>
      </c>
      <c r="K61" s="24">
        <v>44056.672222222223</v>
      </c>
      <c r="L61" s="23">
        <v>500</v>
      </c>
      <c r="M61" s="1">
        <f t="shared" si="1"/>
        <v>500</v>
      </c>
      <c r="N61" s="23"/>
      <c r="O61" s="23">
        <v>0</v>
      </c>
      <c r="P61" s="23">
        <v>277</v>
      </c>
      <c r="Q61" s="29" t="s">
        <v>16</v>
      </c>
      <c r="R61" s="29" t="s">
        <v>17</v>
      </c>
      <c r="S61" s="31" t="s">
        <v>18</v>
      </c>
      <c r="T61" s="34" t="s">
        <v>19</v>
      </c>
    </row>
    <row r="62" spans="1:20" ht="15" thickBot="1">
      <c r="A62" s="70">
        <v>18614274311</v>
      </c>
      <c r="B62" s="6"/>
      <c r="C62" s="21">
        <v>2780</v>
      </c>
      <c r="D62" s="6" t="s">
        <v>15</v>
      </c>
      <c r="E62" s="6"/>
      <c r="F62" s="6">
        <v>18614274311</v>
      </c>
      <c r="G62" s="21">
        <v>2778</v>
      </c>
      <c r="H62" s="21"/>
      <c r="I62" s="21">
        <v>0</v>
      </c>
      <c r="J62" s="6">
        <v>0</v>
      </c>
      <c r="K62" s="7">
        <v>44056.671527777777</v>
      </c>
      <c r="L62" s="6">
        <v>500</v>
      </c>
      <c r="M62" s="1">
        <f t="shared" si="1"/>
        <v>500</v>
      </c>
      <c r="N62" s="6"/>
      <c r="O62" s="6">
        <v>0</v>
      </c>
      <c r="P62" s="6">
        <v>277</v>
      </c>
      <c r="Q62" s="8" t="s">
        <v>16</v>
      </c>
      <c r="R62" s="8" t="s">
        <v>17</v>
      </c>
      <c r="S62" s="9" t="s">
        <v>18</v>
      </c>
      <c r="T62" s="17" t="s">
        <v>19</v>
      </c>
    </row>
    <row r="63" spans="1:20" ht="15" thickBot="1">
      <c r="A63" s="69">
        <v>15811122565</v>
      </c>
      <c r="B63" s="1"/>
      <c r="C63" s="21">
        <v>2779</v>
      </c>
      <c r="D63" s="1" t="s">
        <v>15</v>
      </c>
      <c r="E63" s="1"/>
      <c r="F63" s="1">
        <v>15811122565</v>
      </c>
      <c r="G63" s="21">
        <v>2778</v>
      </c>
      <c r="H63" s="21"/>
      <c r="I63" s="21">
        <v>5</v>
      </c>
      <c r="J63" s="1">
        <v>23</v>
      </c>
      <c r="K63" s="3">
        <v>44056.671527777777</v>
      </c>
      <c r="L63" s="1">
        <v>500</v>
      </c>
      <c r="M63" s="1">
        <f t="shared" si="1"/>
        <v>500</v>
      </c>
      <c r="N63" s="1"/>
      <c r="O63" s="1">
        <v>25212</v>
      </c>
      <c r="P63" s="1">
        <v>883.3</v>
      </c>
      <c r="Q63" s="4" t="s">
        <v>16</v>
      </c>
      <c r="R63" s="4" t="s">
        <v>17</v>
      </c>
      <c r="S63" s="5" t="s">
        <v>18</v>
      </c>
      <c r="T63" s="16" t="s">
        <v>19</v>
      </c>
    </row>
    <row r="64" spans="1:20" ht="15" thickBot="1">
      <c r="A64" s="71">
        <v>13910839885</v>
      </c>
      <c r="B64" s="10"/>
      <c r="C64" s="21">
        <v>2774</v>
      </c>
      <c r="D64" s="10" t="s">
        <v>15</v>
      </c>
      <c r="E64" s="10"/>
      <c r="F64" s="10">
        <v>13910839885</v>
      </c>
      <c r="G64" s="21">
        <v>2773</v>
      </c>
      <c r="H64" s="21"/>
      <c r="I64" s="21">
        <v>0</v>
      </c>
      <c r="J64" s="10">
        <v>0</v>
      </c>
      <c r="K64" s="11">
        <v>44056.664583333331</v>
      </c>
      <c r="L64" s="10">
        <v>500</v>
      </c>
      <c r="M64" s="1">
        <f t="shared" si="1"/>
        <v>500</v>
      </c>
      <c r="N64" s="10"/>
      <c r="O64" s="10">
        <v>0</v>
      </c>
      <c r="P64" s="10">
        <v>150</v>
      </c>
      <c r="Q64" s="12" t="s">
        <v>16</v>
      </c>
      <c r="R64" s="12" t="s">
        <v>17</v>
      </c>
      <c r="S64" s="13" t="s">
        <v>18</v>
      </c>
      <c r="T64" s="33" t="s">
        <v>19</v>
      </c>
    </row>
    <row r="65" spans="1:20" ht="15" thickBot="1">
      <c r="A65" s="69">
        <v>13521777018</v>
      </c>
      <c r="B65" s="1"/>
      <c r="C65" s="21">
        <v>2773</v>
      </c>
      <c r="D65" s="1" t="s">
        <v>15</v>
      </c>
      <c r="E65" s="1"/>
      <c r="F65" s="1">
        <v>13521777018</v>
      </c>
      <c r="G65" s="21">
        <v>2772</v>
      </c>
      <c r="H65" s="21"/>
      <c r="I65" s="21">
        <v>1</v>
      </c>
      <c r="J65" s="1">
        <v>1</v>
      </c>
      <c r="K65" s="3">
        <v>44056.661805555559</v>
      </c>
      <c r="L65" s="1">
        <v>500</v>
      </c>
      <c r="M65" s="1">
        <f t="shared" si="1"/>
        <v>500</v>
      </c>
      <c r="N65" s="1"/>
      <c r="O65" s="1">
        <v>500</v>
      </c>
      <c r="P65" s="1">
        <v>180</v>
      </c>
      <c r="Q65" s="4" t="s">
        <v>16</v>
      </c>
      <c r="R65" s="4" t="s">
        <v>17</v>
      </c>
      <c r="S65" s="5" t="s">
        <v>18</v>
      </c>
      <c r="T65" s="16" t="s">
        <v>19</v>
      </c>
    </row>
    <row r="66" spans="1:20" ht="15" thickBot="1">
      <c r="A66" s="70">
        <v>18232689331</v>
      </c>
      <c r="B66" s="6"/>
      <c r="C66" s="21">
        <v>2772</v>
      </c>
      <c r="D66" s="6" t="s">
        <v>15</v>
      </c>
      <c r="E66" s="6"/>
      <c r="F66" s="6">
        <v>18232689331</v>
      </c>
      <c r="G66" s="21">
        <v>2767</v>
      </c>
      <c r="H66" s="21"/>
      <c r="I66" s="21">
        <v>3</v>
      </c>
      <c r="J66" s="6">
        <v>31</v>
      </c>
      <c r="K66" s="7">
        <v>44056.661805555559</v>
      </c>
      <c r="L66" s="6">
        <v>500</v>
      </c>
      <c r="M66" s="1">
        <f t="shared" ref="M66:M97" si="2">L66</f>
        <v>500</v>
      </c>
      <c r="N66" s="6"/>
      <c r="O66" s="6">
        <v>34712</v>
      </c>
      <c r="P66" s="6">
        <v>283.64</v>
      </c>
      <c r="Q66" s="8" t="s">
        <v>16</v>
      </c>
      <c r="R66" s="8" t="s">
        <v>17</v>
      </c>
      <c r="S66" s="9" t="s">
        <v>18</v>
      </c>
      <c r="T66" s="17" t="s">
        <v>19</v>
      </c>
    </row>
    <row r="67" spans="1:20" ht="15" thickBot="1">
      <c r="A67" s="69">
        <v>15810930161</v>
      </c>
      <c r="B67" s="1"/>
      <c r="C67" s="21">
        <v>2771</v>
      </c>
      <c r="D67" s="1" t="s">
        <v>15</v>
      </c>
      <c r="E67" s="1"/>
      <c r="F67" s="1">
        <v>15810930161</v>
      </c>
      <c r="G67" s="21">
        <v>2770</v>
      </c>
      <c r="H67" s="21"/>
      <c r="I67" s="21">
        <v>2</v>
      </c>
      <c r="J67" s="1">
        <v>50</v>
      </c>
      <c r="K67" s="3">
        <v>44056.661805555559</v>
      </c>
      <c r="L67" s="1">
        <v>500</v>
      </c>
      <c r="M67" s="1">
        <f t="shared" si="2"/>
        <v>500</v>
      </c>
      <c r="N67" s="1"/>
      <c r="O67" s="1">
        <v>48000</v>
      </c>
      <c r="P67" s="1">
        <v>1176.25</v>
      </c>
      <c r="Q67" s="4" t="s">
        <v>16</v>
      </c>
      <c r="R67" s="4" t="s">
        <v>17</v>
      </c>
      <c r="S67" s="5" t="s">
        <v>18</v>
      </c>
      <c r="T67" s="16" t="s">
        <v>19</v>
      </c>
    </row>
    <row r="68" spans="1:20" ht="15" thickBot="1">
      <c r="A68" s="70">
        <v>18600851313</v>
      </c>
      <c r="B68" s="6"/>
      <c r="C68" s="21">
        <v>2770</v>
      </c>
      <c r="D68" s="6" t="s">
        <v>15</v>
      </c>
      <c r="E68" s="6"/>
      <c r="F68" s="6">
        <v>18600851313</v>
      </c>
      <c r="G68" s="21">
        <v>2767</v>
      </c>
      <c r="H68" s="21"/>
      <c r="I68" s="21">
        <v>1</v>
      </c>
      <c r="J68" s="6">
        <v>51</v>
      </c>
      <c r="K68" s="7">
        <v>44056.661111111112</v>
      </c>
      <c r="L68" s="6">
        <v>500</v>
      </c>
      <c r="M68" s="1">
        <f t="shared" si="2"/>
        <v>500</v>
      </c>
      <c r="N68" s="6"/>
      <c r="O68" s="6">
        <v>48500</v>
      </c>
      <c r="P68" s="6">
        <v>394.75</v>
      </c>
      <c r="Q68" s="8" t="s">
        <v>16</v>
      </c>
      <c r="R68" s="8" t="s">
        <v>17</v>
      </c>
      <c r="S68" s="9" t="s">
        <v>18</v>
      </c>
      <c r="T68" s="17" t="s">
        <v>19</v>
      </c>
    </row>
    <row r="69" spans="1:20" ht="15" thickBot="1">
      <c r="A69" s="70">
        <v>13436666271</v>
      </c>
      <c r="B69" s="6"/>
      <c r="C69" s="21">
        <v>2826</v>
      </c>
      <c r="D69" s="6" t="s">
        <v>15</v>
      </c>
      <c r="E69" s="6"/>
      <c r="F69" s="6">
        <v>13436666271</v>
      </c>
      <c r="G69" s="21">
        <v>2801</v>
      </c>
      <c r="H69" s="21"/>
      <c r="I69" s="21">
        <v>4</v>
      </c>
      <c r="J69" s="6">
        <v>7</v>
      </c>
      <c r="K69" s="7">
        <v>44056.68472222222</v>
      </c>
      <c r="L69" s="6">
        <v>1000</v>
      </c>
      <c r="M69" s="1">
        <f t="shared" si="2"/>
        <v>1000</v>
      </c>
      <c r="N69" s="6"/>
      <c r="O69" s="6">
        <v>8000</v>
      </c>
      <c r="P69" s="6">
        <v>140</v>
      </c>
      <c r="Q69" s="8" t="s">
        <v>16</v>
      </c>
      <c r="R69" s="8" t="s">
        <v>17</v>
      </c>
      <c r="S69" s="9" t="s">
        <v>18</v>
      </c>
      <c r="T69" s="17" t="s">
        <v>19</v>
      </c>
    </row>
    <row r="70" spans="1:20" ht="15" thickBot="1">
      <c r="A70" s="70">
        <v>18210944620</v>
      </c>
      <c r="B70" s="6"/>
      <c r="C70" s="21">
        <v>2810</v>
      </c>
      <c r="D70" s="6" t="s">
        <v>15</v>
      </c>
      <c r="E70" s="6" t="s">
        <v>22</v>
      </c>
      <c r="F70" s="6">
        <v>18210944620</v>
      </c>
      <c r="G70" s="21">
        <v>2805</v>
      </c>
      <c r="H70" s="21"/>
      <c r="I70" s="21">
        <v>6</v>
      </c>
      <c r="J70" s="6">
        <v>10</v>
      </c>
      <c r="K70" s="7">
        <v>44056.681944444441</v>
      </c>
      <c r="L70" s="6">
        <v>1000</v>
      </c>
      <c r="M70" s="1">
        <f t="shared" si="2"/>
        <v>1000</v>
      </c>
      <c r="N70" s="6"/>
      <c r="O70" s="6">
        <v>5000</v>
      </c>
      <c r="P70" s="6">
        <v>103</v>
      </c>
      <c r="Q70" s="19" t="s">
        <v>21</v>
      </c>
      <c r="R70" s="8" t="s">
        <v>17</v>
      </c>
      <c r="S70" s="9" t="s">
        <v>18</v>
      </c>
      <c r="T70" s="17" t="s">
        <v>19</v>
      </c>
    </row>
    <row r="71" spans="1:20" ht="15" thickBot="1">
      <c r="A71" s="70">
        <v>18701216630</v>
      </c>
      <c r="B71" s="6"/>
      <c r="C71" s="21">
        <v>2782</v>
      </c>
      <c r="D71" s="6" t="s">
        <v>15</v>
      </c>
      <c r="E71" s="6"/>
      <c r="F71" s="6">
        <v>18701216630</v>
      </c>
      <c r="G71" s="21">
        <v>2779</v>
      </c>
      <c r="H71" s="21"/>
      <c r="I71" s="21">
        <v>1</v>
      </c>
      <c r="J71" s="6">
        <v>2</v>
      </c>
      <c r="K71" s="7">
        <v>44056.672222222223</v>
      </c>
      <c r="L71" s="6">
        <v>1000</v>
      </c>
      <c r="M71" s="1">
        <f t="shared" si="2"/>
        <v>1000</v>
      </c>
      <c r="N71" s="6"/>
      <c r="O71" s="6">
        <v>1000</v>
      </c>
      <c r="P71" s="6">
        <v>612</v>
      </c>
      <c r="Q71" s="8" t="s">
        <v>16</v>
      </c>
      <c r="R71" s="8" t="s">
        <v>17</v>
      </c>
      <c r="S71" s="9" t="s">
        <v>18</v>
      </c>
      <c r="T71" s="17" t="s">
        <v>19</v>
      </c>
    </row>
    <row r="72" spans="1:20" ht="15" thickBot="1">
      <c r="A72" s="70">
        <v>18511543111</v>
      </c>
      <c r="B72" s="6"/>
      <c r="C72" s="21">
        <v>2778</v>
      </c>
      <c r="D72" s="6" t="s">
        <v>15</v>
      </c>
      <c r="E72" s="6"/>
      <c r="F72" s="6">
        <v>18511543111</v>
      </c>
      <c r="G72" s="21">
        <v>2775</v>
      </c>
      <c r="H72" s="21"/>
      <c r="I72" s="21">
        <v>3</v>
      </c>
      <c r="J72" s="6">
        <v>26</v>
      </c>
      <c r="K72" s="7">
        <v>44056.671527777777</v>
      </c>
      <c r="L72" s="6">
        <v>1000</v>
      </c>
      <c r="M72" s="1">
        <f t="shared" si="2"/>
        <v>1000</v>
      </c>
      <c r="N72" s="6"/>
      <c r="O72" s="6">
        <v>26712</v>
      </c>
      <c r="P72" s="6">
        <v>1593.2</v>
      </c>
      <c r="Q72" s="8" t="s">
        <v>16</v>
      </c>
      <c r="R72" s="8" t="s">
        <v>17</v>
      </c>
      <c r="S72" s="9" t="s">
        <v>18</v>
      </c>
      <c r="T72" s="17" t="s">
        <v>19</v>
      </c>
    </row>
    <row r="73" spans="1:20" ht="15" thickBot="1">
      <c r="A73" s="69">
        <v>13901139567</v>
      </c>
      <c r="B73" s="1"/>
      <c r="C73" s="21">
        <v>2851</v>
      </c>
      <c r="D73" s="1" t="s">
        <v>15</v>
      </c>
      <c r="E73" s="1"/>
      <c r="F73" s="1">
        <v>13901139567</v>
      </c>
      <c r="G73" s="21">
        <v>2791</v>
      </c>
      <c r="H73" s="21"/>
      <c r="I73" s="21">
        <v>0</v>
      </c>
      <c r="J73" s="1">
        <v>0</v>
      </c>
      <c r="K73" s="3">
        <v>44058.654166666667</v>
      </c>
      <c r="L73" s="1">
        <v>1428</v>
      </c>
      <c r="M73" s="1">
        <f t="shared" si="2"/>
        <v>1428</v>
      </c>
      <c r="N73" s="1"/>
      <c r="O73" s="1">
        <v>0</v>
      </c>
      <c r="P73" s="1">
        <v>42.84</v>
      </c>
      <c r="Q73" s="4" t="s">
        <v>16</v>
      </c>
      <c r="R73" s="4" t="s">
        <v>17</v>
      </c>
      <c r="S73" s="5" t="s">
        <v>18</v>
      </c>
      <c r="T73" s="16" t="s">
        <v>19</v>
      </c>
    </row>
    <row r="74" spans="1:20" ht="15" thickBot="1">
      <c r="A74" s="69">
        <v>18010070157</v>
      </c>
      <c r="B74" s="1"/>
      <c r="C74" s="21">
        <v>2847</v>
      </c>
      <c r="D74" s="1" t="s">
        <v>15</v>
      </c>
      <c r="E74" s="1"/>
      <c r="F74" s="1">
        <v>18010070157</v>
      </c>
      <c r="G74" s="21">
        <v>2783</v>
      </c>
      <c r="H74" s="21"/>
      <c r="I74" s="21">
        <v>0</v>
      </c>
      <c r="J74" s="1">
        <v>0</v>
      </c>
      <c r="K74" s="3">
        <v>44056.698611111111</v>
      </c>
      <c r="L74" s="1">
        <v>1428</v>
      </c>
      <c r="M74" s="1">
        <f t="shared" si="2"/>
        <v>1428</v>
      </c>
      <c r="N74" s="1"/>
      <c r="O74" s="1">
        <v>0</v>
      </c>
      <c r="P74" s="1">
        <v>106.68</v>
      </c>
      <c r="Q74" s="4" t="s">
        <v>16</v>
      </c>
      <c r="R74" s="4" t="s">
        <v>17</v>
      </c>
      <c r="S74" s="5" t="s">
        <v>18</v>
      </c>
      <c r="T74" s="16" t="s">
        <v>19</v>
      </c>
    </row>
    <row r="75" spans="1:20" ht="15" thickBot="1">
      <c r="A75" s="69">
        <v>13901139566</v>
      </c>
      <c r="B75" s="1"/>
      <c r="C75" s="21">
        <v>2791</v>
      </c>
      <c r="D75" s="1" t="s">
        <v>15</v>
      </c>
      <c r="E75" s="1"/>
      <c r="F75" s="1">
        <v>13901139566</v>
      </c>
      <c r="G75" s="21">
        <v>2783</v>
      </c>
      <c r="H75" s="21"/>
      <c r="I75" s="21">
        <v>1</v>
      </c>
      <c r="J75" s="1">
        <v>1</v>
      </c>
      <c r="K75" s="3">
        <v>44056.677083333336</v>
      </c>
      <c r="L75" s="1">
        <v>1428</v>
      </c>
      <c r="M75" s="1">
        <f t="shared" si="2"/>
        <v>1428</v>
      </c>
      <c r="N75" s="1"/>
      <c r="O75" s="1">
        <v>1428</v>
      </c>
      <c r="P75" s="1">
        <v>125.24</v>
      </c>
      <c r="Q75" s="4" t="s">
        <v>16</v>
      </c>
      <c r="R75" s="4" t="s">
        <v>17</v>
      </c>
      <c r="S75" s="5" t="s">
        <v>18</v>
      </c>
      <c r="T75" s="16" t="s">
        <v>19</v>
      </c>
    </row>
    <row r="76" spans="1:20" ht="15" thickBot="1">
      <c r="A76" s="70">
        <v>13810588371</v>
      </c>
      <c r="B76" s="6"/>
      <c r="C76" s="21">
        <v>2790</v>
      </c>
      <c r="D76" s="6" t="s">
        <v>15</v>
      </c>
      <c r="E76" s="6"/>
      <c r="F76" s="6">
        <v>13810588371</v>
      </c>
      <c r="G76" s="21">
        <v>2783</v>
      </c>
      <c r="H76" s="21"/>
      <c r="I76" s="21">
        <v>0</v>
      </c>
      <c r="J76" s="6">
        <v>0</v>
      </c>
      <c r="K76" s="7">
        <v>44056.676388888889</v>
      </c>
      <c r="L76" s="6">
        <v>1428</v>
      </c>
      <c r="M76" s="1">
        <f t="shared" si="2"/>
        <v>1428</v>
      </c>
      <c r="N76" s="6"/>
      <c r="O76" s="6">
        <v>0</v>
      </c>
      <c r="P76" s="6">
        <v>179.68</v>
      </c>
      <c r="Q76" s="8" t="s">
        <v>16</v>
      </c>
      <c r="R76" s="8" t="s">
        <v>17</v>
      </c>
      <c r="S76" s="9" t="s">
        <v>18</v>
      </c>
      <c r="T76" s="17" t="s">
        <v>19</v>
      </c>
    </row>
    <row r="77" spans="1:20" ht="15" thickBot="1">
      <c r="A77" s="70">
        <v>13301161106</v>
      </c>
      <c r="B77" s="6"/>
      <c r="C77" s="21">
        <v>2776</v>
      </c>
      <c r="D77" s="6" t="s">
        <v>15</v>
      </c>
      <c r="E77" s="6"/>
      <c r="F77" s="6">
        <v>13301161106</v>
      </c>
      <c r="G77" s="21">
        <v>2772</v>
      </c>
      <c r="H77" s="21"/>
      <c r="I77" s="21">
        <v>0</v>
      </c>
      <c r="J77" s="6">
        <v>0</v>
      </c>
      <c r="K77" s="7">
        <v>44056.67083333333</v>
      </c>
      <c r="L77" s="6">
        <v>3000</v>
      </c>
      <c r="M77" s="1">
        <f t="shared" si="2"/>
        <v>3000</v>
      </c>
      <c r="N77" s="6"/>
      <c r="O77" s="6">
        <v>0</v>
      </c>
      <c r="P77" s="6">
        <v>2160</v>
      </c>
      <c r="Q77" s="8" t="s">
        <v>16</v>
      </c>
      <c r="R77" s="8" t="s">
        <v>17</v>
      </c>
      <c r="S77" s="9" t="s">
        <v>18</v>
      </c>
      <c r="T77" s="17" t="s">
        <v>19</v>
      </c>
    </row>
    <row r="78" spans="1:20" ht="15" thickBot="1">
      <c r="A78" s="69">
        <v>18511753493</v>
      </c>
      <c r="B78" s="1"/>
      <c r="C78" s="21">
        <v>2775</v>
      </c>
      <c r="D78" s="1" t="s">
        <v>15</v>
      </c>
      <c r="E78" s="1"/>
      <c r="F78" s="1">
        <v>18511753493</v>
      </c>
      <c r="G78" s="21">
        <v>2772</v>
      </c>
      <c r="H78" s="21"/>
      <c r="I78" s="21">
        <v>1</v>
      </c>
      <c r="J78" s="1">
        <v>27</v>
      </c>
      <c r="K78" s="3">
        <v>44056.670138888891</v>
      </c>
      <c r="L78" s="1">
        <v>3000</v>
      </c>
      <c r="M78" s="1">
        <f t="shared" si="2"/>
        <v>3000</v>
      </c>
      <c r="N78" s="1"/>
      <c r="O78" s="1">
        <v>27712</v>
      </c>
      <c r="P78" s="1">
        <v>1999.72</v>
      </c>
      <c r="Q78" s="4" t="s">
        <v>16</v>
      </c>
      <c r="R78" s="4" t="s">
        <v>17</v>
      </c>
      <c r="S78" s="5" t="s">
        <v>18</v>
      </c>
      <c r="T78" s="16" t="s">
        <v>19</v>
      </c>
    </row>
    <row r="79" spans="1:20" ht="15" thickBot="1">
      <c r="A79" s="69">
        <v>18617171818</v>
      </c>
      <c r="B79" s="1"/>
      <c r="C79" s="21">
        <v>2769</v>
      </c>
      <c r="D79" s="1" t="s">
        <v>15</v>
      </c>
      <c r="E79" s="1"/>
      <c r="F79" s="1">
        <v>18617171818</v>
      </c>
      <c r="G79" s="21">
        <v>1</v>
      </c>
      <c r="H79" s="21"/>
      <c r="I79" s="21">
        <v>0</v>
      </c>
      <c r="J79" s="1">
        <v>0</v>
      </c>
      <c r="K79" s="3">
        <v>44056.661111111112</v>
      </c>
      <c r="L79" s="1">
        <v>3000</v>
      </c>
      <c r="M79" s="1">
        <f t="shared" si="2"/>
        <v>3000</v>
      </c>
      <c r="N79" s="1"/>
      <c r="O79" s="1">
        <v>0</v>
      </c>
      <c r="P79" s="1">
        <v>180</v>
      </c>
      <c r="Q79" s="4" t="s">
        <v>16</v>
      </c>
      <c r="R79" s="4" t="s">
        <v>17</v>
      </c>
      <c r="S79" s="5" t="s">
        <v>18</v>
      </c>
      <c r="T79" s="16" t="s">
        <v>19</v>
      </c>
    </row>
    <row r="80" spans="1:20" ht="15" thickBot="1">
      <c r="A80" s="70">
        <v>18617131818</v>
      </c>
      <c r="B80" s="6"/>
      <c r="C80" s="21">
        <v>2768</v>
      </c>
      <c r="D80" s="6" t="s">
        <v>15</v>
      </c>
      <c r="E80" s="6"/>
      <c r="F80" s="6">
        <v>18617131818</v>
      </c>
      <c r="G80" s="21">
        <v>1</v>
      </c>
      <c r="H80" s="21"/>
      <c r="I80" s="21">
        <v>0</v>
      </c>
      <c r="J80" s="6">
        <v>0</v>
      </c>
      <c r="K80" s="7">
        <v>44056.660416666666</v>
      </c>
      <c r="L80" s="6">
        <v>3000</v>
      </c>
      <c r="M80" s="1">
        <f t="shared" si="2"/>
        <v>3000</v>
      </c>
      <c r="N80" s="6"/>
      <c r="O80" s="6">
        <v>0</v>
      </c>
      <c r="P80" s="6">
        <v>180</v>
      </c>
      <c r="Q80" s="8" t="s">
        <v>16</v>
      </c>
      <c r="R80" s="8" t="s">
        <v>17</v>
      </c>
      <c r="S80" s="9" t="s">
        <v>18</v>
      </c>
      <c r="T80" s="17" t="s">
        <v>19</v>
      </c>
    </row>
    <row r="81" spans="1:20" ht="15" thickBot="1">
      <c r="A81" s="73">
        <v>18616161818</v>
      </c>
      <c r="B81" s="23"/>
      <c r="C81" s="21">
        <v>2767</v>
      </c>
      <c r="D81" s="23" t="s">
        <v>15</v>
      </c>
      <c r="E81" s="23"/>
      <c r="F81" s="23">
        <v>18616161818</v>
      </c>
      <c r="G81" s="21">
        <v>1</v>
      </c>
      <c r="H81" s="21"/>
      <c r="I81" s="21">
        <v>2</v>
      </c>
      <c r="J81" s="23">
        <v>84</v>
      </c>
      <c r="K81" s="24">
        <v>44056.660416666666</v>
      </c>
      <c r="L81" s="23">
        <v>3000</v>
      </c>
      <c r="M81" s="1">
        <f t="shared" si="2"/>
        <v>3000</v>
      </c>
      <c r="N81" s="23"/>
      <c r="O81" s="23">
        <v>84212</v>
      </c>
      <c r="P81" s="23">
        <v>839.49</v>
      </c>
      <c r="Q81" s="29" t="s">
        <v>16</v>
      </c>
      <c r="R81" s="29" t="s">
        <v>17</v>
      </c>
      <c r="S81" s="31" t="s">
        <v>18</v>
      </c>
      <c r="T81" s="34" t="s">
        <v>19</v>
      </c>
    </row>
    <row r="82" spans="1:20" ht="15" thickBot="1">
      <c r="A82" s="70">
        <v>13521235302</v>
      </c>
      <c r="B82" s="6"/>
      <c r="C82" s="21">
        <v>2828</v>
      </c>
      <c r="D82" s="6" t="s">
        <v>15</v>
      </c>
      <c r="E82" s="6"/>
      <c r="F82" s="6">
        <v>13521235302</v>
      </c>
      <c r="G82" s="21">
        <v>2826</v>
      </c>
      <c r="H82" s="21"/>
      <c r="I82" s="21">
        <v>0</v>
      </c>
      <c r="J82" s="6">
        <v>0</v>
      </c>
      <c r="K82" s="7">
        <v>44056.685416666667</v>
      </c>
      <c r="L82" s="6">
        <v>5000</v>
      </c>
      <c r="M82" s="1">
        <f t="shared" si="2"/>
        <v>5000</v>
      </c>
      <c r="N82" s="6"/>
      <c r="O82" s="6">
        <v>0</v>
      </c>
      <c r="P82" s="6">
        <v>217</v>
      </c>
      <c r="Q82" s="8" t="s">
        <v>16</v>
      </c>
      <c r="R82" s="8" t="s">
        <v>17</v>
      </c>
      <c r="S82" s="9" t="s">
        <v>18</v>
      </c>
      <c r="T82" s="17" t="s">
        <v>19</v>
      </c>
    </row>
    <row r="83" spans="1:20" ht="15" thickBot="1">
      <c r="A83" s="69">
        <v>13811033094</v>
      </c>
      <c r="B83" s="1"/>
      <c r="C83" s="21">
        <v>2825</v>
      </c>
      <c r="D83" s="1" t="s">
        <v>15</v>
      </c>
      <c r="E83" s="1"/>
      <c r="F83" s="1">
        <v>13811033094</v>
      </c>
      <c r="G83" s="21">
        <v>2824</v>
      </c>
      <c r="H83" s="21"/>
      <c r="I83" s="21">
        <v>0</v>
      </c>
      <c r="J83" s="1">
        <v>0</v>
      </c>
      <c r="K83" s="3">
        <v>44056.68472222222</v>
      </c>
      <c r="L83" s="1">
        <v>5000</v>
      </c>
      <c r="M83" s="1">
        <f t="shared" si="2"/>
        <v>5000</v>
      </c>
      <c r="N83" s="1"/>
      <c r="O83" s="1">
        <v>0</v>
      </c>
      <c r="P83" s="1">
        <v>217</v>
      </c>
      <c r="Q83" s="4" t="s">
        <v>16</v>
      </c>
      <c r="R83" s="4" t="s">
        <v>17</v>
      </c>
      <c r="S83" s="5" t="s">
        <v>18</v>
      </c>
      <c r="T83" s="16" t="s">
        <v>19</v>
      </c>
    </row>
    <row r="84" spans="1:20" ht="15" thickBot="1">
      <c r="A84" s="70">
        <v>15510584844</v>
      </c>
      <c r="B84" s="6"/>
      <c r="C84" s="21">
        <v>2824</v>
      </c>
      <c r="D84" s="6" t="s">
        <v>15</v>
      </c>
      <c r="E84" s="6"/>
      <c r="F84" s="6">
        <v>15510584844</v>
      </c>
      <c r="G84" s="21">
        <v>2821</v>
      </c>
      <c r="H84" s="21"/>
      <c r="I84" s="21">
        <v>1</v>
      </c>
      <c r="J84" s="6">
        <v>1</v>
      </c>
      <c r="K84" s="7">
        <v>44056.68472222222</v>
      </c>
      <c r="L84" s="6">
        <v>5000</v>
      </c>
      <c r="M84" s="1">
        <f t="shared" si="2"/>
        <v>5000</v>
      </c>
      <c r="N84" s="6"/>
      <c r="O84" s="6">
        <v>5000</v>
      </c>
      <c r="P84" s="6">
        <v>261</v>
      </c>
      <c r="Q84" s="8" t="s">
        <v>16</v>
      </c>
      <c r="R84" s="8" t="s">
        <v>17</v>
      </c>
      <c r="S84" s="9" t="s">
        <v>18</v>
      </c>
      <c r="T84" s="17" t="s">
        <v>19</v>
      </c>
    </row>
    <row r="85" spans="1:20" ht="15" thickBot="1">
      <c r="A85" s="70">
        <v>15330233186</v>
      </c>
      <c r="B85" s="6"/>
      <c r="C85" s="21">
        <v>2804</v>
      </c>
      <c r="D85" s="6" t="s">
        <v>15</v>
      </c>
      <c r="E85" s="6"/>
      <c r="F85" s="6">
        <v>15330233186</v>
      </c>
      <c r="G85" s="21">
        <v>2800</v>
      </c>
      <c r="H85" s="21"/>
      <c r="I85" s="21">
        <v>2</v>
      </c>
      <c r="J85" s="6">
        <v>17</v>
      </c>
      <c r="K85" s="7">
        <v>44056.679861111108</v>
      </c>
      <c r="L85" s="6">
        <v>5000</v>
      </c>
      <c r="M85" s="1">
        <f t="shared" si="2"/>
        <v>5000</v>
      </c>
      <c r="N85" s="6"/>
      <c r="O85" s="6">
        <v>8500</v>
      </c>
      <c r="P85" s="6">
        <v>251.5</v>
      </c>
      <c r="Q85" s="8" t="s">
        <v>16</v>
      </c>
      <c r="R85" s="8" t="s">
        <v>17</v>
      </c>
      <c r="S85" s="9" t="s">
        <v>18</v>
      </c>
      <c r="T85" s="17" t="s">
        <v>19</v>
      </c>
    </row>
    <row r="86" spans="1:20" ht="15" thickBot="1">
      <c r="A86" s="70">
        <v>13901226561</v>
      </c>
      <c r="B86" s="6"/>
      <c r="C86" s="21">
        <v>2784</v>
      </c>
      <c r="D86" s="6" t="s">
        <v>15</v>
      </c>
      <c r="E86" s="6"/>
      <c r="F86" s="6">
        <v>13901226561</v>
      </c>
      <c r="G86" s="21">
        <v>2779</v>
      </c>
      <c r="H86" s="21"/>
      <c r="I86" s="21">
        <v>5</v>
      </c>
      <c r="J86" s="6">
        <v>7</v>
      </c>
      <c r="K86" s="7">
        <v>44056.67291666667</v>
      </c>
      <c r="L86" s="6">
        <v>5000</v>
      </c>
      <c r="M86" s="1">
        <f t="shared" si="2"/>
        <v>5000</v>
      </c>
      <c r="N86" s="6"/>
      <c r="O86" s="6">
        <v>1000</v>
      </c>
      <c r="P86" s="6">
        <v>238</v>
      </c>
      <c r="Q86" s="8" t="s">
        <v>16</v>
      </c>
      <c r="R86" s="8" t="s">
        <v>17</v>
      </c>
      <c r="S86" s="9" t="s">
        <v>18</v>
      </c>
      <c r="T86" s="17" t="s">
        <v>19</v>
      </c>
    </row>
    <row r="87" spans="1:20" ht="15" thickBot="1">
      <c r="A87" s="69">
        <v>18611168582</v>
      </c>
      <c r="B87" s="1"/>
      <c r="C87" s="21">
        <v>2777</v>
      </c>
      <c r="D87" s="1" t="s">
        <v>15</v>
      </c>
      <c r="E87" s="1"/>
      <c r="F87" s="1">
        <v>18611168582</v>
      </c>
      <c r="G87" s="21">
        <v>2771</v>
      </c>
      <c r="H87" s="21"/>
      <c r="I87" s="21">
        <v>0</v>
      </c>
      <c r="J87" s="1">
        <v>0</v>
      </c>
      <c r="K87" s="3">
        <v>44056.67083333333</v>
      </c>
      <c r="L87" s="1">
        <v>5000</v>
      </c>
      <c r="M87" s="1">
        <f t="shared" si="2"/>
        <v>5000</v>
      </c>
      <c r="N87" s="1"/>
      <c r="O87" s="1">
        <v>0</v>
      </c>
      <c r="P87" s="1">
        <v>3900</v>
      </c>
      <c r="Q87" s="4" t="s">
        <v>16</v>
      </c>
      <c r="R87" s="4" t="s">
        <v>17</v>
      </c>
      <c r="S87" s="5" t="s">
        <v>18</v>
      </c>
      <c r="T87" s="16" t="s">
        <v>19</v>
      </c>
    </row>
    <row r="88" spans="1:20" ht="15" thickBot="1">
      <c r="A88" s="69">
        <v>17161274461</v>
      </c>
      <c r="B88" s="1"/>
      <c r="C88" s="21">
        <v>2785</v>
      </c>
      <c r="D88" s="1" t="s">
        <v>15</v>
      </c>
      <c r="E88" s="1" t="s">
        <v>26</v>
      </c>
      <c r="F88" s="1">
        <v>17161274461</v>
      </c>
      <c r="G88" s="21">
        <v>2779</v>
      </c>
      <c r="H88" s="21"/>
      <c r="I88" s="21">
        <v>3</v>
      </c>
      <c r="J88" s="1">
        <v>3</v>
      </c>
      <c r="K88" s="3">
        <v>44056.67291666667</v>
      </c>
      <c r="L88" s="1">
        <v>5500</v>
      </c>
      <c r="M88" s="1">
        <f t="shared" si="2"/>
        <v>5500</v>
      </c>
      <c r="N88" s="1"/>
      <c r="O88" s="1">
        <v>0</v>
      </c>
      <c r="P88" s="1">
        <v>232</v>
      </c>
      <c r="Q88" s="18" t="s">
        <v>21</v>
      </c>
      <c r="R88" s="4" t="s">
        <v>17</v>
      </c>
      <c r="S88" s="5" t="s">
        <v>18</v>
      </c>
      <c r="T88" s="16" t="s">
        <v>19</v>
      </c>
    </row>
    <row r="89" spans="1:20" ht="15" thickBot="1">
      <c r="A89" s="73">
        <v>13810588372</v>
      </c>
      <c r="B89" s="23"/>
      <c r="C89" s="21">
        <v>2783</v>
      </c>
      <c r="D89" s="23" t="s">
        <v>15</v>
      </c>
      <c r="E89" s="23"/>
      <c r="F89" s="23">
        <v>13810588372</v>
      </c>
      <c r="G89" s="21">
        <v>2779</v>
      </c>
      <c r="H89" s="21"/>
      <c r="I89" s="21">
        <v>5</v>
      </c>
      <c r="J89" s="23">
        <v>6</v>
      </c>
      <c r="K89" s="24">
        <v>44056.672222222223</v>
      </c>
      <c r="L89" s="23">
        <v>5500</v>
      </c>
      <c r="M89" s="1">
        <f t="shared" si="2"/>
        <v>5500</v>
      </c>
      <c r="N89" s="23"/>
      <c r="O89" s="23">
        <v>6212</v>
      </c>
      <c r="P89" s="23">
        <v>479.22</v>
      </c>
      <c r="Q89" s="29" t="s">
        <v>16</v>
      </c>
      <c r="R89" s="29" t="s">
        <v>17</v>
      </c>
      <c r="S89" s="31" t="s">
        <v>18</v>
      </c>
      <c r="T89" s="34" t="s">
        <v>19</v>
      </c>
    </row>
  </sheetData>
  <sortState xmlns:xlrd2="http://schemas.microsoft.com/office/spreadsheetml/2017/richdata2" ref="B2:U89">
    <sortCondition ref="L2:L89"/>
  </sortState>
  <phoneticPr fontId="6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1</xdr:row>
                <xdr:rowOff>57150</xdr:rowOff>
              </to>
            </anchor>
          </controlPr>
        </control>
      </mc:Choice>
      <mc:Fallback>
        <control shapeId="1025" r:id="rId3" name="Control 1"/>
      </mc:Fallback>
    </mc:AlternateContent>
    <mc:AlternateContent xmlns:mc="http://schemas.openxmlformats.org/markup-compatibility/2006">
      <mc:Choice Requires="x14">
        <control shapeId="1026" r:id="rId5" name="Control 2">
          <controlPr defaultSize="0" r:id="rId4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257175</xdr:colOff>
                <xdr:row>2</xdr:row>
                <xdr:rowOff>57150</xdr:rowOff>
              </to>
            </anchor>
          </controlPr>
        </control>
      </mc:Choice>
      <mc:Fallback>
        <control shapeId="1026" r:id="rId5" name="Control 2"/>
      </mc:Fallback>
    </mc:AlternateContent>
    <mc:AlternateContent xmlns:mc="http://schemas.openxmlformats.org/markup-compatibility/2006">
      <mc:Choice Requires="x14">
        <control shapeId="1027" r:id="rId6" name="Control 3">
          <controlPr defaultSize="0" r:id="rId4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257175</xdr:colOff>
                <xdr:row>3</xdr:row>
                <xdr:rowOff>57150</xdr:rowOff>
              </to>
            </anchor>
          </controlPr>
        </control>
      </mc:Choice>
      <mc:Fallback>
        <control shapeId="1027" r:id="rId6" name="Control 3"/>
      </mc:Fallback>
    </mc:AlternateContent>
    <mc:AlternateContent xmlns:mc="http://schemas.openxmlformats.org/markup-compatibility/2006">
      <mc:Choice Requires="x14">
        <control shapeId="1028" r:id="rId7" name="Control 4">
          <controlPr defaultSize="0" r:id="rId4">
            <anchor moveWithCells="1">
              <from>
                <xdr:col>1</xdr:col>
                <xdr:colOff>0</xdr:colOff>
                <xdr:row>72</xdr:row>
                <xdr:rowOff>0</xdr:rowOff>
              </from>
              <to>
                <xdr:col>1</xdr:col>
                <xdr:colOff>257175</xdr:colOff>
                <xdr:row>73</xdr:row>
                <xdr:rowOff>57150</xdr:rowOff>
              </to>
            </anchor>
          </controlPr>
        </control>
      </mc:Choice>
      <mc:Fallback>
        <control shapeId="1028" r:id="rId7" name="Control 4"/>
      </mc:Fallback>
    </mc:AlternateContent>
    <mc:AlternateContent xmlns:mc="http://schemas.openxmlformats.org/markup-compatibility/2006">
      <mc:Choice Requires="x14">
        <control shapeId="1029" r:id="rId8" name="Control 5">
          <controlPr defaultSize="0" r:id="rId4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257175</xdr:colOff>
                <xdr:row>4</xdr:row>
                <xdr:rowOff>57150</xdr:rowOff>
              </to>
            </anchor>
          </controlPr>
        </control>
      </mc:Choice>
      <mc:Fallback>
        <control shapeId="1029" r:id="rId8" name="Control 5"/>
      </mc:Fallback>
    </mc:AlternateContent>
    <mc:AlternateContent xmlns:mc="http://schemas.openxmlformats.org/markup-compatibility/2006">
      <mc:Choice Requires="x14">
        <control shapeId="1030" r:id="rId9" name="Control 6">
          <controlPr defaultSize="0" r:id="rId4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1</xdr:col>
                <xdr:colOff>257175</xdr:colOff>
                <xdr:row>14</xdr:row>
                <xdr:rowOff>57150</xdr:rowOff>
              </to>
            </anchor>
          </controlPr>
        </control>
      </mc:Choice>
      <mc:Fallback>
        <control shapeId="1030" r:id="rId9" name="Control 6"/>
      </mc:Fallback>
    </mc:AlternateContent>
    <mc:AlternateContent xmlns:mc="http://schemas.openxmlformats.org/markup-compatibility/2006">
      <mc:Choice Requires="x14">
        <control shapeId="1031" r:id="rId10" name="Control 7">
          <controlPr defaultSize="0" r:id="rId4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257175</xdr:colOff>
                <xdr:row>5</xdr:row>
                <xdr:rowOff>57150</xdr:rowOff>
              </to>
            </anchor>
          </controlPr>
        </control>
      </mc:Choice>
      <mc:Fallback>
        <control shapeId="1031" r:id="rId10" name="Control 7"/>
      </mc:Fallback>
    </mc:AlternateContent>
    <mc:AlternateContent xmlns:mc="http://schemas.openxmlformats.org/markup-compatibility/2006">
      <mc:Choice Requires="x14">
        <control shapeId="1032" r:id="rId11" name="Control 8">
          <controlPr defaultSize="0" r:id="rId4">
            <anchor moveWithCells="1">
              <from>
                <xdr:col>1</xdr:col>
                <xdr:colOff>0</xdr:colOff>
                <xdr:row>73</xdr:row>
                <xdr:rowOff>0</xdr:rowOff>
              </from>
              <to>
                <xdr:col>1</xdr:col>
                <xdr:colOff>257175</xdr:colOff>
                <xdr:row>74</xdr:row>
                <xdr:rowOff>57150</xdr:rowOff>
              </to>
            </anchor>
          </controlPr>
        </control>
      </mc:Choice>
      <mc:Fallback>
        <control shapeId="1032" r:id="rId11" name="Control 8"/>
      </mc:Fallback>
    </mc:AlternateContent>
    <mc:AlternateContent xmlns:mc="http://schemas.openxmlformats.org/markup-compatibility/2006">
      <mc:Choice Requires="x14">
        <control shapeId="1033" r:id="rId12" name="Control 9">
          <controlPr defaultSize="0" r:id="rId4">
            <anchor mov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257175</xdr:colOff>
                <xdr:row>15</xdr:row>
                <xdr:rowOff>57150</xdr:rowOff>
              </to>
            </anchor>
          </controlPr>
        </control>
      </mc:Choice>
      <mc:Fallback>
        <control shapeId="1033" r:id="rId12" name="Control 9"/>
      </mc:Fallback>
    </mc:AlternateContent>
    <mc:AlternateContent xmlns:mc="http://schemas.openxmlformats.org/markup-compatibility/2006">
      <mc:Choice Requires="x14">
        <control shapeId="1034" r:id="rId13" name="Control 10">
          <controlPr defaultSize="0" r:id="rId4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257175</xdr:colOff>
                <xdr:row>16</xdr:row>
                <xdr:rowOff>57150</xdr:rowOff>
              </to>
            </anchor>
          </controlPr>
        </control>
      </mc:Choice>
      <mc:Fallback>
        <control shapeId="1034" r:id="rId13" name="Control 10"/>
      </mc:Fallback>
    </mc:AlternateContent>
    <mc:AlternateContent xmlns:mc="http://schemas.openxmlformats.org/markup-compatibility/2006">
      <mc:Choice Requires="x14">
        <control shapeId="1035" r:id="rId14" name="Control 11">
          <controlPr defaultSize="0" r:id="rId4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257175</xdr:colOff>
                <xdr:row>17</xdr:row>
                <xdr:rowOff>57150</xdr:rowOff>
              </to>
            </anchor>
          </controlPr>
        </control>
      </mc:Choice>
      <mc:Fallback>
        <control shapeId="1035" r:id="rId14" name="Control 11"/>
      </mc:Fallback>
    </mc:AlternateContent>
    <mc:AlternateContent xmlns:mc="http://schemas.openxmlformats.org/markup-compatibility/2006">
      <mc:Choice Requires="x14">
        <control shapeId="1036" r:id="rId15" name="Control 12">
          <controlPr defaultSize="0" r:id="rId4">
            <anchor moveWithCells="1">
              <from>
                <xdr:col>1</xdr:col>
                <xdr:colOff>0</xdr:colOff>
                <xdr:row>17</xdr:row>
                <xdr:rowOff>0</xdr:rowOff>
              </from>
              <to>
                <xdr:col>1</xdr:col>
                <xdr:colOff>257175</xdr:colOff>
                <xdr:row>18</xdr:row>
                <xdr:rowOff>57150</xdr:rowOff>
              </to>
            </anchor>
          </controlPr>
        </control>
      </mc:Choice>
      <mc:Fallback>
        <control shapeId="1036" r:id="rId15" name="Control 12"/>
      </mc:Fallback>
    </mc:AlternateContent>
    <mc:AlternateContent xmlns:mc="http://schemas.openxmlformats.org/markup-compatibility/2006">
      <mc:Choice Requires="x14">
        <control shapeId="1037" r:id="rId16" name="Control 13">
          <controlPr defaultSize="0" r:id="rId4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1</xdr:col>
                <xdr:colOff>257175</xdr:colOff>
                <xdr:row>19</xdr:row>
                <xdr:rowOff>57150</xdr:rowOff>
              </to>
            </anchor>
          </controlPr>
        </control>
      </mc:Choice>
      <mc:Fallback>
        <control shapeId="1037" r:id="rId16" name="Control 13"/>
      </mc:Fallback>
    </mc:AlternateContent>
    <mc:AlternateContent xmlns:mc="http://schemas.openxmlformats.org/markup-compatibility/2006">
      <mc:Choice Requires="x14">
        <control shapeId="1038" r:id="rId17" name="Control 14">
          <controlPr defaultSize="0" r:id="rId4">
            <anchor moveWithCells="1">
              <from>
                <xdr:col>1</xdr:col>
                <xdr:colOff>0</xdr:colOff>
                <xdr:row>19</xdr:row>
                <xdr:rowOff>0</xdr:rowOff>
              </from>
              <to>
                <xdr:col>1</xdr:col>
                <xdr:colOff>257175</xdr:colOff>
                <xdr:row>20</xdr:row>
                <xdr:rowOff>57150</xdr:rowOff>
              </to>
            </anchor>
          </controlPr>
        </control>
      </mc:Choice>
      <mc:Fallback>
        <control shapeId="1038" r:id="rId17" name="Control 14"/>
      </mc:Fallback>
    </mc:AlternateContent>
    <mc:AlternateContent xmlns:mc="http://schemas.openxmlformats.org/markup-compatibility/2006">
      <mc:Choice Requires="x14">
        <control shapeId="1039" r:id="rId18" name="Control 15">
          <controlPr defaultSize="0" r:id="rId4">
            <anchor moveWithCells="1">
              <from>
                <xdr:col>1</xdr:col>
                <xdr:colOff>0</xdr:colOff>
                <xdr:row>20</xdr:row>
                <xdr:rowOff>0</xdr:rowOff>
              </from>
              <to>
                <xdr:col>1</xdr:col>
                <xdr:colOff>257175</xdr:colOff>
                <xdr:row>21</xdr:row>
                <xdr:rowOff>57150</xdr:rowOff>
              </to>
            </anchor>
          </controlPr>
        </control>
      </mc:Choice>
      <mc:Fallback>
        <control shapeId="1039" r:id="rId18" name="Control 15"/>
      </mc:Fallback>
    </mc:AlternateContent>
    <mc:AlternateContent xmlns:mc="http://schemas.openxmlformats.org/markup-compatibility/2006">
      <mc:Choice Requires="x14">
        <control shapeId="1040" r:id="rId19" name="Control 16">
          <controlPr defaultSize="0" r:id="rId4">
            <anchor moveWithCells="1">
              <from>
                <xdr:col>1</xdr:col>
                <xdr:colOff>0</xdr:colOff>
                <xdr:row>21</xdr:row>
                <xdr:rowOff>0</xdr:rowOff>
              </from>
              <to>
                <xdr:col>1</xdr:col>
                <xdr:colOff>257175</xdr:colOff>
                <xdr:row>22</xdr:row>
                <xdr:rowOff>57150</xdr:rowOff>
              </to>
            </anchor>
          </controlPr>
        </control>
      </mc:Choice>
      <mc:Fallback>
        <control shapeId="1040" r:id="rId19" name="Control 16"/>
      </mc:Fallback>
    </mc:AlternateContent>
    <mc:AlternateContent xmlns:mc="http://schemas.openxmlformats.org/markup-compatibility/2006">
      <mc:Choice Requires="x14">
        <control shapeId="1041" r:id="rId20" name="Control 17">
          <controlPr defaultSize="0" r:id="rId4">
            <anchor moveWithCells="1">
              <from>
                <xdr:col>1</xdr:col>
                <xdr:colOff>0</xdr:colOff>
                <xdr:row>22</xdr:row>
                <xdr:rowOff>0</xdr:rowOff>
              </from>
              <to>
                <xdr:col>1</xdr:col>
                <xdr:colOff>257175</xdr:colOff>
                <xdr:row>23</xdr:row>
                <xdr:rowOff>57150</xdr:rowOff>
              </to>
            </anchor>
          </controlPr>
        </control>
      </mc:Choice>
      <mc:Fallback>
        <control shapeId="1041" r:id="rId20" name="Control 17"/>
      </mc:Fallback>
    </mc:AlternateContent>
    <mc:AlternateContent xmlns:mc="http://schemas.openxmlformats.org/markup-compatibility/2006">
      <mc:Choice Requires="x14">
        <control shapeId="1042" r:id="rId21" name="Control 18">
          <controlPr defaultSize="0" r:id="rId4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1</xdr:col>
                <xdr:colOff>257175</xdr:colOff>
                <xdr:row>24</xdr:row>
                <xdr:rowOff>57150</xdr:rowOff>
              </to>
            </anchor>
          </controlPr>
        </control>
      </mc:Choice>
      <mc:Fallback>
        <control shapeId="1042" r:id="rId21" name="Control 18"/>
      </mc:Fallback>
    </mc:AlternateContent>
    <mc:AlternateContent xmlns:mc="http://schemas.openxmlformats.org/markup-compatibility/2006">
      <mc:Choice Requires="x14">
        <control shapeId="1043" r:id="rId22" name="Control 19">
          <controlPr defaultSize="0" r:id="rId4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1</xdr:col>
                <xdr:colOff>257175</xdr:colOff>
                <xdr:row>25</xdr:row>
                <xdr:rowOff>57150</xdr:rowOff>
              </to>
            </anchor>
          </controlPr>
        </control>
      </mc:Choice>
      <mc:Fallback>
        <control shapeId="1043" r:id="rId22" name="Control 19"/>
      </mc:Fallback>
    </mc:AlternateContent>
    <mc:AlternateContent xmlns:mc="http://schemas.openxmlformats.org/markup-compatibility/2006">
      <mc:Choice Requires="x14">
        <control shapeId="1044" r:id="rId23" name="Control 20">
          <controlPr defaultSize="0" r:id="rId4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1</xdr:col>
                <xdr:colOff>257175</xdr:colOff>
                <xdr:row>26</xdr:row>
                <xdr:rowOff>57150</xdr:rowOff>
              </to>
            </anchor>
          </controlPr>
        </control>
      </mc:Choice>
      <mc:Fallback>
        <control shapeId="1044" r:id="rId23" name="Control 20"/>
      </mc:Fallback>
    </mc:AlternateContent>
    <mc:AlternateContent xmlns:mc="http://schemas.openxmlformats.org/markup-compatibility/2006">
      <mc:Choice Requires="x14">
        <control shapeId="1045" r:id="rId24" name="Control 21">
          <controlPr defaultSize="0" r:id="rId4">
            <anchor moveWithCells="1">
              <from>
                <xdr:col>1</xdr:col>
                <xdr:colOff>0</xdr:colOff>
                <xdr:row>26</xdr:row>
                <xdr:rowOff>0</xdr:rowOff>
              </from>
              <to>
                <xdr:col>1</xdr:col>
                <xdr:colOff>257175</xdr:colOff>
                <xdr:row>27</xdr:row>
                <xdr:rowOff>57150</xdr:rowOff>
              </to>
            </anchor>
          </controlPr>
        </control>
      </mc:Choice>
      <mc:Fallback>
        <control shapeId="1045" r:id="rId24" name="Control 21"/>
      </mc:Fallback>
    </mc:AlternateContent>
    <mc:AlternateContent xmlns:mc="http://schemas.openxmlformats.org/markup-compatibility/2006">
      <mc:Choice Requires="x14">
        <control shapeId="1046" r:id="rId25" name="Control 22">
          <controlPr defaultSize="0" r:id="rId4">
            <anchor moveWithCells="1">
              <from>
                <xdr:col>1</xdr:col>
                <xdr:colOff>0</xdr:colOff>
                <xdr:row>27</xdr:row>
                <xdr:rowOff>0</xdr:rowOff>
              </from>
              <to>
                <xdr:col>1</xdr:col>
                <xdr:colOff>257175</xdr:colOff>
                <xdr:row>28</xdr:row>
                <xdr:rowOff>57150</xdr:rowOff>
              </to>
            </anchor>
          </controlPr>
        </control>
      </mc:Choice>
      <mc:Fallback>
        <control shapeId="1046" r:id="rId25" name="Control 22"/>
      </mc:Fallback>
    </mc:AlternateContent>
    <mc:AlternateContent xmlns:mc="http://schemas.openxmlformats.org/markup-compatibility/2006">
      <mc:Choice Requires="x14">
        <control shapeId="1047" r:id="rId26" name="Control 23">
          <controlPr defaultSize="0" r:id="rId4">
            <anchor moveWithCells="1">
              <from>
                <xdr:col>1</xdr:col>
                <xdr:colOff>0</xdr:colOff>
                <xdr:row>27</xdr:row>
                <xdr:rowOff>0</xdr:rowOff>
              </from>
              <to>
                <xdr:col>1</xdr:col>
                <xdr:colOff>257175</xdr:colOff>
                <xdr:row>28</xdr:row>
                <xdr:rowOff>57150</xdr:rowOff>
              </to>
            </anchor>
          </controlPr>
        </control>
      </mc:Choice>
      <mc:Fallback>
        <control shapeId="1047" r:id="rId26" name="Control 23"/>
      </mc:Fallback>
    </mc:AlternateContent>
    <mc:AlternateContent xmlns:mc="http://schemas.openxmlformats.org/markup-compatibility/2006">
      <mc:Choice Requires="x14">
        <control shapeId="1048" r:id="rId27" name="Control 24">
          <controlPr defaultSize="0" r:id="rId4">
            <anchor moveWithCells="1">
              <from>
                <xdr:col>1</xdr:col>
                <xdr:colOff>0</xdr:colOff>
                <xdr:row>28</xdr:row>
                <xdr:rowOff>0</xdr:rowOff>
              </from>
              <to>
                <xdr:col>1</xdr:col>
                <xdr:colOff>257175</xdr:colOff>
                <xdr:row>29</xdr:row>
                <xdr:rowOff>57150</xdr:rowOff>
              </to>
            </anchor>
          </controlPr>
        </control>
      </mc:Choice>
      <mc:Fallback>
        <control shapeId="1048" r:id="rId27" name="Control 24"/>
      </mc:Fallback>
    </mc:AlternateContent>
    <mc:AlternateContent xmlns:mc="http://schemas.openxmlformats.org/markup-compatibility/2006">
      <mc:Choice Requires="x14">
        <control shapeId="1049" r:id="rId28" name="Control 25">
          <controlPr defaultSize="0" r:id="rId4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1</xdr:col>
                <xdr:colOff>257175</xdr:colOff>
                <xdr:row>30</xdr:row>
                <xdr:rowOff>57150</xdr:rowOff>
              </to>
            </anchor>
          </controlPr>
        </control>
      </mc:Choice>
      <mc:Fallback>
        <control shapeId="1049" r:id="rId28" name="Control 25"/>
      </mc:Fallback>
    </mc:AlternateContent>
    <mc:AlternateContent xmlns:mc="http://schemas.openxmlformats.org/markup-compatibility/2006">
      <mc:Choice Requires="x14">
        <control shapeId="1050" r:id="rId29" name="Control 26">
          <controlPr defaultSize="0" r:id="rId4">
            <anchor moveWithCells="1">
              <from>
                <xdr:col>1</xdr:col>
                <xdr:colOff>0</xdr:colOff>
                <xdr:row>30</xdr:row>
                <xdr:rowOff>0</xdr:rowOff>
              </from>
              <to>
                <xdr:col>1</xdr:col>
                <xdr:colOff>257175</xdr:colOff>
                <xdr:row>31</xdr:row>
                <xdr:rowOff>57150</xdr:rowOff>
              </to>
            </anchor>
          </controlPr>
        </control>
      </mc:Choice>
      <mc:Fallback>
        <control shapeId="1050" r:id="rId29" name="Control 26"/>
      </mc:Fallback>
    </mc:AlternateContent>
    <mc:AlternateContent xmlns:mc="http://schemas.openxmlformats.org/markup-compatibility/2006">
      <mc:Choice Requires="x14">
        <control shapeId="1051" r:id="rId30" name="Control 27">
          <controlPr defaultSize="0" r:id="rId4">
            <anchor moveWithCells="1">
              <from>
                <xdr:col>1</xdr:col>
                <xdr:colOff>0</xdr:colOff>
                <xdr:row>31</xdr:row>
                <xdr:rowOff>0</xdr:rowOff>
              </from>
              <to>
                <xdr:col>1</xdr:col>
                <xdr:colOff>257175</xdr:colOff>
                <xdr:row>32</xdr:row>
                <xdr:rowOff>57150</xdr:rowOff>
              </to>
            </anchor>
          </controlPr>
        </control>
      </mc:Choice>
      <mc:Fallback>
        <control shapeId="1051" r:id="rId30" name="Control 27"/>
      </mc:Fallback>
    </mc:AlternateContent>
    <mc:AlternateContent xmlns:mc="http://schemas.openxmlformats.org/markup-compatibility/2006">
      <mc:Choice Requires="x14">
        <control shapeId="1052" r:id="rId31" name="Control 28">
          <controlPr defaultSize="0" r:id="rId4">
            <anchor moveWithCells="1">
              <from>
                <xdr:col>1</xdr:col>
                <xdr:colOff>0</xdr:colOff>
                <xdr:row>81</xdr:row>
                <xdr:rowOff>0</xdr:rowOff>
              </from>
              <to>
                <xdr:col>1</xdr:col>
                <xdr:colOff>257175</xdr:colOff>
                <xdr:row>82</xdr:row>
                <xdr:rowOff>57150</xdr:rowOff>
              </to>
            </anchor>
          </controlPr>
        </control>
      </mc:Choice>
      <mc:Fallback>
        <control shapeId="1052" r:id="rId31" name="Control 28"/>
      </mc:Fallback>
    </mc:AlternateContent>
    <mc:AlternateContent xmlns:mc="http://schemas.openxmlformats.org/markup-compatibility/2006">
      <mc:Choice Requires="x14">
        <control shapeId="1053" r:id="rId32" name="Control 29">
          <controlPr defaultSize="0" r:id="rId4">
            <anchor moveWithCells="1">
              <from>
                <xdr:col>1</xdr:col>
                <xdr:colOff>0</xdr:colOff>
                <xdr:row>32</xdr:row>
                <xdr:rowOff>0</xdr:rowOff>
              </from>
              <to>
                <xdr:col>1</xdr:col>
                <xdr:colOff>257175</xdr:colOff>
                <xdr:row>33</xdr:row>
                <xdr:rowOff>57150</xdr:rowOff>
              </to>
            </anchor>
          </controlPr>
        </control>
      </mc:Choice>
      <mc:Fallback>
        <control shapeId="1053" r:id="rId32" name="Control 29"/>
      </mc:Fallback>
    </mc:AlternateContent>
    <mc:AlternateContent xmlns:mc="http://schemas.openxmlformats.org/markup-compatibility/2006">
      <mc:Choice Requires="x14">
        <control shapeId="1054" r:id="rId33" name="Control 30">
          <controlPr defaultSize="0" r:id="rId4">
            <anchor moveWithCells="1">
              <from>
                <xdr:col>1</xdr:col>
                <xdr:colOff>0</xdr:colOff>
                <xdr:row>68</xdr:row>
                <xdr:rowOff>0</xdr:rowOff>
              </from>
              <to>
                <xdr:col>1</xdr:col>
                <xdr:colOff>257175</xdr:colOff>
                <xdr:row>69</xdr:row>
                <xdr:rowOff>57150</xdr:rowOff>
              </to>
            </anchor>
          </controlPr>
        </control>
      </mc:Choice>
      <mc:Fallback>
        <control shapeId="1054" r:id="rId33" name="Control 30"/>
      </mc:Fallback>
    </mc:AlternateContent>
    <mc:AlternateContent xmlns:mc="http://schemas.openxmlformats.org/markup-compatibility/2006">
      <mc:Choice Requires="x14">
        <control shapeId="1055" r:id="rId34" name="Control 31">
          <controlPr defaultSize="0" r:id="rId4">
            <anchor moveWithCells="1">
              <from>
                <xdr:col>1</xdr:col>
                <xdr:colOff>0</xdr:colOff>
                <xdr:row>82</xdr:row>
                <xdr:rowOff>0</xdr:rowOff>
              </from>
              <to>
                <xdr:col>1</xdr:col>
                <xdr:colOff>257175</xdr:colOff>
                <xdr:row>83</xdr:row>
                <xdr:rowOff>57150</xdr:rowOff>
              </to>
            </anchor>
          </controlPr>
        </control>
      </mc:Choice>
      <mc:Fallback>
        <control shapeId="1055" r:id="rId34" name="Control 31"/>
      </mc:Fallback>
    </mc:AlternateContent>
    <mc:AlternateContent xmlns:mc="http://schemas.openxmlformats.org/markup-compatibility/2006">
      <mc:Choice Requires="x14">
        <control shapeId="1056" r:id="rId35" name="Control 32">
          <controlPr defaultSize="0" r:id="rId4">
            <anchor moveWithCells="1">
              <from>
                <xdr:col>1</xdr:col>
                <xdr:colOff>0</xdr:colOff>
                <xdr:row>83</xdr:row>
                <xdr:rowOff>0</xdr:rowOff>
              </from>
              <to>
                <xdr:col>1</xdr:col>
                <xdr:colOff>257175</xdr:colOff>
                <xdr:row>84</xdr:row>
                <xdr:rowOff>57150</xdr:rowOff>
              </to>
            </anchor>
          </controlPr>
        </control>
      </mc:Choice>
      <mc:Fallback>
        <control shapeId="1056" r:id="rId35" name="Control 32"/>
      </mc:Fallback>
    </mc:AlternateContent>
    <mc:AlternateContent xmlns:mc="http://schemas.openxmlformats.org/markup-compatibility/2006">
      <mc:Choice Requires="x14">
        <control shapeId="1057" r:id="rId36" name="Control 33">
          <controlPr defaultSize="0" r:id="rId4">
            <anchor moveWithCells="1">
              <from>
                <xdr:col>1</xdr:col>
                <xdr:colOff>0</xdr:colOff>
                <xdr:row>33</xdr:row>
                <xdr:rowOff>0</xdr:rowOff>
              </from>
              <to>
                <xdr:col>1</xdr:col>
                <xdr:colOff>257175</xdr:colOff>
                <xdr:row>34</xdr:row>
                <xdr:rowOff>57150</xdr:rowOff>
              </to>
            </anchor>
          </controlPr>
        </control>
      </mc:Choice>
      <mc:Fallback>
        <control shapeId="1057" r:id="rId36" name="Control 33"/>
      </mc:Fallback>
    </mc:AlternateContent>
    <mc:AlternateContent xmlns:mc="http://schemas.openxmlformats.org/markup-compatibility/2006">
      <mc:Choice Requires="x14">
        <control shapeId="1058" r:id="rId37" name="Control 34">
          <controlPr defaultSize="0" r:id="rId4">
            <anchor moveWithCells="1">
              <from>
                <xdr:col>1</xdr:col>
                <xdr:colOff>0</xdr:colOff>
                <xdr:row>34</xdr:row>
                <xdr:rowOff>0</xdr:rowOff>
              </from>
              <to>
                <xdr:col>1</xdr:col>
                <xdr:colOff>257175</xdr:colOff>
                <xdr:row>35</xdr:row>
                <xdr:rowOff>57150</xdr:rowOff>
              </to>
            </anchor>
          </controlPr>
        </control>
      </mc:Choice>
      <mc:Fallback>
        <control shapeId="1058" r:id="rId37" name="Control 34"/>
      </mc:Fallback>
    </mc:AlternateContent>
    <mc:AlternateContent xmlns:mc="http://schemas.openxmlformats.org/markup-compatibility/2006">
      <mc:Choice Requires="x14">
        <control shapeId="1059" r:id="rId38" name="Control 35">
          <controlPr defaultSize="0" r:id="rId4">
            <anchor moveWithCells="1">
              <from>
                <xdr:col>1</xdr:col>
                <xdr:colOff>0</xdr:colOff>
                <xdr:row>35</xdr:row>
                <xdr:rowOff>0</xdr:rowOff>
              </from>
              <to>
                <xdr:col>1</xdr:col>
                <xdr:colOff>257175</xdr:colOff>
                <xdr:row>36</xdr:row>
                <xdr:rowOff>57150</xdr:rowOff>
              </to>
            </anchor>
          </controlPr>
        </control>
      </mc:Choice>
      <mc:Fallback>
        <control shapeId="1059" r:id="rId38" name="Control 35"/>
      </mc:Fallback>
    </mc:AlternateContent>
    <mc:AlternateContent xmlns:mc="http://schemas.openxmlformats.org/markup-compatibility/2006">
      <mc:Choice Requires="x14">
        <control shapeId="1060" r:id="rId39" name="Control 36">
          <controlPr defaultSize="0" r:id="rId4">
            <anchor moveWithCells="1">
              <from>
                <xdr:col>1</xdr:col>
                <xdr:colOff>0</xdr:colOff>
                <xdr:row>36</xdr:row>
                <xdr:rowOff>0</xdr:rowOff>
              </from>
              <to>
                <xdr:col>1</xdr:col>
                <xdr:colOff>257175</xdr:colOff>
                <xdr:row>37</xdr:row>
                <xdr:rowOff>57150</xdr:rowOff>
              </to>
            </anchor>
          </controlPr>
        </control>
      </mc:Choice>
      <mc:Fallback>
        <control shapeId="1060" r:id="rId39" name="Control 36"/>
      </mc:Fallback>
    </mc:AlternateContent>
    <mc:AlternateContent xmlns:mc="http://schemas.openxmlformats.org/markup-compatibility/2006">
      <mc:Choice Requires="x14">
        <control shapeId="1061" r:id="rId40" name="Control 37">
          <controlPr defaultSize="0" r:id="rId4">
            <anchor moveWithCells="1">
              <from>
                <xdr:col>1</xdr:col>
                <xdr:colOff>0</xdr:colOff>
                <xdr:row>37</xdr:row>
                <xdr:rowOff>0</xdr:rowOff>
              </from>
              <to>
                <xdr:col>1</xdr:col>
                <xdr:colOff>257175</xdr:colOff>
                <xdr:row>38</xdr:row>
                <xdr:rowOff>57150</xdr:rowOff>
              </to>
            </anchor>
          </controlPr>
        </control>
      </mc:Choice>
      <mc:Fallback>
        <control shapeId="1061" r:id="rId40" name="Control 37"/>
      </mc:Fallback>
    </mc:AlternateContent>
    <mc:AlternateContent xmlns:mc="http://schemas.openxmlformats.org/markup-compatibility/2006">
      <mc:Choice Requires="x14">
        <control shapeId="1062" r:id="rId41" name="Control 38">
          <controlPr defaultSize="0" r:id="rId4">
            <anchor moveWithCells="1">
              <from>
                <xdr:col>1</xdr:col>
                <xdr:colOff>0</xdr:colOff>
                <xdr:row>38</xdr:row>
                <xdr:rowOff>0</xdr:rowOff>
              </from>
              <to>
                <xdr:col>1</xdr:col>
                <xdr:colOff>257175</xdr:colOff>
                <xdr:row>39</xdr:row>
                <xdr:rowOff>57150</xdr:rowOff>
              </to>
            </anchor>
          </controlPr>
        </control>
      </mc:Choice>
      <mc:Fallback>
        <control shapeId="1062" r:id="rId41" name="Control 38"/>
      </mc:Fallback>
    </mc:AlternateContent>
    <mc:AlternateContent xmlns:mc="http://schemas.openxmlformats.org/markup-compatibility/2006">
      <mc:Choice Requires="x14">
        <control shapeId="1063" r:id="rId42" name="Control 39">
          <controlPr defaultSize="0" r:id="rId4">
            <anchor moveWithCells="1">
              <from>
                <xdr:col>1</xdr:col>
                <xdr:colOff>0</xdr:colOff>
                <xdr:row>39</xdr:row>
                <xdr:rowOff>0</xdr:rowOff>
              </from>
              <to>
                <xdr:col>1</xdr:col>
                <xdr:colOff>257175</xdr:colOff>
                <xdr:row>40</xdr:row>
                <xdr:rowOff>57150</xdr:rowOff>
              </to>
            </anchor>
          </controlPr>
        </control>
      </mc:Choice>
      <mc:Fallback>
        <control shapeId="1063" r:id="rId42" name="Control 39"/>
      </mc:Fallback>
    </mc:AlternateContent>
    <mc:AlternateContent xmlns:mc="http://schemas.openxmlformats.org/markup-compatibility/2006">
      <mc:Choice Requires="x14">
        <control shapeId="1064" r:id="rId43" name="Control 40">
          <controlPr defaultSize="0" r:id="rId4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1</xdr:col>
                <xdr:colOff>257175</xdr:colOff>
                <xdr:row>41</xdr:row>
                <xdr:rowOff>57150</xdr:rowOff>
              </to>
            </anchor>
          </controlPr>
        </control>
      </mc:Choice>
      <mc:Fallback>
        <control shapeId="1064" r:id="rId43" name="Control 40"/>
      </mc:Fallback>
    </mc:AlternateContent>
    <mc:AlternateContent xmlns:mc="http://schemas.openxmlformats.org/markup-compatibility/2006">
      <mc:Choice Requires="x14">
        <control shapeId="1065" r:id="rId44" name="Control 41">
          <controlPr defaultSize="0" r:id="rId4">
            <anchor moveWithCells="1">
              <from>
                <xdr:col>1</xdr:col>
                <xdr:colOff>0</xdr:colOff>
                <xdr:row>41</xdr:row>
                <xdr:rowOff>0</xdr:rowOff>
              </from>
              <to>
                <xdr:col>1</xdr:col>
                <xdr:colOff>257175</xdr:colOff>
                <xdr:row>42</xdr:row>
                <xdr:rowOff>57150</xdr:rowOff>
              </to>
            </anchor>
          </controlPr>
        </control>
      </mc:Choice>
      <mc:Fallback>
        <control shapeId="1065" r:id="rId44" name="Control 41"/>
      </mc:Fallback>
    </mc:AlternateContent>
    <mc:AlternateContent xmlns:mc="http://schemas.openxmlformats.org/markup-compatibility/2006">
      <mc:Choice Requires="x14">
        <control shapeId="1066" r:id="rId45" name="Control 42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57150</xdr:rowOff>
              </to>
            </anchor>
          </controlPr>
        </control>
      </mc:Choice>
      <mc:Fallback>
        <control shapeId="1066" r:id="rId45" name="Control 42"/>
      </mc:Fallback>
    </mc:AlternateContent>
    <mc:AlternateContent xmlns:mc="http://schemas.openxmlformats.org/markup-compatibility/2006">
      <mc:Choice Requires="x14">
        <control shapeId="1067" r:id="rId46" name="Control 43">
          <controlPr defaultSize="0" r:id="rId4">
            <anchor moveWithCells="1">
              <from>
                <xdr:col>1</xdr:col>
                <xdr:colOff>0</xdr:colOff>
                <xdr:row>44</xdr:row>
                <xdr:rowOff>0</xdr:rowOff>
              </from>
              <to>
                <xdr:col>1</xdr:col>
                <xdr:colOff>257175</xdr:colOff>
                <xdr:row>45</xdr:row>
                <xdr:rowOff>57150</xdr:rowOff>
              </to>
            </anchor>
          </controlPr>
        </control>
      </mc:Choice>
      <mc:Fallback>
        <control shapeId="1067" r:id="rId46" name="Control 43"/>
      </mc:Fallback>
    </mc:AlternateContent>
    <mc:AlternateContent xmlns:mc="http://schemas.openxmlformats.org/markup-compatibility/2006">
      <mc:Choice Requires="x14">
        <control shapeId="1068" r:id="rId47" name="Control 44">
          <controlPr defaultSize="0" r:id="rId4">
            <anchor moveWithCells="1">
              <from>
                <xdr:col>1</xdr:col>
                <xdr:colOff>0</xdr:colOff>
                <xdr:row>45</xdr:row>
                <xdr:rowOff>0</xdr:rowOff>
              </from>
              <to>
                <xdr:col>1</xdr:col>
                <xdr:colOff>257175</xdr:colOff>
                <xdr:row>46</xdr:row>
                <xdr:rowOff>57150</xdr:rowOff>
              </to>
            </anchor>
          </controlPr>
        </control>
      </mc:Choice>
      <mc:Fallback>
        <control shapeId="1068" r:id="rId47" name="Control 44"/>
      </mc:Fallback>
    </mc:AlternateContent>
    <mc:AlternateContent xmlns:mc="http://schemas.openxmlformats.org/markup-compatibility/2006">
      <mc:Choice Requires="x14">
        <control shapeId="1069" r:id="rId48" name="Control 45">
          <controlPr defaultSize="0" r:id="rId4">
            <anchor moveWithCells="1">
              <from>
                <xdr:col>1</xdr:col>
                <xdr:colOff>0</xdr:colOff>
                <xdr:row>69</xdr:row>
                <xdr:rowOff>0</xdr:rowOff>
              </from>
              <to>
                <xdr:col>1</xdr:col>
                <xdr:colOff>257175</xdr:colOff>
                <xdr:row>70</xdr:row>
                <xdr:rowOff>57150</xdr:rowOff>
              </to>
            </anchor>
          </controlPr>
        </control>
      </mc:Choice>
      <mc:Fallback>
        <control shapeId="1069" r:id="rId48" name="Control 45"/>
      </mc:Fallback>
    </mc:AlternateContent>
    <mc:AlternateContent xmlns:mc="http://schemas.openxmlformats.org/markup-compatibility/2006">
      <mc:Choice Requires="x14">
        <control shapeId="1070" r:id="rId49" name="Control 46">
          <controlPr defaultSize="0" r:id="rId4">
            <anchor moveWithCells="1">
              <from>
                <xdr:col>1</xdr:col>
                <xdr:colOff>0</xdr:colOff>
                <xdr:row>46</xdr:row>
                <xdr:rowOff>0</xdr:rowOff>
              </from>
              <to>
                <xdr:col>1</xdr:col>
                <xdr:colOff>257175</xdr:colOff>
                <xdr:row>47</xdr:row>
                <xdr:rowOff>57150</xdr:rowOff>
              </to>
            </anchor>
          </controlPr>
        </control>
      </mc:Choice>
      <mc:Fallback>
        <control shapeId="1070" r:id="rId49" name="Control 46"/>
      </mc:Fallback>
    </mc:AlternateContent>
    <mc:AlternateContent xmlns:mc="http://schemas.openxmlformats.org/markup-compatibility/2006">
      <mc:Choice Requires="x14">
        <control shapeId="1071" r:id="rId50" name="Control 47">
          <controlPr defaultSize="0" r:id="rId4">
            <anchor moveWithCells="1">
              <from>
                <xdr:col>1</xdr:col>
                <xdr:colOff>0</xdr:colOff>
                <xdr:row>47</xdr:row>
                <xdr:rowOff>0</xdr:rowOff>
              </from>
              <to>
                <xdr:col>1</xdr:col>
                <xdr:colOff>257175</xdr:colOff>
                <xdr:row>48</xdr:row>
                <xdr:rowOff>57150</xdr:rowOff>
              </to>
            </anchor>
          </controlPr>
        </control>
      </mc:Choice>
      <mc:Fallback>
        <control shapeId="1071" r:id="rId50" name="Control 47"/>
      </mc:Fallback>
    </mc:AlternateContent>
    <mc:AlternateContent xmlns:mc="http://schemas.openxmlformats.org/markup-compatibility/2006">
      <mc:Choice Requires="x14">
        <control shapeId="1072" r:id="rId51" name="Control 48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57150</xdr:rowOff>
              </to>
            </anchor>
          </controlPr>
        </control>
      </mc:Choice>
      <mc:Fallback>
        <control shapeId="1072" r:id="rId51" name="Control 48"/>
      </mc:Fallback>
    </mc:AlternateContent>
    <mc:AlternateContent xmlns:mc="http://schemas.openxmlformats.org/markup-compatibility/2006">
      <mc:Choice Requires="x14">
        <control shapeId="1073" r:id="rId52" name="Control 49">
          <controlPr defaultSize="0" r:id="rId4">
            <anchor moveWithCells="1">
              <from>
                <xdr:col>1</xdr:col>
                <xdr:colOff>0</xdr:colOff>
                <xdr:row>49</xdr:row>
                <xdr:rowOff>0</xdr:rowOff>
              </from>
              <to>
                <xdr:col>1</xdr:col>
                <xdr:colOff>257175</xdr:colOff>
                <xdr:row>50</xdr:row>
                <xdr:rowOff>57150</xdr:rowOff>
              </to>
            </anchor>
          </controlPr>
        </control>
      </mc:Choice>
      <mc:Fallback>
        <control shapeId="1073" r:id="rId52" name="Control 49"/>
      </mc:Fallback>
    </mc:AlternateContent>
    <mc:AlternateContent xmlns:mc="http://schemas.openxmlformats.org/markup-compatibility/2006">
      <mc:Choice Requires="x14">
        <control shapeId="1074" r:id="rId53" name="Control 50">
          <controlPr defaultSize="0" r:id="rId4">
            <anchor moveWithCells="1">
              <from>
                <xdr:col>1</xdr:col>
                <xdr:colOff>0</xdr:colOff>
                <xdr:row>50</xdr:row>
                <xdr:rowOff>0</xdr:rowOff>
              </from>
              <to>
                <xdr:col>1</xdr:col>
                <xdr:colOff>257175</xdr:colOff>
                <xdr:row>51</xdr:row>
                <xdr:rowOff>57150</xdr:rowOff>
              </to>
            </anchor>
          </controlPr>
        </control>
      </mc:Choice>
      <mc:Fallback>
        <control shapeId="1074" r:id="rId53" name="Control 50"/>
      </mc:Fallback>
    </mc:AlternateContent>
    <mc:AlternateContent xmlns:mc="http://schemas.openxmlformats.org/markup-compatibility/2006">
      <mc:Choice Requires="x14">
        <control shapeId="1075" r:id="rId54" name="Control 51">
          <controlPr defaultSize="0" r:id="rId4">
            <anchor moveWithCells="1">
              <from>
                <xdr:col>1</xdr:col>
                <xdr:colOff>0</xdr:colOff>
                <xdr:row>84</xdr:row>
                <xdr:rowOff>0</xdr:rowOff>
              </from>
              <to>
                <xdr:col>1</xdr:col>
                <xdr:colOff>257175</xdr:colOff>
                <xdr:row>85</xdr:row>
                <xdr:rowOff>57150</xdr:rowOff>
              </to>
            </anchor>
          </controlPr>
        </control>
      </mc:Choice>
      <mc:Fallback>
        <control shapeId="1075" r:id="rId54" name="Control 51"/>
      </mc:Fallback>
    </mc:AlternateContent>
    <mc:AlternateContent xmlns:mc="http://schemas.openxmlformats.org/markup-compatibility/2006">
      <mc:Choice Requires="x14">
        <control shapeId="1076" r:id="rId55" name="Control 52">
          <controlPr defaultSize="0" r:id="rId4">
            <anchor moveWithCells="1">
              <from>
                <xdr:col>1</xdr:col>
                <xdr:colOff>0</xdr:colOff>
                <xdr:row>51</xdr:row>
                <xdr:rowOff>0</xdr:rowOff>
              </from>
              <to>
                <xdr:col>1</xdr:col>
                <xdr:colOff>257175</xdr:colOff>
                <xdr:row>52</xdr:row>
                <xdr:rowOff>57150</xdr:rowOff>
              </to>
            </anchor>
          </controlPr>
        </control>
      </mc:Choice>
      <mc:Fallback>
        <control shapeId="1076" r:id="rId55" name="Control 52"/>
      </mc:Fallback>
    </mc:AlternateContent>
    <mc:AlternateContent xmlns:mc="http://schemas.openxmlformats.org/markup-compatibility/2006">
      <mc:Choice Requires="x14">
        <control shapeId="1077" r:id="rId56" name="Control 53">
          <controlPr defaultSize="0" r:id="rId4">
            <anchor moveWithCells="1">
              <from>
                <xdr:col>1</xdr:col>
                <xdr:colOff>0</xdr:colOff>
                <xdr:row>52</xdr:row>
                <xdr:rowOff>0</xdr:rowOff>
              </from>
              <to>
                <xdr:col>1</xdr:col>
                <xdr:colOff>257175</xdr:colOff>
                <xdr:row>53</xdr:row>
                <xdr:rowOff>57150</xdr:rowOff>
              </to>
            </anchor>
          </controlPr>
        </control>
      </mc:Choice>
      <mc:Fallback>
        <control shapeId="1077" r:id="rId56" name="Control 53"/>
      </mc:Fallback>
    </mc:AlternateContent>
    <mc:AlternateContent xmlns:mc="http://schemas.openxmlformats.org/markup-compatibility/2006">
      <mc:Choice Requires="x14">
        <control shapeId="1078" r:id="rId57" name="Control 54">
          <controlPr defaultSize="0" r:id="rId4">
            <anchor moveWithCells="1">
              <from>
                <xdr:col>1</xdr:col>
                <xdr:colOff>0</xdr:colOff>
                <xdr:row>53</xdr:row>
                <xdr:rowOff>0</xdr:rowOff>
              </from>
              <to>
                <xdr:col>1</xdr:col>
                <xdr:colOff>257175</xdr:colOff>
                <xdr:row>54</xdr:row>
                <xdr:rowOff>57150</xdr:rowOff>
              </to>
            </anchor>
          </controlPr>
        </control>
      </mc:Choice>
      <mc:Fallback>
        <control shapeId="1078" r:id="rId57" name="Control 54"/>
      </mc:Fallback>
    </mc:AlternateContent>
    <mc:AlternateContent xmlns:mc="http://schemas.openxmlformats.org/markup-compatibility/2006">
      <mc:Choice Requires="x14">
        <control shapeId="1079" r:id="rId58" name="Control 55">
          <controlPr defaultSize="0" r:id="rId4">
            <anchor moveWithCells="1">
              <from>
                <xdr:col>1</xdr:col>
                <xdr:colOff>0</xdr:colOff>
                <xdr:row>54</xdr:row>
                <xdr:rowOff>0</xdr:rowOff>
              </from>
              <to>
                <xdr:col>1</xdr:col>
                <xdr:colOff>257175</xdr:colOff>
                <xdr:row>55</xdr:row>
                <xdr:rowOff>57150</xdr:rowOff>
              </to>
            </anchor>
          </controlPr>
        </control>
      </mc:Choice>
      <mc:Fallback>
        <control shapeId="1079" r:id="rId58" name="Control 55"/>
      </mc:Fallback>
    </mc:AlternateContent>
    <mc:AlternateContent xmlns:mc="http://schemas.openxmlformats.org/markup-compatibility/2006">
      <mc:Choice Requires="x14">
        <control shapeId="1080" r:id="rId59" name="Control 56">
          <controlPr defaultSize="0" r:id="rId4">
            <anchor moveWithCells="1">
              <from>
                <xdr:col>1</xdr:col>
                <xdr:colOff>0</xdr:colOff>
                <xdr:row>55</xdr:row>
                <xdr:rowOff>0</xdr:rowOff>
              </from>
              <to>
                <xdr:col>1</xdr:col>
                <xdr:colOff>257175</xdr:colOff>
                <xdr:row>56</xdr:row>
                <xdr:rowOff>57150</xdr:rowOff>
              </to>
            </anchor>
          </controlPr>
        </control>
      </mc:Choice>
      <mc:Fallback>
        <control shapeId="1080" r:id="rId59" name="Control 56"/>
      </mc:Fallback>
    </mc:AlternateContent>
    <mc:AlternateContent xmlns:mc="http://schemas.openxmlformats.org/markup-compatibility/2006">
      <mc:Choice Requires="x14">
        <control shapeId="1081" r:id="rId60" name="Control 57">
          <controlPr defaultSize="0" r:id="rId4">
            <anchor moveWithCells="1">
              <from>
                <xdr:col>1</xdr:col>
                <xdr:colOff>0</xdr:colOff>
                <xdr:row>56</xdr:row>
                <xdr:rowOff>0</xdr:rowOff>
              </from>
              <to>
                <xdr:col>1</xdr:col>
                <xdr:colOff>257175</xdr:colOff>
                <xdr:row>57</xdr:row>
                <xdr:rowOff>57150</xdr:rowOff>
              </to>
            </anchor>
          </controlPr>
        </control>
      </mc:Choice>
      <mc:Fallback>
        <control shapeId="1081" r:id="rId60" name="Control 57"/>
      </mc:Fallback>
    </mc:AlternateContent>
    <mc:AlternateContent xmlns:mc="http://schemas.openxmlformats.org/markup-compatibility/2006">
      <mc:Choice Requires="x14">
        <control shapeId="1082" r:id="rId61" name="Control 58">
          <controlPr defaultSize="0" r:id="rId4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257175</xdr:colOff>
                <xdr:row>6</xdr:row>
                <xdr:rowOff>57150</xdr:rowOff>
              </to>
            </anchor>
          </controlPr>
        </control>
      </mc:Choice>
      <mc:Fallback>
        <control shapeId="1082" r:id="rId61" name="Control 58"/>
      </mc:Fallback>
    </mc:AlternateContent>
    <mc:AlternateContent xmlns:mc="http://schemas.openxmlformats.org/markup-compatibility/2006">
      <mc:Choice Requires="x14">
        <control shapeId="1083" r:id="rId62" name="Control 59">
          <controlPr defaultSize="0" r:id="rId4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257175</xdr:colOff>
                <xdr:row>7</xdr:row>
                <xdr:rowOff>57150</xdr:rowOff>
              </to>
            </anchor>
          </controlPr>
        </control>
      </mc:Choice>
      <mc:Fallback>
        <control shapeId="1083" r:id="rId62" name="Control 59"/>
      </mc:Fallback>
    </mc:AlternateContent>
    <mc:AlternateContent xmlns:mc="http://schemas.openxmlformats.org/markup-compatibility/2006">
      <mc:Choice Requires="x14">
        <control shapeId="1084" r:id="rId63" name="Control 60">
          <controlPr defaultSize="0" r:id="rId4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257175</xdr:colOff>
                <xdr:row>8</xdr:row>
                <xdr:rowOff>57150</xdr:rowOff>
              </to>
            </anchor>
          </controlPr>
        </control>
      </mc:Choice>
      <mc:Fallback>
        <control shapeId="1084" r:id="rId63" name="Control 60"/>
      </mc:Fallback>
    </mc:AlternateContent>
    <mc:AlternateContent xmlns:mc="http://schemas.openxmlformats.org/markup-compatibility/2006">
      <mc:Choice Requires="x14">
        <control shapeId="1085" r:id="rId64" name="Control 61">
          <controlPr defaultSize="0" r:id="rId4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257175</xdr:colOff>
                <xdr:row>9</xdr:row>
                <xdr:rowOff>57150</xdr:rowOff>
              </to>
            </anchor>
          </controlPr>
        </control>
      </mc:Choice>
      <mc:Fallback>
        <control shapeId="1085" r:id="rId64" name="Control 61"/>
      </mc:Fallback>
    </mc:AlternateContent>
    <mc:AlternateContent xmlns:mc="http://schemas.openxmlformats.org/markup-compatibility/2006">
      <mc:Choice Requires="x14">
        <control shapeId="1086" r:id="rId65" name="Control 62">
          <controlPr defaultSize="0" r:id="rId4">
            <anchor moveWithCells="1">
              <from>
                <xdr:col>1</xdr:col>
                <xdr:colOff>0</xdr:colOff>
                <xdr:row>9</xdr:row>
                <xdr:rowOff>0</xdr:rowOff>
              </from>
              <to>
                <xdr:col>1</xdr:col>
                <xdr:colOff>257175</xdr:colOff>
                <xdr:row>10</xdr:row>
                <xdr:rowOff>57150</xdr:rowOff>
              </to>
            </anchor>
          </controlPr>
        </control>
      </mc:Choice>
      <mc:Fallback>
        <control shapeId="1086" r:id="rId65" name="Control 62"/>
      </mc:Fallback>
    </mc:AlternateContent>
    <mc:AlternateContent xmlns:mc="http://schemas.openxmlformats.org/markup-compatibility/2006">
      <mc:Choice Requires="x14">
        <control shapeId="1087" r:id="rId66" name="Control 63">
          <controlPr defaultSize="0" r:id="rId4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1</xdr:col>
                <xdr:colOff>257175</xdr:colOff>
                <xdr:row>11</xdr:row>
                <xdr:rowOff>57150</xdr:rowOff>
              </to>
            </anchor>
          </controlPr>
        </control>
      </mc:Choice>
      <mc:Fallback>
        <control shapeId="1087" r:id="rId66" name="Control 63"/>
      </mc:Fallback>
    </mc:AlternateContent>
    <mc:AlternateContent xmlns:mc="http://schemas.openxmlformats.org/markup-compatibility/2006">
      <mc:Choice Requires="x14">
        <control shapeId="1088" r:id="rId67" name="Control 64">
          <controlPr defaultSize="0" r:id="rId4">
            <anchor moveWithCells="1">
              <from>
                <xdr:col>1</xdr:col>
                <xdr:colOff>0</xdr:colOff>
                <xdr:row>74</xdr:row>
                <xdr:rowOff>0</xdr:rowOff>
              </from>
              <to>
                <xdr:col>1</xdr:col>
                <xdr:colOff>257175</xdr:colOff>
                <xdr:row>75</xdr:row>
                <xdr:rowOff>57150</xdr:rowOff>
              </to>
            </anchor>
          </controlPr>
        </control>
      </mc:Choice>
      <mc:Fallback>
        <control shapeId="1088" r:id="rId67" name="Control 64"/>
      </mc:Fallback>
    </mc:AlternateContent>
    <mc:AlternateContent xmlns:mc="http://schemas.openxmlformats.org/markup-compatibility/2006">
      <mc:Choice Requires="x14">
        <control shapeId="1089" r:id="rId68" name="Control 65">
          <controlPr defaultSize="0" r:id="rId4">
            <anchor moveWithCells="1">
              <from>
                <xdr:col>1</xdr:col>
                <xdr:colOff>0</xdr:colOff>
                <xdr:row>75</xdr:row>
                <xdr:rowOff>0</xdr:rowOff>
              </from>
              <to>
                <xdr:col>1</xdr:col>
                <xdr:colOff>257175</xdr:colOff>
                <xdr:row>76</xdr:row>
                <xdr:rowOff>57150</xdr:rowOff>
              </to>
            </anchor>
          </controlPr>
        </control>
      </mc:Choice>
      <mc:Fallback>
        <control shapeId="1089" r:id="rId68" name="Control 65"/>
      </mc:Fallback>
    </mc:AlternateContent>
    <mc:AlternateContent xmlns:mc="http://schemas.openxmlformats.org/markup-compatibility/2006">
      <mc:Choice Requires="x14">
        <control shapeId="1090" r:id="rId69" name="Control 66">
          <controlPr defaultSize="0" r:id="rId4">
            <anchor moveWithCells="1">
              <from>
                <xdr:col>1</xdr:col>
                <xdr:colOff>0</xdr:colOff>
                <xdr:row>57</xdr:row>
                <xdr:rowOff>0</xdr:rowOff>
              </from>
              <to>
                <xdr:col>1</xdr:col>
                <xdr:colOff>257175</xdr:colOff>
                <xdr:row>58</xdr:row>
                <xdr:rowOff>57150</xdr:rowOff>
              </to>
            </anchor>
          </controlPr>
        </control>
      </mc:Choice>
      <mc:Fallback>
        <control shapeId="1090" r:id="rId69" name="Control 66"/>
      </mc:Fallback>
    </mc:AlternateContent>
    <mc:AlternateContent xmlns:mc="http://schemas.openxmlformats.org/markup-compatibility/2006">
      <mc:Choice Requires="x14">
        <control shapeId="1091" r:id="rId70" name="Control 67">
          <controlPr defaultSize="0" r:id="rId4">
            <anchor moveWithCells="1">
              <from>
                <xdr:col>1</xdr:col>
                <xdr:colOff>0</xdr:colOff>
                <xdr:row>58</xdr:row>
                <xdr:rowOff>0</xdr:rowOff>
              </from>
              <to>
                <xdr:col>1</xdr:col>
                <xdr:colOff>257175</xdr:colOff>
                <xdr:row>59</xdr:row>
                <xdr:rowOff>57150</xdr:rowOff>
              </to>
            </anchor>
          </controlPr>
        </control>
      </mc:Choice>
      <mc:Fallback>
        <control shapeId="1091" r:id="rId70" name="Control 67"/>
      </mc:Fallback>
    </mc:AlternateContent>
    <mc:AlternateContent xmlns:mc="http://schemas.openxmlformats.org/markup-compatibility/2006">
      <mc:Choice Requires="x14">
        <control shapeId="1092" r:id="rId71" name="Control 68">
          <controlPr defaultSize="0" r:id="rId4">
            <anchor moveWithCells="1">
              <from>
                <xdr:col>1</xdr:col>
                <xdr:colOff>0</xdr:colOff>
                <xdr:row>59</xdr:row>
                <xdr:rowOff>0</xdr:rowOff>
              </from>
              <to>
                <xdr:col>1</xdr:col>
                <xdr:colOff>257175</xdr:colOff>
                <xdr:row>60</xdr:row>
                <xdr:rowOff>57150</xdr:rowOff>
              </to>
            </anchor>
          </controlPr>
        </control>
      </mc:Choice>
      <mc:Fallback>
        <control shapeId="1092" r:id="rId71" name="Control 68"/>
      </mc:Fallback>
    </mc:AlternateContent>
    <mc:AlternateContent xmlns:mc="http://schemas.openxmlformats.org/markup-compatibility/2006">
      <mc:Choice Requires="x14">
        <control shapeId="1093" r:id="rId72" name="Control 69">
          <controlPr defaultSize="0" r:id="rId4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1</xdr:col>
                <xdr:colOff>257175</xdr:colOff>
                <xdr:row>12</xdr:row>
                <xdr:rowOff>57150</xdr:rowOff>
              </to>
            </anchor>
          </controlPr>
        </control>
      </mc:Choice>
      <mc:Fallback>
        <control shapeId="1093" r:id="rId72" name="Control 69"/>
      </mc:Fallback>
    </mc:AlternateContent>
    <mc:AlternateContent xmlns:mc="http://schemas.openxmlformats.org/markup-compatibility/2006">
      <mc:Choice Requires="x14">
        <control shapeId="1094" r:id="rId73" name="Control 70">
          <controlPr defaultSize="0" r:id="rId4">
            <anchor moveWithCells="1">
              <from>
                <xdr:col>1</xdr:col>
                <xdr:colOff>0</xdr:colOff>
                <xdr:row>87</xdr:row>
                <xdr:rowOff>0</xdr:rowOff>
              </from>
              <to>
                <xdr:col>1</xdr:col>
                <xdr:colOff>257175</xdr:colOff>
                <xdr:row>88</xdr:row>
                <xdr:rowOff>57150</xdr:rowOff>
              </to>
            </anchor>
          </controlPr>
        </control>
      </mc:Choice>
      <mc:Fallback>
        <control shapeId="1094" r:id="rId73" name="Control 70"/>
      </mc:Fallback>
    </mc:AlternateContent>
    <mc:AlternateContent xmlns:mc="http://schemas.openxmlformats.org/markup-compatibility/2006">
      <mc:Choice Requires="x14">
        <control shapeId="1095" r:id="rId74" name="Control 71">
          <controlPr defaultSize="0" r:id="rId4">
            <anchor moveWithCells="1">
              <from>
                <xdr:col>1</xdr:col>
                <xdr:colOff>0</xdr:colOff>
                <xdr:row>85</xdr:row>
                <xdr:rowOff>0</xdr:rowOff>
              </from>
              <to>
                <xdr:col>1</xdr:col>
                <xdr:colOff>257175</xdr:colOff>
                <xdr:row>86</xdr:row>
                <xdr:rowOff>57150</xdr:rowOff>
              </to>
            </anchor>
          </controlPr>
        </control>
      </mc:Choice>
      <mc:Fallback>
        <control shapeId="1095" r:id="rId74" name="Control 71"/>
      </mc:Fallback>
    </mc:AlternateContent>
    <mc:AlternateContent xmlns:mc="http://schemas.openxmlformats.org/markup-compatibility/2006">
      <mc:Choice Requires="x14">
        <control shapeId="1096" r:id="rId75" name="Control 72">
          <controlPr defaultSize="0" r:id="rId4">
            <anchor moveWithCells="1">
              <from>
                <xdr:col>1</xdr:col>
                <xdr:colOff>0</xdr:colOff>
                <xdr:row>88</xdr:row>
                <xdr:rowOff>0</xdr:rowOff>
              </from>
              <to>
                <xdr:col>1</xdr:col>
                <xdr:colOff>257175</xdr:colOff>
                <xdr:row>89</xdr:row>
                <xdr:rowOff>57150</xdr:rowOff>
              </to>
            </anchor>
          </controlPr>
        </control>
      </mc:Choice>
      <mc:Fallback>
        <control shapeId="1096" r:id="rId75" name="Control 72"/>
      </mc:Fallback>
    </mc:AlternateContent>
    <mc:AlternateContent xmlns:mc="http://schemas.openxmlformats.org/markup-compatibility/2006">
      <mc:Choice Requires="x14">
        <control shapeId="1097" r:id="rId76" name="Control 73">
          <controlPr defaultSize="0" r:id="rId4">
            <anchor moveWithCells="1">
              <from>
                <xdr:col>1</xdr:col>
                <xdr:colOff>0</xdr:colOff>
                <xdr:row>70</xdr:row>
                <xdr:rowOff>0</xdr:rowOff>
              </from>
              <to>
                <xdr:col>1</xdr:col>
                <xdr:colOff>257175</xdr:colOff>
                <xdr:row>71</xdr:row>
                <xdr:rowOff>57150</xdr:rowOff>
              </to>
            </anchor>
          </controlPr>
        </control>
      </mc:Choice>
      <mc:Fallback>
        <control shapeId="1097" r:id="rId76" name="Control 73"/>
      </mc:Fallback>
    </mc:AlternateContent>
    <mc:AlternateContent xmlns:mc="http://schemas.openxmlformats.org/markup-compatibility/2006">
      <mc:Choice Requires="x14">
        <control shapeId="1098" r:id="rId77" name="Control 74">
          <controlPr defaultSize="0" r:id="rId4">
            <anchor moveWithCells="1">
              <from>
                <xdr:col>1</xdr:col>
                <xdr:colOff>0</xdr:colOff>
                <xdr:row>60</xdr:row>
                <xdr:rowOff>0</xdr:rowOff>
              </from>
              <to>
                <xdr:col>1</xdr:col>
                <xdr:colOff>257175</xdr:colOff>
                <xdr:row>61</xdr:row>
                <xdr:rowOff>57150</xdr:rowOff>
              </to>
            </anchor>
          </controlPr>
        </control>
      </mc:Choice>
      <mc:Fallback>
        <control shapeId="1098" r:id="rId77" name="Control 74"/>
      </mc:Fallback>
    </mc:AlternateContent>
    <mc:AlternateContent xmlns:mc="http://schemas.openxmlformats.org/markup-compatibility/2006">
      <mc:Choice Requires="x14">
        <control shapeId="1099" r:id="rId78" name="Control 75">
          <controlPr defaultSize="0" r:id="rId4">
            <anchor moveWithCells="1">
              <from>
                <xdr:col>1</xdr:col>
                <xdr:colOff>0</xdr:colOff>
                <xdr:row>61</xdr:row>
                <xdr:rowOff>0</xdr:rowOff>
              </from>
              <to>
                <xdr:col>1</xdr:col>
                <xdr:colOff>257175</xdr:colOff>
                <xdr:row>62</xdr:row>
                <xdr:rowOff>57150</xdr:rowOff>
              </to>
            </anchor>
          </controlPr>
        </control>
      </mc:Choice>
      <mc:Fallback>
        <control shapeId="1099" r:id="rId78" name="Control 75"/>
      </mc:Fallback>
    </mc:AlternateContent>
    <mc:AlternateContent xmlns:mc="http://schemas.openxmlformats.org/markup-compatibility/2006">
      <mc:Choice Requires="x14">
        <control shapeId="1100" r:id="rId79" name="Control 76">
          <controlPr defaultSize="0" r:id="rId4">
            <anchor moveWithCells="1">
              <from>
                <xdr:col>1</xdr:col>
                <xdr:colOff>0</xdr:colOff>
                <xdr:row>62</xdr:row>
                <xdr:rowOff>0</xdr:rowOff>
              </from>
              <to>
                <xdr:col>1</xdr:col>
                <xdr:colOff>257175</xdr:colOff>
                <xdr:row>63</xdr:row>
                <xdr:rowOff>57150</xdr:rowOff>
              </to>
            </anchor>
          </controlPr>
        </control>
      </mc:Choice>
      <mc:Fallback>
        <control shapeId="1100" r:id="rId79" name="Control 76"/>
      </mc:Fallback>
    </mc:AlternateContent>
    <mc:AlternateContent xmlns:mc="http://schemas.openxmlformats.org/markup-compatibility/2006">
      <mc:Choice Requires="x14">
        <control shapeId="1101" r:id="rId80" name="Control 77">
          <controlPr defaultSize="0" r:id="rId4">
            <anchor moveWithCells="1">
              <from>
                <xdr:col>1</xdr:col>
                <xdr:colOff>0</xdr:colOff>
                <xdr:row>71</xdr:row>
                <xdr:rowOff>0</xdr:rowOff>
              </from>
              <to>
                <xdr:col>1</xdr:col>
                <xdr:colOff>257175</xdr:colOff>
                <xdr:row>72</xdr:row>
                <xdr:rowOff>57150</xdr:rowOff>
              </to>
            </anchor>
          </controlPr>
        </control>
      </mc:Choice>
      <mc:Fallback>
        <control shapeId="1101" r:id="rId80" name="Control 77"/>
      </mc:Fallback>
    </mc:AlternateContent>
    <mc:AlternateContent xmlns:mc="http://schemas.openxmlformats.org/markup-compatibility/2006">
      <mc:Choice Requires="x14">
        <control shapeId="1102" r:id="rId81" name="Control 78">
          <controlPr defaultSize="0" r:id="rId4">
            <anchor moveWithCells="1">
              <from>
                <xdr:col>1</xdr:col>
                <xdr:colOff>0</xdr:colOff>
                <xdr:row>86</xdr:row>
                <xdr:rowOff>0</xdr:rowOff>
              </from>
              <to>
                <xdr:col>1</xdr:col>
                <xdr:colOff>257175</xdr:colOff>
                <xdr:row>87</xdr:row>
                <xdr:rowOff>57150</xdr:rowOff>
              </to>
            </anchor>
          </controlPr>
        </control>
      </mc:Choice>
      <mc:Fallback>
        <control shapeId="1102" r:id="rId81" name="Control 78"/>
      </mc:Fallback>
    </mc:AlternateContent>
    <mc:AlternateContent xmlns:mc="http://schemas.openxmlformats.org/markup-compatibility/2006">
      <mc:Choice Requires="x14">
        <control shapeId="1103" r:id="rId82" name="Control 79">
          <controlPr defaultSize="0" r:id="rId4">
            <anchor moveWithCells="1">
              <from>
                <xdr:col>1</xdr:col>
                <xdr:colOff>0</xdr:colOff>
                <xdr:row>76</xdr:row>
                <xdr:rowOff>0</xdr:rowOff>
              </from>
              <to>
                <xdr:col>1</xdr:col>
                <xdr:colOff>257175</xdr:colOff>
                <xdr:row>77</xdr:row>
                <xdr:rowOff>57150</xdr:rowOff>
              </to>
            </anchor>
          </controlPr>
        </control>
      </mc:Choice>
      <mc:Fallback>
        <control shapeId="1103" r:id="rId82" name="Control 79"/>
      </mc:Fallback>
    </mc:AlternateContent>
    <mc:AlternateContent xmlns:mc="http://schemas.openxmlformats.org/markup-compatibility/2006">
      <mc:Choice Requires="x14">
        <control shapeId="1104" r:id="rId83" name="Control 80">
          <controlPr defaultSize="0" r:id="rId4">
            <anchor moveWithCells="1">
              <from>
                <xdr:col>1</xdr:col>
                <xdr:colOff>0</xdr:colOff>
                <xdr:row>77</xdr:row>
                <xdr:rowOff>0</xdr:rowOff>
              </from>
              <to>
                <xdr:col>1</xdr:col>
                <xdr:colOff>257175</xdr:colOff>
                <xdr:row>78</xdr:row>
                <xdr:rowOff>57150</xdr:rowOff>
              </to>
            </anchor>
          </controlPr>
        </control>
      </mc:Choice>
      <mc:Fallback>
        <control shapeId="1104" r:id="rId83" name="Control 80"/>
      </mc:Fallback>
    </mc:AlternateContent>
    <mc:AlternateContent xmlns:mc="http://schemas.openxmlformats.org/markup-compatibility/2006">
      <mc:Choice Requires="x14">
        <control shapeId="1105" r:id="rId84" name="Control 81">
          <controlPr defaultSize="0" r:id="rId4">
            <anchor moveWithCells="1">
              <from>
                <xdr:col>1</xdr:col>
                <xdr:colOff>0</xdr:colOff>
                <xdr:row>63</xdr:row>
                <xdr:rowOff>0</xdr:rowOff>
              </from>
              <to>
                <xdr:col>1</xdr:col>
                <xdr:colOff>257175</xdr:colOff>
                <xdr:row>64</xdr:row>
                <xdr:rowOff>57150</xdr:rowOff>
              </to>
            </anchor>
          </controlPr>
        </control>
      </mc:Choice>
      <mc:Fallback>
        <control shapeId="1105" r:id="rId84" name="Control 81"/>
      </mc:Fallback>
    </mc:AlternateContent>
    <mc:AlternateContent xmlns:mc="http://schemas.openxmlformats.org/markup-compatibility/2006">
      <mc:Choice Requires="x14">
        <control shapeId="1106" r:id="rId85" name="Control 82">
          <controlPr defaultSize="0" r:id="rId4">
            <anchor moveWithCells="1">
              <from>
                <xdr:col>1</xdr:col>
                <xdr:colOff>0</xdr:colOff>
                <xdr:row>64</xdr:row>
                <xdr:rowOff>0</xdr:rowOff>
              </from>
              <to>
                <xdr:col>1</xdr:col>
                <xdr:colOff>257175</xdr:colOff>
                <xdr:row>65</xdr:row>
                <xdr:rowOff>57150</xdr:rowOff>
              </to>
            </anchor>
          </controlPr>
        </control>
      </mc:Choice>
      <mc:Fallback>
        <control shapeId="1106" r:id="rId85" name="Control 82"/>
      </mc:Fallback>
    </mc:AlternateContent>
    <mc:AlternateContent xmlns:mc="http://schemas.openxmlformats.org/markup-compatibility/2006">
      <mc:Choice Requires="x14">
        <control shapeId="1107" r:id="rId86" name="Control 83">
          <controlPr defaultSize="0" r:id="rId4">
            <anchor moveWithCells="1">
              <from>
                <xdr:col>1</xdr:col>
                <xdr:colOff>0</xdr:colOff>
                <xdr:row>65</xdr:row>
                <xdr:rowOff>0</xdr:rowOff>
              </from>
              <to>
                <xdr:col>1</xdr:col>
                <xdr:colOff>257175</xdr:colOff>
                <xdr:row>66</xdr:row>
                <xdr:rowOff>57150</xdr:rowOff>
              </to>
            </anchor>
          </controlPr>
        </control>
      </mc:Choice>
      <mc:Fallback>
        <control shapeId="1107" r:id="rId86" name="Control 83"/>
      </mc:Fallback>
    </mc:AlternateContent>
    <mc:AlternateContent xmlns:mc="http://schemas.openxmlformats.org/markup-compatibility/2006">
      <mc:Choice Requires="x14">
        <control shapeId="1108" r:id="rId87" name="Control 84">
          <controlPr defaultSize="0" r:id="rId4">
            <anchor moveWithCells="1">
              <from>
                <xdr:col>1</xdr:col>
                <xdr:colOff>0</xdr:colOff>
                <xdr:row>66</xdr:row>
                <xdr:rowOff>0</xdr:rowOff>
              </from>
              <to>
                <xdr:col>1</xdr:col>
                <xdr:colOff>257175</xdr:colOff>
                <xdr:row>67</xdr:row>
                <xdr:rowOff>57150</xdr:rowOff>
              </to>
            </anchor>
          </controlPr>
        </control>
      </mc:Choice>
      <mc:Fallback>
        <control shapeId="1108" r:id="rId87" name="Control 84"/>
      </mc:Fallback>
    </mc:AlternateContent>
    <mc:AlternateContent xmlns:mc="http://schemas.openxmlformats.org/markup-compatibility/2006">
      <mc:Choice Requires="x14">
        <control shapeId="1109" r:id="rId88" name="Control 85">
          <controlPr defaultSize="0" r:id="rId4">
            <anchor moveWithCells="1">
              <from>
                <xdr:col>1</xdr:col>
                <xdr:colOff>0</xdr:colOff>
                <xdr:row>67</xdr:row>
                <xdr:rowOff>0</xdr:rowOff>
              </from>
              <to>
                <xdr:col>1</xdr:col>
                <xdr:colOff>257175</xdr:colOff>
                <xdr:row>68</xdr:row>
                <xdr:rowOff>57150</xdr:rowOff>
              </to>
            </anchor>
          </controlPr>
        </control>
      </mc:Choice>
      <mc:Fallback>
        <control shapeId="1109" r:id="rId88" name="Control 85"/>
      </mc:Fallback>
    </mc:AlternateContent>
    <mc:AlternateContent xmlns:mc="http://schemas.openxmlformats.org/markup-compatibility/2006">
      <mc:Choice Requires="x14">
        <control shapeId="1110" r:id="rId89" name="Control 86">
          <controlPr defaultSize="0" r:id="rId4">
            <anchor moveWithCells="1">
              <from>
                <xdr:col>1</xdr:col>
                <xdr:colOff>0</xdr:colOff>
                <xdr:row>78</xdr:row>
                <xdr:rowOff>0</xdr:rowOff>
              </from>
              <to>
                <xdr:col>1</xdr:col>
                <xdr:colOff>257175</xdr:colOff>
                <xdr:row>79</xdr:row>
                <xdr:rowOff>57150</xdr:rowOff>
              </to>
            </anchor>
          </controlPr>
        </control>
      </mc:Choice>
      <mc:Fallback>
        <control shapeId="1110" r:id="rId89" name="Control 86"/>
      </mc:Fallback>
    </mc:AlternateContent>
    <mc:AlternateContent xmlns:mc="http://schemas.openxmlformats.org/markup-compatibility/2006">
      <mc:Choice Requires="x14">
        <control shapeId="1111" r:id="rId90" name="Control 87">
          <controlPr defaultSize="0" r:id="rId4">
            <anchor moveWithCells="1">
              <from>
                <xdr:col>1</xdr:col>
                <xdr:colOff>0</xdr:colOff>
                <xdr:row>79</xdr:row>
                <xdr:rowOff>0</xdr:rowOff>
              </from>
              <to>
                <xdr:col>1</xdr:col>
                <xdr:colOff>257175</xdr:colOff>
                <xdr:row>80</xdr:row>
                <xdr:rowOff>57150</xdr:rowOff>
              </to>
            </anchor>
          </controlPr>
        </control>
      </mc:Choice>
      <mc:Fallback>
        <control shapeId="1111" r:id="rId90" name="Control 87"/>
      </mc:Fallback>
    </mc:AlternateContent>
    <mc:AlternateContent xmlns:mc="http://schemas.openxmlformats.org/markup-compatibility/2006">
      <mc:Choice Requires="x14">
        <control shapeId="1112" r:id="rId91" name="Control 88">
          <controlPr defaultSize="0" r:id="rId4">
            <anchor moveWithCells="1">
              <from>
                <xdr:col>1</xdr:col>
                <xdr:colOff>0</xdr:colOff>
                <xdr:row>80</xdr:row>
                <xdr:rowOff>0</xdr:rowOff>
              </from>
              <to>
                <xdr:col>1</xdr:col>
                <xdr:colOff>257175</xdr:colOff>
                <xdr:row>81</xdr:row>
                <xdr:rowOff>57150</xdr:rowOff>
              </to>
            </anchor>
          </controlPr>
        </control>
      </mc:Choice>
      <mc:Fallback>
        <control shapeId="1112" r:id="rId91" name="Control 88"/>
      </mc:Fallback>
    </mc:AlternateContent>
    <mc:AlternateContent xmlns:mc="http://schemas.openxmlformats.org/markup-compatibility/2006">
      <mc:Choice Requires="x14">
        <control shapeId="1113" r:id="rId92" name="Control 89">
          <controlPr defaultSize="0" r:id="rId4">
            <anchor moveWithCells="1">
              <from>
                <xdr:col>1</xdr:col>
                <xdr:colOff>0</xdr:colOff>
                <xdr:row>12</xdr:row>
                <xdr:rowOff>0</xdr:rowOff>
              </from>
              <to>
                <xdr:col>1</xdr:col>
                <xdr:colOff>257175</xdr:colOff>
                <xdr:row>13</xdr:row>
                <xdr:rowOff>57150</xdr:rowOff>
              </to>
            </anchor>
          </controlPr>
        </control>
      </mc:Choice>
      <mc:Fallback>
        <control shapeId="1113" r:id="rId92" name="Control 89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AE14-2107-4534-8ADF-BB5B33C062B9}">
  <dimension ref="A1:V91"/>
  <sheetViews>
    <sheetView tabSelected="1" zoomScale="115" zoomScaleNormal="115" workbookViewId="0">
      <pane ySplit="1" topLeftCell="A9" activePane="bottomLeft" state="frozen"/>
      <selection pane="bottomLeft" activeCell="D1" sqref="D1:D1048576"/>
    </sheetView>
  </sheetViews>
  <sheetFormatPr defaultRowHeight="14.25"/>
  <cols>
    <col min="2" max="3" width="10" customWidth="1"/>
    <col min="4" max="4" width="14.375" style="78" customWidth="1"/>
    <col min="5" max="6" width="19.5" style="58" customWidth="1"/>
    <col min="7" max="8" width="18.5" customWidth="1"/>
    <col min="9" max="9" width="11" bestFit="1" customWidth="1"/>
    <col min="10" max="10" width="13.5" style="68" customWidth="1"/>
    <col min="11" max="11" width="18.5" customWidth="1"/>
    <col min="12" max="12" width="13.5" style="63" customWidth="1"/>
    <col min="13" max="13" width="11" style="63" customWidth="1"/>
    <col min="14" max="14" width="13.125" customWidth="1"/>
    <col min="16" max="16" width="13.5" style="58" customWidth="1"/>
    <col min="17" max="17" width="13.5" customWidth="1"/>
    <col min="19" max="19" width="13.5" style="55" bestFit="1" customWidth="1"/>
    <col min="20" max="20" width="12.5" bestFit="1" customWidth="1"/>
  </cols>
  <sheetData>
    <row r="1" spans="1:22" ht="15" thickBot="1">
      <c r="A1" s="43" t="s">
        <v>28</v>
      </c>
      <c r="B1" s="43" t="s">
        <v>29</v>
      </c>
      <c r="C1" s="43" t="s">
        <v>161</v>
      </c>
      <c r="D1" s="74" t="s">
        <v>15</v>
      </c>
      <c r="E1" s="56" t="s">
        <v>148</v>
      </c>
      <c r="F1" s="56" t="s">
        <v>149</v>
      </c>
      <c r="G1" s="43"/>
      <c r="H1" s="43" t="s">
        <v>152</v>
      </c>
      <c r="I1" s="44" t="s">
        <v>151</v>
      </c>
      <c r="J1" s="64" t="s">
        <v>32</v>
      </c>
      <c r="K1" s="43" t="s">
        <v>30</v>
      </c>
      <c r="L1" s="59" t="s">
        <v>159</v>
      </c>
      <c r="M1" s="60" t="s">
        <v>157</v>
      </c>
      <c r="N1" s="43" t="s">
        <v>31</v>
      </c>
      <c r="O1" s="44" t="s">
        <v>146</v>
      </c>
      <c r="P1" s="56" t="s">
        <v>149</v>
      </c>
      <c r="Q1" s="43" t="s">
        <v>147</v>
      </c>
      <c r="R1" s="44" t="s">
        <v>150</v>
      </c>
      <c r="S1" s="51" t="s">
        <v>33</v>
      </c>
      <c r="T1" s="43" t="s">
        <v>34</v>
      </c>
      <c r="U1" s="43" t="s">
        <v>35</v>
      </c>
      <c r="V1" s="20"/>
    </row>
    <row r="2" spans="1:22" ht="15" thickBot="1">
      <c r="A2" s="45"/>
      <c r="B2" s="45"/>
      <c r="C2" s="45">
        <f>VLOOKUP(D2,会员及余额!$A$2:$C$89,3,FALSE)</f>
        <v>2853</v>
      </c>
      <c r="D2" s="75">
        <v>13261427776</v>
      </c>
      <c r="E2" s="57">
        <v>0</v>
      </c>
      <c r="F2" s="57">
        <f t="shared" ref="F2:F33" si="0">(J2+O2)*6+J2+O2</f>
        <v>0</v>
      </c>
      <c r="G2" s="45"/>
      <c r="H2" s="47" t="e">
        <f t="shared" ref="H2:H33" si="1">LEFT(G2,FIND("天",G2)-1)</f>
        <v>#VALUE!</v>
      </c>
      <c r="I2" s="47">
        <f t="shared" ref="I2:I33" si="2">IF(R2="00",0,17-R2)</f>
        <v>0</v>
      </c>
      <c r="J2" s="65"/>
      <c r="K2" s="45"/>
      <c r="L2" s="61">
        <f>J2*7</f>
        <v>0</v>
      </c>
      <c r="M2" s="62" t="e">
        <f t="shared" ref="M2:M33" si="3">H2-I2</f>
        <v>#VALUE!</v>
      </c>
      <c r="N2" s="45"/>
      <c r="O2" s="47">
        <v>0</v>
      </c>
      <c r="P2" s="57">
        <f t="shared" ref="P2:P33" si="4">(O2+J2)*6+J2</f>
        <v>0</v>
      </c>
      <c r="Q2" s="45"/>
      <c r="R2" s="47" t="str">
        <f t="shared" ref="R2:R33" si="5">TEXT(S2,"DD")</f>
        <v>00</v>
      </c>
      <c r="S2" s="52"/>
      <c r="T2" s="45"/>
      <c r="U2" s="45"/>
      <c r="V2" s="37"/>
    </row>
    <row r="3" spans="1:22" ht="15" thickBot="1">
      <c r="A3" s="45"/>
      <c r="B3" s="45"/>
      <c r="C3" s="45">
        <f>VLOOKUP(D3,会员及余额!$A$2:$C$89,3,FALSE)</f>
        <v>2852</v>
      </c>
      <c r="D3" s="76">
        <v>18972829168</v>
      </c>
      <c r="E3" s="57">
        <v>0</v>
      </c>
      <c r="F3" s="57">
        <f t="shared" si="0"/>
        <v>0</v>
      </c>
      <c r="G3" s="47" t="e">
        <f t="shared" ref="G3:G34" si="6">RIGHT(K3,LEN(K3)-FIND("机",K3))</f>
        <v>#VALUE!</v>
      </c>
      <c r="H3" s="47" t="e">
        <f t="shared" si="1"/>
        <v>#VALUE!</v>
      </c>
      <c r="I3" s="47">
        <f t="shared" si="2"/>
        <v>0</v>
      </c>
      <c r="J3" s="65"/>
      <c r="K3" s="45"/>
      <c r="L3" s="61">
        <f>J3*7</f>
        <v>0</v>
      </c>
      <c r="M3" s="62" t="e">
        <f t="shared" si="3"/>
        <v>#VALUE!</v>
      </c>
      <c r="N3" s="45"/>
      <c r="O3" s="46">
        <v>0</v>
      </c>
      <c r="P3" s="57">
        <f t="shared" si="4"/>
        <v>0</v>
      </c>
      <c r="Q3" s="45"/>
      <c r="R3" s="47" t="str">
        <f t="shared" si="5"/>
        <v>00</v>
      </c>
      <c r="S3" s="52"/>
      <c r="T3" s="45"/>
      <c r="U3" s="45"/>
      <c r="V3" s="37"/>
    </row>
    <row r="4" spans="1:22" ht="17.25" thickBot="1">
      <c r="A4" s="47">
        <v>76</v>
      </c>
      <c r="B4" s="47" t="s">
        <v>40</v>
      </c>
      <c r="C4" s="45">
        <f>VLOOKUP(D4,会员及余额!$A$2:$C$89,3,FALSE)</f>
        <v>2851</v>
      </c>
      <c r="D4" s="75">
        <v>13901139567</v>
      </c>
      <c r="E4" s="57">
        <v>10253.039999999999</v>
      </c>
      <c r="F4" s="57">
        <f t="shared" si="0"/>
        <v>10295.879999999999</v>
      </c>
      <c r="G4" s="47" t="str">
        <f t="shared" si="6"/>
        <v>120天</v>
      </c>
      <c r="H4" s="47" t="str">
        <f t="shared" si="1"/>
        <v>120</v>
      </c>
      <c r="I4" s="47">
        <f t="shared" si="2"/>
        <v>2</v>
      </c>
      <c r="J4" s="66">
        <v>1428</v>
      </c>
      <c r="K4" s="47" t="s">
        <v>154</v>
      </c>
      <c r="L4" s="61">
        <v>10000</v>
      </c>
      <c r="M4" s="62">
        <f t="shared" si="3"/>
        <v>118</v>
      </c>
      <c r="N4" s="47" t="s">
        <v>37</v>
      </c>
      <c r="O4" s="47">
        <f>VLOOKUP(D4,会员及余额!$F$1:$P$89,11,FALSE)</f>
        <v>42.84</v>
      </c>
      <c r="P4" s="57">
        <f t="shared" si="4"/>
        <v>10253.039999999999</v>
      </c>
      <c r="Q4" s="47"/>
      <c r="R4" s="47" t="str">
        <f t="shared" si="5"/>
        <v>15</v>
      </c>
      <c r="S4" s="53">
        <v>44058.663576388892</v>
      </c>
      <c r="T4" s="48">
        <v>44060.007002314815</v>
      </c>
      <c r="U4" s="47" t="s">
        <v>38</v>
      </c>
      <c r="V4" s="41"/>
    </row>
    <row r="5" spans="1:22" ht="15" thickBot="1">
      <c r="A5" s="45"/>
      <c r="B5" s="45"/>
      <c r="C5" s="45">
        <f>VLOOKUP(D5,会员及余额!$A$2:$C$89,3,FALSE)</f>
        <v>2850</v>
      </c>
      <c r="D5" s="76">
        <v>15801138311</v>
      </c>
      <c r="E5" s="57">
        <v>0</v>
      </c>
      <c r="F5" s="57">
        <f t="shared" si="0"/>
        <v>0</v>
      </c>
      <c r="G5" s="47" t="e">
        <f t="shared" si="6"/>
        <v>#VALUE!</v>
      </c>
      <c r="H5" s="47" t="e">
        <f t="shared" si="1"/>
        <v>#VALUE!</v>
      </c>
      <c r="I5" s="47">
        <f t="shared" si="2"/>
        <v>0</v>
      </c>
      <c r="J5" s="65"/>
      <c r="K5" s="45"/>
      <c r="L5" s="61">
        <f>J5*7</f>
        <v>0</v>
      </c>
      <c r="M5" s="62" t="e">
        <f t="shared" si="3"/>
        <v>#VALUE!</v>
      </c>
      <c r="N5" s="45"/>
      <c r="O5" s="46">
        <v>0</v>
      </c>
      <c r="P5" s="57">
        <f t="shared" si="4"/>
        <v>0</v>
      </c>
      <c r="Q5" s="45"/>
      <c r="R5" s="47" t="str">
        <f t="shared" si="5"/>
        <v>00</v>
      </c>
      <c r="S5" s="52"/>
      <c r="T5" s="45"/>
      <c r="U5" s="45"/>
      <c r="V5" s="37"/>
    </row>
    <row r="6" spans="1:22" ht="17.25" thickBot="1">
      <c r="A6" s="47">
        <v>74</v>
      </c>
      <c r="B6" s="47" t="s">
        <v>42</v>
      </c>
      <c r="C6" s="45">
        <f>VLOOKUP(D6,会员及余额!$A$2:$C$89,3,FALSE)</f>
        <v>2849</v>
      </c>
      <c r="D6" s="75">
        <v>13681067069</v>
      </c>
      <c r="E6" s="57">
        <v>3635</v>
      </c>
      <c r="F6" s="57">
        <f t="shared" si="0"/>
        <v>3657.5</v>
      </c>
      <c r="G6" s="47" t="str">
        <f t="shared" si="6"/>
        <v>120天</v>
      </c>
      <c r="H6" s="47" t="str">
        <f t="shared" si="1"/>
        <v>120</v>
      </c>
      <c r="I6" s="47">
        <f t="shared" si="2"/>
        <v>3</v>
      </c>
      <c r="J6" s="66">
        <v>500</v>
      </c>
      <c r="K6" s="47" t="s">
        <v>153</v>
      </c>
      <c r="L6" s="61">
        <f>J6*7</f>
        <v>3500</v>
      </c>
      <c r="M6" s="62">
        <f t="shared" si="3"/>
        <v>117</v>
      </c>
      <c r="N6" s="47" t="s">
        <v>37</v>
      </c>
      <c r="O6" s="47">
        <f>VLOOKUP(D6,会员及余额!$F$1:$P$89,11,FALSE)</f>
        <v>22.5</v>
      </c>
      <c r="P6" s="57">
        <f t="shared" si="4"/>
        <v>3635</v>
      </c>
      <c r="Q6" s="47"/>
      <c r="R6" s="47" t="str">
        <f t="shared" si="5"/>
        <v>14</v>
      </c>
      <c r="S6" s="53">
        <v>44057.548773148148</v>
      </c>
      <c r="T6" s="48">
        <v>44060.007002314815</v>
      </c>
      <c r="U6" s="47" t="s">
        <v>38</v>
      </c>
      <c r="V6" s="41"/>
    </row>
    <row r="7" spans="1:22" ht="15" thickBot="1">
      <c r="A7" s="45"/>
      <c r="B7" s="45"/>
      <c r="C7" s="45">
        <f>VLOOKUP(D7,会员及余额!$A$2:$C$89,3,FALSE)</f>
        <v>2848</v>
      </c>
      <c r="D7" s="76">
        <v>18633985924</v>
      </c>
      <c r="E7" s="57">
        <v>0</v>
      </c>
      <c r="F7" s="57">
        <f t="shared" si="0"/>
        <v>0</v>
      </c>
      <c r="G7" s="47" t="e">
        <f t="shared" si="6"/>
        <v>#VALUE!</v>
      </c>
      <c r="H7" s="47" t="e">
        <f t="shared" si="1"/>
        <v>#VALUE!</v>
      </c>
      <c r="I7" s="47">
        <f t="shared" si="2"/>
        <v>0</v>
      </c>
      <c r="J7" s="65"/>
      <c r="K7" s="45"/>
      <c r="L7" s="61">
        <f>J7*7</f>
        <v>0</v>
      </c>
      <c r="M7" s="62" t="e">
        <f t="shared" si="3"/>
        <v>#VALUE!</v>
      </c>
      <c r="N7" s="45"/>
      <c r="O7" s="46">
        <v>0</v>
      </c>
      <c r="P7" s="57">
        <f t="shared" si="4"/>
        <v>0</v>
      </c>
      <c r="Q7" s="45"/>
      <c r="R7" s="47" t="str">
        <f t="shared" si="5"/>
        <v>00</v>
      </c>
      <c r="S7" s="52"/>
      <c r="T7" s="45"/>
      <c r="U7" s="45"/>
      <c r="V7" s="37"/>
    </row>
    <row r="8" spans="1:22" ht="15" thickBot="1">
      <c r="A8" s="47">
        <v>69</v>
      </c>
      <c r="B8" s="47" t="s">
        <v>51</v>
      </c>
      <c r="C8" s="45">
        <f>VLOOKUP(D8,会员及余额!$A$2:$C$89,3,FALSE)</f>
        <v>2847</v>
      </c>
      <c r="D8" s="75">
        <v>18010070157</v>
      </c>
      <c r="E8" s="57">
        <v>10636.08</v>
      </c>
      <c r="F8" s="57">
        <f t="shared" si="0"/>
        <v>10742.76</v>
      </c>
      <c r="G8" s="47" t="str">
        <f t="shared" si="6"/>
        <v>119天</v>
      </c>
      <c r="H8" s="47" t="str">
        <f t="shared" si="1"/>
        <v>119</v>
      </c>
      <c r="I8" s="47">
        <f t="shared" si="2"/>
        <v>4</v>
      </c>
      <c r="J8" s="66">
        <v>1428</v>
      </c>
      <c r="K8" s="47" t="s">
        <v>52</v>
      </c>
      <c r="L8" s="61">
        <v>10000</v>
      </c>
      <c r="M8" s="62">
        <f t="shared" si="3"/>
        <v>115</v>
      </c>
      <c r="N8" s="47" t="s">
        <v>37</v>
      </c>
      <c r="O8" s="47">
        <f>VLOOKUP(D8,会员及余额!$F$1:$P$89,11,FALSE)</f>
        <v>106.68</v>
      </c>
      <c r="P8" s="57">
        <f t="shared" si="4"/>
        <v>10636.08</v>
      </c>
      <c r="Q8" s="47"/>
      <c r="R8" s="47" t="str">
        <f t="shared" si="5"/>
        <v>13</v>
      </c>
      <c r="S8" s="53">
        <v>44056.973749999997</v>
      </c>
      <c r="T8" s="48">
        <v>44060.007002314815</v>
      </c>
      <c r="U8" s="47" t="s">
        <v>38</v>
      </c>
      <c r="V8" s="41"/>
    </row>
    <row r="9" spans="1:22" ht="15" thickBot="1">
      <c r="A9" s="47">
        <v>10</v>
      </c>
      <c r="B9" s="47" t="s">
        <v>135</v>
      </c>
      <c r="C9" s="45">
        <f>VLOOKUP(D9,会员及余额!$A$2:$C$89,3,FALSE)</f>
        <v>2846</v>
      </c>
      <c r="D9" s="75">
        <v>18666666627</v>
      </c>
      <c r="E9" s="57">
        <v>3812</v>
      </c>
      <c r="F9" s="57">
        <f t="shared" si="0"/>
        <v>3864</v>
      </c>
      <c r="G9" s="47" t="str">
        <f t="shared" si="6"/>
        <v>117天</v>
      </c>
      <c r="H9" s="47" t="str">
        <f t="shared" si="1"/>
        <v>117</v>
      </c>
      <c r="I9" s="47">
        <f t="shared" si="2"/>
        <v>4</v>
      </c>
      <c r="J9" s="66">
        <v>500</v>
      </c>
      <c r="K9" s="47" t="s">
        <v>132</v>
      </c>
      <c r="L9" s="61">
        <f t="shared" ref="L9:L40" si="7">J9*7</f>
        <v>3500</v>
      </c>
      <c r="M9" s="62">
        <f t="shared" si="3"/>
        <v>113</v>
      </c>
      <c r="N9" s="47" t="s">
        <v>37</v>
      </c>
      <c r="O9" s="47">
        <f>VLOOKUP(D9,会员及余额!$F$1:$P$89,11,FALSE)</f>
        <v>52</v>
      </c>
      <c r="P9" s="57">
        <f t="shared" si="4"/>
        <v>3812</v>
      </c>
      <c r="Q9" s="47"/>
      <c r="R9" s="47" t="str">
        <f t="shared" si="5"/>
        <v>13</v>
      </c>
      <c r="S9" s="53">
        <v>44056.92150462963</v>
      </c>
      <c r="T9" s="48">
        <v>44060.006967592592</v>
      </c>
      <c r="U9" s="47" t="s">
        <v>38</v>
      </c>
      <c r="V9" s="41"/>
    </row>
    <row r="10" spans="1:22" ht="15" thickBot="1">
      <c r="A10" s="47">
        <v>9</v>
      </c>
      <c r="B10" s="47" t="s">
        <v>136</v>
      </c>
      <c r="C10" s="45">
        <f>VLOOKUP(D10,会员及余额!$A$2:$C$89,3,FALSE)</f>
        <v>2845</v>
      </c>
      <c r="D10" s="75">
        <v>18666666626</v>
      </c>
      <c r="E10" s="57">
        <v>3812</v>
      </c>
      <c r="F10" s="57">
        <f t="shared" si="0"/>
        <v>3864</v>
      </c>
      <c r="G10" s="47" t="str">
        <f t="shared" si="6"/>
        <v>117天</v>
      </c>
      <c r="H10" s="47" t="str">
        <f t="shared" si="1"/>
        <v>117</v>
      </c>
      <c r="I10" s="47">
        <f t="shared" si="2"/>
        <v>4</v>
      </c>
      <c r="J10" s="66">
        <v>500</v>
      </c>
      <c r="K10" s="47" t="s">
        <v>132</v>
      </c>
      <c r="L10" s="61">
        <f t="shared" si="7"/>
        <v>3500</v>
      </c>
      <c r="M10" s="62">
        <f t="shared" si="3"/>
        <v>113</v>
      </c>
      <c r="N10" s="47" t="s">
        <v>37</v>
      </c>
      <c r="O10" s="47">
        <f>VLOOKUP(D10,会员及余额!$F$1:$P$89,11,FALSE)</f>
        <v>52</v>
      </c>
      <c r="P10" s="57">
        <f t="shared" si="4"/>
        <v>3812</v>
      </c>
      <c r="Q10" s="47"/>
      <c r="R10" s="47" t="str">
        <f t="shared" si="5"/>
        <v>13</v>
      </c>
      <c r="S10" s="53">
        <v>44056.920532407406</v>
      </c>
      <c r="T10" s="48">
        <v>44060.006967592592</v>
      </c>
      <c r="U10" s="47" t="s">
        <v>38</v>
      </c>
      <c r="V10" s="41"/>
    </row>
    <row r="11" spans="1:22" ht="15" thickBot="1">
      <c r="A11" s="47">
        <v>8</v>
      </c>
      <c r="B11" s="47" t="s">
        <v>137</v>
      </c>
      <c r="C11" s="45">
        <f>VLOOKUP(D11,会员及余额!$A$2:$C$89,3,FALSE)</f>
        <v>2844</v>
      </c>
      <c r="D11" s="75">
        <v>18666666625</v>
      </c>
      <c r="E11" s="57">
        <v>3812</v>
      </c>
      <c r="F11" s="57">
        <f t="shared" si="0"/>
        <v>3864</v>
      </c>
      <c r="G11" s="47" t="str">
        <f t="shared" si="6"/>
        <v>117天</v>
      </c>
      <c r="H11" s="47" t="str">
        <f t="shared" si="1"/>
        <v>117</v>
      </c>
      <c r="I11" s="47">
        <f t="shared" si="2"/>
        <v>4</v>
      </c>
      <c r="J11" s="66">
        <v>500</v>
      </c>
      <c r="K11" s="47" t="s">
        <v>132</v>
      </c>
      <c r="L11" s="61">
        <f t="shared" si="7"/>
        <v>3500</v>
      </c>
      <c r="M11" s="62">
        <f t="shared" si="3"/>
        <v>113</v>
      </c>
      <c r="N11" s="47" t="s">
        <v>37</v>
      </c>
      <c r="O11" s="47">
        <f>VLOOKUP(D11,会员及余额!$F$1:$P$89,11,FALSE)</f>
        <v>52</v>
      </c>
      <c r="P11" s="57">
        <f t="shared" si="4"/>
        <v>3812</v>
      </c>
      <c r="Q11" s="47"/>
      <c r="R11" s="47" t="str">
        <f t="shared" si="5"/>
        <v>13</v>
      </c>
      <c r="S11" s="53">
        <v>44056.915671296294</v>
      </c>
      <c r="T11" s="48">
        <v>44060.006967592592</v>
      </c>
      <c r="U11" s="47" t="s">
        <v>38</v>
      </c>
      <c r="V11" s="41"/>
    </row>
    <row r="12" spans="1:22" ht="15" thickBot="1">
      <c r="A12" s="47">
        <v>7</v>
      </c>
      <c r="B12" s="47" t="s">
        <v>138</v>
      </c>
      <c r="C12" s="45">
        <f>VLOOKUP(D12,会员及余额!$A$2:$C$89,3,FALSE)</f>
        <v>2843</v>
      </c>
      <c r="D12" s="75">
        <v>18666666624</v>
      </c>
      <c r="E12" s="57">
        <v>3812</v>
      </c>
      <c r="F12" s="57">
        <f t="shared" si="0"/>
        <v>3864</v>
      </c>
      <c r="G12" s="47" t="str">
        <f t="shared" si="6"/>
        <v>117天</v>
      </c>
      <c r="H12" s="47" t="str">
        <f t="shared" si="1"/>
        <v>117</v>
      </c>
      <c r="I12" s="47">
        <f t="shared" si="2"/>
        <v>4</v>
      </c>
      <c r="J12" s="66">
        <v>500</v>
      </c>
      <c r="K12" s="47" t="s">
        <v>132</v>
      </c>
      <c r="L12" s="61">
        <f t="shared" si="7"/>
        <v>3500</v>
      </c>
      <c r="M12" s="62">
        <f t="shared" si="3"/>
        <v>113</v>
      </c>
      <c r="N12" s="47" t="s">
        <v>37</v>
      </c>
      <c r="O12" s="47">
        <f>VLOOKUP(D12,会员及余额!$F$1:$P$89,11,FALSE)</f>
        <v>52</v>
      </c>
      <c r="P12" s="57">
        <f t="shared" si="4"/>
        <v>3812</v>
      </c>
      <c r="Q12" s="47"/>
      <c r="R12" s="47" t="str">
        <f t="shared" si="5"/>
        <v>13</v>
      </c>
      <c r="S12" s="53">
        <v>44056.915219907409</v>
      </c>
      <c r="T12" s="48">
        <v>44060.006967592592</v>
      </c>
      <c r="U12" s="47" t="s">
        <v>38</v>
      </c>
      <c r="V12" s="41"/>
    </row>
    <row r="13" spans="1:22" ht="15" thickBot="1">
      <c r="A13" s="47">
        <v>6</v>
      </c>
      <c r="B13" s="47" t="s">
        <v>139</v>
      </c>
      <c r="C13" s="45">
        <f>VLOOKUP(D13,会员及余额!$A$2:$C$89,3,FALSE)</f>
        <v>2842</v>
      </c>
      <c r="D13" s="75">
        <v>18666666623</v>
      </c>
      <c r="E13" s="57">
        <v>3812</v>
      </c>
      <c r="F13" s="57">
        <f t="shared" si="0"/>
        <v>3864</v>
      </c>
      <c r="G13" s="47" t="str">
        <f t="shared" si="6"/>
        <v>117天</v>
      </c>
      <c r="H13" s="47" t="str">
        <f t="shared" si="1"/>
        <v>117</v>
      </c>
      <c r="I13" s="47">
        <f t="shared" si="2"/>
        <v>4</v>
      </c>
      <c r="J13" s="66">
        <v>500</v>
      </c>
      <c r="K13" s="47" t="s">
        <v>132</v>
      </c>
      <c r="L13" s="61">
        <f t="shared" si="7"/>
        <v>3500</v>
      </c>
      <c r="M13" s="62">
        <f t="shared" si="3"/>
        <v>113</v>
      </c>
      <c r="N13" s="47" t="s">
        <v>37</v>
      </c>
      <c r="O13" s="47">
        <f>VLOOKUP(D13,会员及余额!$F$1:$P$89,11,FALSE)</f>
        <v>52</v>
      </c>
      <c r="P13" s="57">
        <f t="shared" si="4"/>
        <v>3812</v>
      </c>
      <c r="Q13" s="47"/>
      <c r="R13" s="47" t="str">
        <f t="shared" si="5"/>
        <v>13</v>
      </c>
      <c r="S13" s="53">
        <v>44056.914594907408</v>
      </c>
      <c r="T13" s="48">
        <v>44060.006967592592</v>
      </c>
      <c r="U13" s="47" t="s">
        <v>38</v>
      </c>
      <c r="V13" s="41"/>
    </row>
    <row r="14" spans="1:22" ht="15" thickBot="1">
      <c r="A14" s="47">
        <v>3</v>
      </c>
      <c r="B14" s="47" t="s">
        <v>142</v>
      </c>
      <c r="C14" s="45">
        <f>VLOOKUP(D14,会员及余额!$A$2:$C$89,3,FALSE)</f>
        <v>2841</v>
      </c>
      <c r="D14" s="75">
        <v>18666666613</v>
      </c>
      <c r="E14" s="57">
        <v>3812</v>
      </c>
      <c r="F14" s="57">
        <f t="shared" si="0"/>
        <v>3864</v>
      </c>
      <c r="G14" s="47" t="str">
        <f t="shared" si="6"/>
        <v>117天</v>
      </c>
      <c r="H14" s="47" t="str">
        <f t="shared" si="1"/>
        <v>117</v>
      </c>
      <c r="I14" s="47">
        <f t="shared" si="2"/>
        <v>4</v>
      </c>
      <c r="J14" s="66">
        <v>500</v>
      </c>
      <c r="K14" s="47" t="s">
        <v>132</v>
      </c>
      <c r="L14" s="61">
        <f t="shared" si="7"/>
        <v>3500</v>
      </c>
      <c r="M14" s="62">
        <f t="shared" si="3"/>
        <v>113</v>
      </c>
      <c r="N14" s="47" t="s">
        <v>37</v>
      </c>
      <c r="O14" s="47">
        <f>VLOOKUP(D14,会员及余额!$F$1:$P$89,11,FALSE)</f>
        <v>52</v>
      </c>
      <c r="P14" s="57">
        <f t="shared" si="4"/>
        <v>3812</v>
      </c>
      <c r="Q14" s="47"/>
      <c r="R14" s="47" t="str">
        <f t="shared" si="5"/>
        <v>13</v>
      </c>
      <c r="S14" s="53">
        <v>44056.908425925925</v>
      </c>
      <c r="T14" s="48">
        <v>44060.006967592592</v>
      </c>
      <c r="U14" s="47" t="s">
        <v>38</v>
      </c>
      <c r="V14" s="41"/>
    </row>
    <row r="15" spans="1:22" ht="15" thickBot="1">
      <c r="A15" s="47">
        <v>5</v>
      </c>
      <c r="B15" s="47" t="s">
        <v>140</v>
      </c>
      <c r="C15" s="45">
        <f>VLOOKUP(D15,会员及余额!$A$2:$C$89,3,FALSE)</f>
        <v>2840</v>
      </c>
      <c r="D15" s="75">
        <v>18666666622</v>
      </c>
      <c r="E15" s="57">
        <v>4004</v>
      </c>
      <c r="F15" s="57">
        <f t="shared" si="0"/>
        <v>4088</v>
      </c>
      <c r="G15" s="47" t="str">
        <f t="shared" si="6"/>
        <v>117天</v>
      </c>
      <c r="H15" s="47" t="str">
        <f t="shared" si="1"/>
        <v>117</v>
      </c>
      <c r="I15" s="47">
        <f t="shared" si="2"/>
        <v>4</v>
      </c>
      <c r="J15" s="66">
        <v>500</v>
      </c>
      <c r="K15" s="47" t="s">
        <v>132</v>
      </c>
      <c r="L15" s="61">
        <f t="shared" si="7"/>
        <v>3500</v>
      </c>
      <c r="M15" s="62">
        <f t="shared" si="3"/>
        <v>113</v>
      </c>
      <c r="N15" s="47" t="s">
        <v>37</v>
      </c>
      <c r="O15" s="47">
        <f>VLOOKUP(D15,会员及余额!$F$1:$P$89,11,FALSE)</f>
        <v>84</v>
      </c>
      <c r="P15" s="57">
        <f t="shared" si="4"/>
        <v>4004</v>
      </c>
      <c r="Q15" s="47"/>
      <c r="R15" s="47" t="str">
        <f t="shared" si="5"/>
        <v>13</v>
      </c>
      <c r="S15" s="53">
        <v>44056.914050925923</v>
      </c>
      <c r="T15" s="48">
        <v>44060.006967592592</v>
      </c>
      <c r="U15" s="47" t="s">
        <v>38</v>
      </c>
      <c r="V15" s="41"/>
    </row>
    <row r="16" spans="1:22" ht="15" thickBot="1">
      <c r="A16" s="47">
        <v>2</v>
      </c>
      <c r="B16" s="47" t="s">
        <v>143</v>
      </c>
      <c r="C16" s="45">
        <f>VLOOKUP(D16,会员及余额!$A$2:$C$89,3,FALSE)</f>
        <v>2839</v>
      </c>
      <c r="D16" s="75">
        <v>18666666612</v>
      </c>
      <c r="E16" s="57">
        <v>4004</v>
      </c>
      <c r="F16" s="57">
        <f t="shared" si="0"/>
        <v>4088</v>
      </c>
      <c r="G16" s="47" t="str">
        <f t="shared" si="6"/>
        <v>117天</v>
      </c>
      <c r="H16" s="47" t="str">
        <f t="shared" si="1"/>
        <v>117</v>
      </c>
      <c r="I16" s="47">
        <f t="shared" si="2"/>
        <v>4</v>
      </c>
      <c r="J16" s="66">
        <v>500</v>
      </c>
      <c r="K16" s="47" t="s">
        <v>132</v>
      </c>
      <c r="L16" s="61">
        <f t="shared" si="7"/>
        <v>3500</v>
      </c>
      <c r="M16" s="62">
        <f t="shared" si="3"/>
        <v>113</v>
      </c>
      <c r="N16" s="47" t="s">
        <v>37</v>
      </c>
      <c r="O16" s="47">
        <f>VLOOKUP(D16,会员及余额!$F$1:$P$89,11,FALSE)</f>
        <v>84</v>
      </c>
      <c r="P16" s="57">
        <f t="shared" si="4"/>
        <v>4004</v>
      </c>
      <c r="Q16" s="47"/>
      <c r="R16" s="47" t="str">
        <f t="shared" si="5"/>
        <v>13</v>
      </c>
      <c r="S16" s="53">
        <v>44056.907881944448</v>
      </c>
      <c r="T16" s="48">
        <v>44060.006967592592</v>
      </c>
      <c r="U16" s="47" t="s">
        <v>38</v>
      </c>
      <c r="V16" s="41"/>
    </row>
    <row r="17" spans="1:22" ht="15" thickBot="1">
      <c r="A17" s="47">
        <v>11</v>
      </c>
      <c r="B17" s="47" t="s">
        <v>134</v>
      </c>
      <c r="C17" s="45">
        <f>VLOOKUP(D17,会员及余额!$A$2:$C$89,3,FALSE)</f>
        <v>2838</v>
      </c>
      <c r="D17" s="75">
        <v>18666666631</v>
      </c>
      <c r="E17" s="57">
        <v>3812</v>
      </c>
      <c r="F17" s="57">
        <f t="shared" si="0"/>
        <v>3864</v>
      </c>
      <c r="G17" s="47" t="str">
        <f t="shared" si="6"/>
        <v>117天</v>
      </c>
      <c r="H17" s="47" t="str">
        <f t="shared" si="1"/>
        <v>117</v>
      </c>
      <c r="I17" s="47">
        <f t="shared" si="2"/>
        <v>4</v>
      </c>
      <c r="J17" s="66">
        <v>500</v>
      </c>
      <c r="K17" s="47" t="s">
        <v>132</v>
      </c>
      <c r="L17" s="61">
        <f t="shared" si="7"/>
        <v>3500</v>
      </c>
      <c r="M17" s="62">
        <f t="shared" si="3"/>
        <v>113</v>
      </c>
      <c r="N17" s="47" t="s">
        <v>37</v>
      </c>
      <c r="O17" s="47">
        <f>VLOOKUP(D17,会员及余额!$F$1:$P$89,11,FALSE)</f>
        <v>52</v>
      </c>
      <c r="P17" s="57">
        <f t="shared" si="4"/>
        <v>3812</v>
      </c>
      <c r="Q17" s="47"/>
      <c r="R17" s="47" t="str">
        <f t="shared" si="5"/>
        <v>13</v>
      </c>
      <c r="S17" s="53">
        <v>44056.922002314815</v>
      </c>
      <c r="T17" s="48">
        <v>44060.006967592592</v>
      </c>
      <c r="U17" s="47" t="s">
        <v>38</v>
      </c>
      <c r="V17" s="41"/>
    </row>
    <row r="18" spans="1:22" ht="15" thickBot="1">
      <c r="A18" s="47">
        <v>4</v>
      </c>
      <c r="B18" s="47" t="s">
        <v>141</v>
      </c>
      <c r="C18" s="45">
        <f>VLOOKUP(D18,会员及余额!$A$2:$C$89,3,FALSE)</f>
        <v>2837</v>
      </c>
      <c r="D18" s="75">
        <v>18666666621</v>
      </c>
      <c r="E18" s="57">
        <v>4508</v>
      </c>
      <c r="F18" s="57">
        <f t="shared" si="0"/>
        <v>4676</v>
      </c>
      <c r="G18" s="47" t="str">
        <f t="shared" si="6"/>
        <v>117天</v>
      </c>
      <c r="H18" s="47" t="str">
        <f t="shared" si="1"/>
        <v>117</v>
      </c>
      <c r="I18" s="47">
        <f t="shared" si="2"/>
        <v>4</v>
      </c>
      <c r="J18" s="66">
        <v>500</v>
      </c>
      <c r="K18" s="47" t="s">
        <v>132</v>
      </c>
      <c r="L18" s="61">
        <f t="shared" si="7"/>
        <v>3500</v>
      </c>
      <c r="M18" s="62">
        <f t="shared" si="3"/>
        <v>113</v>
      </c>
      <c r="N18" s="47" t="s">
        <v>37</v>
      </c>
      <c r="O18" s="47">
        <f>VLOOKUP(D18,会员及余额!$F$1:$P$89,11,FALSE)</f>
        <v>168</v>
      </c>
      <c r="P18" s="57">
        <f t="shared" si="4"/>
        <v>4508</v>
      </c>
      <c r="Q18" s="47"/>
      <c r="R18" s="47" t="str">
        <f t="shared" si="5"/>
        <v>13</v>
      </c>
      <c r="S18" s="53">
        <v>44056.908958333333</v>
      </c>
      <c r="T18" s="48">
        <v>44060.006967592592</v>
      </c>
      <c r="U18" s="47" t="s">
        <v>38</v>
      </c>
      <c r="V18" s="41"/>
    </row>
    <row r="19" spans="1:22" ht="15" thickBot="1">
      <c r="A19" s="47">
        <v>1</v>
      </c>
      <c r="B19" s="47" t="s">
        <v>144</v>
      </c>
      <c r="C19" s="45">
        <f>VLOOKUP(D19,会员及余额!$A$2:$C$89,3,FALSE)</f>
        <v>2836</v>
      </c>
      <c r="D19" s="75">
        <v>18666666611</v>
      </c>
      <c r="E19" s="57">
        <v>3812</v>
      </c>
      <c r="F19" s="57">
        <f t="shared" si="0"/>
        <v>3864</v>
      </c>
      <c r="G19" s="47" t="str">
        <f t="shared" si="6"/>
        <v>117天</v>
      </c>
      <c r="H19" s="47" t="str">
        <f t="shared" si="1"/>
        <v>117</v>
      </c>
      <c r="I19" s="47">
        <f t="shared" si="2"/>
        <v>4</v>
      </c>
      <c r="J19" s="66">
        <v>500</v>
      </c>
      <c r="K19" s="47" t="s">
        <v>132</v>
      </c>
      <c r="L19" s="61">
        <f t="shared" si="7"/>
        <v>3500</v>
      </c>
      <c r="M19" s="62">
        <f t="shared" si="3"/>
        <v>113</v>
      </c>
      <c r="N19" s="47" t="s">
        <v>37</v>
      </c>
      <c r="O19" s="47">
        <f>VLOOKUP(D19,会员及余额!$F$1:$P$89,11,FALSE)</f>
        <v>52</v>
      </c>
      <c r="P19" s="57">
        <f t="shared" si="4"/>
        <v>3812</v>
      </c>
      <c r="Q19" s="47"/>
      <c r="R19" s="47" t="str">
        <f t="shared" si="5"/>
        <v>13</v>
      </c>
      <c r="S19" s="53">
        <v>44056.907106481478</v>
      </c>
      <c r="T19" s="48">
        <v>44060.006967592592</v>
      </c>
      <c r="U19" s="47" t="s">
        <v>38</v>
      </c>
      <c r="V19" s="20"/>
    </row>
    <row r="20" spans="1:22">
      <c r="A20" s="47">
        <v>13</v>
      </c>
      <c r="B20" s="47" t="s">
        <v>131</v>
      </c>
      <c r="C20" s="45">
        <f>VLOOKUP(D20,会员及余额!$A$2:$C$89,3,FALSE)</f>
        <v>2835</v>
      </c>
      <c r="D20" s="75">
        <v>18611872431</v>
      </c>
      <c r="E20" s="57">
        <v>4946</v>
      </c>
      <c r="F20" s="57">
        <f t="shared" si="0"/>
        <v>5187</v>
      </c>
      <c r="G20" s="47" t="str">
        <f t="shared" si="6"/>
        <v>117天</v>
      </c>
      <c r="H20" s="47" t="str">
        <f t="shared" si="1"/>
        <v>117</v>
      </c>
      <c r="I20" s="47">
        <f t="shared" si="2"/>
        <v>4</v>
      </c>
      <c r="J20" s="66">
        <v>500</v>
      </c>
      <c r="K20" s="47" t="s">
        <v>132</v>
      </c>
      <c r="L20" s="61">
        <f t="shared" si="7"/>
        <v>3500</v>
      </c>
      <c r="M20" s="62">
        <f t="shared" si="3"/>
        <v>113</v>
      </c>
      <c r="N20" s="47" t="s">
        <v>37</v>
      </c>
      <c r="O20" s="47">
        <f>VLOOKUP(D20,会员及余额!$F$1:$P$89,11,FALSE)</f>
        <v>241</v>
      </c>
      <c r="P20" s="57">
        <f t="shared" si="4"/>
        <v>4946</v>
      </c>
      <c r="Q20" s="47"/>
      <c r="R20" s="47" t="str">
        <f t="shared" si="5"/>
        <v>13</v>
      </c>
      <c r="S20" s="53">
        <v>44056.923761574071</v>
      </c>
      <c r="T20" s="48">
        <v>44060.006967592592</v>
      </c>
      <c r="U20" s="47" t="s">
        <v>38</v>
      </c>
      <c r="V20" s="41"/>
    </row>
    <row r="21" spans="1:22" ht="15" thickBot="1">
      <c r="A21" s="47">
        <v>12</v>
      </c>
      <c r="B21" s="47" t="s">
        <v>133</v>
      </c>
      <c r="C21" s="45">
        <f>VLOOKUP(D21,会员及余额!$A$2:$C$89,3,FALSE)</f>
        <v>2834</v>
      </c>
      <c r="D21" s="75">
        <v>18601908890</v>
      </c>
      <c r="E21" s="57">
        <v>3812</v>
      </c>
      <c r="F21" s="57">
        <f t="shared" si="0"/>
        <v>3864</v>
      </c>
      <c r="G21" s="47" t="str">
        <f t="shared" si="6"/>
        <v>117天</v>
      </c>
      <c r="H21" s="47" t="str">
        <f t="shared" si="1"/>
        <v>117</v>
      </c>
      <c r="I21" s="47">
        <f t="shared" si="2"/>
        <v>4</v>
      </c>
      <c r="J21" s="66">
        <v>500</v>
      </c>
      <c r="K21" s="47" t="s">
        <v>132</v>
      </c>
      <c r="L21" s="61">
        <f t="shared" si="7"/>
        <v>3500</v>
      </c>
      <c r="M21" s="62">
        <f t="shared" si="3"/>
        <v>113</v>
      </c>
      <c r="N21" s="47" t="s">
        <v>37</v>
      </c>
      <c r="O21" s="47">
        <f>VLOOKUP(D21,会员及余额!$F$1:$P$89,11,FALSE)</f>
        <v>52</v>
      </c>
      <c r="P21" s="57">
        <f t="shared" si="4"/>
        <v>3812</v>
      </c>
      <c r="Q21" s="47"/>
      <c r="R21" s="47" t="str">
        <f t="shared" si="5"/>
        <v>13</v>
      </c>
      <c r="S21" s="53">
        <v>44056.922685185185</v>
      </c>
      <c r="T21" s="48">
        <v>44060.006967592592</v>
      </c>
      <c r="U21" s="47" t="s">
        <v>38</v>
      </c>
      <c r="V21" s="38"/>
    </row>
    <row r="22" spans="1:22" ht="15" thickBot="1">
      <c r="A22" s="47">
        <v>49</v>
      </c>
      <c r="B22" s="47" t="s">
        <v>85</v>
      </c>
      <c r="C22" s="45">
        <f>VLOOKUP(D22,会员及余额!$A$2:$C$89,3,FALSE)</f>
        <v>2833</v>
      </c>
      <c r="D22" s="75">
        <v>13801004278</v>
      </c>
      <c r="E22" s="57">
        <v>4490</v>
      </c>
      <c r="F22" s="57">
        <f t="shared" si="0"/>
        <v>4655</v>
      </c>
      <c r="G22" s="47" t="str">
        <f t="shared" si="6"/>
        <v>102天</v>
      </c>
      <c r="H22" s="47" t="str">
        <f t="shared" si="1"/>
        <v>102</v>
      </c>
      <c r="I22" s="47">
        <f t="shared" si="2"/>
        <v>4</v>
      </c>
      <c r="J22" s="66">
        <v>500</v>
      </c>
      <c r="K22" s="47" t="s">
        <v>86</v>
      </c>
      <c r="L22" s="61">
        <f t="shared" si="7"/>
        <v>3500</v>
      </c>
      <c r="M22" s="62">
        <f t="shared" si="3"/>
        <v>98</v>
      </c>
      <c r="N22" s="47" t="s">
        <v>37</v>
      </c>
      <c r="O22" s="47">
        <f>VLOOKUP(D22,会员及余额!$F$1:$P$89,11,FALSE)</f>
        <v>165</v>
      </c>
      <c r="P22" s="57">
        <f t="shared" si="4"/>
        <v>4490</v>
      </c>
      <c r="Q22" s="47"/>
      <c r="R22" s="47" t="str">
        <f t="shared" si="5"/>
        <v>13</v>
      </c>
      <c r="S22" s="53">
        <v>44056.961967592593</v>
      </c>
      <c r="T22" s="48">
        <v>44060.006990740738</v>
      </c>
      <c r="U22" s="47" t="s">
        <v>38</v>
      </c>
      <c r="V22" s="41"/>
    </row>
    <row r="23" spans="1:22" ht="15" thickBot="1">
      <c r="A23" s="47">
        <v>57</v>
      </c>
      <c r="B23" s="47" t="s">
        <v>71</v>
      </c>
      <c r="C23" s="45">
        <f>VLOOKUP(D23,会员及余额!$A$2:$C$89,3,FALSE)</f>
        <v>2832</v>
      </c>
      <c r="D23" s="75">
        <v>13717800991</v>
      </c>
      <c r="E23" s="57">
        <v>5030</v>
      </c>
      <c r="F23" s="57">
        <f t="shared" si="0"/>
        <v>5285</v>
      </c>
      <c r="G23" s="47" t="str">
        <f t="shared" si="6"/>
        <v>90天</v>
      </c>
      <c r="H23" s="47" t="str">
        <f t="shared" si="1"/>
        <v>90</v>
      </c>
      <c r="I23" s="47">
        <f t="shared" si="2"/>
        <v>4</v>
      </c>
      <c r="J23" s="66">
        <v>500</v>
      </c>
      <c r="K23" s="47" t="s">
        <v>72</v>
      </c>
      <c r="L23" s="61">
        <f t="shared" si="7"/>
        <v>3500</v>
      </c>
      <c r="M23" s="62">
        <f t="shared" si="3"/>
        <v>86</v>
      </c>
      <c r="N23" s="47" t="s">
        <v>37</v>
      </c>
      <c r="O23" s="47">
        <f>VLOOKUP(D23,会员及余额!$F$1:$P$89,11,FALSE)</f>
        <v>255</v>
      </c>
      <c r="P23" s="57">
        <f t="shared" si="4"/>
        <v>5030</v>
      </c>
      <c r="Q23" s="47"/>
      <c r="R23" s="47" t="str">
        <f t="shared" si="5"/>
        <v>13</v>
      </c>
      <c r="S23" s="53">
        <v>44056.967557870368</v>
      </c>
      <c r="T23" s="48">
        <v>44060.006990740738</v>
      </c>
      <c r="U23" s="47" t="s">
        <v>38</v>
      </c>
      <c r="V23" s="41"/>
    </row>
    <row r="24" spans="1:22" ht="15" thickBot="1">
      <c r="A24" s="47">
        <v>65</v>
      </c>
      <c r="B24" s="47" t="s">
        <v>59</v>
      </c>
      <c r="C24" s="45">
        <f>VLOOKUP(D24,会员及余额!$A$2:$C$89,3,FALSE)</f>
        <v>2831</v>
      </c>
      <c r="D24" s="75">
        <v>17800826022</v>
      </c>
      <c r="E24" s="57">
        <v>4562</v>
      </c>
      <c r="F24" s="57">
        <f t="shared" si="0"/>
        <v>4739</v>
      </c>
      <c r="G24" s="47" t="str">
        <f t="shared" si="6"/>
        <v>87天</v>
      </c>
      <c r="H24" s="47" t="str">
        <f t="shared" si="1"/>
        <v>87</v>
      </c>
      <c r="I24" s="47">
        <f t="shared" si="2"/>
        <v>4</v>
      </c>
      <c r="J24" s="66">
        <v>500</v>
      </c>
      <c r="K24" s="47" t="s">
        <v>46</v>
      </c>
      <c r="L24" s="61">
        <f t="shared" si="7"/>
        <v>3500</v>
      </c>
      <c r="M24" s="62">
        <f t="shared" si="3"/>
        <v>83</v>
      </c>
      <c r="N24" s="47" t="s">
        <v>37</v>
      </c>
      <c r="O24" s="47">
        <f>VLOOKUP(D24,会员及余额!$F$1:$P$89,11,FALSE)</f>
        <v>177</v>
      </c>
      <c r="P24" s="57">
        <f t="shared" si="4"/>
        <v>4562</v>
      </c>
      <c r="Q24" s="47"/>
      <c r="R24" s="47" t="str">
        <f t="shared" si="5"/>
        <v>13</v>
      </c>
      <c r="S24" s="53">
        <v>44056.971562500003</v>
      </c>
      <c r="T24" s="48">
        <v>44060.007002314815</v>
      </c>
      <c r="U24" s="47" t="s">
        <v>38</v>
      </c>
      <c r="V24" s="41"/>
    </row>
    <row r="25" spans="1:22" ht="15" thickBot="1">
      <c r="A25" s="47">
        <v>48</v>
      </c>
      <c r="B25" s="47" t="s">
        <v>87</v>
      </c>
      <c r="C25" s="45">
        <f>VLOOKUP(D25,会员及余额!$A$2:$C$89,3,FALSE)</f>
        <v>2830</v>
      </c>
      <c r="D25" s="75">
        <v>17610527450</v>
      </c>
      <c r="E25" s="57">
        <v>3860</v>
      </c>
      <c r="F25" s="57">
        <f t="shared" si="0"/>
        <v>3920</v>
      </c>
      <c r="G25" s="47" t="str">
        <f t="shared" si="6"/>
        <v>116天</v>
      </c>
      <c r="H25" s="47" t="str">
        <f t="shared" si="1"/>
        <v>116</v>
      </c>
      <c r="I25" s="47">
        <f t="shared" si="2"/>
        <v>4</v>
      </c>
      <c r="J25" s="66">
        <v>500</v>
      </c>
      <c r="K25" s="47" t="s">
        <v>88</v>
      </c>
      <c r="L25" s="61">
        <f t="shared" si="7"/>
        <v>3500</v>
      </c>
      <c r="M25" s="62">
        <f t="shared" si="3"/>
        <v>112</v>
      </c>
      <c r="N25" s="47" t="s">
        <v>37</v>
      </c>
      <c r="O25" s="47">
        <f>VLOOKUP(D25,会员及余额!$F$1:$P$89,11,FALSE)</f>
        <v>60</v>
      </c>
      <c r="P25" s="57">
        <f t="shared" si="4"/>
        <v>3860</v>
      </c>
      <c r="Q25" s="47"/>
      <c r="R25" s="47" t="str">
        <f t="shared" si="5"/>
        <v>13</v>
      </c>
      <c r="S25" s="53">
        <v>44056.961550925924</v>
      </c>
      <c r="T25" s="48">
        <v>44060.006990740738</v>
      </c>
      <c r="U25" s="47" t="s">
        <v>38</v>
      </c>
      <c r="V25" s="41"/>
    </row>
    <row r="26" spans="1:22" ht="15" thickBot="1">
      <c r="A26" s="47">
        <v>54</v>
      </c>
      <c r="B26" s="47" t="s">
        <v>76</v>
      </c>
      <c r="C26" s="45">
        <f>VLOOKUP(D26,会员及余额!$A$2:$C$89,3,FALSE)</f>
        <v>2829</v>
      </c>
      <c r="D26" s="75">
        <v>13718907206</v>
      </c>
      <c r="E26" s="57">
        <v>4532</v>
      </c>
      <c r="F26" s="57">
        <f t="shared" si="0"/>
        <v>4704</v>
      </c>
      <c r="G26" s="47" t="str">
        <f t="shared" si="6"/>
        <v>101天</v>
      </c>
      <c r="H26" s="47" t="str">
        <f t="shared" si="1"/>
        <v>101</v>
      </c>
      <c r="I26" s="47">
        <f t="shared" si="2"/>
        <v>4</v>
      </c>
      <c r="J26" s="66">
        <v>500</v>
      </c>
      <c r="K26" s="47" t="s">
        <v>77</v>
      </c>
      <c r="L26" s="61">
        <f t="shared" si="7"/>
        <v>3500</v>
      </c>
      <c r="M26" s="62">
        <f t="shared" si="3"/>
        <v>97</v>
      </c>
      <c r="N26" s="47" t="s">
        <v>37</v>
      </c>
      <c r="O26" s="47">
        <f>VLOOKUP(D26,会员及余额!$F$1:$P$89,11,FALSE)</f>
        <v>172</v>
      </c>
      <c r="P26" s="57">
        <f t="shared" si="4"/>
        <v>4532</v>
      </c>
      <c r="Q26" s="47"/>
      <c r="R26" s="47" t="str">
        <f t="shared" si="5"/>
        <v>13</v>
      </c>
      <c r="S26" s="53">
        <v>44056.964594907404</v>
      </c>
      <c r="T26" s="48">
        <v>44060.006990740738</v>
      </c>
      <c r="U26" s="47" t="s">
        <v>38</v>
      </c>
      <c r="V26" s="41"/>
    </row>
    <row r="27" spans="1:22" ht="15" thickBot="1">
      <c r="A27" s="47">
        <v>55</v>
      </c>
      <c r="B27" s="47" t="s">
        <v>75</v>
      </c>
      <c r="C27" s="45">
        <f>VLOOKUP(D27,会员及余额!$A$2:$C$89,3,FALSE)</f>
        <v>2828</v>
      </c>
      <c r="D27" s="75">
        <v>13521235302</v>
      </c>
      <c r="E27" s="57">
        <v>4802</v>
      </c>
      <c r="F27" s="57">
        <f t="shared" si="0"/>
        <v>5019</v>
      </c>
      <c r="G27" s="47" t="str">
        <f t="shared" si="6"/>
        <v>95天</v>
      </c>
      <c r="H27" s="47" t="str">
        <f t="shared" si="1"/>
        <v>95</v>
      </c>
      <c r="I27" s="47">
        <f t="shared" si="2"/>
        <v>4</v>
      </c>
      <c r="J27" s="66">
        <v>500</v>
      </c>
      <c r="K27" s="47" t="s">
        <v>48</v>
      </c>
      <c r="L27" s="61">
        <f t="shared" si="7"/>
        <v>3500</v>
      </c>
      <c r="M27" s="62">
        <f t="shared" si="3"/>
        <v>91</v>
      </c>
      <c r="N27" s="47" t="s">
        <v>37</v>
      </c>
      <c r="O27" s="47">
        <f>VLOOKUP(D27,会员及余额!$F$1:$P$89,11,FALSE)</f>
        <v>217</v>
      </c>
      <c r="P27" s="57">
        <f t="shared" si="4"/>
        <v>4802</v>
      </c>
      <c r="Q27" s="47"/>
      <c r="R27" s="47" t="str">
        <f t="shared" si="5"/>
        <v>13</v>
      </c>
      <c r="S27" s="53">
        <v>44056.96638888889</v>
      </c>
      <c r="T27" s="48">
        <v>44060.006990740738</v>
      </c>
      <c r="U27" s="47" t="s">
        <v>38</v>
      </c>
      <c r="V27" s="41"/>
    </row>
    <row r="28" spans="1:22" ht="15" thickBot="1">
      <c r="A28" s="47">
        <v>64</v>
      </c>
      <c r="B28" s="47" t="s">
        <v>60</v>
      </c>
      <c r="C28" s="45">
        <f>VLOOKUP(D28,会员及余额!$A$2:$C$89,3,FALSE)</f>
        <v>2827</v>
      </c>
      <c r="D28" s="75">
        <v>17800826021</v>
      </c>
      <c r="E28" s="57">
        <v>4802</v>
      </c>
      <c r="F28" s="57">
        <f t="shared" si="0"/>
        <v>5019</v>
      </c>
      <c r="G28" s="47" t="str">
        <f t="shared" si="6"/>
        <v>87天</v>
      </c>
      <c r="H28" s="47" t="str">
        <f t="shared" si="1"/>
        <v>87</v>
      </c>
      <c r="I28" s="47">
        <f t="shared" si="2"/>
        <v>4</v>
      </c>
      <c r="J28" s="66">
        <v>500</v>
      </c>
      <c r="K28" s="47" t="s">
        <v>46</v>
      </c>
      <c r="L28" s="61">
        <f t="shared" si="7"/>
        <v>3500</v>
      </c>
      <c r="M28" s="62">
        <f t="shared" si="3"/>
        <v>83</v>
      </c>
      <c r="N28" s="47" t="s">
        <v>37</v>
      </c>
      <c r="O28" s="47">
        <f>VLOOKUP(D28,会员及余额!$F$1:$P$89,11,FALSE)</f>
        <v>217</v>
      </c>
      <c r="P28" s="57">
        <f t="shared" si="4"/>
        <v>4802</v>
      </c>
      <c r="Q28" s="47"/>
      <c r="R28" s="47" t="str">
        <f t="shared" si="5"/>
        <v>13</v>
      </c>
      <c r="S28" s="53">
        <v>44056.97111111111</v>
      </c>
      <c r="T28" s="48">
        <v>44060.007002314815</v>
      </c>
      <c r="U28" s="47" t="s">
        <v>38</v>
      </c>
      <c r="V28" s="41"/>
    </row>
    <row r="29" spans="1:22" ht="15" thickBot="1">
      <c r="A29" s="47">
        <v>61</v>
      </c>
      <c r="B29" s="47" t="s">
        <v>64</v>
      </c>
      <c r="C29" s="45">
        <f>VLOOKUP(D29,会员及余额!$A$2:$C$89,3,FALSE)</f>
        <v>2826</v>
      </c>
      <c r="D29" s="75">
        <v>13436666271</v>
      </c>
      <c r="E29" s="57">
        <v>7840</v>
      </c>
      <c r="F29" s="57">
        <f t="shared" si="0"/>
        <v>7980</v>
      </c>
      <c r="G29" s="47" t="str">
        <f t="shared" si="6"/>
        <v>83天</v>
      </c>
      <c r="H29" s="47" t="str">
        <f t="shared" si="1"/>
        <v>83</v>
      </c>
      <c r="I29" s="47">
        <f t="shared" si="2"/>
        <v>4</v>
      </c>
      <c r="J29" s="66">
        <v>1000</v>
      </c>
      <c r="K29" s="47" t="s">
        <v>65</v>
      </c>
      <c r="L29" s="61">
        <f t="shared" si="7"/>
        <v>7000</v>
      </c>
      <c r="M29" s="62">
        <f t="shared" si="3"/>
        <v>79</v>
      </c>
      <c r="N29" s="47" t="s">
        <v>37</v>
      </c>
      <c r="O29" s="47">
        <f>VLOOKUP(D29,会员及余额!$F$1:$P$89,11,FALSE)</f>
        <v>140</v>
      </c>
      <c r="P29" s="57">
        <f t="shared" si="4"/>
        <v>7840</v>
      </c>
      <c r="Q29" s="47"/>
      <c r="R29" s="47" t="str">
        <f t="shared" si="5"/>
        <v>13</v>
      </c>
      <c r="S29" s="53">
        <v>44056.969456018516</v>
      </c>
      <c r="T29" s="48">
        <v>44060.007002314815</v>
      </c>
      <c r="U29" s="47" t="s">
        <v>38</v>
      </c>
      <c r="V29" s="41"/>
    </row>
    <row r="30" spans="1:22" ht="15" thickBot="1">
      <c r="A30" s="47">
        <v>36</v>
      </c>
      <c r="B30" s="47" t="s">
        <v>104</v>
      </c>
      <c r="C30" s="45">
        <f>VLOOKUP(D30,会员及余额!$A$2:$C$89,3,FALSE)</f>
        <v>2825</v>
      </c>
      <c r="D30" s="75">
        <v>13811033094</v>
      </c>
      <c r="E30" s="57">
        <v>4802</v>
      </c>
      <c r="F30" s="57">
        <f t="shared" si="0"/>
        <v>5019</v>
      </c>
      <c r="G30" s="47" t="str">
        <f t="shared" si="6"/>
        <v>95天</v>
      </c>
      <c r="H30" s="47" t="str">
        <f t="shared" si="1"/>
        <v>95</v>
      </c>
      <c r="I30" s="47">
        <f t="shared" si="2"/>
        <v>4</v>
      </c>
      <c r="J30" s="66">
        <v>500</v>
      </c>
      <c r="K30" s="47" t="s">
        <v>48</v>
      </c>
      <c r="L30" s="61">
        <f t="shared" si="7"/>
        <v>3500</v>
      </c>
      <c r="M30" s="62">
        <f t="shared" si="3"/>
        <v>91</v>
      </c>
      <c r="N30" s="47" t="s">
        <v>37</v>
      </c>
      <c r="O30" s="47">
        <f>VLOOKUP(D30,会员及余额!$F$1:$P$89,11,FALSE)</f>
        <v>217</v>
      </c>
      <c r="P30" s="57">
        <f t="shared" si="4"/>
        <v>4802</v>
      </c>
      <c r="Q30" s="47"/>
      <c r="R30" s="47" t="str">
        <f t="shared" si="5"/>
        <v>13</v>
      </c>
      <c r="S30" s="53">
        <v>44056.953125</v>
      </c>
      <c r="T30" s="48">
        <v>44060.006990740738</v>
      </c>
      <c r="U30" s="47" t="s">
        <v>38</v>
      </c>
      <c r="V30" s="41"/>
    </row>
    <row r="31" spans="1:22" ht="15" thickBot="1">
      <c r="A31" s="47">
        <v>50</v>
      </c>
      <c r="B31" s="47" t="s">
        <v>84</v>
      </c>
      <c r="C31" s="45">
        <f>VLOOKUP(D31,会员及余额!$A$2:$C$89,3,FALSE)</f>
        <v>2824</v>
      </c>
      <c r="D31" s="75">
        <v>15510584844</v>
      </c>
      <c r="E31" s="57">
        <v>5066</v>
      </c>
      <c r="F31" s="57">
        <f t="shared" si="0"/>
        <v>5327</v>
      </c>
      <c r="G31" s="47" t="str">
        <f t="shared" si="6"/>
        <v>95天</v>
      </c>
      <c r="H31" s="47" t="str">
        <f t="shared" si="1"/>
        <v>95</v>
      </c>
      <c r="I31" s="47">
        <f t="shared" si="2"/>
        <v>4</v>
      </c>
      <c r="J31" s="66">
        <v>500</v>
      </c>
      <c r="K31" s="47" t="s">
        <v>48</v>
      </c>
      <c r="L31" s="61">
        <f t="shared" si="7"/>
        <v>3500</v>
      </c>
      <c r="M31" s="62">
        <f t="shared" si="3"/>
        <v>91</v>
      </c>
      <c r="N31" s="47" t="s">
        <v>37</v>
      </c>
      <c r="O31" s="47">
        <f>VLOOKUP(D31,会员及余额!$F$1:$P$89,11,FALSE)</f>
        <v>261</v>
      </c>
      <c r="P31" s="57">
        <f t="shared" si="4"/>
        <v>5066</v>
      </c>
      <c r="Q31" s="47"/>
      <c r="R31" s="47" t="str">
        <f t="shared" si="5"/>
        <v>13</v>
      </c>
      <c r="S31" s="53">
        <v>44056.962384259263</v>
      </c>
      <c r="T31" s="48">
        <v>44060.006990740738</v>
      </c>
      <c r="U31" s="47" t="s">
        <v>38</v>
      </c>
      <c r="V31" s="41"/>
    </row>
    <row r="32" spans="1:22" ht="15" thickBot="1">
      <c r="A32" s="47">
        <v>20</v>
      </c>
      <c r="B32" s="47" t="s">
        <v>121</v>
      </c>
      <c r="C32" s="45">
        <f>VLOOKUP(D32,会员及余额!$A$2:$C$89,3,FALSE)</f>
        <v>2823</v>
      </c>
      <c r="D32" s="75">
        <v>18890322889</v>
      </c>
      <c r="E32" s="57">
        <v>3788</v>
      </c>
      <c r="F32" s="57">
        <f t="shared" si="0"/>
        <v>3836</v>
      </c>
      <c r="G32" s="47" t="str">
        <f t="shared" si="6"/>
        <v>37天</v>
      </c>
      <c r="H32" s="47" t="str">
        <f t="shared" si="1"/>
        <v>37</v>
      </c>
      <c r="I32" s="47">
        <f t="shared" si="2"/>
        <v>4</v>
      </c>
      <c r="J32" s="66">
        <v>500</v>
      </c>
      <c r="K32" s="47" t="s">
        <v>122</v>
      </c>
      <c r="L32" s="61">
        <f t="shared" si="7"/>
        <v>3500</v>
      </c>
      <c r="M32" s="62">
        <f t="shared" si="3"/>
        <v>33</v>
      </c>
      <c r="N32" s="47" t="s">
        <v>37</v>
      </c>
      <c r="O32" s="47">
        <f>VLOOKUP(D32,会员及余额!$F$1:$P$89,11,FALSE)</f>
        <v>48</v>
      </c>
      <c r="P32" s="57">
        <f t="shared" si="4"/>
        <v>3788</v>
      </c>
      <c r="Q32" s="47"/>
      <c r="R32" s="47" t="str">
        <f t="shared" si="5"/>
        <v>13</v>
      </c>
      <c r="S32" s="53">
        <v>44056.931643518517</v>
      </c>
      <c r="T32" s="48">
        <v>44060.006979166668</v>
      </c>
      <c r="U32" s="47" t="s">
        <v>38</v>
      </c>
      <c r="V32" s="41"/>
    </row>
    <row r="33" spans="1:22" ht="15" thickBot="1">
      <c r="A33" s="47">
        <v>38</v>
      </c>
      <c r="B33" s="47" t="s">
        <v>101</v>
      </c>
      <c r="C33" s="45">
        <f>VLOOKUP(D33,会员及余额!$A$2:$C$89,3,FALSE)</f>
        <v>2822</v>
      </c>
      <c r="D33" s="75">
        <v>13661222001</v>
      </c>
      <c r="E33" s="57">
        <v>4982</v>
      </c>
      <c r="F33" s="57">
        <f t="shared" si="0"/>
        <v>5229</v>
      </c>
      <c r="G33" s="47" t="str">
        <f t="shared" si="6"/>
        <v>92天</v>
      </c>
      <c r="H33" s="47" t="str">
        <f t="shared" si="1"/>
        <v>92</v>
      </c>
      <c r="I33" s="47">
        <f t="shared" si="2"/>
        <v>4</v>
      </c>
      <c r="J33" s="66">
        <v>500</v>
      </c>
      <c r="K33" s="47" t="s">
        <v>94</v>
      </c>
      <c r="L33" s="61">
        <f t="shared" si="7"/>
        <v>3500</v>
      </c>
      <c r="M33" s="62">
        <f t="shared" si="3"/>
        <v>88</v>
      </c>
      <c r="N33" s="47" t="s">
        <v>37</v>
      </c>
      <c r="O33" s="47">
        <f>VLOOKUP(D33,会员及余额!$F$1:$P$89,11,FALSE)</f>
        <v>247</v>
      </c>
      <c r="P33" s="57">
        <f t="shared" si="4"/>
        <v>4982</v>
      </c>
      <c r="Q33" s="47"/>
      <c r="R33" s="47" t="str">
        <f t="shared" si="5"/>
        <v>13</v>
      </c>
      <c r="S33" s="53">
        <v>44056.954143518517</v>
      </c>
      <c r="T33" s="48">
        <v>44060.006990740738</v>
      </c>
      <c r="U33" s="47" t="s">
        <v>38</v>
      </c>
      <c r="V33" s="41"/>
    </row>
    <row r="34" spans="1:22" ht="15" thickBot="1">
      <c r="A34" s="47">
        <v>60</v>
      </c>
      <c r="B34" s="47" t="s">
        <v>66</v>
      </c>
      <c r="C34" s="45">
        <f>VLOOKUP(D34,会员及余额!$A$2:$C$89,3,FALSE)</f>
        <v>2821</v>
      </c>
      <c r="D34" s="75">
        <v>18911002369</v>
      </c>
      <c r="E34" s="57">
        <v>4784</v>
      </c>
      <c r="F34" s="57">
        <f t="shared" ref="F34:F65" si="8">(J34+O34)*6+J34+O34</f>
        <v>4998</v>
      </c>
      <c r="G34" s="47" t="str">
        <f t="shared" si="6"/>
        <v>91天</v>
      </c>
      <c r="H34" s="47" t="str">
        <f t="shared" ref="H34:H65" si="9">LEFT(G34,FIND("天",G34)-1)</f>
        <v>91</v>
      </c>
      <c r="I34" s="47">
        <f t="shared" ref="I34:I65" si="10">IF(R34="00",0,17-R34)</f>
        <v>4</v>
      </c>
      <c r="J34" s="66">
        <v>500</v>
      </c>
      <c r="K34" s="47" t="s">
        <v>67</v>
      </c>
      <c r="L34" s="61">
        <f t="shared" si="7"/>
        <v>3500</v>
      </c>
      <c r="M34" s="62">
        <f t="shared" ref="M34:M65" si="11">H34-I34</f>
        <v>87</v>
      </c>
      <c r="N34" s="47" t="s">
        <v>37</v>
      </c>
      <c r="O34" s="47">
        <f>VLOOKUP(D34,会员及余额!$F$1:$P$89,11,FALSE)</f>
        <v>214</v>
      </c>
      <c r="P34" s="57">
        <f t="shared" ref="P34:P65" si="12">(O34+J34)*6+J34</f>
        <v>4784</v>
      </c>
      <c r="Q34" s="47"/>
      <c r="R34" s="47" t="str">
        <f t="shared" ref="R34:R65" si="13">TEXT(S34,"DD")</f>
        <v>13</v>
      </c>
      <c r="S34" s="53">
        <v>44056.968946759262</v>
      </c>
      <c r="T34" s="48">
        <v>44060.007002314815</v>
      </c>
      <c r="U34" s="47" t="s">
        <v>38</v>
      </c>
      <c r="V34" s="41"/>
    </row>
    <row r="35" spans="1:22" ht="15" thickBot="1">
      <c r="A35" s="47">
        <v>62</v>
      </c>
      <c r="B35" s="47" t="s">
        <v>62</v>
      </c>
      <c r="C35" s="45">
        <f>VLOOKUP(D35,会员及余额!$A$2:$C$89,3,FALSE)</f>
        <v>2820</v>
      </c>
      <c r="D35" s="75">
        <v>13466570491</v>
      </c>
      <c r="E35" s="57">
        <v>4310</v>
      </c>
      <c r="F35" s="57">
        <f t="shared" si="8"/>
        <v>4445</v>
      </c>
      <c r="G35" s="47" t="str">
        <f t="shared" ref="G35:G68" si="14">RIGHT(K35,LEN(K35)-FIND("机",K35))</f>
        <v>106天</v>
      </c>
      <c r="H35" s="47" t="str">
        <f t="shared" si="9"/>
        <v>106</v>
      </c>
      <c r="I35" s="47">
        <f t="shared" si="10"/>
        <v>4</v>
      </c>
      <c r="J35" s="66">
        <v>500</v>
      </c>
      <c r="K35" s="47" t="s">
        <v>63</v>
      </c>
      <c r="L35" s="61">
        <f t="shared" si="7"/>
        <v>3500</v>
      </c>
      <c r="M35" s="62">
        <f t="shared" si="11"/>
        <v>102</v>
      </c>
      <c r="N35" s="47" t="s">
        <v>37</v>
      </c>
      <c r="O35" s="47">
        <f>VLOOKUP(D35,会员及余额!$F$1:$P$89,11,FALSE)</f>
        <v>135</v>
      </c>
      <c r="P35" s="57">
        <f t="shared" si="12"/>
        <v>4310</v>
      </c>
      <c r="Q35" s="47"/>
      <c r="R35" s="47" t="str">
        <f t="shared" si="13"/>
        <v>13</v>
      </c>
      <c r="S35" s="53">
        <v>44056.969884259262</v>
      </c>
      <c r="T35" s="48">
        <v>44060.007002314815</v>
      </c>
      <c r="U35" s="47" t="s">
        <v>38</v>
      </c>
      <c r="V35" s="41"/>
    </row>
    <row r="36" spans="1:22" ht="15" thickBot="1">
      <c r="A36" s="47">
        <v>46</v>
      </c>
      <c r="B36" s="47" t="s">
        <v>90</v>
      </c>
      <c r="C36" s="45">
        <f>VLOOKUP(D36,会员及余额!$A$2:$C$89,3,FALSE)</f>
        <v>2819</v>
      </c>
      <c r="D36" s="75">
        <v>15910299349</v>
      </c>
      <c r="E36" s="57">
        <v>6224</v>
      </c>
      <c r="F36" s="57">
        <f t="shared" si="8"/>
        <v>6678</v>
      </c>
      <c r="G36" s="47" t="str">
        <f t="shared" si="14"/>
        <v>71天</v>
      </c>
      <c r="H36" s="47" t="str">
        <f t="shared" si="9"/>
        <v>71</v>
      </c>
      <c r="I36" s="47">
        <f t="shared" si="10"/>
        <v>4</v>
      </c>
      <c r="J36" s="66">
        <v>500</v>
      </c>
      <c r="K36" s="47" t="s">
        <v>91</v>
      </c>
      <c r="L36" s="61">
        <f t="shared" si="7"/>
        <v>3500</v>
      </c>
      <c r="M36" s="62">
        <f t="shared" si="11"/>
        <v>67</v>
      </c>
      <c r="N36" s="47" t="s">
        <v>37</v>
      </c>
      <c r="O36" s="47">
        <f>VLOOKUP(D36,会员及余额!$F$1:$P$89,11,FALSE)</f>
        <v>454</v>
      </c>
      <c r="P36" s="57">
        <f t="shared" si="12"/>
        <v>6224</v>
      </c>
      <c r="Q36" s="47"/>
      <c r="R36" s="47" t="str">
        <f t="shared" si="13"/>
        <v>13</v>
      </c>
      <c r="S36" s="53">
        <v>44056.960636574076</v>
      </c>
      <c r="T36" s="48">
        <v>44060.006990740738</v>
      </c>
      <c r="U36" s="47" t="s">
        <v>38</v>
      </c>
      <c r="V36" s="41"/>
    </row>
    <row r="37" spans="1:22" ht="15" thickBot="1">
      <c r="A37" s="47">
        <v>35</v>
      </c>
      <c r="B37" s="47" t="s">
        <v>105</v>
      </c>
      <c r="C37" s="45">
        <f>VLOOKUP(D37,会员及余额!$A$2:$C$89,3,FALSE)</f>
        <v>2818</v>
      </c>
      <c r="D37" s="75">
        <v>18210944629</v>
      </c>
      <c r="E37" s="57">
        <v>3902</v>
      </c>
      <c r="F37" s="57">
        <f t="shared" si="8"/>
        <v>3969</v>
      </c>
      <c r="G37" s="47" t="str">
        <f t="shared" si="14"/>
        <v>115天</v>
      </c>
      <c r="H37" s="47" t="str">
        <f t="shared" si="9"/>
        <v>115</v>
      </c>
      <c r="I37" s="47">
        <f t="shared" si="10"/>
        <v>4</v>
      </c>
      <c r="J37" s="66">
        <v>500</v>
      </c>
      <c r="K37" s="47" t="s">
        <v>56</v>
      </c>
      <c r="L37" s="61">
        <f t="shared" si="7"/>
        <v>3500</v>
      </c>
      <c r="M37" s="62">
        <f t="shared" si="11"/>
        <v>111</v>
      </c>
      <c r="N37" s="47" t="s">
        <v>37</v>
      </c>
      <c r="O37" s="47">
        <f>VLOOKUP(D37,会员及余额!$F$1:$P$89,11,FALSE)</f>
        <v>67</v>
      </c>
      <c r="P37" s="57">
        <f t="shared" si="12"/>
        <v>3902</v>
      </c>
      <c r="Q37" s="47"/>
      <c r="R37" s="47" t="str">
        <f t="shared" si="13"/>
        <v>13</v>
      </c>
      <c r="S37" s="53">
        <v>44056.952465277776</v>
      </c>
      <c r="T37" s="48">
        <v>44060.006979166668</v>
      </c>
      <c r="U37" s="47" t="s">
        <v>38</v>
      </c>
      <c r="V37" s="41"/>
    </row>
    <row r="38" spans="1:22" ht="15" thickBot="1">
      <c r="A38" s="47">
        <v>33</v>
      </c>
      <c r="B38" s="47" t="s">
        <v>108</v>
      </c>
      <c r="C38" s="45">
        <f>VLOOKUP(D38,会员及余额!$A$2:$C$89,3,FALSE)</f>
        <v>2817</v>
      </c>
      <c r="D38" s="75">
        <v>18210944628</v>
      </c>
      <c r="E38" s="57">
        <v>3965</v>
      </c>
      <c r="F38" s="57">
        <f t="shared" si="8"/>
        <v>4042.5</v>
      </c>
      <c r="G38" s="47" t="str">
        <f t="shared" si="14"/>
        <v>115天</v>
      </c>
      <c r="H38" s="47" t="str">
        <f t="shared" si="9"/>
        <v>115</v>
      </c>
      <c r="I38" s="47">
        <f t="shared" si="10"/>
        <v>4</v>
      </c>
      <c r="J38" s="66">
        <v>500</v>
      </c>
      <c r="K38" s="47" t="s">
        <v>56</v>
      </c>
      <c r="L38" s="61">
        <f t="shared" si="7"/>
        <v>3500</v>
      </c>
      <c r="M38" s="62">
        <f t="shared" si="11"/>
        <v>111</v>
      </c>
      <c r="N38" s="47" t="s">
        <v>37</v>
      </c>
      <c r="O38" s="47">
        <f>VLOOKUP(D38,会员及余额!$F$1:$P$89,11,FALSE)</f>
        <v>77.5</v>
      </c>
      <c r="P38" s="57">
        <f t="shared" si="12"/>
        <v>3965</v>
      </c>
      <c r="Q38" s="47"/>
      <c r="R38" s="47" t="str">
        <f t="shared" si="13"/>
        <v>13</v>
      </c>
      <c r="S38" s="53">
        <v>44056.943067129629</v>
      </c>
      <c r="T38" s="48">
        <v>44060.006979166668</v>
      </c>
      <c r="U38" s="47" t="s">
        <v>38</v>
      </c>
      <c r="V38" s="41"/>
    </row>
    <row r="39" spans="1:22" ht="15" thickBot="1">
      <c r="A39" s="47">
        <v>32</v>
      </c>
      <c r="B39" s="47" t="s">
        <v>109</v>
      </c>
      <c r="C39" s="45">
        <f>VLOOKUP(D39,会员及余额!$A$2:$C$89,3,FALSE)</f>
        <v>2816</v>
      </c>
      <c r="D39" s="75">
        <v>18210944627</v>
      </c>
      <c r="E39" s="57">
        <v>3902</v>
      </c>
      <c r="F39" s="57">
        <f t="shared" si="8"/>
        <v>3969</v>
      </c>
      <c r="G39" s="47" t="str">
        <f t="shared" si="14"/>
        <v>115天</v>
      </c>
      <c r="H39" s="47" t="str">
        <f t="shared" si="9"/>
        <v>115</v>
      </c>
      <c r="I39" s="47">
        <f t="shared" si="10"/>
        <v>4</v>
      </c>
      <c r="J39" s="66">
        <v>500</v>
      </c>
      <c r="K39" s="47" t="s">
        <v>56</v>
      </c>
      <c r="L39" s="61">
        <f t="shared" si="7"/>
        <v>3500</v>
      </c>
      <c r="M39" s="62">
        <f t="shared" si="11"/>
        <v>111</v>
      </c>
      <c r="N39" s="47" t="s">
        <v>37</v>
      </c>
      <c r="O39" s="47">
        <f>VLOOKUP(D39,会员及余额!$F$1:$P$89,11,FALSE)</f>
        <v>67</v>
      </c>
      <c r="P39" s="57">
        <f t="shared" si="12"/>
        <v>3902</v>
      </c>
      <c r="Q39" s="47"/>
      <c r="R39" s="47" t="str">
        <f t="shared" si="13"/>
        <v>13</v>
      </c>
      <c r="S39" s="53">
        <v>44056.937372685185</v>
      </c>
      <c r="T39" s="48">
        <v>44060.006979166668</v>
      </c>
      <c r="U39" s="47" t="s">
        <v>38</v>
      </c>
      <c r="V39" s="41"/>
    </row>
    <row r="40" spans="1:22">
      <c r="A40" s="47">
        <v>31</v>
      </c>
      <c r="B40" s="47" t="s">
        <v>110</v>
      </c>
      <c r="C40" s="45">
        <f>VLOOKUP(D40,会员及余额!$A$2:$C$89,3,FALSE)</f>
        <v>2815</v>
      </c>
      <c r="D40" s="75">
        <v>18210944626</v>
      </c>
      <c r="E40" s="57">
        <v>3950</v>
      </c>
      <c r="F40" s="57">
        <f t="shared" si="8"/>
        <v>4025</v>
      </c>
      <c r="G40" s="47" t="str">
        <f t="shared" si="14"/>
        <v>115天</v>
      </c>
      <c r="H40" s="47" t="str">
        <f t="shared" si="9"/>
        <v>115</v>
      </c>
      <c r="I40" s="47">
        <f t="shared" si="10"/>
        <v>4</v>
      </c>
      <c r="J40" s="66">
        <v>500</v>
      </c>
      <c r="K40" s="47" t="s">
        <v>56</v>
      </c>
      <c r="L40" s="61">
        <f t="shared" si="7"/>
        <v>3500</v>
      </c>
      <c r="M40" s="62">
        <f t="shared" si="11"/>
        <v>111</v>
      </c>
      <c r="N40" s="47" t="s">
        <v>37</v>
      </c>
      <c r="O40" s="47">
        <f>VLOOKUP(D40,会员及余额!$F$1:$P$89,11,FALSE)</f>
        <v>75</v>
      </c>
      <c r="P40" s="57">
        <f t="shared" si="12"/>
        <v>3950</v>
      </c>
      <c r="Q40" s="47"/>
      <c r="R40" s="47" t="str">
        <f t="shared" si="13"/>
        <v>13</v>
      </c>
      <c r="S40" s="53">
        <v>44056.936967592592</v>
      </c>
      <c r="T40" s="48">
        <v>44060.006979166668</v>
      </c>
      <c r="U40" s="47" t="s">
        <v>38</v>
      </c>
      <c r="V40" s="41"/>
    </row>
    <row r="41" spans="1:22" ht="15" thickBot="1">
      <c r="A41" s="47">
        <v>30</v>
      </c>
      <c r="B41" s="47" t="s">
        <v>111</v>
      </c>
      <c r="C41" s="45">
        <f>VLOOKUP(D41,会员及余额!$A$2:$C$89,3,FALSE)</f>
        <v>2814</v>
      </c>
      <c r="D41" s="75">
        <v>18210944625</v>
      </c>
      <c r="E41" s="57">
        <v>3950</v>
      </c>
      <c r="F41" s="57">
        <f t="shared" si="8"/>
        <v>4025</v>
      </c>
      <c r="G41" s="47" t="str">
        <f t="shared" si="14"/>
        <v>115天</v>
      </c>
      <c r="H41" s="47" t="str">
        <f t="shared" si="9"/>
        <v>115</v>
      </c>
      <c r="I41" s="47">
        <f t="shared" si="10"/>
        <v>4</v>
      </c>
      <c r="J41" s="66">
        <v>500</v>
      </c>
      <c r="K41" s="47" t="s">
        <v>56</v>
      </c>
      <c r="L41" s="61">
        <f t="shared" ref="L41:L63" si="15">J41*7</f>
        <v>3500</v>
      </c>
      <c r="M41" s="62">
        <f t="shared" si="11"/>
        <v>111</v>
      </c>
      <c r="N41" s="47" t="s">
        <v>37</v>
      </c>
      <c r="O41" s="47">
        <f>VLOOKUP(D41,会员及余额!$F$1:$P$89,11,FALSE)</f>
        <v>75</v>
      </c>
      <c r="P41" s="57">
        <f t="shared" si="12"/>
        <v>3950</v>
      </c>
      <c r="Q41" s="47"/>
      <c r="R41" s="47" t="str">
        <f t="shared" si="13"/>
        <v>13</v>
      </c>
      <c r="S41" s="53">
        <v>44056.936562499999</v>
      </c>
      <c r="T41" s="48">
        <v>44060.006979166668</v>
      </c>
      <c r="U41" s="47" t="s">
        <v>38</v>
      </c>
      <c r="V41" s="38"/>
    </row>
    <row r="42" spans="1:22" ht="15" thickBot="1">
      <c r="A42" s="47">
        <v>29</v>
      </c>
      <c r="B42" s="47" t="s">
        <v>112</v>
      </c>
      <c r="C42" s="45">
        <f>VLOOKUP(D42,会员及余额!$A$2:$C$89,3,FALSE)</f>
        <v>2813</v>
      </c>
      <c r="D42" s="75">
        <v>18210944623</v>
      </c>
      <c r="E42" s="57">
        <v>3950</v>
      </c>
      <c r="F42" s="57">
        <f t="shared" si="8"/>
        <v>4025</v>
      </c>
      <c r="G42" s="47" t="str">
        <f t="shared" si="14"/>
        <v>115天</v>
      </c>
      <c r="H42" s="47" t="str">
        <f t="shared" si="9"/>
        <v>115</v>
      </c>
      <c r="I42" s="47">
        <f t="shared" si="10"/>
        <v>4</v>
      </c>
      <c r="J42" s="66">
        <v>500</v>
      </c>
      <c r="K42" s="47" t="s">
        <v>56</v>
      </c>
      <c r="L42" s="61">
        <f t="shared" si="15"/>
        <v>3500</v>
      </c>
      <c r="M42" s="62">
        <f t="shared" si="11"/>
        <v>111</v>
      </c>
      <c r="N42" s="47" t="s">
        <v>37</v>
      </c>
      <c r="O42" s="47">
        <f>VLOOKUP(D42,会员及余额!$F$1:$P$89,11,FALSE)</f>
        <v>75</v>
      </c>
      <c r="P42" s="57">
        <f t="shared" si="12"/>
        <v>3950</v>
      </c>
      <c r="Q42" s="47"/>
      <c r="R42" s="47" t="str">
        <f t="shared" si="13"/>
        <v>13</v>
      </c>
      <c r="S42" s="53">
        <v>44056.93613425926</v>
      </c>
      <c r="T42" s="48">
        <v>44060.006979166668</v>
      </c>
      <c r="U42" s="47" t="s">
        <v>38</v>
      </c>
      <c r="V42" s="41"/>
    </row>
    <row r="43" spans="1:22" ht="15" thickBot="1">
      <c r="A43" s="47">
        <v>28</v>
      </c>
      <c r="B43" s="47" t="s">
        <v>113</v>
      </c>
      <c r="C43" s="45">
        <f>VLOOKUP(D43,会员及余额!$A$2:$C$89,3,FALSE)</f>
        <v>2812</v>
      </c>
      <c r="D43" s="75">
        <v>18210944622</v>
      </c>
      <c r="E43" s="57">
        <v>3986</v>
      </c>
      <c r="F43" s="57">
        <f t="shared" si="8"/>
        <v>4067</v>
      </c>
      <c r="G43" s="47" t="str">
        <f t="shared" si="14"/>
        <v>115天</v>
      </c>
      <c r="H43" s="47" t="str">
        <f t="shared" si="9"/>
        <v>115</v>
      </c>
      <c r="I43" s="47">
        <f t="shared" si="10"/>
        <v>4</v>
      </c>
      <c r="J43" s="66">
        <v>500</v>
      </c>
      <c r="K43" s="47" t="s">
        <v>56</v>
      </c>
      <c r="L43" s="61">
        <f t="shared" si="15"/>
        <v>3500</v>
      </c>
      <c r="M43" s="62">
        <f t="shared" si="11"/>
        <v>111</v>
      </c>
      <c r="N43" s="47" t="s">
        <v>37</v>
      </c>
      <c r="O43" s="47">
        <f>VLOOKUP(D43,会员及余额!$F$1:$P$89,11,FALSE)</f>
        <v>81</v>
      </c>
      <c r="P43" s="57">
        <f t="shared" si="12"/>
        <v>3986</v>
      </c>
      <c r="Q43" s="47"/>
      <c r="R43" s="47" t="str">
        <f t="shared" si="13"/>
        <v>13</v>
      </c>
      <c r="S43" s="53">
        <v>44056.935648148145</v>
      </c>
      <c r="T43" s="48">
        <v>44060.006979166668</v>
      </c>
      <c r="U43" s="47" t="s">
        <v>38</v>
      </c>
      <c r="V43" s="41"/>
    </row>
    <row r="44" spans="1:22" ht="15" thickBot="1">
      <c r="A44" s="47">
        <v>27</v>
      </c>
      <c r="B44" s="47" t="s">
        <v>114</v>
      </c>
      <c r="C44" s="45">
        <f>VLOOKUP(D44,会员及余额!$A$2:$C$89,3,FALSE)</f>
        <v>2811</v>
      </c>
      <c r="D44" s="75">
        <v>18210944621</v>
      </c>
      <c r="E44" s="57">
        <v>4146.5</v>
      </c>
      <c r="F44" s="57">
        <f t="shared" si="8"/>
        <v>4254.25</v>
      </c>
      <c r="G44" s="47" t="str">
        <f t="shared" si="14"/>
        <v>115天</v>
      </c>
      <c r="H44" s="47" t="str">
        <f t="shared" si="9"/>
        <v>115</v>
      </c>
      <c r="I44" s="47">
        <f t="shared" si="10"/>
        <v>4</v>
      </c>
      <c r="J44" s="66">
        <v>500</v>
      </c>
      <c r="K44" s="47" t="s">
        <v>56</v>
      </c>
      <c r="L44" s="61">
        <f t="shared" si="15"/>
        <v>3500</v>
      </c>
      <c r="M44" s="62">
        <f t="shared" si="11"/>
        <v>111</v>
      </c>
      <c r="N44" s="47" t="s">
        <v>37</v>
      </c>
      <c r="O44" s="47">
        <f>VLOOKUP(D44,会员及余额!$F$1:$P$89,11,FALSE)</f>
        <v>107.75</v>
      </c>
      <c r="P44" s="57">
        <f t="shared" si="12"/>
        <v>4146.5</v>
      </c>
      <c r="Q44" s="47"/>
      <c r="R44" s="47" t="str">
        <f t="shared" si="13"/>
        <v>13</v>
      </c>
      <c r="S44" s="53">
        <v>44056.935173611113</v>
      </c>
      <c r="T44" s="48">
        <v>44060.006979166668</v>
      </c>
      <c r="U44" s="47" t="s">
        <v>38</v>
      </c>
      <c r="V44" s="41"/>
    </row>
    <row r="45" spans="1:22" ht="15" thickBot="1">
      <c r="A45" s="47">
        <v>34</v>
      </c>
      <c r="B45" s="47" t="s">
        <v>106</v>
      </c>
      <c r="C45" s="45">
        <f>VLOOKUP(D45,会员及余额!$A$2:$C$89,3,FALSE)</f>
        <v>2810</v>
      </c>
      <c r="D45" s="75">
        <v>18210944620</v>
      </c>
      <c r="E45" s="57">
        <v>7618</v>
      </c>
      <c r="F45" s="57">
        <f t="shared" si="8"/>
        <v>7721</v>
      </c>
      <c r="G45" s="47" t="str">
        <f t="shared" si="14"/>
        <v>115天</v>
      </c>
      <c r="H45" s="47" t="str">
        <f t="shared" si="9"/>
        <v>115</v>
      </c>
      <c r="I45" s="47">
        <f t="shared" si="10"/>
        <v>4</v>
      </c>
      <c r="J45" s="66">
        <v>1000</v>
      </c>
      <c r="K45" s="47" t="s">
        <v>107</v>
      </c>
      <c r="L45" s="61">
        <f t="shared" si="15"/>
        <v>7000</v>
      </c>
      <c r="M45" s="62">
        <f t="shared" si="11"/>
        <v>111</v>
      </c>
      <c r="N45" s="47" t="s">
        <v>37</v>
      </c>
      <c r="O45" s="47">
        <f>VLOOKUP(D45,会员及余额!$F$1:$P$89,11,FALSE)</f>
        <v>103</v>
      </c>
      <c r="P45" s="57">
        <f t="shared" si="12"/>
        <v>7618</v>
      </c>
      <c r="Q45" s="47"/>
      <c r="R45" s="47" t="str">
        <f t="shared" si="13"/>
        <v>13</v>
      </c>
      <c r="S45" s="53">
        <v>44056.943749999999</v>
      </c>
      <c r="T45" s="48">
        <v>44060.006979166668</v>
      </c>
      <c r="U45" s="47" t="s">
        <v>38</v>
      </c>
      <c r="V45" s="41"/>
    </row>
    <row r="46" spans="1:22" ht="15" thickBot="1">
      <c r="A46" s="47">
        <v>39</v>
      </c>
      <c r="B46" s="47" t="s">
        <v>99</v>
      </c>
      <c r="C46" s="45">
        <f>VLOOKUP(D46,会员及余额!$A$2:$C$89,3,FALSE)</f>
        <v>2809</v>
      </c>
      <c r="D46" s="75">
        <v>15122233911</v>
      </c>
      <c r="E46" s="57">
        <v>3830</v>
      </c>
      <c r="F46" s="57">
        <f t="shared" si="8"/>
        <v>3885</v>
      </c>
      <c r="G46" s="47" t="str">
        <f t="shared" si="14"/>
        <v>33天</v>
      </c>
      <c r="H46" s="47" t="str">
        <f t="shared" si="9"/>
        <v>33</v>
      </c>
      <c r="I46" s="47">
        <f t="shared" si="10"/>
        <v>4</v>
      </c>
      <c r="J46" s="66">
        <v>500</v>
      </c>
      <c r="K46" s="47" t="s">
        <v>100</v>
      </c>
      <c r="L46" s="61">
        <f t="shared" si="15"/>
        <v>3500</v>
      </c>
      <c r="M46" s="62">
        <f t="shared" si="11"/>
        <v>29</v>
      </c>
      <c r="N46" s="47" t="s">
        <v>37</v>
      </c>
      <c r="O46" s="47">
        <f>VLOOKUP(D46,会员及余额!$F$1:$P$89,11,FALSE)</f>
        <v>55</v>
      </c>
      <c r="P46" s="57">
        <f t="shared" si="12"/>
        <v>3830</v>
      </c>
      <c r="Q46" s="47"/>
      <c r="R46" s="47" t="str">
        <f t="shared" si="13"/>
        <v>13</v>
      </c>
      <c r="S46" s="53">
        <v>44056.954560185186</v>
      </c>
      <c r="T46" s="48">
        <v>44060.006990740738</v>
      </c>
      <c r="U46" s="47" t="s">
        <v>38</v>
      </c>
      <c r="V46" s="20"/>
    </row>
    <row r="47" spans="1:22" ht="15" thickBot="1">
      <c r="A47" s="47">
        <v>17</v>
      </c>
      <c r="B47" s="47" t="s">
        <v>126</v>
      </c>
      <c r="C47" s="45">
        <f>VLOOKUP(D47,会员及余额!$A$2:$C$89,3,FALSE)</f>
        <v>2808</v>
      </c>
      <c r="D47" s="75">
        <v>15988935201</v>
      </c>
      <c r="E47" s="57">
        <v>4058</v>
      </c>
      <c r="F47" s="57">
        <f t="shared" si="8"/>
        <v>4151</v>
      </c>
      <c r="G47" s="47" t="str">
        <f t="shared" si="14"/>
        <v>113天</v>
      </c>
      <c r="H47" s="47" t="str">
        <f t="shared" si="9"/>
        <v>113</v>
      </c>
      <c r="I47" s="47">
        <f t="shared" si="10"/>
        <v>4</v>
      </c>
      <c r="J47" s="66">
        <v>500</v>
      </c>
      <c r="K47" s="47" t="s">
        <v>127</v>
      </c>
      <c r="L47" s="61">
        <f t="shared" si="15"/>
        <v>3500</v>
      </c>
      <c r="M47" s="62">
        <f t="shared" si="11"/>
        <v>109</v>
      </c>
      <c r="N47" s="47" t="s">
        <v>37</v>
      </c>
      <c r="O47" s="47">
        <f>VLOOKUP(D47,会员及余额!$F$1:$P$89,11,FALSE)</f>
        <v>93</v>
      </c>
      <c r="P47" s="57">
        <f t="shared" si="12"/>
        <v>4058</v>
      </c>
      <c r="Q47" s="47"/>
      <c r="R47" s="47" t="str">
        <f t="shared" si="13"/>
        <v>13</v>
      </c>
      <c r="S47" s="53">
        <v>44056.926562499997</v>
      </c>
      <c r="T47" s="48">
        <v>44060.006979166668</v>
      </c>
      <c r="U47" s="47" t="s">
        <v>38</v>
      </c>
      <c r="V47" s="41"/>
    </row>
    <row r="48" spans="1:22" ht="15" thickBot="1">
      <c r="A48" s="47">
        <v>16</v>
      </c>
      <c r="B48" s="47" t="s">
        <v>128</v>
      </c>
      <c r="C48" s="45">
        <f>VLOOKUP(D48,会员及余额!$A$2:$C$89,3,FALSE)</f>
        <v>2807</v>
      </c>
      <c r="D48" s="75">
        <v>15988935202</v>
      </c>
      <c r="E48" s="57">
        <v>4130</v>
      </c>
      <c r="F48" s="57">
        <f t="shared" si="8"/>
        <v>4235</v>
      </c>
      <c r="G48" s="47" t="str">
        <f t="shared" si="14"/>
        <v>113天</v>
      </c>
      <c r="H48" s="47" t="str">
        <f t="shared" si="9"/>
        <v>113</v>
      </c>
      <c r="I48" s="47">
        <f t="shared" si="10"/>
        <v>4</v>
      </c>
      <c r="J48" s="66">
        <v>500</v>
      </c>
      <c r="K48" s="47" t="s">
        <v>127</v>
      </c>
      <c r="L48" s="61">
        <f t="shared" si="15"/>
        <v>3500</v>
      </c>
      <c r="M48" s="62">
        <f t="shared" si="11"/>
        <v>109</v>
      </c>
      <c r="N48" s="47" t="s">
        <v>37</v>
      </c>
      <c r="O48" s="47">
        <f>VLOOKUP(D48,会员及余额!$F$1:$P$89,11,FALSE)</f>
        <v>105</v>
      </c>
      <c r="P48" s="57">
        <f t="shared" si="12"/>
        <v>4130</v>
      </c>
      <c r="Q48" s="47"/>
      <c r="R48" s="47" t="str">
        <f t="shared" si="13"/>
        <v>13</v>
      </c>
      <c r="S48" s="53">
        <v>44056.92591435185</v>
      </c>
      <c r="T48" s="48">
        <v>44060.006967592592</v>
      </c>
      <c r="U48" s="47" t="s">
        <v>38</v>
      </c>
      <c r="V48" s="41"/>
    </row>
    <row r="49" spans="1:22" ht="15" thickBot="1">
      <c r="A49" s="49">
        <v>37</v>
      </c>
      <c r="B49" s="49" t="s">
        <v>102</v>
      </c>
      <c r="C49" s="45">
        <f>VLOOKUP(D49,会员及余额!$A$2:$C$89,3,FALSE)</f>
        <v>2806</v>
      </c>
      <c r="D49" s="77">
        <v>15652541199</v>
      </c>
      <c r="E49" s="57">
        <v>4958</v>
      </c>
      <c r="F49" s="57">
        <f t="shared" si="8"/>
        <v>5201</v>
      </c>
      <c r="G49" s="47" t="str">
        <f t="shared" si="14"/>
        <v>96天</v>
      </c>
      <c r="H49" s="47" t="str">
        <f t="shared" si="9"/>
        <v>96</v>
      </c>
      <c r="I49" s="47">
        <f t="shared" si="10"/>
        <v>4</v>
      </c>
      <c r="J49" s="67">
        <v>500</v>
      </c>
      <c r="K49" s="49" t="s">
        <v>103</v>
      </c>
      <c r="L49" s="61">
        <f t="shared" si="15"/>
        <v>3500</v>
      </c>
      <c r="M49" s="62">
        <f t="shared" si="11"/>
        <v>92</v>
      </c>
      <c r="N49" s="49" t="s">
        <v>37</v>
      </c>
      <c r="O49" s="47">
        <f>VLOOKUP(D49,会员及余额!$F$1:$P$89,11,FALSE)</f>
        <v>243</v>
      </c>
      <c r="P49" s="57">
        <f t="shared" si="12"/>
        <v>4958</v>
      </c>
      <c r="Q49" s="49"/>
      <c r="R49" s="47" t="str">
        <f t="shared" si="13"/>
        <v>13</v>
      </c>
      <c r="S49" s="54">
        <v>44056.953634259262</v>
      </c>
      <c r="T49" s="50">
        <v>44060.006990740738</v>
      </c>
      <c r="U49" s="49" t="s">
        <v>38</v>
      </c>
      <c r="V49" s="42"/>
    </row>
    <row r="50" spans="1:22" ht="15" thickBot="1">
      <c r="A50" s="47">
        <v>67</v>
      </c>
      <c r="B50" s="47" t="s">
        <v>55</v>
      </c>
      <c r="C50" s="45">
        <f>VLOOKUP(D50,会员及余额!$A$2:$C$89,3,FALSE)</f>
        <v>2805</v>
      </c>
      <c r="D50" s="75">
        <v>15321013702</v>
      </c>
      <c r="E50" s="57">
        <v>4626.5</v>
      </c>
      <c r="F50" s="57">
        <f t="shared" si="8"/>
        <v>4814.25</v>
      </c>
      <c r="G50" s="47" t="str">
        <f t="shared" si="14"/>
        <v>115天</v>
      </c>
      <c r="H50" s="47" t="str">
        <f t="shared" si="9"/>
        <v>115</v>
      </c>
      <c r="I50" s="47">
        <f t="shared" si="10"/>
        <v>4</v>
      </c>
      <c r="J50" s="66">
        <v>500</v>
      </c>
      <c r="K50" s="47" t="s">
        <v>56</v>
      </c>
      <c r="L50" s="61">
        <f t="shared" si="15"/>
        <v>3500</v>
      </c>
      <c r="M50" s="62">
        <f t="shared" si="11"/>
        <v>111</v>
      </c>
      <c r="N50" s="47" t="s">
        <v>37</v>
      </c>
      <c r="O50" s="47">
        <f>VLOOKUP(D50,会员及余额!$F$1:$P$89,11,FALSE)</f>
        <v>187.75</v>
      </c>
      <c r="P50" s="57">
        <f t="shared" si="12"/>
        <v>4626.5</v>
      </c>
      <c r="Q50" s="47"/>
      <c r="R50" s="47" t="str">
        <f t="shared" si="13"/>
        <v>13</v>
      </c>
      <c r="S50" s="53">
        <v>44056.972812499997</v>
      </c>
      <c r="T50" s="48">
        <v>44060.007002314815</v>
      </c>
      <c r="U50" s="47" t="s">
        <v>38</v>
      </c>
      <c r="V50" s="41"/>
    </row>
    <row r="51" spans="1:22" ht="15" thickBot="1">
      <c r="A51" s="47">
        <v>63</v>
      </c>
      <c r="B51" s="47" t="s">
        <v>61</v>
      </c>
      <c r="C51" s="45">
        <f>VLOOKUP(D51,会员及余额!$A$2:$C$89,3,FALSE)</f>
        <v>2804</v>
      </c>
      <c r="D51" s="75">
        <v>15330233186</v>
      </c>
      <c r="E51" s="57">
        <v>5009</v>
      </c>
      <c r="F51" s="57">
        <f t="shared" si="8"/>
        <v>5260.5</v>
      </c>
      <c r="G51" s="47" t="str">
        <f t="shared" si="14"/>
        <v>95天</v>
      </c>
      <c r="H51" s="47" t="str">
        <f t="shared" si="9"/>
        <v>95</v>
      </c>
      <c r="I51" s="47">
        <f t="shared" si="10"/>
        <v>4</v>
      </c>
      <c r="J51" s="66">
        <v>500</v>
      </c>
      <c r="K51" s="47" t="s">
        <v>48</v>
      </c>
      <c r="L51" s="61">
        <f t="shared" si="15"/>
        <v>3500</v>
      </c>
      <c r="M51" s="62">
        <f t="shared" si="11"/>
        <v>91</v>
      </c>
      <c r="N51" s="47" t="s">
        <v>37</v>
      </c>
      <c r="O51" s="47">
        <f>VLOOKUP(D51,会员及余额!$F$1:$P$89,11,FALSE)</f>
        <v>251.5</v>
      </c>
      <c r="P51" s="57">
        <f t="shared" si="12"/>
        <v>5009</v>
      </c>
      <c r="Q51" s="47"/>
      <c r="R51" s="47" t="str">
        <f t="shared" si="13"/>
        <v>13</v>
      </c>
      <c r="S51" s="53">
        <v>44056.970682870371</v>
      </c>
      <c r="T51" s="48">
        <v>44060.007002314815</v>
      </c>
      <c r="U51" s="47" t="s">
        <v>38</v>
      </c>
      <c r="V51" s="41"/>
    </row>
    <row r="52" spans="1:22" ht="15" thickBot="1">
      <c r="A52" s="47">
        <v>15</v>
      </c>
      <c r="B52" s="47" t="s">
        <v>129</v>
      </c>
      <c r="C52" s="45">
        <f>VLOOKUP(D52,会员及余额!$A$2:$C$89,3,FALSE)</f>
        <v>2803</v>
      </c>
      <c r="D52" s="75">
        <v>18699621661</v>
      </c>
      <c r="E52" s="57">
        <v>7370</v>
      </c>
      <c r="F52" s="57">
        <f t="shared" si="8"/>
        <v>8015</v>
      </c>
      <c r="G52" s="47" t="str">
        <f t="shared" si="14"/>
        <v>71天</v>
      </c>
      <c r="H52" s="47" t="str">
        <f t="shared" si="9"/>
        <v>71</v>
      </c>
      <c r="I52" s="47">
        <f t="shared" si="10"/>
        <v>4</v>
      </c>
      <c r="J52" s="66">
        <v>500</v>
      </c>
      <c r="K52" s="47" t="s">
        <v>91</v>
      </c>
      <c r="L52" s="61">
        <f t="shared" si="15"/>
        <v>3500</v>
      </c>
      <c r="M52" s="62">
        <f t="shared" si="11"/>
        <v>67</v>
      </c>
      <c r="N52" s="47" t="s">
        <v>37</v>
      </c>
      <c r="O52" s="47">
        <f>VLOOKUP(D52,会员及余额!$F$1:$P$89,11,FALSE)</f>
        <v>645</v>
      </c>
      <c r="P52" s="57">
        <f t="shared" si="12"/>
        <v>7370</v>
      </c>
      <c r="Q52" s="47"/>
      <c r="R52" s="47" t="str">
        <f t="shared" si="13"/>
        <v>13</v>
      </c>
      <c r="S52" s="53">
        <v>44056.92523148148</v>
      </c>
      <c r="T52" s="48">
        <v>44060.006967592592</v>
      </c>
      <c r="U52" s="47" t="s">
        <v>38</v>
      </c>
      <c r="V52" s="41"/>
    </row>
    <row r="53" spans="1:22" ht="15" thickBot="1">
      <c r="A53" s="47">
        <v>44</v>
      </c>
      <c r="B53" s="47" t="s">
        <v>93</v>
      </c>
      <c r="C53" s="45">
        <f>VLOOKUP(D53,会员及余额!$A$2:$C$89,3,FALSE)</f>
        <v>2802</v>
      </c>
      <c r="D53" s="75">
        <v>18801416966</v>
      </c>
      <c r="E53" s="57">
        <v>5462</v>
      </c>
      <c r="F53" s="57">
        <f t="shared" si="8"/>
        <v>5789</v>
      </c>
      <c r="G53" s="47" t="str">
        <f t="shared" si="14"/>
        <v>92天</v>
      </c>
      <c r="H53" s="47" t="str">
        <f t="shared" si="9"/>
        <v>92</v>
      </c>
      <c r="I53" s="47">
        <f t="shared" si="10"/>
        <v>4</v>
      </c>
      <c r="J53" s="66">
        <v>500</v>
      </c>
      <c r="K53" s="47" t="s">
        <v>94</v>
      </c>
      <c r="L53" s="61">
        <f t="shared" si="15"/>
        <v>3500</v>
      </c>
      <c r="M53" s="62">
        <f t="shared" si="11"/>
        <v>88</v>
      </c>
      <c r="N53" s="47" t="s">
        <v>37</v>
      </c>
      <c r="O53" s="47">
        <f>VLOOKUP(D53,会员及余额!$F$1:$P$89,11,FALSE)</f>
        <v>327</v>
      </c>
      <c r="P53" s="57">
        <f t="shared" si="12"/>
        <v>5462</v>
      </c>
      <c r="Q53" s="47"/>
      <c r="R53" s="47" t="str">
        <f t="shared" si="13"/>
        <v>13</v>
      </c>
      <c r="S53" s="53">
        <v>44056.959652777776</v>
      </c>
      <c r="T53" s="48">
        <v>44060.006990740738</v>
      </c>
      <c r="U53" s="47" t="s">
        <v>38</v>
      </c>
      <c r="V53" s="41"/>
    </row>
    <row r="54" spans="1:22" ht="15" thickBot="1">
      <c r="A54" s="47">
        <v>68</v>
      </c>
      <c r="B54" s="47" t="s">
        <v>53</v>
      </c>
      <c r="C54" s="45">
        <f>VLOOKUP(D54,会员及余额!$A$2:$C$89,3,FALSE)</f>
        <v>2801</v>
      </c>
      <c r="D54" s="75">
        <v>17812578993</v>
      </c>
      <c r="E54" s="57">
        <v>5294</v>
      </c>
      <c r="F54" s="57">
        <f t="shared" si="8"/>
        <v>5593</v>
      </c>
      <c r="G54" s="47" t="str">
        <f t="shared" si="14"/>
        <v>82天</v>
      </c>
      <c r="H54" s="47" t="str">
        <f t="shared" si="9"/>
        <v>82</v>
      </c>
      <c r="I54" s="47">
        <f t="shared" si="10"/>
        <v>4</v>
      </c>
      <c r="J54" s="66">
        <v>500</v>
      </c>
      <c r="K54" s="47" t="s">
        <v>54</v>
      </c>
      <c r="L54" s="61">
        <f t="shared" si="15"/>
        <v>3500</v>
      </c>
      <c r="M54" s="62">
        <f t="shared" si="11"/>
        <v>78</v>
      </c>
      <c r="N54" s="47" t="s">
        <v>37</v>
      </c>
      <c r="O54" s="47">
        <f>VLOOKUP(D54,会员及余额!$F$1:$P$89,11,FALSE)</f>
        <v>299</v>
      </c>
      <c r="P54" s="57">
        <f t="shared" si="12"/>
        <v>5294</v>
      </c>
      <c r="Q54" s="47"/>
      <c r="R54" s="47" t="str">
        <f t="shared" si="13"/>
        <v>13</v>
      </c>
      <c r="S54" s="53">
        <v>44056.973310185182</v>
      </c>
      <c r="T54" s="48">
        <v>44060.007002314815</v>
      </c>
      <c r="U54" s="47" t="s">
        <v>38</v>
      </c>
      <c r="V54" s="41"/>
    </row>
    <row r="55" spans="1:22" ht="15" thickBot="1">
      <c r="A55" s="47">
        <v>14</v>
      </c>
      <c r="B55" s="47" t="s">
        <v>130</v>
      </c>
      <c r="C55" s="45">
        <f>VLOOKUP(D55,会员及余额!$A$2:$C$89,3,FALSE)</f>
        <v>2800</v>
      </c>
      <c r="D55" s="75">
        <v>13611199967</v>
      </c>
      <c r="E55" s="57">
        <v>7353.5</v>
      </c>
      <c r="F55" s="57">
        <f t="shared" si="8"/>
        <v>7995.75</v>
      </c>
      <c r="G55" s="47" t="str">
        <f t="shared" si="14"/>
        <v>96天</v>
      </c>
      <c r="H55" s="47" t="str">
        <f t="shared" si="9"/>
        <v>96</v>
      </c>
      <c r="I55" s="47">
        <f t="shared" si="10"/>
        <v>4</v>
      </c>
      <c r="J55" s="66">
        <v>500</v>
      </c>
      <c r="K55" s="47" t="s">
        <v>103</v>
      </c>
      <c r="L55" s="61">
        <f t="shared" si="15"/>
        <v>3500</v>
      </c>
      <c r="M55" s="62">
        <f t="shared" si="11"/>
        <v>92</v>
      </c>
      <c r="N55" s="47" t="s">
        <v>37</v>
      </c>
      <c r="O55" s="47">
        <f>VLOOKUP(D55,会员及余额!$F$1:$P$89,11,FALSE)</f>
        <v>642.25</v>
      </c>
      <c r="P55" s="57">
        <f t="shared" si="12"/>
        <v>7353.5</v>
      </c>
      <c r="Q55" s="47"/>
      <c r="R55" s="47" t="str">
        <f t="shared" si="13"/>
        <v>13</v>
      </c>
      <c r="S55" s="53">
        <v>44056.924664351849</v>
      </c>
      <c r="T55" s="48">
        <v>44060.006967592592</v>
      </c>
      <c r="U55" s="47" t="s">
        <v>38</v>
      </c>
      <c r="V55" s="41"/>
    </row>
    <row r="56" spans="1:22" ht="15" thickBot="1">
      <c r="A56" s="47">
        <v>53</v>
      </c>
      <c r="B56" s="47" t="s">
        <v>78</v>
      </c>
      <c r="C56" s="45">
        <f>VLOOKUP(D56,会员及余额!$A$2:$C$89,3,FALSE)</f>
        <v>2799</v>
      </c>
      <c r="D56" s="75">
        <v>18810577768</v>
      </c>
      <c r="E56" s="57">
        <v>4082</v>
      </c>
      <c r="F56" s="57">
        <f t="shared" si="8"/>
        <v>4179</v>
      </c>
      <c r="G56" s="47" t="str">
        <f t="shared" si="14"/>
        <v>111天</v>
      </c>
      <c r="H56" s="47" t="str">
        <f t="shared" si="9"/>
        <v>111</v>
      </c>
      <c r="I56" s="47">
        <f t="shared" si="10"/>
        <v>4</v>
      </c>
      <c r="J56" s="66">
        <v>500</v>
      </c>
      <c r="K56" s="47" t="s">
        <v>79</v>
      </c>
      <c r="L56" s="61">
        <f t="shared" si="15"/>
        <v>3500</v>
      </c>
      <c r="M56" s="62">
        <f t="shared" si="11"/>
        <v>107</v>
      </c>
      <c r="N56" s="47" t="s">
        <v>37</v>
      </c>
      <c r="O56" s="47">
        <f>VLOOKUP(D56,会员及余额!$F$1:$P$89,11,FALSE)</f>
        <v>97</v>
      </c>
      <c r="P56" s="57">
        <f t="shared" si="12"/>
        <v>4082</v>
      </c>
      <c r="Q56" s="47"/>
      <c r="R56" s="47" t="str">
        <f t="shared" si="13"/>
        <v>13</v>
      </c>
      <c r="S56" s="53">
        <v>44056.964062500003</v>
      </c>
      <c r="T56" s="48">
        <v>44060.006990740738</v>
      </c>
      <c r="U56" s="47" t="s">
        <v>38</v>
      </c>
      <c r="V56" s="41"/>
    </row>
    <row r="57" spans="1:22" ht="15" thickBot="1">
      <c r="A57" s="47">
        <v>22</v>
      </c>
      <c r="B57" s="47" t="s">
        <v>119</v>
      </c>
      <c r="C57" s="45">
        <f>VLOOKUP(D57,会员及余额!$A$2:$C$89,3,FALSE)</f>
        <v>2798</v>
      </c>
      <c r="D57" s="75">
        <v>13901166197</v>
      </c>
      <c r="E57" s="79">
        <v>4202</v>
      </c>
      <c r="F57" s="57">
        <f t="shared" si="8"/>
        <v>4319</v>
      </c>
      <c r="G57" s="47" t="str">
        <f t="shared" si="14"/>
        <v>111天</v>
      </c>
      <c r="H57" s="47" t="str">
        <f t="shared" si="9"/>
        <v>111</v>
      </c>
      <c r="I57" s="47">
        <f t="shared" si="10"/>
        <v>4</v>
      </c>
      <c r="J57" s="66">
        <v>500</v>
      </c>
      <c r="K57" s="47" t="s">
        <v>79</v>
      </c>
      <c r="L57" s="61">
        <f t="shared" si="15"/>
        <v>3500</v>
      </c>
      <c r="M57" s="62">
        <f t="shared" si="11"/>
        <v>107</v>
      </c>
      <c r="N57" s="47" t="s">
        <v>37</v>
      </c>
      <c r="O57" s="47">
        <f>VLOOKUP(D57,会员及余额!$F$1:$P$89,11,FALSE)</f>
        <v>117</v>
      </c>
      <c r="P57" s="57">
        <f t="shared" si="12"/>
        <v>4202</v>
      </c>
      <c r="Q57" s="47"/>
      <c r="R57" s="47" t="str">
        <f t="shared" si="13"/>
        <v>13</v>
      </c>
      <c r="S57" s="53">
        <v>44056.932488425926</v>
      </c>
      <c r="T57" s="48">
        <v>44060.006979166668</v>
      </c>
      <c r="U57" s="47" t="s">
        <v>38</v>
      </c>
      <c r="V57" s="41"/>
    </row>
    <row r="58" spans="1:22" ht="15" thickBot="1">
      <c r="A58" s="45"/>
      <c r="B58" s="45"/>
      <c r="C58" s="45">
        <f>VLOOKUP(D58,会员及余额!$A$2:$C$89,3,FALSE)</f>
        <v>2797</v>
      </c>
      <c r="D58" s="75">
        <v>18614250762</v>
      </c>
      <c r="E58" s="57">
        <v>90</v>
      </c>
      <c r="F58" s="57">
        <f t="shared" si="8"/>
        <v>105</v>
      </c>
      <c r="G58" s="47" t="e">
        <f t="shared" si="14"/>
        <v>#VALUE!</v>
      </c>
      <c r="H58" s="47" t="e">
        <f t="shared" si="9"/>
        <v>#VALUE!</v>
      </c>
      <c r="I58" s="47">
        <f t="shared" si="10"/>
        <v>0</v>
      </c>
      <c r="J58" s="65"/>
      <c r="K58" s="45"/>
      <c r="L58" s="61">
        <f t="shared" si="15"/>
        <v>0</v>
      </c>
      <c r="M58" s="62" t="e">
        <f t="shared" si="11"/>
        <v>#VALUE!</v>
      </c>
      <c r="N58" s="45"/>
      <c r="O58" s="47">
        <v>15</v>
      </c>
      <c r="P58" s="57">
        <f t="shared" si="12"/>
        <v>90</v>
      </c>
      <c r="Q58" s="45"/>
      <c r="R58" s="47" t="str">
        <f t="shared" si="13"/>
        <v>00</v>
      </c>
      <c r="S58" s="52"/>
      <c r="T58" s="45"/>
      <c r="U58" s="45"/>
      <c r="V58" s="37"/>
    </row>
    <row r="59" spans="1:22" ht="15" thickBot="1">
      <c r="A59" s="45"/>
      <c r="B59" s="45"/>
      <c r="C59" s="45">
        <f>VLOOKUP(D59,会员及余额!$A$2:$C$89,3,FALSE)</f>
        <v>2796</v>
      </c>
      <c r="D59" s="76">
        <v>13331098766</v>
      </c>
      <c r="E59" s="57">
        <v>0</v>
      </c>
      <c r="F59" s="57">
        <f t="shared" si="8"/>
        <v>0</v>
      </c>
      <c r="G59" s="47" t="e">
        <f t="shared" si="14"/>
        <v>#VALUE!</v>
      </c>
      <c r="H59" s="47" t="e">
        <f t="shared" si="9"/>
        <v>#VALUE!</v>
      </c>
      <c r="I59" s="47">
        <f t="shared" si="10"/>
        <v>0</v>
      </c>
      <c r="J59" s="65"/>
      <c r="K59" s="45"/>
      <c r="L59" s="61">
        <f t="shared" si="15"/>
        <v>0</v>
      </c>
      <c r="M59" s="62" t="e">
        <f t="shared" si="11"/>
        <v>#VALUE!</v>
      </c>
      <c r="N59" s="45"/>
      <c r="O59" s="46">
        <v>0</v>
      </c>
      <c r="P59" s="57">
        <f t="shared" si="12"/>
        <v>0</v>
      </c>
      <c r="Q59" s="45"/>
      <c r="R59" s="47" t="str">
        <f t="shared" si="13"/>
        <v>00</v>
      </c>
      <c r="S59" s="52"/>
      <c r="T59" s="45"/>
      <c r="U59" s="45"/>
      <c r="V59" s="37"/>
    </row>
    <row r="60" spans="1:22">
      <c r="A60" s="45"/>
      <c r="B60" s="45"/>
      <c r="C60" s="45">
        <f>VLOOKUP(D60,会员及余额!$A$2:$C$89,3,FALSE)</f>
        <v>2795</v>
      </c>
      <c r="D60" s="75">
        <v>18515939993</v>
      </c>
      <c r="E60" s="57">
        <v>0</v>
      </c>
      <c r="F60" s="57">
        <f t="shared" si="8"/>
        <v>0</v>
      </c>
      <c r="G60" s="47" t="e">
        <f t="shared" si="14"/>
        <v>#VALUE!</v>
      </c>
      <c r="H60" s="47" t="e">
        <f t="shared" si="9"/>
        <v>#VALUE!</v>
      </c>
      <c r="I60" s="47">
        <f t="shared" si="10"/>
        <v>0</v>
      </c>
      <c r="J60" s="65"/>
      <c r="K60" s="45"/>
      <c r="L60" s="61">
        <f t="shared" si="15"/>
        <v>0</v>
      </c>
      <c r="M60" s="62" t="e">
        <f t="shared" si="11"/>
        <v>#VALUE!</v>
      </c>
      <c r="N60" s="45"/>
      <c r="O60" s="47">
        <v>0</v>
      </c>
      <c r="P60" s="57">
        <f t="shared" si="12"/>
        <v>0</v>
      </c>
      <c r="Q60" s="45"/>
      <c r="R60" s="47" t="str">
        <f t="shared" si="13"/>
        <v>00</v>
      </c>
      <c r="S60" s="52"/>
      <c r="T60" s="45"/>
      <c r="U60" s="45"/>
      <c r="V60" s="37"/>
    </row>
    <row r="61" spans="1:22" ht="15" thickBot="1">
      <c r="A61" s="45"/>
      <c r="B61" s="45"/>
      <c r="C61" s="45">
        <f>VLOOKUP(D61,会员及余额!$A$2:$C$89,3,FALSE)</f>
        <v>2794</v>
      </c>
      <c r="D61" s="77">
        <v>15210733693</v>
      </c>
      <c r="E61" s="57">
        <v>0</v>
      </c>
      <c r="F61" s="57">
        <f t="shared" si="8"/>
        <v>0</v>
      </c>
      <c r="G61" s="47" t="e">
        <f t="shared" si="14"/>
        <v>#VALUE!</v>
      </c>
      <c r="H61" s="47" t="e">
        <f t="shared" si="9"/>
        <v>#VALUE!</v>
      </c>
      <c r="I61" s="47">
        <f t="shared" si="10"/>
        <v>0</v>
      </c>
      <c r="J61" s="65"/>
      <c r="K61" s="45"/>
      <c r="L61" s="61">
        <f t="shared" si="15"/>
        <v>0</v>
      </c>
      <c r="M61" s="62" t="e">
        <f t="shared" si="11"/>
        <v>#VALUE!</v>
      </c>
      <c r="N61" s="45"/>
      <c r="O61" s="49">
        <v>0</v>
      </c>
      <c r="P61" s="57">
        <f t="shared" si="12"/>
        <v>0</v>
      </c>
      <c r="Q61" s="45"/>
      <c r="R61" s="47" t="str">
        <f t="shared" si="13"/>
        <v>00</v>
      </c>
      <c r="S61" s="52"/>
      <c r="T61" s="45"/>
      <c r="U61" s="45"/>
      <c r="V61" s="40"/>
    </row>
    <row r="62" spans="1:22" ht="15" thickBot="1">
      <c r="A62" s="45"/>
      <c r="B62" s="45"/>
      <c r="C62" s="45">
        <f>VLOOKUP(D62,会员及余额!$A$2:$C$89,3,FALSE)</f>
        <v>2793</v>
      </c>
      <c r="D62" s="75">
        <v>13521105167</v>
      </c>
      <c r="E62" s="57">
        <v>0</v>
      </c>
      <c r="F62" s="57">
        <f t="shared" si="8"/>
        <v>0</v>
      </c>
      <c r="G62" s="47" t="e">
        <f t="shared" si="14"/>
        <v>#VALUE!</v>
      </c>
      <c r="H62" s="47" t="e">
        <f t="shared" si="9"/>
        <v>#VALUE!</v>
      </c>
      <c r="I62" s="47">
        <f t="shared" si="10"/>
        <v>0</v>
      </c>
      <c r="J62" s="65"/>
      <c r="K62" s="45"/>
      <c r="L62" s="61">
        <f t="shared" si="15"/>
        <v>0</v>
      </c>
      <c r="M62" s="62" t="e">
        <f t="shared" si="11"/>
        <v>#VALUE!</v>
      </c>
      <c r="N62" s="45"/>
      <c r="O62" s="47">
        <v>0</v>
      </c>
      <c r="P62" s="57">
        <f t="shared" si="12"/>
        <v>0</v>
      </c>
      <c r="Q62" s="45"/>
      <c r="R62" s="47" t="str">
        <f t="shared" si="13"/>
        <v>00</v>
      </c>
      <c r="S62" s="52"/>
      <c r="T62" s="45"/>
      <c r="U62" s="45"/>
      <c r="V62" s="37"/>
    </row>
    <row r="63" spans="1:22" ht="15" thickBot="1">
      <c r="A63" s="45"/>
      <c r="B63" s="45"/>
      <c r="C63" s="45">
        <f>VLOOKUP(D63,会员及余额!$A$2:$C$89,3,FALSE)</f>
        <v>2792</v>
      </c>
      <c r="D63" s="76">
        <v>13811876372</v>
      </c>
      <c r="E63" s="57">
        <v>0</v>
      </c>
      <c r="F63" s="57">
        <f t="shared" si="8"/>
        <v>0</v>
      </c>
      <c r="G63" s="47" t="e">
        <f t="shared" si="14"/>
        <v>#VALUE!</v>
      </c>
      <c r="H63" s="47" t="e">
        <f t="shared" si="9"/>
        <v>#VALUE!</v>
      </c>
      <c r="I63" s="47">
        <f t="shared" si="10"/>
        <v>0</v>
      </c>
      <c r="J63" s="65"/>
      <c r="K63" s="45"/>
      <c r="L63" s="61">
        <f t="shared" si="15"/>
        <v>0</v>
      </c>
      <c r="M63" s="62" t="e">
        <f t="shared" si="11"/>
        <v>#VALUE!</v>
      </c>
      <c r="N63" s="45"/>
      <c r="O63" s="46">
        <v>0</v>
      </c>
      <c r="P63" s="57">
        <f t="shared" si="12"/>
        <v>0</v>
      </c>
      <c r="Q63" s="45"/>
      <c r="R63" s="47" t="str">
        <f t="shared" si="13"/>
        <v>00</v>
      </c>
      <c r="S63" s="52"/>
      <c r="T63" s="45"/>
      <c r="U63" s="45"/>
      <c r="V63" s="37"/>
    </row>
    <row r="64" spans="1:22" ht="15" thickBot="1">
      <c r="A64" s="47">
        <v>52</v>
      </c>
      <c r="B64" s="47" t="s">
        <v>80</v>
      </c>
      <c r="C64" s="45">
        <f>VLOOKUP(D64,会员及余额!$A$2:$C$89,3,FALSE)</f>
        <v>2791</v>
      </c>
      <c r="D64" s="75">
        <v>13901139566</v>
      </c>
      <c r="E64" s="57">
        <v>10747.44</v>
      </c>
      <c r="F64" s="57">
        <f t="shared" si="8"/>
        <v>10872.68</v>
      </c>
      <c r="G64" s="47" t="str">
        <f t="shared" si="14"/>
        <v>109天</v>
      </c>
      <c r="H64" s="47" t="str">
        <f t="shared" si="9"/>
        <v>109</v>
      </c>
      <c r="I64" s="47">
        <f t="shared" si="10"/>
        <v>4</v>
      </c>
      <c r="J64" s="66">
        <v>1428</v>
      </c>
      <c r="K64" s="47" t="s">
        <v>81</v>
      </c>
      <c r="L64" s="61">
        <v>10000</v>
      </c>
      <c r="M64" s="62">
        <f t="shared" si="11"/>
        <v>105</v>
      </c>
      <c r="N64" s="47" t="s">
        <v>37</v>
      </c>
      <c r="O64" s="47">
        <f>VLOOKUP(D64,会员及余额!$F$1:$P$89,11,FALSE)</f>
        <v>125.24</v>
      </c>
      <c r="P64" s="57">
        <f t="shared" si="12"/>
        <v>10747.44</v>
      </c>
      <c r="Q64" s="47"/>
      <c r="R64" s="47" t="str">
        <f t="shared" si="13"/>
        <v>13</v>
      </c>
      <c r="S64" s="53">
        <v>44056.963483796295</v>
      </c>
      <c r="T64" s="48">
        <v>44060.006990740738</v>
      </c>
      <c r="U64" s="47" t="s">
        <v>38</v>
      </c>
      <c r="V64" s="41"/>
    </row>
    <row r="65" spans="1:22" ht="15" thickBot="1">
      <c r="A65" s="47">
        <v>56</v>
      </c>
      <c r="B65" s="47" t="s">
        <v>73</v>
      </c>
      <c r="C65" s="45">
        <f>VLOOKUP(D65,会员及余额!$A$2:$C$89,3,FALSE)</f>
        <v>2790</v>
      </c>
      <c r="D65" s="75">
        <v>13810588371</v>
      </c>
      <c r="E65" s="57">
        <v>11074.08</v>
      </c>
      <c r="F65" s="57">
        <f t="shared" si="8"/>
        <v>11253.76</v>
      </c>
      <c r="G65" s="47" t="str">
        <f t="shared" si="14"/>
        <v>106天</v>
      </c>
      <c r="H65" s="47" t="str">
        <f t="shared" si="9"/>
        <v>106</v>
      </c>
      <c r="I65" s="47">
        <f t="shared" si="10"/>
        <v>4</v>
      </c>
      <c r="J65" s="66">
        <v>1428</v>
      </c>
      <c r="K65" s="47" t="s">
        <v>74</v>
      </c>
      <c r="L65" s="61">
        <v>10000</v>
      </c>
      <c r="M65" s="62">
        <f t="shared" si="11"/>
        <v>102</v>
      </c>
      <c r="N65" s="47" t="s">
        <v>37</v>
      </c>
      <c r="O65" s="47">
        <f>VLOOKUP(D65,会员及余额!$F$1:$P$89,11,FALSE)</f>
        <v>179.68</v>
      </c>
      <c r="P65" s="57">
        <f t="shared" si="12"/>
        <v>11074.08</v>
      </c>
      <c r="Q65" s="47"/>
      <c r="R65" s="47" t="str">
        <f t="shared" si="13"/>
        <v>13</v>
      </c>
      <c r="S65" s="53">
        <v>44056.966956018521</v>
      </c>
      <c r="T65" s="48">
        <v>44060.006990740738</v>
      </c>
      <c r="U65" s="47" t="s">
        <v>38</v>
      </c>
      <c r="V65" s="41"/>
    </row>
    <row r="66" spans="1:22" ht="15" thickBot="1">
      <c r="A66" s="47">
        <v>21</v>
      </c>
      <c r="B66" s="47" t="s">
        <v>120</v>
      </c>
      <c r="C66" s="45">
        <f>VLOOKUP(D66,会员及余额!$A$2:$C$89,3,FALSE)</f>
        <v>2789</v>
      </c>
      <c r="D66" s="75">
        <v>13521753683</v>
      </c>
      <c r="E66" s="57">
        <v>3800</v>
      </c>
      <c r="F66" s="57">
        <f t="shared" ref="F66:F91" si="16">(J66+O66)*6+J66+O66</f>
        <v>3850</v>
      </c>
      <c r="G66" s="47" t="str">
        <f t="shared" si="14"/>
        <v>104天</v>
      </c>
      <c r="H66" s="47" t="str">
        <f t="shared" ref="H66:H97" si="17">LEFT(G66,FIND("天",G66)-1)</f>
        <v>104</v>
      </c>
      <c r="I66" s="47">
        <f t="shared" ref="I66:I91" si="18">IF(R66="00",0,17-R66)</f>
        <v>4</v>
      </c>
      <c r="J66" s="66">
        <v>500</v>
      </c>
      <c r="K66" s="47" t="s">
        <v>69</v>
      </c>
      <c r="L66" s="61">
        <f t="shared" ref="L66:L91" si="19">J66*7</f>
        <v>3500</v>
      </c>
      <c r="M66" s="62">
        <f t="shared" ref="M66:M91" si="20">H66-I66</f>
        <v>100</v>
      </c>
      <c r="N66" s="47" t="s">
        <v>37</v>
      </c>
      <c r="O66" s="47">
        <f>VLOOKUP(D66,会员及余额!$F$1:$P$89,11,FALSE)</f>
        <v>50</v>
      </c>
      <c r="P66" s="57">
        <f t="shared" ref="P66:P97" si="21">(O66+J66)*6+J66</f>
        <v>3800</v>
      </c>
      <c r="Q66" s="47"/>
      <c r="R66" s="47" t="str">
        <f t="shared" ref="R66:R97" si="22">TEXT(S66,"DD")</f>
        <v>13</v>
      </c>
      <c r="S66" s="53">
        <v>44056.932013888887</v>
      </c>
      <c r="T66" s="48">
        <v>44060.006979166668</v>
      </c>
      <c r="U66" s="47" t="s">
        <v>38</v>
      </c>
      <c r="V66" s="41"/>
    </row>
    <row r="67" spans="1:22" ht="15" thickBot="1">
      <c r="A67" s="47">
        <v>26</v>
      </c>
      <c r="B67" s="47" t="s">
        <v>115</v>
      </c>
      <c r="C67" s="45">
        <f>VLOOKUP(D67,会员及余额!$A$2:$C$89,3,FALSE)</f>
        <v>2788</v>
      </c>
      <c r="D67" s="75">
        <v>18501124567</v>
      </c>
      <c r="E67" s="57">
        <v>4940</v>
      </c>
      <c r="F67" s="57">
        <f t="shared" si="16"/>
        <v>5180</v>
      </c>
      <c r="G67" s="47" t="str">
        <f t="shared" si="14"/>
        <v>92天</v>
      </c>
      <c r="H67" s="47" t="str">
        <f t="shared" si="17"/>
        <v>92</v>
      </c>
      <c r="I67" s="47">
        <f t="shared" si="18"/>
        <v>4</v>
      </c>
      <c r="J67" s="66">
        <v>500</v>
      </c>
      <c r="K67" s="47" t="s">
        <v>94</v>
      </c>
      <c r="L67" s="61">
        <f t="shared" si="19"/>
        <v>3500</v>
      </c>
      <c r="M67" s="62">
        <f t="shared" si="20"/>
        <v>88</v>
      </c>
      <c r="N67" s="47" t="s">
        <v>37</v>
      </c>
      <c r="O67" s="47">
        <f>VLOOKUP(D67,会员及余额!$F$1:$P$89,11,FALSE)</f>
        <v>240</v>
      </c>
      <c r="P67" s="57">
        <f t="shared" si="21"/>
        <v>4940</v>
      </c>
      <c r="Q67" s="47"/>
      <c r="R67" s="47" t="str">
        <f t="shared" si="22"/>
        <v>13</v>
      </c>
      <c r="S67" s="53">
        <v>44056.934675925928</v>
      </c>
      <c r="T67" s="48">
        <v>44060.006979166668</v>
      </c>
      <c r="U67" s="47" t="s">
        <v>38</v>
      </c>
      <c r="V67" s="41"/>
    </row>
    <row r="68" spans="1:22" ht="15" thickBot="1">
      <c r="A68" s="47">
        <v>40</v>
      </c>
      <c r="B68" s="47" t="s">
        <v>98</v>
      </c>
      <c r="C68" s="45">
        <f>VLOOKUP(D68,会员及余额!$A$2:$C$89,3,FALSE)</f>
        <v>2787</v>
      </c>
      <c r="D68" s="75">
        <v>18513721746</v>
      </c>
      <c r="E68" s="57">
        <v>5228</v>
      </c>
      <c r="F68" s="57">
        <f t="shared" si="16"/>
        <v>5516</v>
      </c>
      <c r="G68" s="47" t="str">
        <f t="shared" si="14"/>
        <v>92天</v>
      </c>
      <c r="H68" s="47" t="str">
        <f t="shared" si="17"/>
        <v>92</v>
      </c>
      <c r="I68" s="47">
        <f t="shared" si="18"/>
        <v>4</v>
      </c>
      <c r="J68" s="66">
        <v>500</v>
      </c>
      <c r="K68" s="47" t="s">
        <v>94</v>
      </c>
      <c r="L68" s="61">
        <f t="shared" si="19"/>
        <v>3500</v>
      </c>
      <c r="M68" s="62">
        <f t="shared" si="20"/>
        <v>88</v>
      </c>
      <c r="N68" s="47" t="s">
        <v>37</v>
      </c>
      <c r="O68" s="47">
        <f>VLOOKUP(D68,会员及余额!$F$1:$P$89,11,FALSE)</f>
        <v>288</v>
      </c>
      <c r="P68" s="57">
        <f t="shared" si="21"/>
        <v>5228</v>
      </c>
      <c r="Q68" s="47"/>
      <c r="R68" s="47" t="str">
        <f t="shared" si="22"/>
        <v>13</v>
      </c>
      <c r="S68" s="53">
        <v>44056.95648148148</v>
      </c>
      <c r="T68" s="48">
        <v>44060.006990740738</v>
      </c>
      <c r="U68" s="47" t="s">
        <v>38</v>
      </c>
      <c r="V68" s="41"/>
    </row>
    <row r="69" spans="1:22" ht="15" thickBot="1">
      <c r="A69" s="45"/>
      <c r="B69" s="45"/>
      <c r="C69" s="45">
        <f>VLOOKUP(D69,会员及余额!$A$2:$C$89,3,FALSE)</f>
        <v>2786</v>
      </c>
      <c r="D69" s="76">
        <v>13121868871</v>
      </c>
      <c r="E69" s="57">
        <v>0</v>
      </c>
      <c r="F69" s="57">
        <f t="shared" si="16"/>
        <v>0</v>
      </c>
      <c r="G69" s="45"/>
      <c r="H69" s="47" t="e">
        <f t="shared" si="17"/>
        <v>#VALUE!</v>
      </c>
      <c r="I69" s="47">
        <f t="shared" si="18"/>
        <v>0</v>
      </c>
      <c r="J69" s="65"/>
      <c r="K69" s="45"/>
      <c r="L69" s="61">
        <f t="shared" si="19"/>
        <v>0</v>
      </c>
      <c r="M69" s="62" t="e">
        <f t="shared" si="20"/>
        <v>#VALUE!</v>
      </c>
      <c r="N69" s="45"/>
      <c r="O69" s="46">
        <v>0</v>
      </c>
      <c r="P69" s="57">
        <f t="shared" si="21"/>
        <v>0</v>
      </c>
      <c r="Q69" s="45"/>
      <c r="R69" s="47" t="str">
        <f t="shared" si="22"/>
        <v>00</v>
      </c>
      <c r="S69" s="52"/>
      <c r="T69" s="45"/>
      <c r="U69" s="45"/>
      <c r="V69" s="37"/>
    </row>
    <row r="70" spans="1:22" ht="15" thickBot="1">
      <c r="A70" s="49">
        <v>58</v>
      </c>
      <c r="B70" s="49" t="s">
        <v>70</v>
      </c>
      <c r="C70" s="45">
        <f>VLOOKUP(D70,会员及余额!$A$2:$C$89,3,FALSE)</f>
        <v>2785</v>
      </c>
      <c r="D70" s="77">
        <v>17161274461</v>
      </c>
      <c r="E70" s="57">
        <v>4892</v>
      </c>
      <c r="F70" s="57">
        <f t="shared" si="16"/>
        <v>5124</v>
      </c>
      <c r="G70" s="47" t="str">
        <f t="shared" ref="G70:G91" si="23">RIGHT(K70,LEN(K70)-FIND("机",K70))</f>
        <v>95天</v>
      </c>
      <c r="H70" s="47" t="str">
        <f t="shared" si="17"/>
        <v>95</v>
      </c>
      <c r="I70" s="47">
        <f t="shared" si="18"/>
        <v>4</v>
      </c>
      <c r="J70" s="67">
        <v>500</v>
      </c>
      <c r="K70" s="49" t="s">
        <v>48</v>
      </c>
      <c r="L70" s="61">
        <f t="shared" si="19"/>
        <v>3500</v>
      </c>
      <c r="M70" s="62">
        <f t="shared" si="20"/>
        <v>91</v>
      </c>
      <c r="N70" s="49" t="s">
        <v>37</v>
      </c>
      <c r="O70" s="47">
        <f>VLOOKUP(D70,会员及余额!$F$1:$P$89,11,FALSE)</f>
        <v>232</v>
      </c>
      <c r="P70" s="57">
        <f t="shared" si="21"/>
        <v>4892</v>
      </c>
      <c r="Q70" s="49"/>
      <c r="R70" s="47" t="str">
        <f t="shared" si="22"/>
        <v>13</v>
      </c>
      <c r="S70" s="54">
        <v>44056.968090277776</v>
      </c>
      <c r="T70" s="50">
        <v>44060.006990740738</v>
      </c>
      <c r="U70" s="49" t="s">
        <v>38</v>
      </c>
      <c r="V70" s="42"/>
    </row>
    <row r="71" spans="1:22" ht="17.25" thickBot="1">
      <c r="A71" s="47">
        <v>75</v>
      </c>
      <c r="B71" s="47" t="s">
        <v>41</v>
      </c>
      <c r="C71" s="45">
        <f>VLOOKUP(D71,会员及余额!$A$2:$C$89,3,FALSE)</f>
        <v>2785</v>
      </c>
      <c r="D71" s="75">
        <v>17161274461</v>
      </c>
      <c r="E71" s="57">
        <v>3500</v>
      </c>
      <c r="F71" s="57">
        <f t="shared" si="16"/>
        <v>3500</v>
      </c>
      <c r="G71" s="47" t="str">
        <f t="shared" si="23"/>
        <v>120天</v>
      </c>
      <c r="H71" s="47" t="str">
        <f t="shared" si="17"/>
        <v>120</v>
      </c>
      <c r="I71" s="47">
        <f t="shared" si="18"/>
        <v>2</v>
      </c>
      <c r="J71" s="66">
        <v>500</v>
      </c>
      <c r="K71" s="47" t="s">
        <v>153</v>
      </c>
      <c r="L71" s="61">
        <f t="shared" si="19"/>
        <v>3500</v>
      </c>
      <c r="M71" s="62">
        <f t="shared" si="20"/>
        <v>118</v>
      </c>
      <c r="N71" s="47" t="s">
        <v>37</v>
      </c>
      <c r="O71" s="47"/>
      <c r="P71" s="57">
        <f t="shared" si="21"/>
        <v>3500</v>
      </c>
      <c r="Q71" s="47"/>
      <c r="R71" s="47" t="str">
        <f t="shared" si="22"/>
        <v>15</v>
      </c>
      <c r="S71" s="53">
        <v>44058.527858796297</v>
      </c>
      <c r="T71" s="48">
        <v>44060.007002314815</v>
      </c>
      <c r="U71" s="47" t="s">
        <v>38</v>
      </c>
      <c r="V71" s="41"/>
    </row>
    <row r="72" spans="1:22" ht="15" thickBot="1">
      <c r="A72" s="47">
        <v>71</v>
      </c>
      <c r="B72" s="47" t="s">
        <v>47</v>
      </c>
      <c r="C72" s="45">
        <f>VLOOKUP(D72,会员及余额!$A$2:$C$89,3,FALSE)</f>
        <v>2784</v>
      </c>
      <c r="D72" s="75">
        <v>13901226561</v>
      </c>
      <c r="E72" s="57">
        <v>4928</v>
      </c>
      <c r="F72" s="57">
        <f t="shared" si="16"/>
        <v>5166</v>
      </c>
      <c r="G72" s="47" t="str">
        <f t="shared" si="23"/>
        <v>95天</v>
      </c>
      <c r="H72" s="47" t="str">
        <f t="shared" si="17"/>
        <v>95</v>
      </c>
      <c r="I72" s="47">
        <f t="shared" si="18"/>
        <v>4</v>
      </c>
      <c r="J72" s="66">
        <v>500</v>
      </c>
      <c r="K72" s="47" t="s">
        <v>48</v>
      </c>
      <c r="L72" s="61">
        <f t="shared" si="19"/>
        <v>3500</v>
      </c>
      <c r="M72" s="62">
        <f t="shared" si="20"/>
        <v>91</v>
      </c>
      <c r="N72" s="47" t="s">
        <v>37</v>
      </c>
      <c r="O72" s="47">
        <f>VLOOKUP(D72,会员及余额!$F$1:$P$89,11,FALSE)</f>
        <v>238</v>
      </c>
      <c r="P72" s="57">
        <f t="shared" si="21"/>
        <v>4928</v>
      </c>
      <c r="Q72" s="47"/>
      <c r="R72" s="47" t="str">
        <f t="shared" si="22"/>
        <v>13</v>
      </c>
      <c r="S72" s="53">
        <v>44056.974733796298</v>
      </c>
      <c r="T72" s="48">
        <v>44060.007002314815</v>
      </c>
      <c r="U72" s="47" t="s">
        <v>38</v>
      </c>
      <c r="V72" s="41"/>
    </row>
    <row r="73" spans="1:22" ht="15" thickBot="1">
      <c r="A73" s="47">
        <v>19</v>
      </c>
      <c r="B73" s="47" t="s">
        <v>123</v>
      </c>
      <c r="C73" s="45">
        <f>VLOOKUP(D73,会员及余额!$A$2:$C$89,3,FALSE)</f>
        <v>2783</v>
      </c>
      <c r="D73" s="75">
        <v>13810588372</v>
      </c>
      <c r="E73" s="57">
        <v>6375.32</v>
      </c>
      <c r="F73" s="57">
        <f t="shared" si="16"/>
        <v>6854.54</v>
      </c>
      <c r="G73" s="47" t="str">
        <f t="shared" si="23"/>
        <v>95天</v>
      </c>
      <c r="H73" s="47" t="str">
        <f t="shared" si="17"/>
        <v>95</v>
      </c>
      <c r="I73" s="47">
        <f t="shared" si="18"/>
        <v>4</v>
      </c>
      <c r="J73" s="66">
        <v>500</v>
      </c>
      <c r="K73" s="47" t="s">
        <v>48</v>
      </c>
      <c r="L73" s="61">
        <f t="shared" si="19"/>
        <v>3500</v>
      </c>
      <c r="M73" s="62">
        <f t="shared" si="20"/>
        <v>91</v>
      </c>
      <c r="N73" s="47" t="s">
        <v>37</v>
      </c>
      <c r="O73" s="47">
        <f>VLOOKUP(D73,会员及余额!$F$1:$P$89,11,FALSE)</f>
        <v>479.22</v>
      </c>
      <c r="P73" s="57">
        <f t="shared" si="21"/>
        <v>6375.32</v>
      </c>
      <c r="Q73" s="47"/>
      <c r="R73" s="47" t="str">
        <f t="shared" si="22"/>
        <v>13</v>
      </c>
      <c r="S73" s="53">
        <v>44056.930949074071</v>
      </c>
      <c r="T73" s="48">
        <v>44060.006979166668</v>
      </c>
      <c r="U73" s="47" t="s">
        <v>38</v>
      </c>
      <c r="V73" s="20"/>
    </row>
    <row r="74" spans="1:22" ht="15" thickBot="1">
      <c r="A74" s="49">
        <v>18</v>
      </c>
      <c r="B74" s="49" t="s">
        <v>124</v>
      </c>
      <c r="C74" s="45">
        <f>VLOOKUP(D74,会员及余额!$A$2:$C$89,3,FALSE)</f>
        <v>2783</v>
      </c>
      <c r="D74" s="77">
        <v>13810588372</v>
      </c>
      <c r="E74" s="57">
        <v>3500</v>
      </c>
      <c r="F74" s="57">
        <f t="shared" si="16"/>
        <v>3500</v>
      </c>
      <c r="G74" s="47" t="str">
        <f t="shared" si="23"/>
        <v>112天</v>
      </c>
      <c r="H74" s="47" t="str">
        <f t="shared" si="17"/>
        <v>112</v>
      </c>
      <c r="I74" s="47">
        <f t="shared" si="18"/>
        <v>4</v>
      </c>
      <c r="J74" s="67">
        <v>500</v>
      </c>
      <c r="K74" s="49" t="s">
        <v>125</v>
      </c>
      <c r="L74" s="61">
        <f t="shared" si="19"/>
        <v>3500</v>
      </c>
      <c r="M74" s="62">
        <f t="shared" si="20"/>
        <v>108</v>
      </c>
      <c r="N74" s="49" t="s">
        <v>37</v>
      </c>
      <c r="O74" s="47"/>
      <c r="P74" s="57">
        <f t="shared" si="21"/>
        <v>3500</v>
      </c>
      <c r="Q74" s="49"/>
      <c r="R74" s="47" t="str">
        <f t="shared" si="22"/>
        <v>13</v>
      </c>
      <c r="S74" s="54">
        <v>44056.930706018517</v>
      </c>
      <c r="T74" s="50">
        <v>44060.006979166668</v>
      </c>
      <c r="U74" s="49" t="s">
        <v>38</v>
      </c>
      <c r="V74" s="42"/>
    </row>
    <row r="75" spans="1:22" ht="15" thickBot="1">
      <c r="A75" s="47">
        <v>24</v>
      </c>
      <c r="B75" s="47" t="s">
        <v>117</v>
      </c>
      <c r="C75" s="45">
        <f>VLOOKUP(D75,会员及余额!$A$2:$C$89,3,FALSE)</f>
        <v>2782</v>
      </c>
      <c r="D75" s="75">
        <v>18701216630</v>
      </c>
      <c r="E75" s="79">
        <v>10672</v>
      </c>
      <c r="F75" s="57">
        <f t="shared" si="16"/>
        <v>11284</v>
      </c>
      <c r="G75" s="47" t="str">
        <f t="shared" si="23"/>
        <v>87天</v>
      </c>
      <c r="H75" s="47" t="str">
        <f t="shared" si="17"/>
        <v>87</v>
      </c>
      <c r="I75" s="47">
        <f t="shared" si="18"/>
        <v>4</v>
      </c>
      <c r="J75" s="66">
        <v>1000</v>
      </c>
      <c r="K75" s="47" t="s">
        <v>50</v>
      </c>
      <c r="L75" s="61">
        <f t="shared" si="19"/>
        <v>7000</v>
      </c>
      <c r="M75" s="62">
        <f t="shared" si="20"/>
        <v>83</v>
      </c>
      <c r="N75" s="47" t="s">
        <v>37</v>
      </c>
      <c r="O75" s="47">
        <f>VLOOKUP(D75,会员及余额!$F$1:$P$89,11,FALSE)</f>
        <v>612</v>
      </c>
      <c r="P75" s="57">
        <f t="shared" si="21"/>
        <v>10672</v>
      </c>
      <c r="Q75" s="47"/>
      <c r="R75" s="47" t="str">
        <f t="shared" si="22"/>
        <v>13</v>
      </c>
      <c r="S75" s="53">
        <v>44056.933530092596</v>
      </c>
      <c r="T75" s="48">
        <v>44060.006979166668</v>
      </c>
      <c r="U75" s="47" t="s">
        <v>38</v>
      </c>
      <c r="V75" s="41"/>
    </row>
    <row r="76" spans="1:22" ht="15" thickBot="1">
      <c r="A76" s="47">
        <v>41</v>
      </c>
      <c r="B76" s="47" t="s">
        <v>97</v>
      </c>
      <c r="C76" s="45">
        <f>VLOOKUP(D76,会员及余额!$A$2:$C$89,3,FALSE)</f>
        <v>2781</v>
      </c>
      <c r="D76" s="75">
        <v>13641154728</v>
      </c>
      <c r="E76" s="57">
        <v>5162</v>
      </c>
      <c r="F76" s="57">
        <f t="shared" si="16"/>
        <v>5439</v>
      </c>
      <c r="G76" s="47" t="str">
        <f t="shared" si="23"/>
        <v>87天</v>
      </c>
      <c r="H76" s="47" t="str">
        <f t="shared" si="17"/>
        <v>87</v>
      </c>
      <c r="I76" s="47">
        <f t="shared" si="18"/>
        <v>4</v>
      </c>
      <c r="J76" s="66">
        <v>500</v>
      </c>
      <c r="K76" s="47" t="s">
        <v>46</v>
      </c>
      <c r="L76" s="61">
        <f t="shared" si="19"/>
        <v>3500</v>
      </c>
      <c r="M76" s="62">
        <f t="shared" si="20"/>
        <v>83</v>
      </c>
      <c r="N76" s="47" t="s">
        <v>37</v>
      </c>
      <c r="O76" s="47">
        <f>VLOOKUP(D76,会员及余额!$F$1:$P$89,11,FALSE)</f>
        <v>277</v>
      </c>
      <c r="P76" s="57">
        <f t="shared" si="21"/>
        <v>5162</v>
      </c>
      <c r="Q76" s="47"/>
      <c r="R76" s="47" t="str">
        <f t="shared" si="22"/>
        <v>13</v>
      </c>
      <c r="S76" s="53">
        <v>44056.956990740742</v>
      </c>
      <c r="T76" s="48">
        <v>44060.006990740738</v>
      </c>
      <c r="U76" s="47" t="s">
        <v>38</v>
      </c>
      <c r="V76" s="41"/>
    </row>
    <row r="77" spans="1:22" ht="15" thickBot="1">
      <c r="A77" s="47">
        <v>47</v>
      </c>
      <c r="B77" s="47" t="s">
        <v>89</v>
      </c>
      <c r="C77" s="45">
        <f>VLOOKUP(D77,会员及余额!$A$2:$C$89,3,FALSE)</f>
        <v>2780</v>
      </c>
      <c r="D77" s="75">
        <v>18614274311</v>
      </c>
      <c r="E77" s="57">
        <v>5162</v>
      </c>
      <c r="F77" s="57">
        <f t="shared" si="16"/>
        <v>5439</v>
      </c>
      <c r="G77" s="47" t="str">
        <f t="shared" si="23"/>
        <v>87天</v>
      </c>
      <c r="H77" s="47" t="str">
        <f t="shared" si="17"/>
        <v>87</v>
      </c>
      <c r="I77" s="47">
        <f t="shared" si="18"/>
        <v>4</v>
      </c>
      <c r="J77" s="66">
        <v>500</v>
      </c>
      <c r="K77" s="47" t="s">
        <v>46</v>
      </c>
      <c r="L77" s="61">
        <f t="shared" si="19"/>
        <v>3500</v>
      </c>
      <c r="M77" s="62">
        <f t="shared" si="20"/>
        <v>83</v>
      </c>
      <c r="N77" s="47" t="s">
        <v>37</v>
      </c>
      <c r="O77" s="47">
        <f>VLOOKUP(D77,会员及余额!$F$1:$P$89,11,FALSE)</f>
        <v>277</v>
      </c>
      <c r="P77" s="57">
        <f t="shared" si="21"/>
        <v>5162</v>
      </c>
      <c r="Q77" s="47"/>
      <c r="R77" s="47" t="str">
        <f t="shared" si="22"/>
        <v>13</v>
      </c>
      <c r="S77" s="53">
        <v>44056.961053240739</v>
      </c>
      <c r="T77" s="48">
        <v>44060.006990740738</v>
      </c>
      <c r="U77" s="47" t="s">
        <v>38</v>
      </c>
      <c r="V77" s="41"/>
    </row>
    <row r="78" spans="1:22">
      <c r="A78" s="47">
        <v>72</v>
      </c>
      <c r="B78" s="47" t="s">
        <v>45</v>
      </c>
      <c r="C78" s="45">
        <f>VLOOKUP(D78,会员及余额!$A$2:$C$89,3,FALSE)</f>
        <v>2779</v>
      </c>
      <c r="D78" s="75">
        <v>15811122565</v>
      </c>
      <c r="E78" s="57">
        <v>8799.7999999999993</v>
      </c>
      <c r="F78" s="57">
        <f t="shared" si="16"/>
        <v>9683.0999999999985</v>
      </c>
      <c r="G78" s="47" t="str">
        <f t="shared" si="23"/>
        <v>87天</v>
      </c>
      <c r="H78" s="47" t="str">
        <f t="shared" si="17"/>
        <v>87</v>
      </c>
      <c r="I78" s="47">
        <f t="shared" si="18"/>
        <v>4</v>
      </c>
      <c r="J78" s="66">
        <v>500</v>
      </c>
      <c r="K78" s="47" t="s">
        <v>46</v>
      </c>
      <c r="L78" s="61">
        <f t="shared" si="19"/>
        <v>3500</v>
      </c>
      <c r="M78" s="62">
        <f t="shared" si="20"/>
        <v>83</v>
      </c>
      <c r="N78" s="47" t="s">
        <v>37</v>
      </c>
      <c r="O78" s="47">
        <f>VLOOKUP(D78,会员及余额!$F$1:$P$89,11,FALSE)</f>
        <v>883.3</v>
      </c>
      <c r="P78" s="57">
        <f t="shared" si="21"/>
        <v>8799.7999999999993</v>
      </c>
      <c r="Q78" s="47"/>
      <c r="R78" s="47" t="str">
        <f t="shared" si="22"/>
        <v>13</v>
      </c>
      <c r="S78" s="53">
        <v>44056.97515046296</v>
      </c>
      <c r="T78" s="48">
        <v>44060.007002314815</v>
      </c>
      <c r="U78" s="47" t="s">
        <v>38</v>
      </c>
      <c r="V78" s="41"/>
    </row>
    <row r="79" spans="1:22" ht="15" thickBot="1">
      <c r="A79" s="47">
        <v>70</v>
      </c>
      <c r="B79" s="47" t="s">
        <v>49</v>
      </c>
      <c r="C79" s="45">
        <f>VLOOKUP(D79,会员及余额!$A$2:$C$89,3,FALSE)</f>
        <v>2778</v>
      </c>
      <c r="D79" s="75">
        <v>18511543111</v>
      </c>
      <c r="E79" s="57">
        <v>16559.199999999997</v>
      </c>
      <c r="F79" s="57">
        <f t="shared" si="16"/>
        <v>18152.399999999998</v>
      </c>
      <c r="G79" s="47" t="str">
        <f t="shared" si="23"/>
        <v>87天</v>
      </c>
      <c r="H79" s="47" t="str">
        <f t="shared" si="17"/>
        <v>87</v>
      </c>
      <c r="I79" s="47">
        <f t="shared" si="18"/>
        <v>4</v>
      </c>
      <c r="J79" s="66">
        <v>1000</v>
      </c>
      <c r="K79" s="47" t="s">
        <v>50</v>
      </c>
      <c r="L79" s="61">
        <f t="shared" si="19"/>
        <v>7000</v>
      </c>
      <c r="M79" s="62">
        <f t="shared" si="20"/>
        <v>83</v>
      </c>
      <c r="N79" s="47" t="s">
        <v>37</v>
      </c>
      <c r="O79" s="47">
        <f>VLOOKUP(D79,会员及余额!$F$1:$P$89,11,FALSE)</f>
        <v>1593.2</v>
      </c>
      <c r="P79" s="57">
        <f t="shared" si="21"/>
        <v>16559.199999999997</v>
      </c>
      <c r="Q79" s="47"/>
      <c r="R79" s="47" t="str">
        <f t="shared" si="22"/>
        <v>13</v>
      </c>
      <c r="S79" s="53">
        <v>44056.974270833336</v>
      </c>
      <c r="T79" s="48">
        <v>44060.007002314815</v>
      </c>
      <c r="U79" s="47" t="s">
        <v>38</v>
      </c>
      <c r="V79" s="38"/>
    </row>
    <row r="80" spans="1:22">
      <c r="A80" s="47">
        <v>66</v>
      </c>
      <c r="B80" s="47" t="s">
        <v>57</v>
      </c>
      <c r="C80" s="45">
        <f>VLOOKUP(D80,会员及余额!$A$2:$C$89,3,FALSE)</f>
        <v>2777</v>
      </c>
      <c r="D80" s="75">
        <v>18611168582</v>
      </c>
      <c r="E80" s="79">
        <v>58400</v>
      </c>
      <c r="F80" s="57">
        <f t="shared" si="16"/>
        <v>62300</v>
      </c>
      <c r="G80" s="47" t="str">
        <f t="shared" si="23"/>
        <v>72天</v>
      </c>
      <c r="H80" s="47" t="str">
        <f t="shared" si="17"/>
        <v>72</v>
      </c>
      <c r="I80" s="47">
        <f t="shared" si="18"/>
        <v>4</v>
      </c>
      <c r="J80" s="66">
        <v>5000</v>
      </c>
      <c r="K80" s="47" t="s">
        <v>58</v>
      </c>
      <c r="L80" s="61">
        <f t="shared" si="19"/>
        <v>35000</v>
      </c>
      <c r="M80" s="62">
        <f t="shared" si="20"/>
        <v>68</v>
      </c>
      <c r="N80" s="47" t="s">
        <v>37</v>
      </c>
      <c r="O80" s="47">
        <f>VLOOKUP(D80,会员及余额!$F$1:$P$89,11,FALSE)</f>
        <v>3900</v>
      </c>
      <c r="P80" s="57">
        <f t="shared" si="21"/>
        <v>58400</v>
      </c>
      <c r="Q80" s="47"/>
      <c r="R80" s="47" t="str">
        <f t="shared" si="22"/>
        <v>13</v>
      </c>
      <c r="S80" s="53">
        <v>44056.972245370373</v>
      </c>
      <c r="T80" s="48">
        <v>44060.007002314815</v>
      </c>
      <c r="U80" s="47" t="s">
        <v>38</v>
      </c>
      <c r="V80" s="26"/>
    </row>
    <row r="81" spans="1:22">
      <c r="A81" s="47">
        <v>51</v>
      </c>
      <c r="B81" s="47" t="s">
        <v>82</v>
      </c>
      <c r="C81" s="45">
        <f>VLOOKUP(D81,会员及余额!$A$2:$C$89,3,FALSE)</f>
        <v>2776</v>
      </c>
      <c r="D81" s="75">
        <v>13301161106</v>
      </c>
      <c r="E81" s="57">
        <v>33960</v>
      </c>
      <c r="F81" s="57">
        <f t="shared" si="16"/>
        <v>36120</v>
      </c>
      <c r="G81" s="47" t="str">
        <f t="shared" si="23"/>
        <v>76天</v>
      </c>
      <c r="H81" s="47" t="str">
        <f t="shared" si="17"/>
        <v>76</v>
      </c>
      <c r="I81" s="47">
        <f t="shared" si="18"/>
        <v>4</v>
      </c>
      <c r="J81" s="66">
        <v>3000</v>
      </c>
      <c r="K81" s="47" t="s">
        <v>83</v>
      </c>
      <c r="L81" s="61">
        <f t="shared" si="19"/>
        <v>21000</v>
      </c>
      <c r="M81" s="62">
        <f t="shared" si="20"/>
        <v>72</v>
      </c>
      <c r="N81" s="47" t="s">
        <v>37</v>
      </c>
      <c r="O81" s="47">
        <f>VLOOKUP(D81,会员及余额!$F$1:$P$89,11,FALSE)</f>
        <v>2160</v>
      </c>
      <c r="P81" s="57">
        <f t="shared" si="21"/>
        <v>33960</v>
      </c>
      <c r="Q81" s="47"/>
      <c r="R81" s="47" t="str">
        <f t="shared" si="22"/>
        <v>13</v>
      </c>
      <c r="S81" s="53">
        <v>44056.962870370371</v>
      </c>
      <c r="T81" s="48">
        <v>44060.006990740738</v>
      </c>
      <c r="U81" s="47" t="s">
        <v>38</v>
      </c>
      <c r="V81" s="26"/>
    </row>
    <row r="82" spans="1:22">
      <c r="A82" s="47">
        <v>73</v>
      </c>
      <c r="B82" s="47" t="s">
        <v>43</v>
      </c>
      <c r="C82" s="45">
        <f>VLOOKUP(D82,会员及余额!$A$2:$C$89,3,FALSE)</f>
        <v>2775</v>
      </c>
      <c r="D82" s="75">
        <v>18511753493</v>
      </c>
      <c r="E82" s="57">
        <v>32998.32</v>
      </c>
      <c r="F82" s="57">
        <f t="shared" si="16"/>
        <v>34998.04</v>
      </c>
      <c r="G82" s="47" t="str">
        <f t="shared" si="23"/>
        <v>87天</v>
      </c>
      <c r="H82" s="47" t="str">
        <f t="shared" si="17"/>
        <v>87</v>
      </c>
      <c r="I82" s="47">
        <f t="shared" si="18"/>
        <v>4</v>
      </c>
      <c r="J82" s="66">
        <v>3000</v>
      </c>
      <c r="K82" s="47" t="s">
        <v>44</v>
      </c>
      <c r="L82" s="61">
        <f t="shared" si="19"/>
        <v>21000</v>
      </c>
      <c r="M82" s="62">
        <f t="shared" si="20"/>
        <v>83</v>
      </c>
      <c r="N82" s="47" t="s">
        <v>37</v>
      </c>
      <c r="O82" s="47">
        <f>VLOOKUP(D82,会员及余额!$F$1:$P$89,11,FALSE)</f>
        <v>1999.72</v>
      </c>
      <c r="P82" s="57">
        <f t="shared" si="21"/>
        <v>32998.32</v>
      </c>
      <c r="Q82" s="47"/>
      <c r="R82" s="47" t="str">
        <f t="shared" si="22"/>
        <v>13</v>
      </c>
      <c r="S82" s="53">
        <v>44056.975798611114</v>
      </c>
      <c r="T82" s="48">
        <v>44060.007002314815</v>
      </c>
      <c r="U82" s="47" t="s">
        <v>38</v>
      </c>
      <c r="V82" s="26"/>
    </row>
    <row r="83" spans="1:22">
      <c r="A83" s="47">
        <v>25</v>
      </c>
      <c r="B83" s="47" t="s">
        <v>116</v>
      </c>
      <c r="C83" s="45">
        <f>VLOOKUP(D83,会员及余额!$A$2:$C$89,3,FALSE)</f>
        <v>2774</v>
      </c>
      <c r="D83" s="75">
        <v>13910839885</v>
      </c>
      <c r="E83" s="57">
        <v>4400</v>
      </c>
      <c r="F83" s="57">
        <f t="shared" si="16"/>
        <v>4550</v>
      </c>
      <c r="G83" s="47" t="str">
        <f t="shared" si="23"/>
        <v>104天</v>
      </c>
      <c r="H83" s="47" t="str">
        <f t="shared" si="17"/>
        <v>104</v>
      </c>
      <c r="I83" s="47">
        <f t="shared" si="18"/>
        <v>4</v>
      </c>
      <c r="J83" s="66">
        <v>500</v>
      </c>
      <c r="K83" s="47" t="s">
        <v>69</v>
      </c>
      <c r="L83" s="61">
        <f t="shared" si="19"/>
        <v>3500</v>
      </c>
      <c r="M83" s="62">
        <f t="shared" si="20"/>
        <v>100</v>
      </c>
      <c r="N83" s="47" t="s">
        <v>37</v>
      </c>
      <c r="O83" s="47">
        <f>VLOOKUP(D83,会员及余额!$F$1:$P$89,11,FALSE)</f>
        <v>150</v>
      </c>
      <c r="P83" s="57">
        <f t="shared" si="21"/>
        <v>4400</v>
      </c>
      <c r="Q83" s="47"/>
      <c r="R83" s="47" t="str">
        <f t="shared" si="22"/>
        <v>13</v>
      </c>
      <c r="S83" s="53">
        <v>44056.934166666666</v>
      </c>
      <c r="T83" s="48">
        <v>44060.006979166668</v>
      </c>
      <c r="U83" s="47" t="s">
        <v>38</v>
      </c>
      <c r="V83" s="26"/>
    </row>
    <row r="84" spans="1:22">
      <c r="A84" s="49">
        <v>59</v>
      </c>
      <c r="B84" s="49" t="s">
        <v>68</v>
      </c>
      <c r="C84" s="45">
        <f>VLOOKUP(D84,会员及余额!$A$2:$C$89,3,FALSE)</f>
        <v>2773</v>
      </c>
      <c r="D84" s="77">
        <v>13521777018</v>
      </c>
      <c r="E84" s="57">
        <v>4580</v>
      </c>
      <c r="F84" s="57">
        <f t="shared" si="16"/>
        <v>4760</v>
      </c>
      <c r="G84" s="47" t="str">
        <f t="shared" si="23"/>
        <v>104天</v>
      </c>
      <c r="H84" s="47" t="str">
        <f t="shared" si="17"/>
        <v>104</v>
      </c>
      <c r="I84" s="47">
        <f t="shared" si="18"/>
        <v>4</v>
      </c>
      <c r="J84" s="67">
        <v>500</v>
      </c>
      <c r="K84" s="49" t="s">
        <v>69</v>
      </c>
      <c r="L84" s="61">
        <f t="shared" si="19"/>
        <v>3500</v>
      </c>
      <c r="M84" s="62">
        <f t="shared" si="20"/>
        <v>100</v>
      </c>
      <c r="N84" s="49" t="s">
        <v>37</v>
      </c>
      <c r="O84" s="47">
        <f>VLOOKUP(D84,会员及余额!$F$1:$P$89,11,FALSE)</f>
        <v>180</v>
      </c>
      <c r="P84" s="57">
        <f t="shared" si="21"/>
        <v>4580</v>
      </c>
      <c r="Q84" s="49"/>
      <c r="R84" s="47" t="str">
        <f t="shared" si="22"/>
        <v>13</v>
      </c>
      <c r="S84" s="54">
        <v>44056.968495370369</v>
      </c>
      <c r="T84" s="50">
        <v>44060.007002314815</v>
      </c>
      <c r="U84" s="49" t="s">
        <v>38</v>
      </c>
      <c r="V84" s="36"/>
    </row>
    <row r="85" spans="1:22" ht="16.5">
      <c r="A85" s="47">
        <v>77</v>
      </c>
      <c r="B85" s="47" t="s">
        <v>39</v>
      </c>
      <c r="C85" s="45">
        <f>VLOOKUP(D85,会员及余额!$A$2:$C$89,3,FALSE)</f>
        <v>2772</v>
      </c>
      <c r="D85" s="75">
        <v>18232689331</v>
      </c>
      <c r="E85" s="57">
        <v>5201.84</v>
      </c>
      <c r="F85" s="57">
        <f t="shared" si="16"/>
        <v>5485.4800000000005</v>
      </c>
      <c r="G85" s="47" t="str">
        <f t="shared" si="23"/>
        <v>120天</v>
      </c>
      <c r="H85" s="47" t="str">
        <f t="shared" si="17"/>
        <v>120</v>
      </c>
      <c r="I85" s="47">
        <f t="shared" si="18"/>
        <v>1</v>
      </c>
      <c r="J85" s="66">
        <v>500</v>
      </c>
      <c r="K85" s="47" t="s">
        <v>153</v>
      </c>
      <c r="L85" s="61">
        <f t="shared" si="19"/>
        <v>3500</v>
      </c>
      <c r="M85" s="62">
        <f t="shared" si="20"/>
        <v>119</v>
      </c>
      <c r="N85" s="47" t="s">
        <v>37</v>
      </c>
      <c r="O85" s="47">
        <f>VLOOKUP(D85,会员及余额!$F$1:$P$89,11,FALSE)</f>
        <v>283.64</v>
      </c>
      <c r="P85" s="57">
        <f t="shared" si="21"/>
        <v>5201.84</v>
      </c>
      <c r="Q85" s="47"/>
      <c r="R85" s="47" t="str">
        <f t="shared" si="22"/>
        <v>16</v>
      </c>
      <c r="S85" s="53">
        <v>44059.674907407411</v>
      </c>
      <c r="T85" s="48">
        <v>44060.007002314815</v>
      </c>
      <c r="U85" s="47" t="s">
        <v>38</v>
      </c>
      <c r="V85" s="26"/>
    </row>
    <row r="86" spans="1:22">
      <c r="A86" s="47">
        <v>23</v>
      </c>
      <c r="B86" s="47" t="s">
        <v>118</v>
      </c>
      <c r="C86" s="45">
        <f>VLOOKUP(D86,会员及余额!$A$2:$C$89,3,FALSE)</f>
        <v>2771</v>
      </c>
      <c r="D86" s="75">
        <v>15810930161</v>
      </c>
      <c r="E86" s="57">
        <v>10557.5</v>
      </c>
      <c r="F86" s="57">
        <f t="shared" si="16"/>
        <v>11733.75</v>
      </c>
      <c r="G86" s="47" t="str">
        <f t="shared" si="23"/>
        <v>106天</v>
      </c>
      <c r="H86" s="47" t="str">
        <f t="shared" si="17"/>
        <v>106</v>
      </c>
      <c r="I86" s="47">
        <f t="shared" si="18"/>
        <v>4</v>
      </c>
      <c r="J86" s="66">
        <v>500</v>
      </c>
      <c r="K86" s="47" t="s">
        <v>63</v>
      </c>
      <c r="L86" s="61">
        <f t="shared" si="19"/>
        <v>3500</v>
      </c>
      <c r="M86" s="62">
        <f t="shared" si="20"/>
        <v>102</v>
      </c>
      <c r="N86" s="47" t="s">
        <v>37</v>
      </c>
      <c r="O86" s="47">
        <f>VLOOKUP(D86,会员及余额!$F$1:$P$89,11,FALSE)</f>
        <v>1176.25</v>
      </c>
      <c r="P86" s="57">
        <f t="shared" si="21"/>
        <v>10557.5</v>
      </c>
      <c r="Q86" s="47"/>
      <c r="R86" s="47" t="str">
        <f t="shared" si="22"/>
        <v>13</v>
      </c>
      <c r="S86" s="53">
        <v>44056.933032407411</v>
      </c>
      <c r="T86" s="48">
        <v>44060.006979166668</v>
      </c>
      <c r="U86" s="47" t="s">
        <v>38</v>
      </c>
      <c r="V86" s="26"/>
    </row>
    <row r="87" spans="1:22" ht="16.5">
      <c r="A87" s="47">
        <v>78</v>
      </c>
      <c r="B87" s="47" t="s">
        <v>36</v>
      </c>
      <c r="C87" s="45">
        <f>VLOOKUP(D87,会员及余额!$A$2:$C$89,3,FALSE)</f>
        <v>2770</v>
      </c>
      <c r="D87" s="75">
        <v>18600851313</v>
      </c>
      <c r="E87" s="57">
        <v>5868.5</v>
      </c>
      <c r="F87" s="57">
        <f t="shared" si="16"/>
        <v>6263.25</v>
      </c>
      <c r="G87" s="47" t="str">
        <f t="shared" si="23"/>
        <v>120天</v>
      </c>
      <c r="H87" s="47" t="str">
        <f t="shared" si="17"/>
        <v>120</v>
      </c>
      <c r="I87" s="47">
        <f t="shared" si="18"/>
        <v>1</v>
      </c>
      <c r="J87" s="66">
        <v>500</v>
      </c>
      <c r="K87" s="47" t="s">
        <v>153</v>
      </c>
      <c r="L87" s="61">
        <f t="shared" si="19"/>
        <v>3500</v>
      </c>
      <c r="M87" s="62">
        <f t="shared" si="20"/>
        <v>119</v>
      </c>
      <c r="N87" s="47" t="s">
        <v>37</v>
      </c>
      <c r="O87" s="47">
        <f>VLOOKUP(D87,会员及余额!$F$1:$P$89,11,FALSE)</f>
        <v>394.75</v>
      </c>
      <c r="P87" s="57">
        <f t="shared" si="21"/>
        <v>5868.5</v>
      </c>
      <c r="Q87" s="47"/>
      <c r="R87" s="47" t="str">
        <f t="shared" si="22"/>
        <v>16</v>
      </c>
      <c r="S87" s="53">
        <v>44059.675219907411</v>
      </c>
      <c r="T87" s="48">
        <v>44060.007002314815</v>
      </c>
      <c r="U87" s="47" t="s">
        <v>38</v>
      </c>
      <c r="V87" s="26"/>
    </row>
    <row r="88" spans="1:22" ht="16.5">
      <c r="A88" s="47">
        <v>45</v>
      </c>
      <c r="B88" s="47" t="s">
        <v>92</v>
      </c>
      <c r="C88" s="45">
        <f>VLOOKUP(D88,会员及余额!$A$2:$C$89,3,FALSE)</f>
        <v>2769</v>
      </c>
      <c r="D88" s="75">
        <v>18617171818</v>
      </c>
      <c r="E88" s="57">
        <v>22080</v>
      </c>
      <c r="F88" s="57">
        <f t="shared" si="16"/>
        <v>22260</v>
      </c>
      <c r="G88" s="47" t="str">
        <f t="shared" si="23"/>
        <v>120天</v>
      </c>
      <c r="H88" s="47" t="str">
        <f t="shared" si="17"/>
        <v>120</v>
      </c>
      <c r="I88" s="47">
        <f t="shared" si="18"/>
        <v>4</v>
      </c>
      <c r="J88" s="66">
        <v>3000</v>
      </c>
      <c r="K88" s="47" t="s">
        <v>155</v>
      </c>
      <c r="L88" s="61">
        <f t="shared" si="19"/>
        <v>21000</v>
      </c>
      <c r="M88" s="62">
        <f t="shared" si="20"/>
        <v>116</v>
      </c>
      <c r="N88" s="47" t="s">
        <v>37</v>
      </c>
      <c r="O88" s="47">
        <f>VLOOKUP(D88,会员及余额!$F$1:$P$89,11,FALSE)</f>
        <v>180</v>
      </c>
      <c r="P88" s="57">
        <f t="shared" si="21"/>
        <v>22080</v>
      </c>
      <c r="Q88" s="47"/>
      <c r="R88" s="47" t="str">
        <f t="shared" si="22"/>
        <v>13</v>
      </c>
      <c r="S88" s="53">
        <v>44056.960115740738</v>
      </c>
      <c r="T88" s="48">
        <v>44060.006990740738</v>
      </c>
      <c r="U88" s="47" t="s">
        <v>38</v>
      </c>
      <c r="V88" s="26"/>
    </row>
    <row r="89" spans="1:22" ht="16.5">
      <c r="A89" s="47">
        <v>43</v>
      </c>
      <c r="B89" s="47" t="s">
        <v>95</v>
      </c>
      <c r="C89" s="45">
        <f>VLOOKUP(D89,会员及余额!$A$2:$C$89,3,FALSE)</f>
        <v>2768</v>
      </c>
      <c r="D89" s="75">
        <v>18617131818</v>
      </c>
      <c r="E89" s="57">
        <v>22080</v>
      </c>
      <c r="F89" s="57">
        <f t="shared" si="16"/>
        <v>22260</v>
      </c>
      <c r="G89" s="47" t="str">
        <f t="shared" si="23"/>
        <v>120天</v>
      </c>
      <c r="H89" s="47" t="str">
        <f t="shared" si="17"/>
        <v>120</v>
      </c>
      <c r="I89" s="47">
        <f t="shared" si="18"/>
        <v>4</v>
      </c>
      <c r="J89" s="66">
        <v>3000</v>
      </c>
      <c r="K89" s="47" t="s">
        <v>155</v>
      </c>
      <c r="L89" s="61">
        <f t="shared" si="19"/>
        <v>21000</v>
      </c>
      <c r="M89" s="62">
        <f t="shared" si="20"/>
        <v>116</v>
      </c>
      <c r="N89" s="47" t="s">
        <v>37</v>
      </c>
      <c r="O89" s="47">
        <f>VLOOKUP(D89,会员及余额!$F$1:$P$89,11,FALSE)</f>
        <v>180</v>
      </c>
      <c r="P89" s="57">
        <f t="shared" si="21"/>
        <v>22080</v>
      </c>
      <c r="Q89" s="47"/>
      <c r="R89" s="47" t="str">
        <f t="shared" si="22"/>
        <v>13</v>
      </c>
      <c r="S89" s="53">
        <v>44056.959062499998</v>
      </c>
      <c r="T89" s="48">
        <v>44060.006990740738</v>
      </c>
      <c r="U89" s="47" t="s">
        <v>38</v>
      </c>
      <c r="V89" s="26"/>
    </row>
    <row r="90" spans="1:22" ht="16.5">
      <c r="A90" s="47">
        <v>42</v>
      </c>
      <c r="B90" s="47" t="s">
        <v>96</v>
      </c>
      <c r="C90" s="45">
        <f>VLOOKUP(D90,会员及余额!$A$2:$C$89,3,FALSE)</f>
        <v>2767</v>
      </c>
      <c r="D90" s="75">
        <v>18616161818</v>
      </c>
      <c r="E90" s="57">
        <v>26036.94</v>
      </c>
      <c r="F90" s="57">
        <f t="shared" si="16"/>
        <v>26876.43</v>
      </c>
      <c r="G90" s="47" t="str">
        <f t="shared" si="23"/>
        <v>120天</v>
      </c>
      <c r="H90" s="47" t="str">
        <f t="shared" si="17"/>
        <v>120</v>
      </c>
      <c r="I90" s="47">
        <f t="shared" si="18"/>
        <v>4</v>
      </c>
      <c r="J90" s="66">
        <v>3000</v>
      </c>
      <c r="K90" s="47" t="s">
        <v>155</v>
      </c>
      <c r="L90" s="61">
        <f t="shared" si="19"/>
        <v>21000</v>
      </c>
      <c r="M90" s="62">
        <f t="shared" si="20"/>
        <v>116</v>
      </c>
      <c r="N90" s="47" t="s">
        <v>37</v>
      </c>
      <c r="O90" s="47">
        <f>VLOOKUP(D90,会员及余额!$F$1:$P$89,11,FALSE)</f>
        <v>839.49</v>
      </c>
      <c r="P90" s="57">
        <f t="shared" si="21"/>
        <v>26036.94</v>
      </c>
      <c r="Q90" s="47"/>
      <c r="R90" s="47" t="str">
        <f t="shared" si="22"/>
        <v>13</v>
      </c>
      <c r="S90" s="53">
        <v>44056.958460648151</v>
      </c>
      <c r="T90" s="48">
        <v>44060.006990740738</v>
      </c>
      <c r="U90" s="47" t="s">
        <v>38</v>
      </c>
      <c r="V90" s="26"/>
    </row>
    <row r="91" spans="1:22">
      <c r="A91" s="45"/>
      <c r="B91" s="45"/>
      <c r="C91" s="45">
        <f>VLOOKUP(D91,会员及余额!$A$2:$C$89,3,FALSE)</f>
        <v>1</v>
      </c>
      <c r="D91" s="77">
        <v>17112341243</v>
      </c>
      <c r="E91" s="57">
        <v>4255.5599999999995</v>
      </c>
      <c r="F91" s="57">
        <f t="shared" si="16"/>
        <v>4964.82</v>
      </c>
      <c r="G91" s="47" t="e">
        <f t="shared" si="23"/>
        <v>#VALUE!</v>
      </c>
      <c r="H91" s="47" t="e">
        <f t="shared" si="17"/>
        <v>#VALUE!</v>
      </c>
      <c r="I91" s="47">
        <f t="shared" si="18"/>
        <v>0</v>
      </c>
      <c r="J91" s="65"/>
      <c r="K91" s="45"/>
      <c r="L91" s="61">
        <f t="shared" si="19"/>
        <v>0</v>
      </c>
      <c r="M91" s="62" t="e">
        <f t="shared" si="20"/>
        <v>#VALUE!</v>
      </c>
      <c r="N91" s="45"/>
      <c r="O91" s="49">
        <v>709.26</v>
      </c>
      <c r="P91" s="57">
        <f t="shared" si="21"/>
        <v>4255.5599999999995</v>
      </c>
      <c r="Q91" s="45"/>
      <c r="R91" s="47" t="str">
        <f t="shared" si="22"/>
        <v>00</v>
      </c>
      <c r="S91" s="52"/>
      <c r="T91" s="45"/>
      <c r="U91" s="45"/>
      <c r="V91" s="39"/>
    </row>
  </sheetData>
  <sortState xmlns:xlrd2="http://schemas.microsoft.com/office/spreadsheetml/2017/richdata2" ref="A2:V91">
    <sortCondition descending="1" ref="C2:C91"/>
  </sortState>
  <phoneticPr fontId="6" type="noConversion"/>
  <conditionalFormatting sqref="D1:D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EB2E-7A94-4B61-9289-252D70C2E725}">
  <dimension ref="A1:H54"/>
  <sheetViews>
    <sheetView workbookViewId="0">
      <selection activeCell="H3" sqref="H3"/>
    </sheetView>
  </sheetViews>
  <sheetFormatPr defaultRowHeight="14.25"/>
  <cols>
    <col min="1" max="2" width="12.75" bestFit="1" customWidth="1"/>
    <col min="3" max="3" width="8.25" customWidth="1"/>
    <col min="4" max="4" width="11" bestFit="1" customWidth="1"/>
    <col min="6" max="6" width="12.75" bestFit="1" customWidth="1"/>
    <col min="8" max="8" width="11" bestFit="1" customWidth="1"/>
  </cols>
  <sheetData>
    <row r="1" spans="1:8">
      <c r="A1" s="80" t="s">
        <v>160</v>
      </c>
      <c r="B1" s="80" t="s">
        <v>15</v>
      </c>
      <c r="C1" s="80" t="s">
        <v>158</v>
      </c>
      <c r="D1" s="80" t="s">
        <v>156</v>
      </c>
      <c r="E1" s="80" t="s">
        <v>160</v>
      </c>
      <c r="F1" s="80" t="s">
        <v>15</v>
      </c>
      <c r="G1" s="80" t="s">
        <v>158</v>
      </c>
      <c r="H1" s="80" t="s">
        <v>156</v>
      </c>
    </row>
    <row r="2" spans="1:8">
      <c r="A2" s="45">
        <v>2853</v>
      </c>
      <c r="B2" s="45">
        <v>13261427776</v>
      </c>
      <c r="C2" s="45">
        <v>0</v>
      </c>
      <c r="D2" s="45" t="e">
        <v>#VALUE!</v>
      </c>
      <c r="E2" s="45">
        <v>2800</v>
      </c>
      <c r="F2" s="45">
        <v>13611199967</v>
      </c>
      <c r="G2" s="45">
        <v>3500</v>
      </c>
      <c r="H2" s="45">
        <v>92</v>
      </c>
    </row>
    <row r="3" spans="1:8">
      <c r="A3" s="45">
        <v>2852</v>
      </c>
      <c r="B3" s="45">
        <v>18972829168</v>
      </c>
      <c r="C3" s="45">
        <v>0</v>
      </c>
      <c r="D3" s="45" t="e">
        <v>#VALUE!</v>
      </c>
      <c r="E3" s="45">
        <v>2799</v>
      </c>
      <c r="F3" s="45">
        <v>18810577768</v>
      </c>
      <c r="G3" s="45">
        <v>3500</v>
      </c>
      <c r="H3" s="45">
        <v>107</v>
      </c>
    </row>
    <row r="4" spans="1:8">
      <c r="A4" s="45">
        <v>2851</v>
      </c>
      <c r="B4" s="45">
        <v>13901139567</v>
      </c>
      <c r="C4" s="45">
        <v>10000</v>
      </c>
      <c r="D4" s="45">
        <v>118</v>
      </c>
      <c r="E4" s="45">
        <v>2798</v>
      </c>
      <c r="F4" s="45">
        <v>13901166197</v>
      </c>
      <c r="G4" s="45">
        <v>3500</v>
      </c>
      <c r="H4" s="45">
        <v>107</v>
      </c>
    </row>
    <row r="5" spans="1:8">
      <c r="A5" s="45">
        <v>2850</v>
      </c>
      <c r="B5" s="45">
        <v>15801138311</v>
      </c>
      <c r="C5" s="45">
        <v>0</v>
      </c>
      <c r="D5" s="45" t="e">
        <v>#VALUE!</v>
      </c>
      <c r="E5" s="45">
        <v>2797</v>
      </c>
      <c r="F5" s="45">
        <v>18614250762</v>
      </c>
      <c r="G5" s="45">
        <v>0</v>
      </c>
      <c r="H5" s="45" t="e">
        <v>#VALUE!</v>
      </c>
    </row>
    <row r="6" spans="1:8">
      <c r="A6" s="45">
        <v>2849</v>
      </c>
      <c r="B6" s="45">
        <v>13681067069</v>
      </c>
      <c r="C6" s="45">
        <v>3500</v>
      </c>
      <c r="D6" s="45">
        <v>117</v>
      </c>
      <c r="E6" s="45">
        <v>2796</v>
      </c>
      <c r="F6" s="45">
        <v>13331098766</v>
      </c>
      <c r="G6" s="45">
        <v>0</v>
      </c>
      <c r="H6" s="45" t="e">
        <v>#VALUE!</v>
      </c>
    </row>
    <row r="7" spans="1:8">
      <c r="A7" s="45">
        <v>2848</v>
      </c>
      <c r="B7" s="45">
        <v>18633985924</v>
      </c>
      <c r="C7" s="45">
        <v>0</v>
      </c>
      <c r="D7" s="45" t="e">
        <v>#VALUE!</v>
      </c>
      <c r="E7" s="45">
        <v>2795</v>
      </c>
      <c r="F7" s="45">
        <v>18515939993</v>
      </c>
      <c r="G7" s="45">
        <v>0</v>
      </c>
      <c r="H7" s="45" t="e">
        <v>#VALUE!</v>
      </c>
    </row>
    <row r="8" spans="1:8">
      <c r="A8" s="45">
        <v>2847</v>
      </c>
      <c r="B8" s="45">
        <v>18010070157</v>
      </c>
      <c r="C8" s="45">
        <v>10000</v>
      </c>
      <c r="D8" s="45">
        <v>115</v>
      </c>
      <c r="E8" s="45">
        <v>2794</v>
      </c>
      <c r="F8" s="45">
        <v>15210733693</v>
      </c>
      <c r="G8" s="45">
        <v>0</v>
      </c>
      <c r="H8" s="45" t="e">
        <v>#VALUE!</v>
      </c>
    </row>
    <row r="9" spans="1:8">
      <c r="A9" s="45">
        <v>2846</v>
      </c>
      <c r="B9" s="45">
        <v>18666666627</v>
      </c>
      <c r="C9" s="45">
        <v>3500</v>
      </c>
      <c r="D9" s="45">
        <v>113</v>
      </c>
      <c r="E9" s="45">
        <v>2793</v>
      </c>
      <c r="F9" s="45">
        <v>13521105167</v>
      </c>
      <c r="G9" s="45">
        <v>0</v>
      </c>
      <c r="H9" s="45" t="e">
        <v>#VALUE!</v>
      </c>
    </row>
    <row r="10" spans="1:8">
      <c r="A10" s="45">
        <v>2845</v>
      </c>
      <c r="B10" s="45">
        <v>18666666626</v>
      </c>
      <c r="C10" s="45">
        <v>3500</v>
      </c>
      <c r="D10" s="45">
        <v>113</v>
      </c>
      <c r="E10" s="45">
        <v>2792</v>
      </c>
      <c r="F10" s="45">
        <v>13811876372</v>
      </c>
      <c r="G10" s="45">
        <v>0</v>
      </c>
      <c r="H10" s="45" t="e">
        <v>#VALUE!</v>
      </c>
    </row>
    <row r="11" spans="1:8">
      <c r="A11" s="45">
        <v>2844</v>
      </c>
      <c r="B11" s="45">
        <v>18666666625</v>
      </c>
      <c r="C11" s="45">
        <v>3500</v>
      </c>
      <c r="D11" s="45">
        <v>113</v>
      </c>
      <c r="E11" s="45">
        <v>2791</v>
      </c>
      <c r="F11" s="45">
        <v>13901139566</v>
      </c>
      <c r="G11" s="45">
        <v>10000</v>
      </c>
      <c r="H11" s="45">
        <v>105</v>
      </c>
    </row>
    <row r="12" spans="1:8">
      <c r="A12" s="45">
        <v>2843</v>
      </c>
      <c r="B12" s="45">
        <v>18666666624</v>
      </c>
      <c r="C12" s="45">
        <v>3500</v>
      </c>
      <c r="D12" s="45">
        <v>113</v>
      </c>
      <c r="E12" s="45">
        <v>2790</v>
      </c>
      <c r="F12" s="45">
        <v>13810588371</v>
      </c>
      <c r="G12" s="45">
        <v>10000</v>
      </c>
      <c r="H12" s="45">
        <v>102</v>
      </c>
    </row>
    <row r="13" spans="1:8">
      <c r="A13" s="45">
        <v>2842</v>
      </c>
      <c r="B13" s="45">
        <v>18666666623</v>
      </c>
      <c r="C13" s="45">
        <v>3500</v>
      </c>
      <c r="D13" s="45">
        <v>113</v>
      </c>
      <c r="E13" s="45">
        <v>2789</v>
      </c>
      <c r="F13" s="45">
        <v>13521753683</v>
      </c>
      <c r="G13" s="45">
        <v>3500</v>
      </c>
      <c r="H13" s="45">
        <v>100</v>
      </c>
    </row>
    <row r="14" spans="1:8">
      <c r="A14" s="45">
        <v>2841</v>
      </c>
      <c r="B14" s="45">
        <v>18666666613</v>
      </c>
      <c r="C14" s="45">
        <v>3500</v>
      </c>
      <c r="D14" s="45">
        <v>113</v>
      </c>
      <c r="E14" s="45">
        <v>2788</v>
      </c>
      <c r="F14" s="45">
        <v>18501124567</v>
      </c>
      <c r="G14" s="45">
        <v>3500</v>
      </c>
      <c r="H14" s="45">
        <v>88</v>
      </c>
    </row>
    <row r="15" spans="1:8">
      <c r="A15" s="45">
        <v>2840</v>
      </c>
      <c r="B15" s="45">
        <v>18666666622</v>
      </c>
      <c r="C15" s="45">
        <v>3500</v>
      </c>
      <c r="D15" s="45">
        <v>113</v>
      </c>
      <c r="E15" s="45">
        <v>2787</v>
      </c>
      <c r="F15" s="45">
        <v>18513721746</v>
      </c>
      <c r="G15" s="45">
        <v>3500</v>
      </c>
      <c r="H15" s="45">
        <v>88</v>
      </c>
    </row>
    <row r="16" spans="1:8">
      <c r="A16" s="45">
        <v>2839</v>
      </c>
      <c r="B16" s="45">
        <v>18666666612</v>
      </c>
      <c r="C16" s="45">
        <v>3500</v>
      </c>
      <c r="D16" s="45">
        <v>113</v>
      </c>
      <c r="E16" s="45">
        <v>2786</v>
      </c>
      <c r="F16" s="45">
        <v>13121868871</v>
      </c>
      <c r="G16" s="45">
        <v>0</v>
      </c>
      <c r="H16" s="45" t="e">
        <v>#VALUE!</v>
      </c>
    </row>
    <row r="17" spans="1:8">
      <c r="A17" s="45">
        <v>2838</v>
      </c>
      <c r="B17" s="45">
        <v>18666666631</v>
      </c>
      <c r="C17" s="45">
        <v>3500</v>
      </c>
      <c r="D17" s="45">
        <v>113</v>
      </c>
      <c r="E17" s="45">
        <v>2785</v>
      </c>
      <c r="F17" s="45">
        <v>17161274461</v>
      </c>
      <c r="G17" s="45">
        <v>3500</v>
      </c>
      <c r="H17" s="45">
        <v>91</v>
      </c>
    </row>
    <row r="18" spans="1:8">
      <c r="A18" s="45">
        <v>2837</v>
      </c>
      <c r="B18" s="45">
        <v>18666666621</v>
      </c>
      <c r="C18" s="45">
        <v>3500</v>
      </c>
      <c r="D18" s="45">
        <v>113</v>
      </c>
      <c r="E18" s="45">
        <v>2785</v>
      </c>
      <c r="F18" s="45">
        <v>17161274461</v>
      </c>
      <c r="G18" s="45">
        <v>3500</v>
      </c>
      <c r="H18" s="45">
        <v>118</v>
      </c>
    </row>
    <row r="19" spans="1:8">
      <c r="A19" s="45">
        <v>2836</v>
      </c>
      <c r="B19" s="45">
        <v>18666666611</v>
      </c>
      <c r="C19" s="45">
        <v>3500</v>
      </c>
      <c r="D19" s="45">
        <v>113</v>
      </c>
      <c r="E19" s="45">
        <v>2784</v>
      </c>
      <c r="F19" s="45">
        <v>13901226561</v>
      </c>
      <c r="G19" s="45">
        <v>3500</v>
      </c>
      <c r="H19" s="45">
        <v>91</v>
      </c>
    </row>
    <row r="20" spans="1:8">
      <c r="A20" s="45">
        <v>2835</v>
      </c>
      <c r="B20" s="45">
        <v>18611872431</v>
      </c>
      <c r="C20" s="45">
        <v>3500</v>
      </c>
      <c r="D20" s="45">
        <v>113</v>
      </c>
      <c r="E20" s="45">
        <v>2783</v>
      </c>
      <c r="F20" s="45">
        <v>13810588372</v>
      </c>
      <c r="G20" s="45">
        <v>3500</v>
      </c>
      <c r="H20" s="45">
        <v>91</v>
      </c>
    </row>
    <row r="21" spans="1:8">
      <c r="A21" s="45">
        <v>2834</v>
      </c>
      <c r="B21" s="45">
        <v>18601908890</v>
      </c>
      <c r="C21" s="45">
        <v>3500</v>
      </c>
      <c r="D21" s="45">
        <v>113</v>
      </c>
      <c r="E21" s="45">
        <v>2783</v>
      </c>
      <c r="F21" s="45">
        <v>13810588372</v>
      </c>
      <c r="G21" s="45">
        <v>3500</v>
      </c>
      <c r="H21" s="45">
        <v>108</v>
      </c>
    </row>
    <row r="22" spans="1:8">
      <c r="A22" s="45">
        <v>2833</v>
      </c>
      <c r="B22" s="45">
        <v>13801004278</v>
      </c>
      <c r="C22" s="45">
        <v>3500</v>
      </c>
      <c r="D22" s="45">
        <v>98</v>
      </c>
      <c r="E22" s="45">
        <v>2782</v>
      </c>
      <c r="F22" s="45">
        <v>18701216630</v>
      </c>
      <c r="G22" s="45">
        <v>7000</v>
      </c>
      <c r="H22" s="45">
        <v>83</v>
      </c>
    </row>
    <row r="23" spans="1:8">
      <c r="A23" s="45">
        <v>2832</v>
      </c>
      <c r="B23" s="45">
        <v>13717800991</v>
      </c>
      <c r="C23" s="45">
        <v>3500</v>
      </c>
      <c r="D23" s="45">
        <v>86</v>
      </c>
      <c r="E23" s="45">
        <v>2781</v>
      </c>
      <c r="F23" s="45">
        <v>13641154728</v>
      </c>
      <c r="G23" s="45">
        <v>3500</v>
      </c>
      <c r="H23" s="45">
        <v>83</v>
      </c>
    </row>
    <row r="24" spans="1:8">
      <c r="A24" s="45">
        <v>2831</v>
      </c>
      <c r="B24" s="45">
        <v>17800826022</v>
      </c>
      <c r="C24" s="45">
        <v>3500</v>
      </c>
      <c r="D24" s="45">
        <v>83</v>
      </c>
      <c r="E24" s="45">
        <v>2780</v>
      </c>
      <c r="F24" s="45">
        <v>18614274311</v>
      </c>
      <c r="G24" s="45">
        <v>3500</v>
      </c>
      <c r="H24" s="45">
        <v>83</v>
      </c>
    </row>
    <row r="25" spans="1:8">
      <c r="A25" s="45">
        <v>2830</v>
      </c>
      <c r="B25" s="45">
        <v>17610527450</v>
      </c>
      <c r="C25" s="45">
        <v>3500</v>
      </c>
      <c r="D25" s="45">
        <v>112</v>
      </c>
      <c r="E25" s="45">
        <v>2779</v>
      </c>
      <c r="F25" s="45">
        <v>15811122565</v>
      </c>
      <c r="G25" s="45">
        <v>3500</v>
      </c>
      <c r="H25" s="45">
        <v>83</v>
      </c>
    </row>
    <row r="26" spans="1:8">
      <c r="A26" s="45">
        <v>2829</v>
      </c>
      <c r="B26" s="45">
        <v>13718907206</v>
      </c>
      <c r="C26" s="45">
        <v>3500</v>
      </c>
      <c r="D26" s="45">
        <v>97</v>
      </c>
      <c r="E26" s="45">
        <v>2778</v>
      </c>
      <c r="F26" s="45">
        <v>18511543111</v>
      </c>
      <c r="G26" s="45">
        <v>7000</v>
      </c>
      <c r="H26" s="45">
        <v>83</v>
      </c>
    </row>
    <row r="27" spans="1:8">
      <c r="A27" s="45">
        <v>2828</v>
      </c>
      <c r="B27" s="45">
        <v>13521235302</v>
      </c>
      <c r="C27" s="45">
        <v>3500</v>
      </c>
      <c r="D27" s="45">
        <v>91</v>
      </c>
      <c r="E27" s="45">
        <v>2777</v>
      </c>
      <c r="F27" s="45">
        <v>18611168582</v>
      </c>
      <c r="G27" s="45">
        <v>35000</v>
      </c>
      <c r="H27" s="45">
        <v>68</v>
      </c>
    </row>
    <row r="28" spans="1:8">
      <c r="A28" s="45">
        <v>2827</v>
      </c>
      <c r="B28" s="45">
        <v>17800826021</v>
      </c>
      <c r="C28" s="45">
        <v>3500</v>
      </c>
      <c r="D28" s="45">
        <v>83</v>
      </c>
      <c r="E28" s="45">
        <v>2776</v>
      </c>
      <c r="F28" s="45">
        <v>13301161106</v>
      </c>
      <c r="G28" s="45">
        <v>21000</v>
      </c>
      <c r="H28" s="45">
        <v>72</v>
      </c>
    </row>
    <row r="29" spans="1:8">
      <c r="A29" s="45">
        <v>2826</v>
      </c>
      <c r="B29" s="45">
        <v>13436666271</v>
      </c>
      <c r="C29" s="45">
        <v>7000</v>
      </c>
      <c r="D29" s="45">
        <v>79</v>
      </c>
      <c r="E29" s="45">
        <v>2775</v>
      </c>
      <c r="F29" s="45">
        <v>18511753493</v>
      </c>
      <c r="G29" s="45">
        <v>21000</v>
      </c>
      <c r="H29" s="45">
        <v>83</v>
      </c>
    </row>
    <row r="30" spans="1:8">
      <c r="A30" s="45">
        <v>2825</v>
      </c>
      <c r="B30" s="45">
        <v>13811033094</v>
      </c>
      <c r="C30" s="45">
        <v>3500</v>
      </c>
      <c r="D30" s="45">
        <v>91</v>
      </c>
      <c r="E30" s="45">
        <v>2774</v>
      </c>
      <c r="F30" s="45">
        <v>13910839885</v>
      </c>
      <c r="G30" s="45">
        <v>3500</v>
      </c>
      <c r="H30" s="45">
        <v>100</v>
      </c>
    </row>
    <row r="31" spans="1:8">
      <c r="A31" s="45">
        <v>2824</v>
      </c>
      <c r="B31" s="45">
        <v>15510584844</v>
      </c>
      <c r="C31" s="45">
        <v>3500</v>
      </c>
      <c r="D31" s="45">
        <v>91</v>
      </c>
      <c r="E31" s="45">
        <v>2773</v>
      </c>
      <c r="F31" s="45">
        <v>13521777018</v>
      </c>
      <c r="G31" s="45">
        <v>3500</v>
      </c>
      <c r="H31" s="45">
        <v>100</v>
      </c>
    </row>
    <row r="32" spans="1:8">
      <c r="A32" s="45">
        <v>2823</v>
      </c>
      <c r="B32" s="45">
        <v>18890322889</v>
      </c>
      <c r="C32" s="45">
        <v>3500</v>
      </c>
      <c r="D32" s="45">
        <v>33</v>
      </c>
      <c r="E32" s="45">
        <v>2772</v>
      </c>
      <c r="F32" s="45">
        <v>18232689331</v>
      </c>
      <c r="G32" s="45">
        <v>3500</v>
      </c>
      <c r="H32" s="45">
        <v>119</v>
      </c>
    </row>
    <row r="33" spans="1:8">
      <c r="A33" s="45">
        <v>2822</v>
      </c>
      <c r="B33" s="45">
        <v>13661222001</v>
      </c>
      <c r="C33" s="45">
        <v>3500</v>
      </c>
      <c r="D33" s="45">
        <v>88</v>
      </c>
      <c r="E33" s="45">
        <v>2771</v>
      </c>
      <c r="F33" s="45">
        <v>15810930161</v>
      </c>
      <c r="G33" s="45">
        <v>3500</v>
      </c>
      <c r="H33" s="45">
        <v>102</v>
      </c>
    </row>
    <row r="34" spans="1:8">
      <c r="A34" s="45">
        <v>2821</v>
      </c>
      <c r="B34" s="45">
        <v>18911002369</v>
      </c>
      <c r="C34" s="45">
        <v>3500</v>
      </c>
      <c r="D34" s="45">
        <v>87</v>
      </c>
      <c r="E34" s="45">
        <v>2770</v>
      </c>
      <c r="F34" s="45">
        <v>18600851313</v>
      </c>
      <c r="G34" s="45">
        <v>3500</v>
      </c>
      <c r="H34" s="45">
        <v>119</v>
      </c>
    </row>
    <row r="35" spans="1:8">
      <c r="A35" s="45">
        <v>2820</v>
      </c>
      <c r="B35" s="45">
        <v>13466570491</v>
      </c>
      <c r="C35" s="45">
        <v>3500</v>
      </c>
      <c r="D35" s="45">
        <v>102</v>
      </c>
      <c r="E35" s="45">
        <v>2769</v>
      </c>
      <c r="F35" s="45">
        <v>18617171818</v>
      </c>
      <c r="G35" s="45">
        <v>21000</v>
      </c>
      <c r="H35" s="45">
        <v>116</v>
      </c>
    </row>
    <row r="36" spans="1:8">
      <c r="A36" s="45">
        <v>2819</v>
      </c>
      <c r="B36" s="45">
        <v>15910299349</v>
      </c>
      <c r="C36" s="45">
        <v>3500</v>
      </c>
      <c r="D36" s="45">
        <v>67</v>
      </c>
      <c r="E36" s="45">
        <v>2768</v>
      </c>
      <c r="F36" s="45">
        <v>18617131818</v>
      </c>
      <c r="G36" s="45">
        <v>21000</v>
      </c>
      <c r="H36" s="45">
        <v>116</v>
      </c>
    </row>
    <row r="37" spans="1:8">
      <c r="A37" s="45">
        <v>2818</v>
      </c>
      <c r="B37" s="45">
        <v>18210944629</v>
      </c>
      <c r="C37" s="45">
        <v>3500</v>
      </c>
      <c r="D37" s="45">
        <v>111</v>
      </c>
      <c r="E37" s="45">
        <v>2767</v>
      </c>
      <c r="F37" s="45">
        <v>18616161818</v>
      </c>
      <c r="G37" s="45">
        <v>21000</v>
      </c>
      <c r="H37" s="45">
        <v>116</v>
      </c>
    </row>
    <row r="38" spans="1:8">
      <c r="A38" s="45">
        <v>2817</v>
      </c>
      <c r="B38" s="45">
        <v>18210944628</v>
      </c>
      <c r="C38" s="45">
        <v>3500</v>
      </c>
      <c r="D38" s="45">
        <v>111</v>
      </c>
      <c r="E38" s="45">
        <v>1</v>
      </c>
      <c r="F38" s="45">
        <v>17112341243</v>
      </c>
      <c r="G38" s="45">
        <v>0</v>
      </c>
      <c r="H38" s="45" t="e">
        <v>#VALUE!</v>
      </c>
    </row>
    <row r="39" spans="1:8">
      <c r="A39" s="45">
        <v>2816</v>
      </c>
      <c r="B39" s="45">
        <v>18210944627</v>
      </c>
      <c r="C39" s="45">
        <v>3500</v>
      </c>
      <c r="D39" s="45">
        <v>111</v>
      </c>
    </row>
    <row r="40" spans="1:8">
      <c r="A40" s="45">
        <v>2815</v>
      </c>
      <c r="B40" s="45">
        <v>18210944626</v>
      </c>
      <c r="C40" s="45">
        <v>3500</v>
      </c>
      <c r="D40" s="45">
        <v>111</v>
      </c>
    </row>
    <row r="41" spans="1:8">
      <c r="A41" s="45">
        <v>2814</v>
      </c>
      <c r="B41" s="45">
        <v>18210944625</v>
      </c>
      <c r="C41" s="45">
        <v>3500</v>
      </c>
      <c r="D41" s="45">
        <v>111</v>
      </c>
    </row>
    <row r="42" spans="1:8">
      <c r="A42" s="45">
        <v>2813</v>
      </c>
      <c r="B42" s="45">
        <v>18210944623</v>
      </c>
      <c r="C42" s="45">
        <v>3500</v>
      </c>
      <c r="D42" s="45">
        <v>111</v>
      </c>
    </row>
    <row r="43" spans="1:8">
      <c r="A43" s="45">
        <v>2812</v>
      </c>
      <c r="B43" s="45">
        <v>18210944622</v>
      </c>
      <c r="C43" s="45">
        <v>3500</v>
      </c>
      <c r="D43" s="45">
        <v>111</v>
      </c>
    </row>
    <row r="44" spans="1:8">
      <c r="A44" s="45">
        <v>2811</v>
      </c>
      <c r="B44" s="45">
        <v>18210944621</v>
      </c>
      <c r="C44" s="45">
        <v>3500</v>
      </c>
      <c r="D44" s="45">
        <v>111</v>
      </c>
    </row>
    <row r="45" spans="1:8">
      <c r="A45" s="45">
        <v>2810</v>
      </c>
      <c r="B45" s="45">
        <v>18210944620</v>
      </c>
      <c r="C45" s="45">
        <v>7000</v>
      </c>
      <c r="D45" s="45">
        <v>111</v>
      </c>
    </row>
    <row r="46" spans="1:8">
      <c r="A46" s="45">
        <v>2809</v>
      </c>
      <c r="B46" s="45">
        <v>15122233911</v>
      </c>
      <c r="C46" s="45">
        <v>3500</v>
      </c>
      <c r="D46" s="45">
        <v>29</v>
      </c>
    </row>
    <row r="47" spans="1:8">
      <c r="A47" s="45">
        <v>2808</v>
      </c>
      <c r="B47" s="45">
        <v>15988935201</v>
      </c>
      <c r="C47" s="45">
        <v>3500</v>
      </c>
      <c r="D47" s="45">
        <v>109</v>
      </c>
    </row>
    <row r="48" spans="1:8">
      <c r="A48" s="45">
        <v>2807</v>
      </c>
      <c r="B48" s="45">
        <v>15988935202</v>
      </c>
      <c r="C48" s="45">
        <v>3500</v>
      </c>
      <c r="D48" s="45">
        <v>109</v>
      </c>
    </row>
    <row r="49" spans="1:4">
      <c r="A49" s="45">
        <v>2806</v>
      </c>
      <c r="B49" s="45">
        <v>15652541199</v>
      </c>
      <c r="C49" s="45">
        <v>3500</v>
      </c>
      <c r="D49" s="45">
        <v>92</v>
      </c>
    </row>
    <row r="50" spans="1:4">
      <c r="A50" s="45">
        <v>2805</v>
      </c>
      <c r="B50" s="45">
        <v>15321013702</v>
      </c>
      <c r="C50" s="45">
        <v>3500</v>
      </c>
      <c r="D50" s="45">
        <v>111</v>
      </c>
    </row>
    <row r="51" spans="1:4">
      <c r="A51" s="45">
        <v>2804</v>
      </c>
      <c r="B51" s="45">
        <v>15330233186</v>
      </c>
      <c r="C51" s="45">
        <v>3500</v>
      </c>
      <c r="D51" s="45">
        <v>91</v>
      </c>
    </row>
    <row r="52" spans="1:4">
      <c r="A52" s="45">
        <v>2803</v>
      </c>
      <c r="B52" s="45">
        <v>18699621661</v>
      </c>
      <c r="C52" s="45">
        <v>3500</v>
      </c>
      <c r="D52" s="45">
        <v>67</v>
      </c>
    </row>
    <row r="53" spans="1:4">
      <c r="A53" s="45">
        <v>2802</v>
      </c>
      <c r="B53" s="45">
        <v>18801416966</v>
      </c>
      <c r="C53" s="45">
        <v>3500</v>
      </c>
      <c r="D53" s="45">
        <v>88</v>
      </c>
    </row>
    <row r="54" spans="1:4">
      <c r="A54" s="45">
        <v>2801</v>
      </c>
      <c r="B54" s="45">
        <v>17812578993</v>
      </c>
      <c r="C54" s="45">
        <v>3500</v>
      </c>
      <c r="D54" s="45">
        <v>78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会员及余额</vt:lpstr>
      <vt:lpstr>用户矿机列表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2020-08-17T10:46:08Z</cp:lastPrinted>
  <dcterms:created xsi:type="dcterms:W3CDTF">2020-08-17T05:39:09Z</dcterms:created>
  <dcterms:modified xsi:type="dcterms:W3CDTF">2020-08-20T09:05:14Z</dcterms:modified>
</cp:coreProperties>
</file>