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90" windowHeight="5460"/>
  </bookViews>
  <sheets>
    <sheet name="Costos Marginales Crecientes" sheetId="1" r:id="rId1"/>
  </sheets>
  <calcPr calcId="144525"/>
</workbook>
</file>

<file path=xl/calcChain.xml><?xml version="1.0" encoding="utf-8"?>
<calcChain xmlns="http://schemas.openxmlformats.org/spreadsheetml/2006/main">
  <c r="I7" i="1" l="1"/>
  <c r="I6" i="1" s="1"/>
  <c r="H7" i="1"/>
  <c r="H6" i="1"/>
  <c r="H5" i="1"/>
  <c r="H4" i="1"/>
  <c r="J5" i="1"/>
  <c r="J4" i="1" s="1"/>
  <c r="G5" i="1"/>
  <c r="G4" i="1" s="1"/>
  <c r="J6" i="1"/>
  <c r="G6" i="1"/>
  <c r="N7" i="1" l="1"/>
  <c r="N4" i="1"/>
  <c r="G8" i="1"/>
  <c r="J8" i="1"/>
  <c r="H8" i="1"/>
  <c r="P7" i="1"/>
  <c r="P4" i="1"/>
  <c r="M5" i="1"/>
  <c r="M4" i="1"/>
  <c r="I5" i="1"/>
  <c r="I8" i="1" s="1"/>
  <c r="I4" i="1"/>
  <c r="O4" i="1" l="1"/>
  <c r="O7" i="1"/>
  <c r="M8" i="1"/>
  <c r="M6" i="1"/>
  <c r="N6" i="1" s="1"/>
  <c r="N5" i="1" s="1"/>
  <c r="O6" i="1" l="1"/>
  <c r="O5" i="1" s="1"/>
  <c r="O8" i="1" s="1"/>
  <c r="P6" i="1"/>
  <c r="P5" i="1"/>
  <c r="P8" i="1" s="1"/>
  <c r="N8" i="1"/>
</calcChain>
</file>

<file path=xl/comments1.xml><?xml version="1.0" encoding="utf-8"?>
<comments xmlns="http://schemas.openxmlformats.org/spreadsheetml/2006/main">
  <authors>
    <author>Autor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Valores entre cero y uno.</t>
        </r>
      </text>
    </comment>
  </commentList>
</comments>
</file>

<file path=xl/sharedStrings.xml><?xml version="1.0" encoding="utf-8"?>
<sst xmlns="http://schemas.openxmlformats.org/spreadsheetml/2006/main" count="33" uniqueCount="28">
  <si>
    <t>Parámetros</t>
  </si>
  <si>
    <t>Funciones</t>
  </si>
  <si>
    <t>P=a-bQ</t>
  </si>
  <si>
    <t>a=</t>
  </si>
  <si>
    <t>b=</t>
  </si>
  <si>
    <t>F=</t>
  </si>
  <si>
    <t>c=</t>
  </si>
  <si>
    <t>Img=a-2bQ</t>
  </si>
  <si>
    <t>CMg=2cQ</t>
  </si>
  <si>
    <t>q</t>
  </si>
  <si>
    <t>Q</t>
  </si>
  <si>
    <t>p</t>
  </si>
  <si>
    <t>Competencia</t>
  </si>
  <si>
    <t>Monopolio</t>
  </si>
  <si>
    <t>Cartel</t>
  </si>
  <si>
    <t>Multiplanta</t>
  </si>
  <si>
    <t>n</t>
  </si>
  <si>
    <t>N</t>
  </si>
  <si>
    <t>EC</t>
  </si>
  <si>
    <t>EP</t>
  </si>
  <si>
    <t>BS</t>
  </si>
  <si>
    <t>PIE</t>
  </si>
  <si>
    <r>
      <t>CT=F+cQ</t>
    </r>
    <r>
      <rPr>
        <vertAlign val="superscript"/>
        <sz val="11"/>
        <color theme="1"/>
        <rFont val="Calibri"/>
        <family val="2"/>
        <scheme val="minor"/>
      </rPr>
      <t>2</t>
    </r>
  </si>
  <si>
    <t>Total</t>
  </si>
  <si>
    <t>Created by Daniel Toro Gonzalez Universidad Tecnológica de Bolívar, Cartagena - Colombia</t>
  </si>
  <si>
    <t>Simulador de Equilibrios</t>
  </si>
  <si>
    <t>Competencia, Cartel, Monopolio Multiplanta y Monopolio Puro</t>
  </si>
  <si>
    <t>Celdas Modificables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</si>
</sst>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9" xfId="0" applyFill="1" applyBorder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/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5" xfId="0" applyFill="1" applyBorder="1"/>
    <xf numFmtId="0" fontId="2" fillId="0" borderId="4" xfId="0" applyFont="1" applyFill="1" applyBorder="1"/>
    <xf numFmtId="2" fontId="0" fillId="0" borderId="0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4" xfId="0" applyFill="1" applyBorder="1"/>
    <xf numFmtId="1" fontId="0" fillId="0" borderId="0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9" xfId="0" applyFont="1" applyFill="1" applyBorder="1"/>
    <xf numFmtId="164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2" fillId="0" borderId="9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0" xfId="0" applyFill="1" applyBorder="1" applyAlignment="1" applyProtection="1">
      <alignment horizontal="center"/>
      <protection locked="0"/>
    </xf>
    <xf numFmtId="1" fontId="0" fillId="2" borderId="10" xfId="0" applyNumberFormat="1" applyFill="1" applyBorder="1" applyAlignment="1" applyProtection="1">
      <alignment horizontal="center"/>
      <protection locked="0"/>
    </xf>
    <xf numFmtId="0" fontId="7" fillId="3" borderId="1" xfId="0" applyFont="1" applyFill="1" applyBorder="1"/>
    <xf numFmtId="0" fontId="6" fillId="3" borderId="2" xfId="0" applyFont="1" applyFill="1" applyBorder="1"/>
    <xf numFmtId="0" fontId="0" fillId="3" borderId="2" xfId="0" applyFill="1" applyBorder="1"/>
    <xf numFmtId="0" fontId="2" fillId="3" borderId="6" xfId="0" applyFont="1" applyFill="1" applyBorder="1"/>
    <xf numFmtId="0" fontId="0" fillId="3" borderId="7" xfId="0" applyFill="1" applyBorder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right" wrapText="1"/>
    </xf>
    <xf numFmtId="0" fontId="0" fillId="3" borderId="3" xfId="0" applyFill="1" applyBorder="1" applyAlignment="1">
      <alignment horizontal="right" wrapText="1"/>
    </xf>
    <xf numFmtId="0" fontId="0" fillId="3" borderId="7" xfId="0" applyFill="1" applyBorder="1" applyAlignment="1">
      <alignment horizontal="right" wrapText="1"/>
    </xf>
    <xf numFmtId="0" fontId="0" fillId="3" borderId="8" xfId="0" applyFill="1" applyBorder="1" applyAlignment="1">
      <alignment horizontal="right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834264306705324E-2"/>
          <c:y val="0.1803045452651752"/>
          <c:w val="0.89482670435426337"/>
          <c:h val="0.68714702328875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'Costos Marginales Crecientes'!$F$5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'Costos Marginales Crecientes'!$G$3:$J$3</c:f>
              <c:strCache>
                <c:ptCount val="4"/>
                <c:pt idx="0">
                  <c:v>Competencia</c:v>
                </c:pt>
                <c:pt idx="1">
                  <c:v>Cartel</c:v>
                </c:pt>
                <c:pt idx="2">
                  <c:v>Multiplanta</c:v>
                </c:pt>
                <c:pt idx="3">
                  <c:v>Monopolio</c:v>
                </c:pt>
              </c:strCache>
            </c:strRef>
          </c:cat>
          <c:val>
            <c:numRef>
              <c:f>'Costos Marginales Crecientes'!$G$5:$J$5</c:f>
              <c:numCache>
                <c:formatCode>0.00</c:formatCode>
                <c:ptCount val="4"/>
                <c:pt idx="0">
                  <c:v>16.666666666666668</c:v>
                </c:pt>
                <c:pt idx="1">
                  <c:v>12.195121951219512</c:v>
                </c:pt>
                <c:pt idx="2">
                  <c:v>11.111111111111111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33376"/>
        <c:axId val="133735168"/>
      </c:barChart>
      <c:catAx>
        <c:axId val="13373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35168"/>
        <c:crosses val="autoZero"/>
        <c:auto val="1"/>
        <c:lblAlgn val="ctr"/>
        <c:lblOffset val="100"/>
        <c:noMultiLvlLbl val="0"/>
      </c:catAx>
      <c:valAx>
        <c:axId val="13373516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one"/>
        <c:crossAx val="13373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456637946434701E-2"/>
          <c:y val="0.17888482443631554"/>
          <c:w val="0.87114894669580012"/>
          <c:h val="0.68961043255419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'Costos Marginales Crecientes'!$F$6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'Costos Marginales Crecientes'!$G$3:$J$3</c:f>
              <c:strCache>
                <c:ptCount val="4"/>
                <c:pt idx="0">
                  <c:v>Competencia</c:v>
                </c:pt>
                <c:pt idx="1">
                  <c:v>Cartel</c:v>
                </c:pt>
                <c:pt idx="2">
                  <c:v>Multiplanta</c:v>
                </c:pt>
                <c:pt idx="3">
                  <c:v>Monopolio</c:v>
                </c:pt>
              </c:strCache>
            </c:strRef>
          </c:cat>
          <c:val>
            <c:numRef>
              <c:f>'Costos Marginales Crecientes'!$G$6:$J$6</c:f>
              <c:numCache>
                <c:formatCode>0.00</c:formatCode>
                <c:ptCount val="4"/>
                <c:pt idx="0">
                  <c:v>16.666666666666668</c:v>
                </c:pt>
                <c:pt idx="1">
                  <c:v>25.609756097560975</c:v>
                </c:pt>
                <c:pt idx="2">
                  <c:v>27.777777777777779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79968"/>
        <c:axId val="133381504"/>
      </c:barChart>
      <c:catAx>
        <c:axId val="1333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81504"/>
        <c:crosses val="autoZero"/>
        <c:auto val="1"/>
        <c:lblAlgn val="ctr"/>
        <c:lblOffset val="100"/>
        <c:noMultiLvlLbl val="0"/>
      </c:catAx>
      <c:valAx>
        <c:axId val="133381504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one"/>
        <c:crossAx val="133379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9</xdr:row>
      <xdr:rowOff>114300</xdr:rowOff>
    </xdr:from>
    <xdr:to>
      <xdr:col>16</xdr:col>
      <xdr:colOff>104775</xdr:colOff>
      <xdr:row>22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895350</xdr:colOff>
      <xdr:row>9</xdr:row>
      <xdr:rowOff>114301</xdr:rowOff>
    </xdr:from>
    <xdr:to>
      <xdr:col>11</xdr:col>
      <xdr:colOff>304800</xdr:colOff>
      <xdr:row>22</xdr:row>
      <xdr:rowOff>57151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9</xdr:row>
      <xdr:rowOff>114299</xdr:rowOff>
    </xdr:from>
    <xdr:to>
      <xdr:col>6</xdr:col>
      <xdr:colOff>733425</xdr:colOff>
      <xdr:row>22</xdr:row>
      <xdr:rowOff>28574</xdr:rowOff>
    </xdr:to>
    <xdr:sp macro="" textlink="">
      <xdr:nvSpPr>
        <xdr:cNvPr id="7" name="Rectangle 6"/>
        <xdr:cNvSpPr/>
      </xdr:nvSpPr>
      <xdr:spPr>
        <a:xfrm>
          <a:off x="400050" y="2066924"/>
          <a:ext cx="3695700" cy="23907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695326</xdr:colOff>
      <xdr:row>10</xdr:row>
      <xdr:rowOff>142876</xdr:rowOff>
    </xdr:from>
    <xdr:to>
      <xdr:col>2</xdr:col>
      <xdr:colOff>219076</xdr:colOff>
      <xdr:row>12</xdr:row>
      <xdr:rowOff>28576</xdr:rowOff>
    </xdr:to>
    <xdr:sp macro="" textlink="">
      <xdr:nvSpPr>
        <xdr:cNvPr id="12" name="TextBox 11"/>
        <xdr:cNvSpPr txBox="1"/>
      </xdr:nvSpPr>
      <xdr:spPr>
        <a:xfrm>
          <a:off x="838201" y="2286001"/>
          <a:ext cx="285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</a:t>
          </a:r>
        </a:p>
      </xdr:txBody>
    </xdr:sp>
    <xdr:clientData/>
  </xdr:twoCellAnchor>
  <xdr:twoCellAnchor>
    <xdr:from>
      <xdr:col>6</xdr:col>
      <xdr:colOff>47625</xdr:colOff>
      <xdr:row>19</xdr:row>
      <xdr:rowOff>133350</xdr:rowOff>
    </xdr:from>
    <xdr:to>
      <xdr:col>6</xdr:col>
      <xdr:colOff>333375</xdr:colOff>
      <xdr:row>21</xdr:row>
      <xdr:rowOff>19050</xdr:rowOff>
    </xdr:to>
    <xdr:sp macro="" textlink="">
      <xdr:nvSpPr>
        <xdr:cNvPr id="13" name="TextBox 12"/>
        <xdr:cNvSpPr txBox="1"/>
      </xdr:nvSpPr>
      <xdr:spPr>
        <a:xfrm>
          <a:off x="3409950" y="3990975"/>
          <a:ext cx="285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Q</a:t>
          </a:r>
        </a:p>
      </xdr:txBody>
    </xdr:sp>
    <xdr:clientData/>
  </xdr:twoCellAnchor>
  <xdr:twoCellAnchor>
    <xdr:from>
      <xdr:col>2</xdr:col>
      <xdr:colOff>47625</xdr:colOff>
      <xdr:row>13</xdr:row>
      <xdr:rowOff>133350</xdr:rowOff>
    </xdr:from>
    <xdr:to>
      <xdr:col>4</xdr:col>
      <xdr:colOff>657225</xdr:colOff>
      <xdr:row>20</xdr:row>
      <xdr:rowOff>66675</xdr:rowOff>
    </xdr:to>
    <xdr:cxnSp macro="">
      <xdr:nvCxnSpPr>
        <xdr:cNvPr id="15" name="Straight Connector 14"/>
        <xdr:cNvCxnSpPr/>
      </xdr:nvCxnSpPr>
      <xdr:spPr>
        <a:xfrm>
          <a:off x="952500" y="2847975"/>
          <a:ext cx="2133600" cy="12668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13</xdr:row>
      <xdr:rowOff>152400</xdr:rowOff>
    </xdr:from>
    <xdr:to>
      <xdr:col>3</xdr:col>
      <xdr:colOff>419100</xdr:colOff>
      <xdr:row>20</xdr:row>
      <xdr:rowOff>76200</xdr:rowOff>
    </xdr:to>
    <xdr:cxnSp macro="">
      <xdr:nvCxnSpPr>
        <xdr:cNvPr id="16" name="Straight Connector 15"/>
        <xdr:cNvCxnSpPr/>
      </xdr:nvCxnSpPr>
      <xdr:spPr>
        <a:xfrm>
          <a:off x="962025" y="2867025"/>
          <a:ext cx="1123950" cy="12573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12</xdr:row>
      <xdr:rowOff>104775</xdr:rowOff>
    </xdr:from>
    <xdr:to>
      <xdr:col>3</xdr:col>
      <xdr:colOff>742950</xdr:colOff>
      <xdr:row>20</xdr:row>
      <xdr:rowOff>57150</xdr:rowOff>
    </xdr:to>
    <xdr:cxnSp macro="">
      <xdr:nvCxnSpPr>
        <xdr:cNvPr id="18" name="Straight Connector 17"/>
        <xdr:cNvCxnSpPr/>
      </xdr:nvCxnSpPr>
      <xdr:spPr>
        <a:xfrm flipV="1">
          <a:off x="971550" y="2628900"/>
          <a:ext cx="1438275" cy="1476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581026</xdr:colOff>
      <xdr:row>13</xdr:row>
      <xdr:rowOff>9526</xdr:rowOff>
    </xdr:from>
    <xdr:to>
      <xdr:col>2</xdr:col>
      <xdr:colOff>104776</xdr:colOff>
      <xdr:row>14</xdr:row>
      <xdr:rowOff>85726</xdr:rowOff>
    </xdr:to>
    <xdr:sp macro="" textlink="">
      <xdr:nvSpPr>
        <xdr:cNvPr id="21" name="TextBox 20"/>
        <xdr:cNvSpPr txBox="1"/>
      </xdr:nvSpPr>
      <xdr:spPr>
        <a:xfrm>
          <a:off x="723901" y="2724151"/>
          <a:ext cx="285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</a:t>
          </a:r>
        </a:p>
      </xdr:txBody>
    </xdr:sp>
    <xdr:clientData/>
  </xdr:twoCellAnchor>
  <xdr:twoCellAnchor>
    <xdr:from>
      <xdr:col>4</xdr:col>
      <xdr:colOff>485775</xdr:colOff>
      <xdr:row>20</xdr:row>
      <xdr:rowOff>38101</xdr:rowOff>
    </xdr:from>
    <xdr:to>
      <xdr:col>5</xdr:col>
      <xdr:colOff>200024</xdr:colOff>
      <xdr:row>21</xdr:row>
      <xdr:rowOff>114301</xdr:rowOff>
    </xdr:to>
    <xdr:sp macro="" textlink="">
      <xdr:nvSpPr>
        <xdr:cNvPr id="22" name="TextBox 21"/>
        <xdr:cNvSpPr txBox="1"/>
      </xdr:nvSpPr>
      <xdr:spPr>
        <a:xfrm>
          <a:off x="2914650" y="4086226"/>
          <a:ext cx="43814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a/b</a:t>
          </a:r>
        </a:p>
      </xdr:txBody>
    </xdr:sp>
    <xdr:clientData/>
  </xdr:twoCellAnchor>
  <xdr:twoCellAnchor>
    <xdr:from>
      <xdr:col>3</xdr:col>
      <xdr:colOff>257175</xdr:colOff>
      <xdr:row>20</xdr:row>
      <xdr:rowOff>38101</xdr:rowOff>
    </xdr:from>
    <xdr:to>
      <xdr:col>4</xdr:col>
      <xdr:colOff>19050</xdr:colOff>
      <xdr:row>21</xdr:row>
      <xdr:rowOff>114301</xdr:rowOff>
    </xdr:to>
    <xdr:sp macro="" textlink="">
      <xdr:nvSpPr>
        <xdr:cNvPr id="23" name="TextBox 22"/>
        <xdr:cNvSpPr txBox="1"/>
      </xdr:nvSpPr>
      <xdr:spPr>
        <a:xfrm>
          <a:off x="1924050" y="4086226"/>
          <a:ext cx="5238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a/2b</a:t>
          </a:r>
        </a:p>
      </xdr:txBody>
    </xdr:sp>
    <xdr:clientData/>
  </xdr:twoCellAnchor>
  <xdr:twoCellAnchor>
    <xdr:from>
      <xdr:col>2</xdr:col>
      <xdr:colOff>47625</xdr:colOff>
      <xdr:row>12</xdr:row>
      <xdr:rowOff>0</xdr:rowOff>
    </xdr:from>
    <xdr:to>
      <xdr:col>2</xdr:col>
      <xdr:colOff>47625</xdr:colOff>
      <xdr:row>20</xdr:row>
      <xdr:rowOff>76200</xdr:rowOff>
    </xdr:to>
    <xdr:cxnSp macro="">
      <xdr:nvCxnSpPr>
        <xdr:cNvPr id="9" name="Straight Arrow Connector 8"/>
        <xdr:cNvCxnSpPr/>
      </xdr:nvCxnSpPr>
      <xdr:spPr>
        <a:xfrm flipV="1">
          <a:off x="952500" y="2524125"/>
          <a:ext cx="0" cy="16002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20</xdr:row>
      <xdr:rowOff>76200</xdr:rowOff>
    </xdr:from>
    <xdr:to>
      <xdr:col>6</xdr:col>
      <xdr:colOff>66675</xdr:colOff>
      <xdr:row>20</xdr:row>
      <xdr:rowOff>76200</xdr:rowOff>
    </xdr:to>
    <xdr:cxnSp macro="">
      <xdr:nvCxnSpPr>
        <xdr:cNvPr id="10" name="Straight Arrow Connector 9"/>
        <xdr:cNvCxnSpPr/>
      </xdr:nvCxnSpPr>
      <xdr:spPr>
        <a:xfrm>
          <a:off x="952500" y="4124325"/>
          <a:ext cx="247650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3"/>
  <sheetViews>
    <sheetView showGridLines="0" tabSelected="1" workbookViewId="0">
      <pane xSplit="17" ySplit="23" topLeftCell="R24" activePane="bottomRight" state="frozen"/>
      <selection pane="topRight" activeCell="R1" sqref="R1"/>
      <selection pane="bottomLeft" activeCell="A23" sqref="A23"/>
      <selection pane="bottomRight" activeCell="B2" sqref="B2"/>
    </sheetView>
  </sheetViews>
  <sheetFormatPr baseColWidth="10" defaultColWidth="9.140625" defaultRowHeight="15" x14ac:dyDescent="0.25"/>
  <cols>
    <col min="1" max="1" width="2.140625" customWidth="1"/>
    <col min="2" max="4" width="11.42578125" customWidth="1"/>
    <col min="5" max="5" width="10.85546875" customWidth="1"/>
    <col min="6" max="6" width="3.140625" customWidth="1"/>
    <col min="7" max="10" width="13.5703125" customWidth="1"/>
    <col min="11" max="11" width="6.7109375" customWidth="1"/>
    <col min="12" max="12" width="7.85546875" bestFit="1" customWidth="1"/>
    <col min="13" max="13" width="12.7109375" bestFit="1" customWidth="1"/>
    <col min="14" max="15" width="12.7109375" customWidth="1"/>
    <col min="16" max="16" width="10.85546875" bestFit="1" customWidth="1"/>
    <col min="17" max="17" width="5.140625" customWidth="1"/>
  </cols>
  <sheetData>
    <row r="1" spans="2:17" ht="28.5" customHeight="1" x14ac:dyDescent="0.35">
      <c r="B1" s="33" t="s">
        <v>25</v>
      </c>
      <c r="C1" s="34"/>
      <c r="D1" s="34"/>
      <c r="E1" s="35"/>
      <c r="F1" s="35"/>
      <c r="G1" s="35"/>
      <c r="H1" s="35"/>
      <c r="I1" s="35"/>
      <c r="J1" s="35"/>
      <c r="K1" s="42" t="s">
        <v>24</v>
      </c>
      <c r="L1" s="42"/>
      <c r="M1" s="42"/>
      <c r="N1" s="42"/>
      <c r="O1" s="42"/>
      <c r="P1" s="42"/>
      <c r="Q1" s="43"/>
    </row>
    <row r="2" spans="2:17" ht="15.75" thickBot="1" x14ac:dyDescent="0.3">
      <c r="B2" s="36" t="s">
        <v>26</v>
      </c>
      <c r="C2" s="37"/>
      <c r="D2" s="37"/>
      <c r="E2" s="37"/>
      <c r="F2" s="37"/>
      <c r="G2" s="37"/>
      <c r="H2" s="37"/>
      <c r="I2" s="37"/>
      <c r="J2" s="37"/>
      <c r="K2" s="44"/>
      <c r="L2" s="44"/>
      <c r="M2" s="44"/>
      <c r="N2" s="44"/>
      <c r="O2" s="44"/>
      <c r="P2" s="44"/>
      <c r="Q2" s="45"/>
    </row>
    <row r="3" spans="2:17" ht="15.75" thickBot="1" x14ac:dyDescent="0.3">
      <c r="B3" s="40" t="s">
        <v>1</v>
      </c>
      <c r="C3" s="41"/>
      <c r="D3" s="38" t="s">
        <v>0</v>
      </c>
      <c r="E3" s="39"/>
      <c r="F3" s="1"/>
      <c r="G3" s="2" t="s">
        <v>12</v>
      </c>
      <c r="H3" s="2" t="s">
        <v>14</v>
      </c>
      <c r="I3" s="2" t="s">
        <v>15</v>
      </c>
      <c r="J3" s="3" t="s">
        <v>13</v>
      </c>
      <c r="K3" s="4"/>
      <c r="L3" s="1"/>
      <c r="M3" s="2" t="s">
        <v>12</v>
      </c>
      <c r="N3" s="2" t="s">
        <v>14</v>
      </c>
      <c r="O3" s="2" t="s">
        <v>15</v>
      </c>
      <c r="P3" s="3" t="s">
        <v>13</v>
      </c>
      <c r="Q3" s="5"/>
    </row>
    <row r="4" spans="2:17" x14ac:dyDescent="0.25">
      <c r="B4" s="6" t="s">
        <v>2</v>
      </c>
      <c r="C4" s="7" t="s">
        <v>7</v>
      </c>
      <c r="D4" s="6" t="s">
        <v>3</v>
      </c>
      <c r="E4" s="31">
        <v>50</v>
      </c>
      <c r="F4" s="8" t="s">
        <v>9</v>
      </c>
      <c r="G4" s="9">
        <f>G5/E8</f>
        <v>1.6666666666666667</v>
      </c>
      <c r="H4" s="9">
        <f>E4/(2*E7+2*E5*ROUNDDOWN(E8,0))</f>
        <v>1.2195121951219512</v>
      </c>
      <c r="I4" s="9">
        <f>E4/(2*E7+2*E5*ROUNDDOWN(I7,0))</f>
        <v>5.5555555555555554</v>
      </c>
      <c r="J4" s="10">
        <f>J5</f>
        <v>10</v>
      </c>
      <c r="K4" s="11"/>
      <c r="L4" s="8" t="s">
        <v>18</v>
      </c>
      <c r="M4" s="12">
        <f>(E4-G6)*(G5-0)/2</f>
        <v>277.77777777777777</v>
      </c>
      <c r="N4" s="12">
        <f>(E4-H6)*(H5-0)/2</f>
        <v>148.720999405116</v>
      </c>
      <c r="O4" s="12">
        <f>(E4-I6)*(I5-0)/2</f>
        <v>123.45679012345678</v>
      </c>
      <c r="P4" s="13">
        <f>(E4-J6)*(J5-0)/2</f>
        <v>100</v>
      </c>
      <c r="Q4" s="14"/>
    </row>
    <row r="5" spans="2:17" ht="17.25" x14ac:dyDescent="0.25">
      <c r="B5" s="6" t="s">
        <v>22</v>
      </c>
      <c r="C5" s="7" t="s">
        <v>8</v>
      </c>
      <c r="D5" s="6" t="s">
        <v>4</v>
      </c>
      <c r="E5" s="31">
        <v>2</v>
      </c>
      <c r="F5" s="15" t="s">
        <v>10</v>
      </c>
      <c r="G5" s="16">
        <f>E4/(2*E7+E5)</f>
        <v>16.666666666666668</v>
      </c>
      <c r="H5" s="16">
        <f>E4*ROUNDDOWN(E8,0)/(2*E7+2*E5*ROUNDDOWN(E8,0))</f>
        <v>12.195121951219512</v>
      </c>
      <c r="I5" s="16">
        <f>E4*ROUNDDOWN(I7,0)/(2*E7+2*E5*ROUNDDOWN(I7,0))</f>
        <v>11.111111111111111</v>
      </c>
      <c r="J5" s="17">
        <f>E4/(2*E7+2*E5)</f>
        <v>10</v>
      </c>
      <c r="K5" s="11"/>
      <c r="L5" s="15" t="s">
        <v>19</v>
      </c>
      <c r="M5" s="18">
        <f>(G6-0)*(G5-0)/2</f>
        <v>138.88888888888891</v>
      </c>
      <c r="N5" s="18">
        <f>N6-N4</f>
        <v>237.95359904818559</v>
      </c>
      <c r="O5" s="18">
        <f>O6-O4</f>
        <v>246.9135802469136</v>
      </c>
      <c r="P5" s="19">
        <f>M6-P4-P7</f>
        <v>250</v>
      </c>
      <c r="Q5" s="14"/>
    </row>
    <row r="6" spans="2:17" x14ac:dyDescent="0.25">
      <c r="B6" s="20"/>
      <c r="C6" s="11"/>
      <c r="D6" s="6" t="s">
        <v>5</v>
      </c>
      <c r="E6" s="31">
        <v>10</v>
      </c>
      <c r="F6" s="15" t="s">
        <v>11</v>
      </c>
      <c r="G6" s="16">
        <f>2*E4*E7/(2*E7+E5)</f>
        <v>16.666666666666668</v>
      </c>
      <c r="H6" s="16">
        <f>(2*E4*E7+E4*E5*ROUNDDOWN(E8,0))/(2*E7+2*E5*ROUNDDOWN(E8,0))</f>
        <v>25.609756097560975</v>
      </c>
      <c r="I6" s="16">
        <f>(2*E4*E7+E4*E5*ROUNDDOWN(I7,0))/(2*E7+2*E5*ROUNDDOWN(I7,0))</f>
        <v>27.777777777777779</v>
      </c>
      <c r="J6" s="17">
        <f>(2*E4*E7+E4*E5)/(2*E7+2*E5)</f>
        <v>30</v>
      </c>
      <c r="K6" s="11"/>
      <c r="L6" s="15" t="s">
        <v>20</v>
      </c>
      <c r="M6" s="18">
        <f>SUM(M4:M5)</f>
        <v>416.66666666666669</v>
      </c>
      <c r="N6" s="18">
        <f>M6-N7</f>
        <v>386.6745984533016</v>
      </c>
      <c r="O6" s="18">
        <f>M6-O7</f>
        <v>370.37037037037038</v>
      </c>
      <c r="P6" s="19">
        <f>M6-P7</f>
        <v>350</v>
      </c>
      <c r="Q6" s="14"/>
    </row>
    <row r="7" spans="2:17" ht="15.75" thickBot="1" x14ac:dyDescent="0.3">
      <c r="B7" s="46" t="s">
        <v>27</v>
      </c>
      <c r="C7" s="47"/>
      <c r="D7" s="6" t="s">
        <v>6</v>
      </c>
      <c r="E7" s="31">
        <v>0.5</v>
      </c>
      <c r="F7" s="15" t="s">
        <v>17</v>
      </c>
      <c r="G7" s="7"/>
      <c r="H7" s="21">
        <f>ROUNDDOWN(E8,0)</f>
        <v>10</v>
      </c>
      <c r="I7" s="18">
        <f>(E4*SQRT(E7))/(2*E5*SQRT(E6))-E7/E5</f>
        <v>2.5450849718747373</v>
      </c>
      <c r="J7" s="22"/>
      <c r="K7" s="11"/>
      <c r="L7" s="15" t="s">
        <v>21</v>
      </c>
      <c r="M7" s="18">
        <v>0</v>
      </c>
      <c r="N7" s="18">
        <f>(H6-2*E7*H5)*(G5-H5)/2</f>
        <v>29.992068213365066</v>
      </c>
      <c r="O7" s="18">
        <f>(I6-2*E7*I5)*(G5-I5)/2</f>
        <v>46.296296296296312</v>
      </c>
      <c r="P7" s="19">
        <f>(J6-2*E7*J5)*(G5-J5)/2</f>
        <v>66.666666666666686</v>
      </c>
      <c r="Q7" s="14"/>
    </row>
    <row r="8" spans="2:17" ht="15.75" thickBot="1" x14ac:dyDescent="0.3">
      <c r="B8" s="20"/>
      <c r="C8" s="11"/>
      <c r="D8" s="23" t="s">
        <v>16</v>
      </c>
      <c r="E8" s="32">
        <v>10</v>
      </c>
      <c r="F8" s="24" t="s">
        <v>11</v>
      </c>
      <c r="G8" s="25">
        <f>G6*G4-($E$6+$E$7*(G4^2))</f>
        <v>16.388888888888893</v>
      </c>
      <c r="H8" s="25">
        <f>(H6*H5-($E$6+$E$7*(H5^2)))/H7</f>
        <v>22.795359904818561</v>
      </c>
      <c r="I8" s="25">
        <f>I6*I5-($E$6+$E$7*(I5^2))</f>
        <v>236.91358024691357</v>
      </c>
      <c r="J8" s="26">
        <f>J6*J4-($E$6+$E$7*(J4^2))</f>
        <v>240</v>
      </c>
      <c r="K8" s="11"/>
      <c r="L8" s="27" t="s">
        <v>23</v>
      </c>
      <c r="M8" s="25">
        <f>SUM(M7,M5,M4)</f>
        <v>416.66666666666669</v>
      </c>
      <c r="N8" s="25">
        <f>SUM(N7,N5,N4)</f>
        <v>416.66666666666669</v>
      </c>
      <c r="O8" s="25">
        <f>SUM(O7,O5,O4)</f>
        <v>416.66666666666674</v>
      </c>
      <c r="P8" s="26">
        <f>SUM(P7,P5,P4)</f>
        <v>416.66666666666669</v>
      </c>
      <c r="Q8" s="14"/>
    </row>
    <row r="9" spans="2:17" x14ac:dyDescent="0.25">
      <c r="B9" s="2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4"/>
    </row>
    <row r="10" spans="2:17" x14ac:dyDescent="0.25">
      <c r="B10" s="2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4"/>
    </row>
    <row r="11" spans="2:17" x14ac:dyDescent="0.25">
      <c r="B11" s="6"/>
      <c r="C11" s="7"/>
      <c r="D11" s="7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4"/>
    </row>
    <row r="12" spans="2:17" x14ac:dyDescent="0.25">
      <c r="B12" s="6"/>
      <c r="C12" s="7"/>
      <c r="D12" s="7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4"/>
    </row>
    <row r="13" spans="2:17" x14ac:dyDescent="0.25">
      <c r="B13" s="6"/>
      <c r="C13" s="7"/>
      <c r="D13" s="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4"/>
    </row>
    <row r="14" spans="2:17" x14ac:dyDescent="0.25">
      <c r="B14" s="6"/>
      <c r="C14" s="7"/>
      <c r="D14" s="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4"/>
    </row>
    <row r="15" spans="2:17" x14ac:dyDescent="0.25">
      <c r="B15" s="6"/>
      <c r="C15" s="7"/>
      <c r="D15" s="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4"/>
    </row>
    <row r="16" spans="2:17" x14ac:dyDescent="0.25">
      <c r="B16" s="6"/>
      <c r="C16" s="7"/>
      <c r="D16" s="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4"/>
    </row>
    <row r="17" spans="2:17" x14ac:dyDescent="0.25">
      <c r="B17" s="2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4"/>
    </row>
    <row r="18" spans="2:17" x14ac:dyDescent="0.25">
      <c r="B18" s="2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4"/>
    </row>
    <row r="19" spans="2:17" x14ac:dyDescent="0.25">
      <c r="B19" s="2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4"/>
    </row>
    <row r="20" spans="2:17" x14ac:dyDescent="0.25">
      <c r="B20" s="2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4"/>
    </row>
    <row r="21" spans="2:17" x14ac:dyDescent="0.25">
      <c r="B21" s="2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4"/>
    </row>
    <row r="22" spans="2:17" x14ac:dyDescent="0.25">
      <c r="B22" s="2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4"/>
    </row>
    <row r="23" spans="2:17" ht="15.75" thickBot="1" x14ac:dyDescent="0.3"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</row>
  </sheetData>
  <mergeCells count="4">
    <mergeCell ref="D3:E3"/>
    <mergeCell ref="B3:C3"/>
    <mergeCell ref="K1:Q2"/>
    <mergeCell ref="B7:C7"/>
  </mergeCells>
  <pageMargins left="0.7" right="0.7" top="0.75" bottom="0.75" header="0.3" footer="0.3"/>
  <pageSetup orientation="portrait" r:id="rId1"/>
  <customProperties>
    <customPr name="SSCSheetTrackingNo" r:id="rId2"/>
  </customPropertie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 Marginales Crecientes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2015-04-16T16:04:43Z</dcterms:modified>
</cp:coreProperties>
</file>