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430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8" i="1" l="1"/>
  <c r="M68" i="1"/>
  <c r="S67" i="1"/>
  <c r="R67" i="1"/>
  <c r="Q67" i="1"/>
  <c r="P67" i="1"/>
  <c r="O67" i="1"/>
  <c r="N67" i="1"/>
  <c r="M67" i="1"/>
  <c r="S66" i="1"/>
  <c r="R66" i="1"/>
  <c r="Q66" i="1"/>
  <c r="P66" i="1"/>
  <c r="O66" i="1"/>
  <c r="N66" i="1"/>
  <c r="M66" i="1"/>
  <c r="S65" i="1"/>
  <c r="Q65" i="1"/>
  <c r="P65" i="1"/>
  <c r="M65" i="1"/>
  <c r="S64" i="1"/>
  <c r="R64" i="1"/>
  <c r="P64" i="1"/>
  <c r="O64" i="1"/>
  <c r="N64" i="1"/>
  <c r="M64" i="1"/>
  <c r="T40" i="1"/>
  <c r="S40" i="1"/>
  <c r="R40" i="1"/>
  <c r="Q40" i="1"/>
  <c r="P40" i="1"/>
  <c r="O40" i="1"/>
  <c r="N40" i="1"/>
  <c r="M40" i="1"/>
  <c r="T39" i="1"/>
  <c r="S39" i="1"/>
  <c r="R39" i="1"/>
  <c r="Q39" i="1"/>
  <c r="P39" i="1"/>
  <c r="O39" i="1"/>
  <c r="N39" i="1"/>
  <c r="M39" i="1"/>
  <c r="T38" i="1"/>
  <c r="S38" i="1"/>
  <c r="R38" i="1"/>
  <c r="Q38" i="1"/>
  <c r="P38" i="1"/>
  <c r="O38" i="1"/>
  <c r="N38" i="1"/>
  <c r="M38" i="1"/>
  <c r="T37" i="1"/>
  <c r="S37" i="1"/>
  <c r="R37" i="1"/>
  <c r="Q37" i="1"/>
  <c r="P37" i="1"/>
  <c r="O37" i="1"/>
  <c r="N37" i="1"/>
  <c r="M37" i="1"/>
  <c r="T36" i="1"/>
  <c r="S36" i="1"/>
  <c r="R36" i="1"/>
  <c r="Q36" i="1"/>
  <c r="P36" i="1"/>
  <c r="O36" i="1"/>
  <c r="N36" i="1"/>
  <c r="M36" i="1"/>
  <c r="T35" i="1"/>
  <c r="S35" i="1"/>
  <c r="R35" i="1"/>
  <c r="Q35" i="1"/>
  <c r="P35" i="1"/>
  <c r="O35" i="1"/>
  <c r="N35" i="1"/>
  <c r="M35" i="1"/>
  <c r="T34" i="1"/>
  <c r="S34" i="1"/>
  <c r="R34" i="1"/>
  <c r="Q34" i="1"/>
  <c r="P34" i="1"/>
  <c r="O34" i="1"/>
  <c r="N34" i="1"/>
  <c r="M34" i="1"/>
  <c r="T32" i="1"/>
  <c r="S32" i="1"/>
  <c r="R32" i="1"/>
  <c r="Q32" i="1"/>
  <c r="P32" i="1"/>
  <c r="O32" i="1"/>
  <c r="N32" i="1"/>
  <c r="M32" i="1"/>
  <c r="T31" i="1"/>
  <c r="S31" i="1"/>
  <c r="R31" i="1"/>
  <c r="Q31" i="1"/>
  <c r="P31" i="1"/>
  <c r="O31" i="1"/>
  <c r="N31" i="1"/>
  <c r="M31" i="1"/>
  <c r="T30" i="1"/>
  <c r="S30" i="1"/>
  <c r="R30" i="1"/>
  <c r="Q30" i="1"/>
  <c r="P30" i="1"/>
  <c r="O30" i="1"/>
  <c r="N30" i="1"/>
  <c r="M30" i="1"/>
  <c r="T29" i="1"/>
  <c r="S29" i="1"/>
  <c r="R29" i="1"/>
  <c r="Q29" i="1"/>
  <c r="P29" i="1"/>
  <c r="O29" i="1"/>
  <c r="N29" i="1"/>
  <c r="M29" i="1"/>
  <c r="T28" i="1"/>
  <c r="S28" i="1"/>
  <c r="R28" i="1"/>
  <c r="Q28" i="1"/>
  <c r="P28" i="1"/>
  <c r="O28" i="1"/>
  <c r="N28" i="1"/>
  <c r="M28" i="1"/>
  <c r="T27" i="1"/>
  <c r="S27" i="1"/>
  <c r="R27" i="1"/>
  <c r="Q27" i="1"/>
  <c r="P27" i="1"/>
  <c r="O27" i="1"/>
  <c r="N27" i="1"/>
  <c r="M27" i="1"/>
  <c r="T26" i="1"/>
  <c r="S26" i="1"/>
  <c r="R26" i="1"/>
  <c r="Q26" i="1"/>
  <c r="P26" i="1"/>
  <c r="O26" i="1"/>
  <c r="N26" i="1"/>
  <c r="M26" i="1"/>
  <c r="T24" i="1"/>
  <c r="S24" i="1"/>
  <c r="R24" i="1"/>
  <c r="Q24" i="1"/>
  <c r="P24" i="1"/>
  <c r="O24" i="1"/>
  <c r="N24" i="1"/>
  <c r="M24" i="1"/>
  <c r="T23" i="1"/>
  <c r="S23" i="1"/>
  <c r="R23" i="1"/>
  <c r="Q23" i="1"/>
  <c r="P23" i="1"/>
  <c r="O23" i="1"/>
  <c r="N23" i="1"/>
  <c r="M23" i="1"/>
  <c r="T22" i="1"/>
  <c r="S22" i="1"/>
  <c r="R22" i="1"/>
  <c r="Q22" i="1"/>
  <c r="P22" i="1"/>
  <c r="O22" i="1"/>
  <c r="N22" i="1"/>
  <c r="M22" i="1"/>
  <c r="T21" i="1"/>
  <c r="S21" i="1"/>
  <c r="R21" i="1"/>
  <c r="Q21" i="1"/>
  <c r="P21" i="1"/>
  <c r="O21" i="1"/>
  <c r="N21" i="1"/>
  <c r="M21" i="1"/>
  <c r="T20" i="1"/>
  <c r="S20" i="1"/>
  <c r="R20" i="1"/>
  <c r="Q20" i="1"/>
  <c r="P20" i="1"/>
  <c r="O20" i="1"/>
  <c r="N20" i="1"/>
  <c r="M20" i="1"/>
  <c r="T19" i="1"/>
  <c r="S19" i="1"/>
  <c r="R19" i="1"/>
  <c r="Q19" i="1"/>
  <c r="P19" i="1"/>
  <c r="O19" i="1"/>
  <c r="N19" i="1"/>
  <c r="M19" i="1"/>
  <c r="T18" i="1"/>
  <c r="S18" i="1"/>
  <c r="R18" i="1"/>
  <c r="Q18" i="1"/>
  <c r="P18" i="1"/>
  <c r="O18" i="1"/>
  <c r="N18" i="1"/>
  <c r="M18" i="1"/>
  <c r="T16" i="1"/>
  <c r="S16" i="1"/>
  <c r="R16" i="1"/>
  <c r="Q16" i="1"/>
  <c r="P16" i="1"/>
  <c r="O16" i="1"/>
  <c r="N16" i="1"/>
  <c r="M16" i="1"/>
  <c r="T15" i="1"/>
  <c r="S15" i="1"/>
  <c r="R15" i="1"/>
  <c r="Q15" i="1"/>
  <c r="P15" i="1"/>
  <c r="O15" i="1"/>
  <c r="N15" i="1"/>
  <c r="M15" i="1"/>
  <c r="T14" i="1"/>
  <c r="S14" i="1"/>
  <c r="R14" i="1"/>
  <c r="Q14" i="1"/>
  <c r="P14" i="1"/>
  <c r="O14" i="1"/>
  <c r="N14" i="1"/>
  <c r="M14" i="1"/>
  <c r="T13" i="1"/>
  <c r="S13" i="1"/>
  <c r="R13" i="1"/>
  <c r="Q13" i="1"/>
  <c r="P13" i="1"/>
  <c r="O13" i="1"/>
  <c r="N13" i="1"/>
  <c r="M13" i="1"/>
  <c r="T12" i="1"/>
  <c r="I261" i="1"/>
  <c r="J261" i="1"/>
  <c r="I260" i="1"/>
  <c r="J260" i="1"/>
  <c r="I257" i="1"/>
  <c r="J257" i="1"/>
  <c r="I256" i="1"/>
  <c r="J256" i="1"/>
  <c r="I253" i="1"/>
  <c r="J253" i="1"/>
  <c r="I252" i="1"/>
  <c r="J252" i="1"/>
  <c r="I249" i="1"/>
  <c r="J249" i="1"/>
  <c r="I248" i="1"/>
  <c r="J248" i="1"/>
  <c r="I245" i="1"/>
  <c r="J245" i="1"/>
  <c r="I244" i="1"/>
  <c r="J244" i="1"/>
  <c r="I241" i="1"/>
  <c r="J241" i="1"/>
  <c r="I240" i="1"/>
  <c r="J240" i="1"/>
  <c r="I237" i="1"/>
  <c r="J237" i="1"/>
  <c r="I236" i="1"/>
  <c r="J236" i="1"/>
  <c r="I233" i="1"/>
  <c r="J233" i="1"/>
  <c r="I232" i="1"/>
  <c r="J232" i="1"/>
  <c r="I229" i="1"/>
  <c r="J229" i="1"/>
  <c r="I228" i="1"/>
  <c r="J228" i="1"/>
  <c r="I225" i="1"/>
  <c r="J225" i="1"/>
  <c r="I224" i="1"/>
  <c r="J224" i="1"/>
  <c r="I221" i="1"/>
  <c r="J221" i="1"/>
  <c r="I220" i="1"/>
  <c r="J220" i="1"/>
  <c r="I217" i="1"/>
  <c r="J217" i="1"/>
  <c r="I216" i="1"/>
  <c r="J216" i="1"/>
  <c r="I213" i="1"/>
  <c r="J213" i="1"/>
  <c r="I212" i="1"/>
  <c r="J212" i="1"/>
  <c r="I209" i="1"/>
  <c r="J209" i="1"/>
  <c r="I208" i="1"/>
  <c r="J208" i="1"/>
  <c r="I205" i="1"/>
  <c r="J205" i="1"/>
  <c r="I204" i="1"/>
  <c r="J204" i="1"/>
  <c r="I201" i="1"/>
  <c r="J201" i="1"/>
  <c r="I200" i="1"/>
  <c r="J200" i="1"/>
  <c r="I197" i="1"/>
  <c r="J197" i="1"/>
  <c r="I196" i="1"/>
  <c r="J196" i="1"/>
  <c r="I193" i="1"/>
  <c r="J193" i="1"/>
  <c r="I192" i="1"/>
  <c r="J192" i="1"/>
  <c r="I189" i="1"/>
  <c r="J189" i="1"/>
  <c r="I188" i="1"/>
  <c r="J188" i="1"/>
  <c r="I185" i="1"/>
  <c r="J185" i="1"/>
  <c r="I184" i="1"/>
  <c r="J184" i="1"/>
  <c r="I181" i="1"/>
  <c r="J181" i="1"/>
  <c r="I180" i="1"/>
  <c r="J180" i="1"/>
  <c r="I177" i="1"/>
  <c r="J177" i="1"/>
  <c r="I176" i="1"/>
  <c r="J176" i="1"/>
  <c r="S12" i="1"/>
  <c r="R12" i="1"/>
  <c r="Q12" i="1"/>
  <c r="P12" i="1"/>
  <c r="O12" i="1"/>
  <c r="N12" i="1"/>
  <c r="M12" i="1"/>
  <c r="T11" i="1"/>
  <c r="S11" i="1"/>
  <c r="R11" i="1"/>
  <c r="Q11" i="1"/>
  <c r="P11" i="1"/>
  <c r="O11" i="1"/>
  <c r="N11" i="1"/>
  <c r="M11" i="1"/>
  <c r="T10" i="1"/>
  <c r="S10" i="1"/>
  <c r="R10" i="1"/>
  <c r="Q10" i="1"/>
  <c r="P10" i="1"/>
  <c r="O10" i="1"/>
  <c r="N10" i="1"/>
  <c r="M10" i="1"/>
  <c r="I173" i="1"/>
  <c r="J173" i="1"/>
  <c r="I172" i="1"/>
  <c r="J172" i="1"/>
  <c r="I169" i="1"/>
  <c r="J169" i="1"/>
  <c r="I168" i="1"/>
  <c r="J168" i="1"/>
  <c r="I165" i="1"/>
  <c r="J165" i="1"/>
  <c r="I164" i="1"/>
  <c r="J164" i="1"/>
  <c r="I161" i="1"/>
  <c r="J161" i="1"/>
  <c r="I160" i="1"/>
  <c r="J160" i="1"/>
  <c r="I157" i="1"/>
  <c r="J157" i="1"/>
  <c r="I156" i="1"/>
  <c r="J156" i="1"/>
  <c r="I153" i="1"/>
  <c r="J153" i="1"/>
  <c r="I152" i="1"/>
  <c r="J152" i="1"/>
  <c r="I149" i="1"/>
  <c r="J149" i="1"/>
  <c r="I148" i="1"/>
  <c r="J148" i="1"/>
  <c r="I145" i="1"/>
  <c r="J145" i="1"/>
  <c r="I144" i="1"/>
  <c r="J144" i="1"/>
  <c r="I141" i="1"/>
  <c r="J141" i="1"/>
  <c r="I140" i="1"/>
  <c r="J140" i="1"/>
  <c r="I137" i="1"/>
  <c r="J137" i="1"/>
  <c r="I136" i="1"/>
  <c r="J136" i="1"/>
  <c r="I133" i="1"/>
  <c r="J133" i="1"/>
  <c r="I132" i="1"/>
  <c r="J132" i="1"/>
  <c r="I129" i="1"/>
  <c r="J129" i="1"/>
  <c r="I128" i="1"/>
  <c r="J128" i="1"/>
  <c r="I125" i="1"/>
  <c r="J125" i="1"/>
  <c r="I124" i="1"/>
  <c r="J124" i="1"/>
  <c r="I121" i="1"/>
  <c r="J121" i="1"/>
  <c r="I120" i="1"/>
  <c r="J120" i="1"/>
  <c r="I117" i="1"/>
  <c r="J117" i="1"/>
  <c r="I116" i="1"/>
  <c r="J116" i="1"/>
  <c r="I113" i="1"/>
  <c r="J113" i="1"/>
  <c r="I112" i="1"/>
  <c r="J112" i="1"/>
  <c r="I109" i="1"/>
  <c r="J109" i="1"/>
  <c r="I108" i="1"/>
  <c r="J108" i="1"/>
  <c r="I105" i="1"/>
  <c r="J105" i="1"/>
  <c r="I104" i="1"/>
  <c r="J104" i="1"/>
  <c r="I101" i="1"/>
  <c r="J101" i="1"/>
  <c r="I100" i="1"/>
  <c r="J100" i="1"/>
  <c r="I97" i="1"/>
  <c r="J97" i="1"/>
  <c r="I96" i="1"/>
  <c r="J96" i="1"/>
  <c r="I93" i="1"/>
  <c r="J93" i="1"/>
  <c r="I92" i="1"/>
  <c r="J92" i="1"/>
  <c r="I89" i="1"/>
  <c r="J89" i="1"/>
  <c r="I88" i="1"/>
  <c r="J88" i="1"/>
  <c r="I85" i="1"/>
  <c r="J85" i="1"/>
  <c r="I84" i="1"/>
  <c r="J84" i="1"/>
  <c r="I81" i="1"/>
  <c r="J81" i="1"/>
  <c r="I80" i="1"/>
  <c r="J80" i="1"/>
  <c r="I77" i="1"/>
  <c r="J77" i="1"/>
  <c r="I76" i="1"/>
  <c r="J76" i="1"/>
  <c r="I73" i="1"/>
  <c r="J73" i="1"/>
  <c r="I72" i="1"/>
  <c r="J72" i="1"/>
  <c r="I69" i="1"/>
  <c r="J69" i="1"/>
  <c r="I68" i="1"/>
  <c r="J68" i="1"/>
  <c r="I65" i="1"/>
  <c r="J65" i="1"/>
  <c r="I64" i="1"/>
  <c r="J64" i="1"/>
  <c r="I61" i="1"/>
  <c r="J61" i="1"/>
  <c r="I60" i="1"/>
  <c r="J60" i="1"/>
  <c r="I57" i="1"/>
  <c r="J57" i="1"/>
  <c r="I56" i="1"/>
  <c r="J56" i="1"/>
  <c r="I53" i="1"/>
  <c r="J53" i="1"/>
  <c r="I52" i="1"/>
  <c r="J52" i="1"/>
  <c r="I49" i="1"/>
  <c r="J49" i="1"/>
  <c r="I48" i="1"/>
  <c r="J48" i="1"/>
  <c r="I45" i="1"/>
  <c r="J45" i="1"/>
  <c r="I44" i="1"/>
  <c r="J44" i="1"/>
  <c r="I41" i="1"/>
  <c r="J41" i="1"/>
  <c r="I40" i="1"/>
  <c r="J40" i="1"/>
  <c r="T33" i="1"/>
  <c r="S33" i="1"/>
  <c r="R33" i="1"/>
  <c r="Q33" i="1"/>
  <c r="P33" i="1"/>
  <c r="O33" i="1"/>
  <c r="N33" i="1"/>
  <c r="T25" i="1"/>
  <c r="S25" i="1"/>
  <c r="R25" i="1"/>
  <c r="Q25" i="1"/>
  <c r="P25" i="1"/>
  <c r="O25" i="1"/>
  <c r="N25" i="1"/>
  <c r="T17" i="1"/>
  <c r="S17" i="1"/>
  <c r="R17" i="1"/>
  <c r="Q17" i="1"/>
  <c r="P17" i="1"/>
  <c r="O17" i="1"/>
  <c r="N17" i="1"/>
  <c r="T9" i="1"/>
  <c r="S9" i="1"/>
  <c r="R9" i="1"/>
  <c r="Q9" i="1"/>
  <c r="P9" i="1"/>
  <c r="O9" i="1"/>
  <c r="N9" i="1"/>
  <c r="J37" i="1"/>
  <c r="J36" i="1"/>
  <c r="J33" i="1"/>
  <c r="J32" i="1"/>
  <c r="J29" i="1"/>
  <c r="J28" i="1"/>
  <c r="J25" i="1"/>
  <c r="J24" i="1"/>
  <c r="J21" i="1"/>
  <c r="J20" i="1"/>
  <c r="J17" i="1"/>
  <c r="J16" i="1"/>
  <c r="J13" i="1"/>
  <c r="J12" i="1"/>
  <c r="J9" i="1"/>
  <c r="I37" i="1"/>
  <c r="I36" i="1"/>
  <c r="I33" i="1"/>
  <c r="I32" i="1"/>
  <c r="I29" i="1"/>
  <c r="I28" i="1"/>
  <c r="I25" i="1"/>
  <c r="I24" i="1"/>
  <c r="I21" i="1"/>
  <c r="I20" i="1"/>
  <c r="I17" i="1"/>
  <c r="I16" i="1"/>
  <c r="I13" i="1"/>
  <c r="I12" i="1"/>
  <c r="I9" i="1"/>
  <c r="M33" i="1"/>
  <c r="I8" i="1"/>
  <c r="J8" i="1"/>
  <c r="M25" i="1"/>
  <c r="M17" i="1"/>
  <c r="M9" i="1"/>
</calcChain>
</file>

<file path=xl/sharedStrings.xml><?xml version="1.0" encoding="utf-8"?>
<sst xmlns="http://schemas.openxmlformats.org/spreadsheetml/2006/main" count="357" uniqueCount="47">
  <si>
    <t>Calibration SiRi Delta E - E</t>
  </si>
  <si>
    <t>Ex</t>
  </si>
  <si>
    <t>Calculation</t>
  </si>
  <si>
    <t>E(back) (keV)</t>
  </si>
  <si>
    <t>E(front)(keV)</t>
  </si>
  <si>
    <t>Measurement</t>
  </si>
  <si>
    <t>theta = 140 deg</t>
  </si>
  <si>
    <t>theta = 138 deg</t>
  </si>
  <si>
    <t>b=0</t>
  </si>
  <si>
    <t>f=0</t>
  </si>
  <si>
    <t>Ground state 60Ni</t>
  </si>
  <si>
    <t>30 MeV alphas, SiRi in backward angles</t>
  </si>
  <si>
    <t>f=1</t>
  </si>
  <si>
    <t>Ground state 192Os</t>
  </si>
  <si>
    <t>theta = 136 deg</t>
  </si>
  <si>
    <t>f=2</t>
  </si>
  <si>
    <t>theta = 134 deg</t>
  </si>
  <si>
    <t>f=3</t>
  </si>
  <si>
    <t>theta = 132 deg</t>
  </si>
  <si>
    <t>f=4</t>
  </si>
  <si>
    <t>theta = 130 deg</t>
  </si>
  <si>
    <t>f=5</t>
  </si>
  <si>
    <t>theta = 128 deg</t>
  </si>
  <si>
    <t>f=6</t>
  </si>
  <si>
    <t>theta = 126 deg</t>
  </si>
  <si>
    <t>b=1</t>
  </si>
  <si>
    <t>f=7</t>
  </si>
  <si>
    <t>b=2</t>
  </si>
  <si>
    <t>b=3</t>
  </si>
  <si>
    <t>b=4</t>
  </si>
  <si>
    <t>b=5</t>
  </si>
  <si>
    <t>b=6</t>
  </si>
  <si>
    <t>b=7</t>
  </si>
  <si>
    <t>shift a0 (keV)</t>
  </si>
  <si>
    <t>back</t>
  </si>
  <si>
    <t>front</t>
  </si>
  <si>
    <t>gain a1 (keV/ch)</t>
  </si>
  <si>
    <t>E gain back</t>
  </si>
  <si>
    <t>E gain front</t>
  </si>
  <si>
    <t>E shift back</t>
  </si>
  <si>
    <t>E shift front</t>
  </si>
  <si>
    <t>Gains in gainshift_plain.dat:</t>
  </si>
  <si>
    <t>Read again!</t>
  </si>
  <si>
    <t>NaI rough calibration</t>
  </si>
  <si>
    <t>gain</t>
  </si>
  <si>
    <t>NaI shift</t>
  </si>
  <si>
    <t>NaI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</si>
</sst>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70" formatCode="0.00000"/>
    <numFmt numFmtId="171" formatCode="0.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6" tint="-0.249977111117893"/>
      <name val="Calibri"/>
      <scheme val="minor"/>
    </font>
    <font>
      <b/>
      <sz val="14"/>
      <color theme="8" tint="-0.249977111117893"/>
      <name val="Calibri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sz val="14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0" fontId="6" fillId="0" borderId="0" xfId="0" applyFont="1"/>
    <xf numFmtId="0" fontId="7" fillId="0" borderId="0" xfId="0" applyFont="1"/>
    <xf numFmtId="170" fontId="3" fillId="0" borderId="0" xfId="0" applyNumberFormat="1" applyFont="1"/>
    <xf numFmtId="2" fontId="3" fillId="0" borderId="0" xfId="0" applyNumberFormat="1" applyFont="1"/>
    <xf numFmtId="0" fontId="8" fillId="0" borderId="0" xfId="0" applyFont="1"/>
    <xf numFmtId="171" fontId="3" fillId="0" borderId="0" xfId="0" applyNumberFormat="1" applyFont="1"/>
    <xf numFmtId="0" fontId="0" fillId="2" borderId="0" xfId="0" applyFill="1"/>
    <xf numFmtId="0" fontId="9" fillId="0" borderId="0" xfId="0" applyFont="1"/>
  </cellXfs>
  <cellStyles count="2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1"/>
  <sheetViews>
    <sheetView tabSelected="1" topLeftCell="F34" workbookViewId="0">
      <selection activeCell="N69" sqref="N69"/>
    </sheetView>
  </sheetViews>
  <sheetFormatPr baseColWidth="10" defaultRowHeight="15" x14ac:dyDescent="0"/>
  <cols>
    <col min="2" max="3" width="14" bestFit="1" customWidth="1"/>
    <col min="4" max="4" width="14.83203125" bestFit="1" customWidth="1"/>
    <col min="5" max="5" width="13.83203125" bestFit="1" customWidth="1"/>
    <col min="9" max="9" width="16.33203125" bestFit="1" customWidth="1"/>
    <col min="10" max="10" width="13.6640625" bestFit="1" customWidth="1"/>
    <col min="12" max="12" width="12.33203125" bestFit="1" customWidth="1"/>
    <col min="13" max="13" width="11.83203125" bestFit="1" customWidth="1"/>
  </cols>
  <sheetData>
    <row r="1" spans="1:20" ht="20">
      <c r="A1" s="5" t="s">
        <v>0</v>
      </c>
      <c r="B1" s="5"/>
      <c r="C1" s="5"/>
    </row>
    <row r="2" spans="1:20" ht="20">
      <c r="A2" s="5" t="s">
        <v>11</v>
      </c>
      <c r="B2" s="5"/>
      <c r="C2" s="5"/>
    </row>
    <row r="5" spans="1:20" ht="18">
      <c r="A5" s="1" t="s">
        <v>1</v>
      </c>
      <c r="B5" s="2" t="s">
        <v>2</v>
      </c>
      <c r="D5" s="3" t="s">
        <v>5</v>
      </c>
      <c r="E5" s="3"/>
      <c r="F5" s="1"/>
      <c r="G5" s="1"/>
    </row>
    <row r="6" spans="1:20" ht="18">
      <c r="A6" s="1"/>
      <c r="B6" s="2" t="s">
        <v>4</v>
      </c>
      <c r="C6" s="2" t="s">
        <v>3</v>
      </c>
      <c r="D6" s="3" t="s">
        <v>3</v>
      </c>
      <c r="E6" s="3" t="s">
        <v>4</v>
      </c>
      <c r="F6" s="1"/>
      <c r="G6" s="1"/>
      <c r="L6" t="s">
        <v>41</v>
      </c>
    </row>
    <row r="7" spans="1:20" ht="18">
      <c r="A7" s="1" t="s">
        <v>6</v>
      </c>
      <c r="B7" s="1"/>
      <c r="D7" s="6" t="s">
        <v>8</v>
      </c>
      <c r="E7" s="6" t="s">
        <v>9</v>
      </c>
      <c r="F7" s="1"/>
      <c r="G7" s="1"/>
      <c r="I7" s="1" t="s">
        <v>36</v>
      </c>
      <c r="J7" s="1" t="s">
        <v>33</v>
      </c>
      <c r="L7">
        <v>5</v>
      </c>
      <c r="M7">
        <v>2.5</v>
      </c>
    </row>
    <row r="8" spans="1:20" ht="18">
      <c r="A8" s="4">
        <v>0</v>
      </c>
      <c r="B8" s="1">
        <v>6331.1958320000003</v>
      </c>
      <c r="C8" s="1">
        <v>20971.818874000001</v>
      </c>
      <c r="D8" s="1">
        <v>15536.1</v>
      </c>
      <c r="E8" s="1">
        <v>3748.82</v>
      </c>
      <c r="F8" s="1" t="s">
        <v>13</v>
      </c>
      <c r="G8" s="1"/>
      <c r="H8" s="1" t="s">
        <v>34</v>
      </c>
      <c r="I8" s="7">
        <f>(C8-C9)/(D8-D9)</f>
        <v>1.3377080705451849</v>
      </c>
      <c r="J8" s="8">
        <f>C8-(I8*D8)</f>
        <v>189.05251920295268</v>
      </c>
      <c r="K8" s="1"/>
      <c r="L8" s="1"/>
      <c r="M8" s="1"/>
    </row>
    <row r="9" spans="1:20" ht="18">
      <c r="A9" s="4">
        <v>0</v>
      </c>
      <c r="B9" s="1">
        <v>7555.5695159999996</v>
      </c>
      <c r="C9" s="1">
        <v>15195.862966999999</v>
      </c>
      <c r="D9" s="1">
        <v>11218.3</v>
      </c>
      <c r="E9" s="1">
        <v>4446.9399999999996</v>
      </c>
      <c r="F9" s="1" t="s">
        <v>10</v>
      </c>
      <c r="G9" s="1"/>
      <c r="H9" s="1" t="s">
        <v>35</v>
      </c>
      <c r="I9" s="7">
        <f>(B9-B8)/(E9-E8)</f>
        <v>1.7538155102274684</v>
      </c>
      <c r="J9" s="8">
        <f>B9-(I9*E9)</f>
        <v>-243.54282905093805</v>
      </c>
      <c r="K9" s="1"/>
      <c r="L9" s="6" t="s">
        <v>37</v>
      </c>
      <c r="M9" s="10">
        <f>I8*L7</f>
        <v>6.6885403527259246</v>
      </c>
      <c r="N9" s="10">
        <f>I12*L7</f>
        <v>6.6235005567670413</v>
      </c>
      <c r="O9" s="10">
        <f>I16*L7</f>
        <v>6.5946532475118014</v>
      </c>
      <c r="P9" s="10">
        <f>I20*L7</f>
        <v>6.6077800359925192</v>
      </c>
      <c r="Q9" s="10">
        <f>I24*L7</f>
        <v>6.6373492301214956</v>
      </c>
      <c r="R9" s="10">
        <f>I28*L7</f>
        <v>6.5413309818452179</v>
      </c>
      <c r="S9" s="10">
        <f>I32*L7</f>
        <v>6.6900995522202926</v>
      </c>
      <c r="T9" s="10">
        <f>I36*L7</f>
        <v>6.6123775156218993</v>
      </c>
    </row>
    <row r="10" spans="1:20" ht="18">
      <c r="A10" s="1"/>
      <c r="D10" s="1"/>
      <c r="E10" s="1"/>
      <c r="F10" s="1"/>
      <c r="G10" s="1"/>
      <c r="I10" s="1"/>
      <c r="J10" s="1"/>
      <c r="K10" s="1"/>
      <c r="L10" s="1"/>
      <c r="M10" s="10">
        <f>I40*L7</f>
        <v>6.6414726186643378</v>
      </c>
      <c r="N10" s="10">
        <f>I44*L7</f>
        <v>7.0556174319181553</v>
      </c>
      <c r="O10" s="10">
        <f>I48*L7</f>
        <v>6.7353333086761484</v>
      </c>
      <c r="P10" s="10">
        <f>I52*L7</f>
        <v>6.7952359299663936</v>
      </c>
      <c r="Q10" s="10">
        <f>I56*L7</f>
        <v>6.8167680746707502</v>
      </c>
      <c r="R10" s="10">
        <f>I60*L7</f>
        <v>6.6400632458553428</v>
      </c>
      <c r="S10" s="10">
        <f>I64*L7</f>
        <v>6.602955608197445</v>
      </c>
      <c r="T10" s="10">
        <f>I68*L7</f>
        <v>6.4352517121965338</v>
      </c>
    </row>
    <row r="11" spans="1:20" ht="18">
      <c r="A11" s="1" t="s">
        <v>7</v>
      </c>
      <c r="B11" s="1"/>
      <c r="C11" s="1"/>
      <c r="D11" s="6" t="s">
        <v>8</v>
      </c>
      <c r="E11" s="6" t="s">
        <v>12</v>
      </c>
      <c r="F11" s="1"/>
      <c r="G11" s="1"/>
      <c r="I11" s="1"/>
      <c r="J11" s="1"/>
      <c r="K11" s="1"/>
      <c r="L11" s="1"/>
      <c r="M11" s="10">
        <f>I72*L7</f>
        <v>6.5135503484595638</v>
      </c>
      <c r="N11" s="10">
        <f>I76*L7</f>
        <v>6.5567255712481369</v>
      </c>
      <c r="O11" s="10">
        <f>I80*L7</f>
        <v>6.6545099441261772</v>
      </c>
      <c r="P11" s="10">
        <f>I84*L7</f>
        <v>6.622520794076463</v>
      </c>
      <c r="Q11" s="10">
        <f>I88*L7</f>
        <v>6.6069887141967607</v>
      </c>
      <c r="R11" s="10">
        <f>I92*L7</f>
        <v>6.7401556317493272</v>
      </c>
      <c r="S11" s="10">
        <f>I96*L7</f>
        <v>6.479215629955311</v>
      </c>
      <c r="T11" s="10">
        <f>I100*L7</f>
        <v>6.7825811488961261</v>
      </c>
    </row>
    <row r="12" spans="1:20" ht="18">
      <c r="A12" s="4">
        <v>0</v>
      </c>
      <c r="B12" s="1">
        <v>6299.5204469999999</v>
      </c>
      <c r="C12" s="1">
        <v>21031.563277000001</v>
      </c>
      <c r="D12" s="1">
        <v>15584.6</v>
      </c>
      <c r="E12" s="1">
        <v>3809.64</v>
      </c>
      <c r="F12" s="1" t="s">
        <v>13</v>
      </c>
      <c r="G12" s="1"/>
      <c r="H12" s="9" t="s">
        <v>34</v>
      </c>
      <c r="I12" s="7">
        <f>(C12-C13)/(D12-D13)</f>
        <v>1.3247001113534083</v>
      </c>
      <c r="J12" s="8">
        <f>C12-(I12*D12)</f>
        <v>386.64192160167295</v>
      </c>
      <c r="K12" s="1"/>
      <c r="L12" s="1"/>
      <c r="M12" s="10">
        <f>I104*L7</f>
        <v>6.4577669405871969</v>
      </c>
      <c r="N12" s="10">
        <f>I108*L7</f>
        <v>6.478469174740761</v>
      </c>
      <c r="O12" s="10">
        <f>I112*L7</f>
        <v>6.3700739838866234</v>
      </c>
      <c r="P12" s="10">
        <f>I116*L7</f>
        <v>6.4150151425287349</v>
      </c>
      <c r="Q12" s="10">
        <f>I120*L7</f>
        <v>6.3724255826577014</v>
      </c>
      <c r="R12" s="10">
        <f>I124*L7</f>
        <v>6.3550846466599875</v>
      </c>
      <c r="S12" s="10">
        <f>I128*L7</f>
        <v>6.457340539472737</v>
      </c>
      <c r="T12" s="10">
        <f>I132*L7</f>
        <v>6.306199698481767</v>
      </c>
    </row>
    <row r="13" spans="1:20" ht="18">
      <c r="A13" s="4">
        <v>0</v>
      </c>
      <c r="B13" s="1">
        <v>7499.7230440000003</v>
      </c>
      <c r="C13" s="1">
        <v>15321.310976999999</v>
      </c>
      <c r="D13" s="1">
        <v>11274</v>
      </c>
      <c r="E13" s="1">
        <v>4526.03</v>
      </c>
      <c r="F13" s="1" t="s">
        <v>10</v>
      </c>
      <c r="G13" s="1"/>
      <c r="H13" s="9" t="s">
        <v>35</v>
      </c>
      <c r="I13" s="7">
        <f>(B13-B12)/(E13-E12)</f>
        <v>1.6753480604140212</v>
      </c>
      <c r="J13" s="8">
        <f>B13-(I13*E13)</f>
        <v>-82.952537875671624</v>
      </c>
      <c r="K13" s="1"/>
      <c r="L13" s="1"/>
      <c r="M13" s="10">
        <f>I136*L7</f>
        <v>6.6440701072077699</v>
      </c>
      <c r="N13" s="10">
        <f>I140*L7</f>
        <v>6.690551975441724</v>
      </c>
      <c r="O13" s="10">
        <f>I144*L7</f>
        <v>6.6546668309128645</v>
      </c>
      <c r="P13" s="10">
        <f>I148*L7</f>
        <v>6.5726066066844098</v>
      </c>
      <c r="Q13" s="10">
        <f>I152*L7</f>
        <v>6.4656172103869292</v>
      </c>
      <c r="R13" s="10">
        <f>I156*L7</f>
        <v>6.5386651471927895</v>
      </c>
      <c r="S13" s="10">
        <f>I160*L7</f>
        <v>6.5476464163449641</v>
      </c>
      <c r="T13" s="10">
        <f>I164*L7</f>
        <v>6.4656780653686692</v>
      </c>
    </row>
    <row r="14" spans="1:20" ht="18">
      <c r="I14" s="1"/>
      <c r="J14" s="1"/>
      <c r="K14" s="1"/>
      <c r="L14" s="1"/>
      <c r="M14" s="10">
        <f>I168*L7</f>
        <v>6.5652275648457596</v>
      </c>
      <c r="N14" s="10">
        <f>I172*L7</f>
        <v>6.5991590199930688</v>
      </c>
      <c r="O14" s="10">
        <f>I176*L7</f>
        <v>6.6798643577243508</v>
      </c>
      <c r="P14" s="10">
        <f>I180*L7</f>
        <v>6.6977044618855599</v>
      </c>
      <c r="Q14" s="10">
        <f>I184*L7</f>
        <v>6.5609508133368211</v>
      </c>
      <c r="R14" s="10">
        <f>I188*L7</f>
        <v>6.6418418630984259</v>
      </c>
      <c r="S14" s="10">
        <f>I192*L7</f>
        <v>6.6238772124382885</v>
      </c>
      <c r="T14" s="10">
        <f>I196*L7</f>
        <v>6.4497269427984039</v>
      </c>
    </row>
    <row r="15" spans="1:20" ht="18">
      <c r="A15" s="1" t="s">
        <v>14</v>
      </c>
      <c r="B15" s="1"/>
      <c r="C15" s="1"/>
      <c r="D15" s="6" t="s">
        <v>8</v>
      </c>
      <c r="E15" s="6" t="s">
        <v>15</v>
      </c>
      <c r="F15" s="1"/>
      <c r="G15" s="1"/>
      <c r="I15" s="1"/>
      <c r="J15" s="1"/>
      <c r="K15" s="1"/>
      <c r="L15" s="1"/>
      <c r="M15" s="10">
        <f>I200*L7</f>
        <v>6.5854379383864661</v>
      </c>
      <c r="N15" s="10">
        <f>I204*L7</f>
        <v>6.5996166381582029</v>
      </c>
      <c r="O15" s="10">
        <f>I208*L7</f>
        <v>6.570399168994415</v>
      </c>
      <c r="P15" s="10">
        <f>I212*L7</f>
        <v>6.77066987019289</v>
      </c>
      <c r="Q15" s="10">
        <f>I216*L7</f>
        <v>6.6341570458097863</v>
      </c>
      <c r="R15" s="10">
        <f>I220*L7</f>
        <v>6.7433217452037191</v>
      </c>
      <c r="S15" s="10">
        <f>I224*L7</f>
        <v>6.5926248704346531</v>
      </c>
      <c r="T15" s="10">
        <f>I228*L7</f>
        <v>6.6702676584621559</v>
      </c>
    </row>
    <row r="16" spans="1:20" ht="18">
      <c r="A16" s="4">
        <v>0</v>
      </c>
      <c r="B16" s="1">
        <v>6276.4840169999998</v>
      </c>
      <c r="C16" s="1">
        <v>21083.036078000001</v>
      </c>
      <c r="D16" s="1">
        <v>15608.9</v>
      </c>
      <c r="E16" s="1">
        <v>3694.2</v>
      </c>
      <c r="F16" s="1" t="s">
        <v>13</v>
      </c>
      <c r="G16" s="1"/>
      <c r="H16" s="9" t="s">
        <v>34</v>
      </c>
      <c r="I16" s="7">
        <f>(C16-C17)/(D16-D17)</f>
        <v>1.3189306495023603</v>
      </c>
      <c r="J16" s="8">
        <f>C16-(I16*D16)</f>
        <v>495.97946298261013</v>
      </c>
      <c r="K16" s="1"/>
      <c r="L16" s="1"/>
      <c r="M16" s="10">
        <f>I232*L7</f>
        <v>6.7735668296744542</v>
      </c>
      <c r="N16" s="10">
        <f>I236*L7</f>
        <v>6.7527403561883599</v>
      </c>
      <c r="O16" s="10">
        <f>I240*L7</f>
        <v>6.7459573705845832</v>
      </c>
      <c r="P16" s="10">
        <f>I244*L7</f>
        <v>6.7667295205994318</v>
      </c>
      <c r="Q16" s="10">
        <f>I248*L7</f>
        <v>6.7080365878863013</v>
      </c>
      <c r="R16" s="10">
        <f>I252*L7</f>
        <v>6.678759958617988</v>
      </c>
      <c r="S16" s="10">
        <f>I256*L7</f>
        <v>6.5927860396039595</v>
      </c>
      <c r="T16" s="10">
        <f>I260*L7</f>
        <v>6.0068920877165333</v>
      </c>
    </row>
    <row r="17" spans="1:20" ht="18">
      <c r="A17" s="4">
        <v>0</v>
      </c>
      <c r="B17" s="1">
        <v>7454.6242549999997</v>
      </c>
      <c r="C17" s="1">
        <v>15437.749112</v>
      </c>
      <c r="D17" s="1">
        <v>11328.7</v>
      </c>
      <c r="E17" s="1">
        <v>4392.87</v>
      </c>
      <c r="F17" s="1" t="s">
        <v>10</v>
      </c>
      <c r="G17" s="1"/>
      <c r="H17" s="9" t="s">
        <v>35</v>
      </c>
      <c r="I17" s="7">
        <f>(B17-B16)/(E17-E16)</f>
        <v>1.6862613794781511</v>
      </c>
      <c r="J17" s="8">
        <f>B17-(I17*E17)</f>
        <v>47.097228931814243</v>
      </c>
      <c r="K17" s="1"/>
      <c r="L17" s="6" t="s">
        <v>38</v>
      </c>
      <c r="M17" s="10">
        <f>I9*M7</f>
        <v>4.3845387755686707</v>
      </c>
      <c r="N17" s="10">
        <f>I13*M7</f>
        <v>4.1883701510350528</v>
      </c>
      <c r="O17" s="10">
        <f>I17*M7</f>
        <v>4.2156534486953774</v>
      </c>
      <c r="P17" s="10">
        <f>I21*M7</f>
        <v>4.0677883742658825</v>
      </c>
      <c r="Q17" s="10">
        <f>I25*M7</f>
        <v>3.9093613458346481</v>
      </c>
      <c r="R17" s="10">
        <f>I29*M7</f>
        <v>3.9458610014748223</v>
      </c>
      <c r="S17" s="10">
        <f>I33*M7</f>
        <v>3.9845073202971193</v>
      </c>
      <c r="T17" s="10">
        <f>I37*M7</f>
        <v>4.1528157932601264</v>
      </c>
    </row>
    <row r="18" spans="1:20" ht="18">
      <c r="I18" s="1"/>
      <c r="J18" s="1"/>
      <c r="K18" s="1"/>
      <c r="L18" s="1"/>
      <c r="M18" s="10">
        <f>I41*M7</f>
        <v>4.1662935523826343</v>
      </c>
      <c r="N18" s="10">
        <f>I45*M7</f>
        <v>4.3042698214029604</v>
      </c>
      <c r="O18" s="10">
        <f>I49*M7</f>
        <v>4.1638636549988659</v>
      </c>
      <c r="P18" s="10">
        <f>I53*M7</f>
        <v>4.1588848631760413</v>
      </c>
      <c r="Q18" s="10">
        <f>I57*M7</f>
        <v>4.1166062307703442</v>
      </c>
      <c r="R18" s="10">
        <f>I61*M7</f>
        <v>4.1069789479839782</v>
      </c>
      <c r="S18" s="10">
        <f>I65*M7</f>
        <v>3.859088738293698</v>
      </c>
      <c r="T18" s="10">
        <f>I69*M7</f>
        <v>3.8855775125414516</v>
      </c>
    </row>
    <row r="19" spans="1:20" ht="18">
      <c r="A19" s="1" t="s">
        <v>16</v>
      </c>
      <c r="B19" s="1"/>
      <c r="C19" s="1"/>
      <c r="D19" s="6" t="s">
        <v>8</v>
      </c>
      <c r="E19" s="6" t="s">
        <v>17</v>
      </c>
      <c r="F19" s="1"/>
      <c r="G19" s="1"/>
      <c r="I19" s="1"/>
      <c r="J19" s="1"/>
      <c r="K19" s="1"/>
      <c r="L19" s="1"/>
      <c r="M19" s="10">
        <f>I73*M7</f>
        <v>4.1069827049510259</v>
      </c>
      <c r="N19" s="10">
        <f>I77*M7</f>
        <v>3.9545390345963769</v>
      </c>
      <c r="O19" s="10">
        <f>I81*M7</f>
        <v>4.0671526347040796</v>
      </c>
      <c r="P19" s="10">
        <f>I85*M7</f>
        <v>4.2897685580299578</v>
      </c>
      <c r="Q19" s="10">
        <f>I89*M7</f>
        <v>3.9496165634181493</v>
      </c>
      <c r="R19" s="10">
        <f>I93*M7</f>
        <v>4.1589029134837467</v>
      </c>
      <c r="S19" s="10">
        <f>I97*M7</f>
        <v>3.9488771590083855</v>
      </c>
      <c r="T19" s="10">
        <f>I101*M7</f>
        <v>3.8960677326077064</v>
      </c>
    </row>
    <row r="20" spans="1:20" ht="18">
      <c r="A20" s="4">
        <v>0</v>
      </c>
      <c r="B20" s="1">
        <v>6261.9444249999997</v>
      </c>
      <c r="C20" s="1">
        <v>21126.344877</v>
      </c>
      <c r="D20" s="1">
        <v>15644.3</v>
      </c>
      <c r="E20" s="1">
        <v>3843.07</v>
      </c>
      <c r="F20" s="1" t="s">
        <v>13</v>
      </c>
      <c r="G20" s="1"/>
      <c r="H20" s="9" t="s">
        <v>34</v>
      </c>
      <c r="I20" s="7">
        <f>(C20-C21)/(D20-D21)</f>
        <v>1.3215560071985037</v>
      </c>
      <c r="J20" s="8">
        <f>C20-(I20*D20)</f>
        <v>451.52623358444907</v>
      </c>
      <c r="K20" s="1"/>
      <c r="L20" s="1"/>
      <c r="M20" s="10">
        <f>I105*M7</f>
        <v>3.8891229400927525</v>
      </c>
      <c r="N20" s="10">
        <f>I109*M7</f>
        <v>3.8467538781554085</v>
      </c>
      <c r="O20" s="10">
        <f>I113*M7</f>
        <v>3.900609978810754</v>
      </c>
      <c r="P20" s="10">
        <f>I117*M7</f>
        <v>3.9784638288077816</v>
      </c>
      <c r="Q20" s="10">
        <f>I121*M7</f>
        <v>3.8540087732940265</v>
      </c>
      <c r="R20" s="10">
        <f>I125*M7</f>
        <v>3.6980922003554277</v>
      </c>
      <c r="S20" s="10">
        <f>I129*M7</f>
        <v>3.8080065634997995</v>
      </c>
      <c r="T20" s="10">
        <f>I133*M7</f>
        <v>4.1304820998162173</v>
      </c>
    </row>
    <row r="21" spans="1:20" ht="18">
      <c r="A21" s="4">
        <v>0</v>
      </c>
      <c r="B21" s="1">
        <v>7420.0275039999997</v>
      </c>
      <c r="C21" s="1">
        <v>15545.281703000001</v>
      </c>
      <c r="D21" s="1">
        <v>11421.2</v>
      </c>
      <c r="E21" s="1">
        <v>4554.8100000000004</v>
      </c>
      <c r="F21" s="1" t="s">
        <v>10</v>
      </c>
      <c r="G21" s="1"/>
      <c r="H21" s="9" t="s">
        <v>35</v>
      </c>
      <c r="I21" s="7">
        <f>(B21-B20)/(E21-E20)</f>
        <v>1.6271153497063529</v>
      </c>
      <c r="J21" s="8">
        <f>B21-(I21*E21)</f>
        <v>8.8262380040059725</v>
      </c>
      <c r="K21" s="1"/>
      <c r="L21" s="1"/>
      <c r="M21" s="10">
        <f>I137*M7</f>
        <v>4.25029397225655</v>
      </c>
      <c r="N21" s="10">
        <f>I141*M7</f>
        <v>4.0834328967065874</v>
      </c>
      <c r="O21" s="10">
        <f>I145*M7</f>
        <v>4.0211211312408706</v>
      </c>
      <c r="P21" s="10">
        <f>I149*M7</f>
        <v>3.8577051265822786</v>
      </c>
      <c r="Q21" s="10">
        <f>I153*M7</f>
        <v>3.9580091489243507</v>
      </c>
      <c r="R21" s="10">
        <f>I157*M7</f>
        <v>3.9698378294354586</v>
      </c>
      <c r="S21" s="10">
        <f>I161*M7</f>
        <v>3.896884664024955</v>
      </c>
      <c r="T21" s="10">
        <f>I165*M7</f>
        <v>3.8167775098137473</v>
      </c>
    </row>
    <row r="22" spans="1:20" ht="18">
      <c r="I22" s="1"/>
      <c r="J22" s="1"/>
      <c r="K22" s="1"/>
      <c r="L22" s="1"/>
      <c r="M22" s="10">
        <f>I169*M7</f>
        <v>3.9982421071881076</v>
      </c>
      <c r="N22" s="10">
        <f>I173*M7</f>
        <v>4.0329930409010899</v>
      </c>
      <c r="O22" s="10">
        <f>I177*M7</f>
        <v>3.9847267100492454</v>
      </c>
      <c r="P22" s="10">
        <f>I181*M7</f>
        <v>4.0180524564568749</v>
      </c>
      <c r="Q22" s="10">
        <f>I185*M7</f>
        <v>3.7196028707353364</v>
      </c>
      <c r="R22" s="10">
        <f>I189*M7</f>
        <v>3.7284736283279813</v>
      </c>
      <c r="S22" s="10">
        <f>I193*M7</f>
        <v>3.7837950963939226</v>
      </c>
      <c r="T22" s="10">
        <f>I197*M7</f>
        <v>3.9702532941891948</v>
      </c>
    </row>
    <row r="23" spans="1:20" ht="18">
      <c r="A23" s="1" t="s">
        <v>18</v>
      </c>
      <c r="B23" s="1"/>
      <c r="C23" s="1"/>
      <c r="D23" s="6" t="s">
        <v>8</v>
      </c>
      <c r="E23" s="6" t="s">
        <v>19</v>
      </c>
      <c r="F23" s="1"/>
      <c r="I23" s="1"/>
      <c r="J23" s="1"/>
      <c r="K23" s="1"/>
      <c r="L23" s="1"/>
      <c r="M23" s="10">
        <f>I201*M7</f>
        <v>4.4679300675823574</v>
      </c>
      <c r="N23" s="10">
        <f>I205*M7</f>
        <v>4.1751986258957778</v>
      </c>
      <c r="O23" s="10">
        <f>I209*M7</f>
        <v>4.082146849706179</v>
      </c>
      <c r="P23" s="10">
        <f>I213*M7</f>
        <v>4.4456164261036433</v>
      </c>
      <c r="Q23" s="10">
        <f>I217*M7</f>
        <v>3.9537261240826331</v>
      </c>
      <c r="R23" s="10">
        <f>I221*M7</f>
        <v>4.1243440995977352</v>
      </c>
      <c r="S23" s="10">
        <f>I225*M7</f>
        <v>4.0198538027801503</v>
      </c>
      <c r="T23" s="10">
        <f>I229*M7</f>
        <v>4.1647375713895132</v>
      </c>
    </row>
    <row r="24" spans="1:20" ht="18">
      <c r="A24" s="4">
        <v>0</v>
      </c>
      <c r="B24" s="1">
        <v>6255.8212659999999</v>
      </c>
      <c r="C24" s="1">
        <v>21161.528066999999</v>
      </c>
      <c r="D24" s="1">
        <v>15648</v>
      </c>
      <c r="E24" s="1">
        <v>3840.22</v>
      </c>
      <c r="F24" s="1" t="s">
        <v>13</v>
      </c>
      <c r="G24" s="1"/>
      <c r="H24" s="9" t="s">
        <v>34</v>
      </c>
      <c r="I24" s="7">
        <f>(C24-C25)/(D24-D25)</f>
        <v>1.3274698460242991</v>
      </c>
      <c r="J24" s="8">
        <f>C24-(I24*D24)</f>
        <v>389.27991641176777</v>
      </c>
      <c r="K24" s="1"/>
      <c r="L24" s="1"/>
      <c r="M24" s="10">
        <f>I233*M7</f>
        <v>4.0827698474096961</v>
      </c>
      <c r="N24" s="10">
        <f>I237*M7</f>
        <v>3.9375692140626222</v>
      </c>
      <c r="O24" s="10">
        <f>I241*M7</f>
        <v>3.8807718390956043</v>
      </c>
      <c r="P24" s="10">
        <f>I245*M7</f>
        <v>4.0625941170279916</v>
      </c>
      <c r="Q24" s="10">
        <f>I249*M7</f>
        <v>3.7851104068161301</v>
      </c>
      <c r="R24" s="10">
        <f>I253*M7</f>
        <v>3.8337482975558537</v>
      </c>
      <c r="S24" s="10">
        <f>I257*M7</f>
        <v>3.6959511428000278</v>
      </c>
      <c r="T24" s="10">
        <f>I261*M7</f>
        <v>3.104432222436087</v>
      </c>
    </row>
    <row r="25" spans="1:20" ht="18">
      <c r="A25" s="4">
        <v>0</v>
      </c>
      <c r="B25" s="1">
        <v>7395.7753970000003</v>
      </c>
      <c r="C25" s="1">
        <v>15643.899652</v>
      </c>
      <c r="D25" s="1">
        <v>11491.5</v>
      </c>
      <c r="E25" s="1">
        <v>4569.21</v>
      </c>
      <c r="F25" s="1" t="s">
        <v>10</v>
      </c>
      <c r="G25" s="1"/>
      <c r="H25" s="9" t="s">
        <v>35</v>
      </c>
      <c r="I25" s="7">
        <f>(B25-B24)/(E25-E24)</f>
        <v>1.5637445383338593</v>
      </c>
      <c r="J25" s="8">
        <f>B25-(I25*E25)</f>
        <v>250.69821499954742</v>
      </c>
      <c r="K25" s="1"/>
      <c r="L25" s="6" t="s">
        <v>39</v>
      </c>
      <c r="M25" s="8">
        <f>J8</f>
        <v>189.05251920295268</v>
      </c>
      <c r="N25" s="8">
        <f>J12</f>
        <v>386.64192160167295</v>
      </c>
      <c r="O25" s="8">
        <f>J16</f>
        <v>495.97946298261013</v>
      </c>
      <c r="P25" s="8">
        <f>J20</f>
        <v>451.52623358444907</v>
      </c>
      <c r="Q25" s="8">
        <f>J24</f>
        <v>389.27991641176777</v>
      </c>
      <c r="R25" s="8">
        <f>J28</f>
        <v>713.01217424773495</v>
      </c>
      <c r="S25" s="8">
        <f>J32</f>
        <v>222.76064553270044</v>
      </c>
      <c r="T25" s="8">
        <f>J36</f>
        <v>559.68286934500065</v>
      </c>
    </row>
    <row r="26" spans="1:20" ht="18">
      <c r="I26" s="1"/>
      <c r="J26" s="1"/>
      <c r="K26" s="1"/>
      <c r="L26" s="1"/>
      <c r="M26" s="8">
        <f>J40</f>
        <v>920.54889099049615</v>
      </c>
      <c r="N26" s="8">
        <f>J44</f>
        <v>-132.74899647897473</v>
      </c>
      <c r="O26" s="8">
        <f>J48</f>
        <v>673.49437938336268</v>
      </c>
      <c r="P26" s="8">
        <f>J52</f>
        <v>360.51158917849898</v>
      </c>
      <c r="Q26" s="8">
        <f>J56</f>
        <v>253.00069300838004</v>
      </c>
      <c r="R26" s="8">
        <f>J60</f>
        <v>822.02079804757159</v>
      </c>
      <c r="S26" s="8">
        <f>J64</f>
        <v>976.00438259519433</v>
      </c>
      <c r="T26" s="8">
        <f>J68</f>
        <v>1605.4741378756007</v>
      </c>
    </row>
    <row r="27" spans="1:20" ht="18">
      <c r="A27" s="1" t="s">
        <v>20</v>
      </c>
      <c r="B27" s="1"/>
      <c r="C27" s="1"/>
      <c r="D27" s="6" t="s">
        <v>8</v>
      </c>
      <c r="E27" s="6" t="s">
        <v>21</v>
      </c>
      <c r="F27" s="1"/>
      <c r="I27" s="1"/>
      <c r="J27" s="1"/>
      <c r="K27" s="1"/>
      <c r="L27" s="1"/>
      <c r="M27" s="8">
        <f>J72</f>
        <v>635.21197603955079</v>
      </c>
      <c r="N27" s="8">
        <f>J76</f>
        <v>546.25444023802265</v>
      </c>
      <c r="O27" s="8">
        <f>J80</f>
        <v>264.26862760237418</v>
      </c>
      <c r="P27" s="8">
        <f>J84</f>
        <v>387.12630785426518</v>
      </c>
      <c r="Q27" s="8">
        <f>J88</f>
        <v>481.65339156413756</v>
      </c>
      <c r="R27" s="8">
        <f>J92</f>
        <v>72.591614517801645</v>
      </c>
      <c r="S27" s="8">
        <f>J96</f>
        <v>942.28558118877481</v>
      </c>
      <c r="T27" s="8">
        <f>J100</f>
        <v>105.80692207698667</v>
      </c>
    </row>
    <row r="28" spans="1:20" ht="18">
      <c r="A28" s="4">
        <v>0</v>
      </c>
      <c r="B28" s="1">
        <v>6258.0945869999996</v>
      </c>
      <c r="C28" s="1">
        <v>21188.555586999999</v>
      </c>
      <c r="D28" s="1">
        <v>15650.9</v>
      </c>
      <c r="E28" s="1">
        <v>3886.72</v>
      </c>
      <c r="F28" s="1" t="s">
        <v>13</v>
      </c>
      <c r="G28" s="1"/>
      <c r="H28" s="9" t="s">
        <v>34</v>
      </c>
      <c r="I28" s="7">
        <f>(C28-C29)/(D28-D29)</f>
        <v>1.3082661963690436</v>
      </c>
      <c r="J28" s="8">
        <f>C28-(I28*D28)</f>
        <v>713.01217424773495</v>
      </c>
      <c r="K28" s="1"/>
      <c r="L28" s="1"/>
      <c r="M28" s="8">
        <f>J104</f>
        <v>452.91019697823867</v>
      </c>
      <c r="N28" s="8">
        <f>J108</f>
        <v>417.85177927586847</v>
      </c>
      <c r="O28" s="8">
        <f>J112</f>
        <v>772.9469907352468</v>
      </c>
      <c r="P28" s="8">
        <f>J116</f>
        <v>659.23906476207048</v>
      </c>
      <c r="Q28" s="8">
        <f>J120</f>
        <v>825.71609911109044</v>
      </c>
      <c r="R28" s="8">
        <f>J124</f>
        <v>889.65261541039945</v>
      </c>
      <c r="S28" s="8">
        <f>J128</f>
        <v>561.66084057618718</v>
      </c>
      <c r="T28" s="8">
        <f>J132</f>
        <v>1120.4481419084586</v>
      </c>
    </row>
    <row r="29" spans="1:20" ht="18">
      <c r="A29" s="4">
        <v>0</v>
      </c>
      <c r="B29" s="1">
        <v>7381.796883</v>
      </c>
      <c r="C29" s="1">
        <v>15733.478028</v>
      </c>
      <c r="D29" s="1">
        <v>11481.2</v>
      </c>
      <c r="E29" s="1">
        <v>4598.67</v>
      </c>
      <c r="F29" s="1" t="s">
        <v>10</v>
      </c>
      <c r="G29" s="1"/>
      <c r="H29" s="9" t="s">
        <v>35</v>
      </c>
      <c r="I29" s="7">
        <f>(B29-B28)/(E29-E28)</f>
        <v>1.578344400589929</v>
      </c>
      <c r="J29" s="8">
        <f>B29-(I29*E29)</f>
        <v>123.51183833911091</v>
      </c>
      <c r="K29" s="1"/>
      <c r="L29" s="1"/>
      <c r="M29" s="8">
        <f>J136</f>
        <v>-313.65564705938959</v>
      </c>
      <c r="N29" s="8">
        <f>J140</f>
        <v>-378.20304441351618</v>
      </c>
      <c r="O29" s="8">
        <f>J144</f>
        <v>-200.71794064523056</v>
      </c>
      <c r="P29" s="8">
        <f>J148</f>
        <v>73.891559393432544</v>
      </c>
      <c r="Q29" s="8">
        <f>J152</f>
        <v>490.0446589835301</v>
      </c>
      <c r="R29" s="8">
        <f>J156</f>
        <v>301.31286750440995</v>
      </c>
      <c r="S29" s="8">
        <f>J160</f>
        <v>268.74078509876563</v>
      </c>
      <c r="T29" s="8">
        <f>J164</f>
        <v>640.26757728028679</v>
      </c>
    </row>
    <row r="30" spans="1:20" ht="18">
      <c r="I30" s="1"/>
      <c r="J30" s="1"/>
      <c r="K30" s="1"/>
      <c r="L30" s="1"/>
      <c r="M30" s="8">
        <f>J168</f>
        <v>149.67443388648826</v>
      </c>
      <c r="N30" s="8">
        <f>J172</f>
        <v>82.796934392805269</v>
      </c>
      <c r="O30" s="8">
        <f>J176</f>
        <v>-252.851472433038</v>
      </c>
      <c r="P30" s="8">
        <f>J180</f>
        <v>-317.56154452975898</v>
      </c>
      <c r="Q30" s="8">
        <f>J184</f>
        <v>155.2006289232304</v>
      </c>
      <c r="R30" s="8">
        <f>J188</f>
        <v>-50.726322816146421</v>
      </c>
      <c r="S30" s="8">
        <f>J192</f>
        <v>84.04883162279657</v>
      </c>
      <c r="T30" s="8">
        <f>J196</f>
        <v>703.28746311883151</v>
      </c>
    </row>
    <row r="31" spans="1:20" ht="18">
      <c r="A31" s="1" t="s">
        <v>22</v>
      </c>
      <c r="B31" s="1"/>
      <c r="C31" s="1"/>
      <c r="D31" s="6" t="s">
        <v>8</v>
      </c>
      <c r="E31" s="6" t="s">
        <v>23</v>
      </c>
      <c r="F31" s="1"/>
      <c r="I31" s="1"/>
      <c r="J31" s="1"/>
      <c r="K31" s="1"/>
      <c r="L31" s="1"/>
      <c r="M31" s="8">
        <f>J200</f>
        <v>-130.69016452435972</v>
      </c>
      <c r="N31" s="8">
        <f>J204</f>
        <v>-179.47260570770231</v>
      </c>
      <c r="O31" s="8">
        <f>J208</f>
        <v>-66.158991109361523</v>
      </c>
      <c r="P31" s="8">
        <f>J212</f>
        <v>-753.75187551534327</v>
      </c>
      <c r="Q31" s="8">
        <f>J216</f>
        <v>-311.24804317253802</v>
      </c>
      <c r="R31" s="8">
        <f>J220</f>
        <v>-633.50791265375665</v>
      </c>
      <c r="S31" s="8">
        <f>J224</f>
        <v>-109.5286540582274</v>
      </c>
      <c r="T31" s="8">
        <f>J228</f>
        <v>-316.34933687288139</v>
      </c>
    </row>
    <row r="32" spans="1:20" ht="18">
      <c r="A32" s="4">
        <v>0</v>
      </c>
      <c r="B32" s="1">
        <v>6268.8047390000002</v>
      </c>
      <c r="C32" s="1">
        <v>21207.328307</v>
      </c>
      <c r="D32" s="1">
        <v>15683.3</v>
      </c>
      <c r="E32" s="1">
        <v>3852.58</v>
      </c>
      <c r="F32" s="1" t="s">
        <v>13</v>
      </c>
      <c r="G32" s="1"/>
      <c r="I32" s="7">
        <f>(C32-C33)/(D32-D33)</f>
        <v>1.3380199104440584</v>
      </c>
      <c r="J32" s="8">
        <f>C32-(I32*D32)</f>
        <v>222.76064553270044</v>
      </c>
      <c r="K32" s="1"/>
      <c r="L32" s="1"/>
      <c r="M32" s="8">
        <f>J232</f>
        <v>-158.86473651583219</v>
      </c>
      <c r="N32" s="8">
        <f>J236</f>
        <v>-30.77411317998849</v>
      </c>
      <c r="O32" s="8">
        <f>J240</f>
        <v>36.458596660573676</v>
      </c>
      <c r="P32" s="8">
        <f>J244</f>
        <v>1.562655821460794</v>
      </c>
      <c r="Q32" s="8">
        <f>J248</f>
        <v>220.37944693654208</v>
      </c>
      <c r="R32" s="8">
        <f>J252</f>
        <v>386.2219438925531</v>
      </c>
      <c r="S32" s="8">
        <f>J256</f>
        <v>682.13938562178373</v>
      </c>
      <c r="T32" s="8">
        <f>J260</f>
        <v>1825.2658206994529</v>
      </c>
    </row>
    <row r="33" spans="1:20" ht="18">
      <c r="A33" s="4">
        <v>0</v>
      </c>
      <c r="B33" s="1">
        <v>7378.1075149999997</v>
      </c>
      <c r="C33" s="1">
        <v>15813.770048</v>
      </c>
      <c r="D33" s="1">
        <v>11652.3</v>
      </c>
      <c r="E33" s="1">
        <v>4548.59</v>
      </c>
      <c r="F33" s="1" t="s">
        <v>10</v>
      </c>
      <c r="G33" s="1"/>
      <c r="H33" s="9" t="s">
        <v>34</v>
      </c>
      <c r="I33" s="7">
        <f>(B33-B32)/(E33-E32)</f>
        <v>1.5938029281188477</v>
      </c>
      <c r="J33" s="8">
        <f>B33-(I33*E33)</f>
        <v>128.55145418789016</v>
      </c>
      <c r="K33" s="1"/>
      <c r="L33" s="6" t="s">
        <v>40</v>
      </c>
      <c r="M33" s="8">
        <f>J9</f>
        <v>-243.54282905093805</v>
      </c>
      <c r="N33" s="8">
        <f>J13</f>
        <v>-82.952537875671624</v>
      </c>
      <c r="O33" s="8">
        <f>J17</f>
        <v>47.097228931814243</v>
      </c>
      <c r="P33" s="8">
        <f>J21</f>
        <v>8.8262380040059725</v>
      </c>
      <c r="Q33" s="8">
        <f>J25</f>
        <v>250.69821499954742</v>
      </c>
      <c r="R33" s="8">
        <f>J29</f>
        <v>123.51183833911091</v>
      </c>
      <c r="S33" s="8">
        <f>J33</f>
        <v>128.55145418789016</v>
      </c>
      <c r="T33" s="8">
        <f>J37</f>
        <v>-46.469109144092727</v>
      </c>
    </row>
    <row r="34" spans="1:20" ht="18">
      <c r="H34" s="9" t="s">
        <v>35</v>
      </c>
      <c r="M34" s="8">
        <f>J41</f>
        <v>-27.918008046871364</v>
      </c>
      <c r="N34" s="8">
        <f>J45</f>
        <v>-316.1594855756357</v>
      </c>
      <c r="O34" s="8">
        <f>J49</f>
        <v>-209.54974293711257</v>
      </c>
      <c r="P34" s="8">
        <f>J53</f>
        <v>-58.445985884251968</v>
      </c>
      <c r="Q34" s="8">
        <f>J57</f>
        <v>-99.955291510642382</v>
      </c>
      <c r="R34" s="8">
        <f>J61</f>
        <v>224.89322866415932</v>
      </c>
      <c r="S34" s="8">
        <f>J65</f>
        <v>218.80326949229766</v>
      </c>
      <c r="T34" s="8">
        <f>J69</f>
        <v>257.62153622561618</v>
      </c>
    </row>
    <row r="35" spans="1:20" ht="18">
      <c r="A35" s="1" t="s">
        <v>24</v>
      </c>
      <c r="B35" s="1"/>
      <c r="C35" s="1"/>
      <c r="D35" s="6" t="s">
        <v>8</v>
      </c>
      <c r="E35" s="6" t="s">
        <v>26</v>
      </c>
      <c r="F35" s="1"/>
      <c r="M35" s="8">
        <f>J73</f>
        <v>64.53162975424857</v>
      </c>
      <c r="N35" s="8">
        <f>J77</f>
        <v>129.77519047183887</v>
      </c>
      <c r="O35" s="8">
        <f>J81</f>
        <v>-27.635104012401825</v>
      </c>
      <c r="P35" s="8">
        <f>J85</f>
        <v>-639.26364041627494</v>
      </c>
      <c r="Q35" s="8">
        <f>J89</f>
        <v>85.414301303094362</v>
      </c>
      <c r="R35" s="8">
        <f>J93</f>
        <v>-233.63678432670349</v>
      </c>
      <c r="S35" s="8">
        <f>J97</f>
        <v>200.09134349273336</v>
      </c>
      <c r="T35" s="8">
        <f>J101</f>
        <v>-142.39083039808884</v>
      </c>
    </row>
    <row r="36" spans="1:20" ht="18">
      <c r="A36" s="4">
        <v>0</v>
      </c>
      <c r="B36" s="1">
        <v>6288.0533779999996</v>
      </c>
      <c r="C36" s="1">
        <v>21217.675961000001</v>
      </c>
      <c r="D36" s="1">
        <v>15620.7</v>
      </c>
      <c r="E36" s="1">
        <v>3813.39</v>
      </c>
      <c r="F36" s="1" t="s">
        <v>13</v>
      </c>
      <c r="G36" s="1"/>
      <c r="H36" s="9" t="s">
        <v>34</v>
      </c>
      <c r="I36" s="7">
        <f>(C36-C37)/(D36-D37)</f>
        <v>1.3224755031243798</v>
      </c>
      <c r="J36" s="8">
        <f>C36-(I36*D36)</f>
        <v>559.68286934500065</v>
      </c>
      <c r="M36" s="8">
        <f>J105</f>
        <v>-108.95840941719234</v>
      </c>
      <c r="N36" s="8">
        <f>J109</f>
        <v>50.653416122690032</v>
      </c>
      <c r="O36" s="8">
        <f>J113</f>
        <v>159.90630434702598</v>
      </c>
      <c r="P36" s="8">
        <f>J117</f>
        <v>-89.529852993786335</v>
      </c>
      <c r="Q36" s="8">
        <f>J121</f>
        <v>176.26117044451166</v>
      </c>
      <c r="R36" s="8">
        <f>J125</f>
        <v>236.535434267661</v>
      </c>
      <c r="S36" s="8">
        <f>J129</f>
        <v>78.296021007170566</v>
      </c>
      <c r="T36" s="8">
        <f>J133</f>
        <v>-589.13323048040547</v>
      </c>
    </row>
    <row r="37" spans="1:20" ht="18">
      <c r="A37" s="4">
        <v>0</v>
      </c>
      <c r="B37" s="1">
        <v>7384.8120289999997</v>
      </c>
      <c r="C37" s="1">
        <v>15884.396752000001</v>
      </c>
      <c r="D37" s="1">
        <v>11587.9</v>
      </c>
      <c r="E37" s="1">
        <v>4473.6400000000003</v>
      </c>
      <c r="F37" s="1" t="s">
        <v>10</v>
      </c>
      <c r="G37" s="1"/>
      <c r="H37" s="9" t="s">
        <v>35</v>
      </c>
      <c r="I37" s="7">
        <f>(B37-B36)/(E37-E36)</f>
        <v>1.6611263173040505</v>
      </c>
      <c r="J37" s="8">
        <f>B37-(I37*E37)</f>
        <v>-46.469109144092727</v>
      </c>
      <c r="M37" s="8">
        <f>J137</f>
        <v>-556.59256297651882</v>
      </c>
      <c r="N37" s="8">
        <f>J141</f>
        <v>-423.81914996422256</v>
      </c>
      <c r="O37" s="8">
        <f>J145</f>
        <v>-211.36974547379577</v>
      </c>
      <c r="P37" s="8">
        <f>J149</f>
        <v>70.852344732657912</v>
      </c>
      <c r="Q37" s="8">
        <f>J153</f>
        <v>-17.908211703817869</v>
      </c>
      <c r="R37" s="8">
        <f>J157</f>
        <v>-317.24308600185759</v>
      </c>
      <c r="S37" s="8">
        <f>J161</f>
        <v>-157.64128567549051</v>
      </c>
      <c r="T37" s="8">
        <f>J165</f>
        <v>-219.90341976334184</v>
      </c>
    </row>
    <row r="38" spans="1:20" ht="18">
      <c r="M38" s="8">
        <f>J169</f>
        <v>-348.42736195274028</v>
      </c>
      <c r="N38" s="8">
        <f>J173</f>
        <v>-334.51112569983979</v>
      </c>
      <c r="O38" s="8">
        <f>J177</f>
        <v>-337.09441492345468</v>
      </c>
      <c r="P38" s="8">
        <f>J181</f>
        <v>-260.72084966470356</v>
      </c>
      <c r="Q38" s="8">
        <f>J185</f>
        <v>-187.40873239109624</v>
      </c>
      <c r="R38" s="8">
        <f>J189</f>
        <v>-47.067510287396544</v>
      </c>
      <c r="S38" s="8">
        <f>J193</f>
        <v>-166.58314986446931</v>
      </c>
      <c r="T38" s="8">
        <f>J197</f>
        <v>-59.222325446619834</v>
      </c>
    </row>
    <row r="39" spans="1:20" ht="18">
      <c r="A39" s="1" t="s">
        <v>6</v>
      </c>
      <c r="B39" s="1"/>
      <c r="D39" s="6" t="s">
        <v>25</v>
      </c>
      <c r="E39" s="6" t="s">
        <v>9</v>
      </c>
      <c r="M39" s="8">
        <f>J201</f>
        <v>-457.806033971121</v>
      </c>
      <c r="N39" s="8">
        <f>J205</f>
        <v>-338.46084036666161</v>
      </c>
      <c r="O39" s="8">
        <f>J209</f>
        <v>-301.69968825272099</v>
      </c>
      <c r="P39" s="8">
        <f>J213</f>
        <v>-618.19825083222531</v>
      </c>
      <c r="Q39" s="8">
        <f>J217</f>
        <v>-97.895689923273494</v>
      </c>
      <c r="R39" s="8">
        <f>J221</f>
        <v>-402.90260499072519</v>
      </c>
      <c r="S39" s="8">
        <f>J225</f>
        <v>-264.92091730195534</v>
      </c>
      <c r="T39" s="8">
        <f>J229</f>
        <v>-319.4860274626044</v>
      </c>
    </row>
    <row r="40" spans="1:20" ht="18">
      <c r="A40" s="4">
        <v>0</v>
      </c>
      <c r="B40" s="1">
        <v>6331.1958320000003</v>
      </c>
      <c r="C40" s="1">
        <v>20971.818874000001</v>
      </c>
      <c r="D40" s="1">
        <v>15095.5</v>
      </c>
      <c r="E40" s="1">
        <v>3815.81</v>
      </c>
      <c r="H40" s="9" t="s">
        <v>34</v>
      </c>
      <c r="I40" s="7">
        <f>(C40-C41)/(D40-D41)</f>
        <v>1.3282945237328676</v>
      </c>
      <c r="J40" s="8">
        <f>C40-(I40*D40)</f>
        <v>920.54889099049615</v>
      </c>
      <c r="M40" s="8">
        <f>J233</f>
        <v>-503.40988580199883</v>
      </c>
      <c r="N40" s="8">
        <f>J237</f>
        <v>-283.67002143758509</v>
      </c>
      <c r="O40" s="8">
        <f>J241</f>
        <v>-343.74018640054783</v>
      </c>
      <c r="P40" s="8">
        <f>J245</f>
        <v>-311.18660296307644</v>
      </c>
      <c r="Q40" s="8">
        <f>J249</f>
        <v>-132.94546613192779</v>
      </c>
      <c r="R40" s="8">
        <f>J253</f>
        <v>-39.542401422239891</v>
      </c>
      <c r="S40" s="8">
        <f>J257</f>
        <v>-129.46325756512579</v>
      </c>
      <c r="T40" s="8">
        <f>J261</f>
        <v>1362.7350620873603</v>
      </c>
    </row>
    <row r="41" spans="1:20" ht="18">
      <c r="A41" s="4">
        <v>0</v>
      </c>
      <c r="B41" s="1">
        <v>7555.5695159999996</v>
      </c>
      <c r="C41" s="1">
        <v>15195.862966999999</v>
      </c>
      <c r="D41" s="1">
        <v>10747.1</v>
      </c>
      <c r="E41" s="1">
        <v>4550.5</v>
      </c>
      <c r="H41" s="9" t="s">
        <v>35</v>
      </c>
      <c r="I41" s="7">
        <f>(B41-B40)/(E41-E40)</f>
        <v>1.6665174209530538</v>
      </c>
      <c r="J41" s="8">
        <f>B41-(I41*E41)</f>
        <v>-27.918008046871364</v>
      </c>
    </row>
    <row r="42" spans="1:20" ht="18">
      <c r="A42" s="1"/>
      <c r="D42" s="1"/>
      <c r="E42" s="1"/>
    </row>
    <row r="43" spans="1:20" ht="18">
      <c r="A43" s="1" t="s">
        <v>7</v>
      </c>
      <c r="B43" s="1"/>
      <c r="C43" s="1"/>
      <c r="D43" s="6" t="s">
        <v>25</v>
      </c>
      <c r="E43" s="6" t="s">
        <v>12</v>
      </c>
    </row>
    <row r="44" spans="1:20" ht="18">
      <c r="A44" s="4">
        <v>0</v>
      </c>
      <c r="B44" s="1">
        <v>6299.5204469999999</v>
      </c>
      <c r="C44" s="1">
        <v>21031.563277000001</v>
      </c>
      <c r="D44" s="1">
        <v>14998.2</v>
      </c>
      <c r="E44" s="1">
        <v>3842.51</v>
      </c>
      <c r="H44" s="9" t="s">
        <v>34</v>
      </c>
      <c r="I44" s="7">
        <f>(C44-C45)/(D44-D45)</f>
        <v>1.4111234863836311</v>
      </c>
      <c r="J44" s="8">
        <f>C44-(I44*D44)</f>
        <v>-132.74899647897473</v>
      </c>
    </row>
    <row r="45" spans="1:20" ht="18">
      <c r="A45" s="4">
        <v>0</v>
      </c>
      <c r="B45" s="1">
        <v>7499.7230440000003</v>
      </c>
      <c r="C45" s="1">
        <v>15321.310976999999</v>
      </c>
      <c r="D45" s="1">
        <v>10951.6</v>
      </c>
      <c r="E45" s="1">
        <v>4539.6099999999997</v>
      </c>
      <c r="F45" s="11" t="s">
        <v>42</v>
      </c>
      <c r="H45" s="9" t="s">
        <v>35</v>
      </c>
      <c r="I45" s="7">
        <f>(B45-B44)/(E45-E44)</f>
        <v>1.721707928561184</v>
      </c>
      <c r="J45" s="8">
        <f>B45-(I45*E45)</f>
        <v>-316.1594855756357</v>
      </c>
      <c r="L45" t="s">
        <v>43</v>
      </c>
    </row>
    <row r="46" spans="1:20">
      <c r="L46" t="s">
        <v>44</v>
      </c>
      <c r="M46">
        <v>7.6</v>
      </c>
      <c r="N46">
        <v>7.6</v>
      </c>
      <c r="O46">
        <v>7.6</v>
      </c>
      <c r="P46">
        <v>7.6</v>
      </c>
      <c r="Q46">
        <v>7.6</v>
      </c>
      <c r="R46">
        <v>7.6</v>
      </c>
      <c r="S46">
        <v>7.6</v>
      </c>
    </row>
    <row r="47" spans="1:20" ht="18">
      <c r="A47" s="1" t="s">
        <v>14</v>
      </c>
      <c r="B47" s="1"/>
      <c r="C47" s="1"/>
      <c r="D47" s="6" t="s">
        <v>25</v>
      </c>
      <c r="E47" s="6" t="s">
        <v>15</v>
      </c>
      <c r="M47">
        <v>7.6</v>
      </c>
      <c r="N47">
        <v>7.6</v>
      </c>
      <c r="O47">
        <v>7.6</v>
      </c>
      <c r="P47">
        <v>7.6</v>
      </c>
      <c r="Q47">
        <v>7.6</v>
      </c>
      <c r="R47">
        <v>7.6</v>
      </c>
      <c r="S47">
        <v>7.6</v>
      </c>
    </row>
    <row r="48" spans="1:20" ht="18">
      <c r="A48" s="4">
        <v>0</v>
      </c>
      <c r="B48" s="1">
        <v>6276.4840169999998</v>
      </c>
      <c r="C48" s="1">
        <v>21083.036078000001</v>
      </c>
      <c r="D48" s="1">
        <v>15151.1</v>
      </c>
      <c r="E48" s="1">
        <v>3894.24</v>
      </c>
      <c r="H48" s="9" t="s">
        <v>34</v>
      </c>
      <c r="I48" s="7">
        <f>(C48-C49)/(D48-D49)</f>
        <v>1.3470666617352296</v>
      </c>
      <c r="J48" s="8">
        <f>C48-(I48*D48)</f>
        <v>673.49437938336268</v>
      </c>
      <c r="M48">
        <v>7.6</v>
      </c>
      <c r="N48">
        <v>7.6</v>
      </c>
      <c r="O48">
        <v>7.6</v>
      </c>
      <c r="P48">
        <v>7.6</v>
      </c>
      <c r="Q48">
        <v>7.6</v>
      </c>
      <c r="R48">
        <v>7.6</v>
      </c>
      <c r="S48">
        <v>7.6</v>
      </c>
    </row>
    <row r="49" spans="1:19" ht="18">
      <c r="A49" s="4">
        <v>0</v>
      </c>
      <c r="B49" s="1">
        <v>7454.6242549999997</v>
      </c>
      <c r="C49" s="1">
        <v>15437.749112</v>
      </c>
      <c r="D49" s="1">
        <v>10960.3</v>
      </c>
      <c r="E49" s="1">
        <v>4601.6000000000004</v>
      </c>
      <c r="H49" s="9" t="s">
        <v>35</v>
      </c>
      <c r="I49" s="7">
        <f>(B49-B48)/(E49-E48)</f>
        <v>1.6655454619995462</v>
      </c>
      <c r="J49" s="8">
        <f>B49-(I49*E49)</f>
        <v>-209.54974293711257</v>
      </c>
      <c r="M49">
        <v>7.6</v>
      </c>
      <c r="N49">
        <v>7.6</v>
      </c>
      <c r="O49">
        <v>7.6</v>
      </c>
      <c r="P49">
        <v>7.6</v>
      </c>
      <c r="Q49">
        <v>7.6</v>
      </c>
      <c r="R49">
        <v>7.6</v>
      </c>
      <c r="S49">
        <v>7.6</v>
      </c>
    </row>
    <row r="50" spans="1:19">
      <c r="M50" s="12">
        <v>7.6</v>
      </c>
      <c r="N50" s="12">
        <v>7.6</v>
      </c>
      <c r="O50" s="12">
        <v>7.6</v>
      </c>
      <c r="P50" s="12">
        <v>7.6</v>
      </c>
    </row>
    <row r="51" spans="1:19" ht="18">
      <c r="A51" s="1" t="s">
        <v>16</v>
      </c>
      <c r="B51" s="1"/>
      <c r="C51" s="1"/>
      <c r="D51" s="6" t="s">
        <v>25</v>
      </c>
      <c r="E51" s="6" t="s">
        <v>17</v>
      </c>
    </row>
    <row r="52" spans="1:19" ht="18">
      <c r="A52" s="4">
        <v>0</v>
      </c>
      <c r="B52" s="1">
        <v>6261.9444249999997</v>
      </c>
      <c r="C52" s="1">
        <v>21126.344877</v>
      </c>
      <c r="D52" s="1">
        <v>15279.7</v>
      </c>
      <c r="E52" s="1">
        <v>3799.33</v>
      </c>
      <c r="H52" s="9" t="s">
        <v>34</v>
      </c>
      <c r="I52" s="7">
        <f>(C52-C53)/(D52-D53)</f>
        <v>1.3590471859932787</v>
      </c>
      <c r="J52" s="8">
        <f>C52-(I52*D52)</f>
        <v>360.51158917849898</v>
      </c>
      <c r="L52" t="s">
        <v>45</v>
      </c>
      <c r="M52">
        <v>-42</v>
      </c>
      <c r="N52">
        <v>-42</v>
      </c>
      <c r="O52">
        <v>-42</v>
      </c>
      <c r="P52">
        <v>-42</v>
      </c>
      <c r="Q52">
        <v>-42</v>
      </c>
      <c r="R52">
        <v>-42</v>
      </c>
      <c r="S52">
        <v>-42</v>
      </c>
    </row>
    <row r="53" spans="1:19" ht="18">
      <c r="A53" s="4">
        <v>0</v>
      </c>
      <c r="B53" s="1">
        <v>7420.0275039999997</v>
      </c>
      <c r="C53" s="1">
        <v>15545.281703000001</v>
      </c>
      <c r="D53" s="1">
        <v>11173.1</v>
      </c>
      <c r="E53" s="1">
        <v>4495.4799999999996</v>
      </c>
      <c r="H53" s="9" t="s">
        <v>35</v>
      </c>
      <c r="I53" s="7">
        <f>(B53-B52)/(E53-E52)</f>
        <v>1.6635539452704167</v>
      </c>
      <c r="J53" s="8">
        <f>B53-(I53*E53)</f>
        <v>-58.445985884251968</v>
      </c>
      <c r="M53">
        <v>-42</v>
      </c>
      <c r="N53">
        <v>-42</v>
      </c>
      <c r="O53">
        <v>-42</v>
      </c>
      <c r="P53">
        <v>-42</v>
      </c>
      <c r="Q53">
        <v>-42</v>
      </c>
      <c r="R53">
        <v>-42</v>
      </c>
      <c r="S53">
        <v>-42</v>
      </c>
    </row>
    <row r="54" spans="1:19">
      <c r="M54">
        <v>-42</v>
      </c>
      <c r="N54">
        <v>-42</v>
      </c>
      <c r="O54">
        <v>-42</v>
      </c>
      <c r="P54">
        <v>-42</v>
      </c>
      <c r="Q54">
        <v>-42</v>
      </c>
      <c r="R54">
        <v>-42</v>
      </c>
      <c r="S54">
        <v>-42</v>
      </c>
    </row>
    <row r="55" spans="1:19" ht="18">
      <c r="A55" s="1" t="s">
        <v>18</v>
      </c>
      <c r="B55" s="1"/>
      <c r="C55" s="1"/>
      <c r="D55" s="6" t="s">
        <v>25</v>
      </c>
      <c r="E55" s="6" t="s">
        <v>19</v>
      </c>
      <c r="M55">
        <v>-42</v>
      </c>
      <c r="N55">
        <v>-42</v>
      </c>
      <c r="O55">
        <v>-42</v>
      </c>
      <c r="P55">
        <v>-42</v>
      </c>
      <c r="Q55">
        <v>-42</v>
      </c>
      <c r="R55">
        <v>-42</v>
      </c>
      <c r="S55">
        <v>-42</v>
      </c>
    </row>
    <row r="56" spans="1:19" ht="18">
      <c r="A56" s="4">
        <v>0</v>
      </c>
      <c r="B56" s="1">
        <v>6255.8212659999999</v>
      </c>
      <c r="C56" s="1">
        <v>21161.528066999999</v>
      </c>
      <c r="D56" s="1">
        <v>15336.1</v>
      </c>
      <c r="E56" s="1">
        <v>3859.84</v>
      </c>
      <c r="H56" s="9" t="s">
        <v>34</v>
      </c>
      <c r="I56" s="7">
        <f>(C56-C57)/(D56-D57)</f>
        <v>1.3633536149341501</v>
      </c>
      <c r="J56" s="8">
        <f>C56-(I56*D56)</f>
        <v>253.00069300838004</v>
      </c>
      <c r="M56">
        <v>-42</v>
      </c>
      <c r="N56">
        <v>-42</v>
      </c>
      <c r="O56">
        <v>-42</v>
      </c>
      <c r="P56">
        <v>-42</v>
      </c>
    </row>
    <row r="57" spans="1:19" ht="18">
      <c r="A57" s="4">
        <v>0</v>
      </c>
      <c r="B57" s="1">
        <v>7395.7753970000003</v>
      </c>
      <c r="C57" s="1">
        <v>15643.899652</v>
      </c>
      <c r="D57" s="1">
        <v>11289</v>
      </c>
      <c r="E57" s="1">
        <v>4552.13</v>
      </c>
      <c r="H57" s="9" t="s">
        <v>35</v>
      </c>
      <c r="I57" s="7">
        <f>(B57-B56)/(E57-E56)</f>
        <v>1.6466424923081375</v>
      </c>
      <c r="J57" s="8">
        <f>B57-(I57*E57)</f>
        <v>-99.955291510642382</v>
      </c>
    </row>
    <row r="58" spans="1:19">
      <c r="M58">
        <v>3.5</v>
      </c>
      <c r="N58">
        <v>3.5</v>
      </c>
      <c r="O58">
        <v>3.5</v>
      </c>
      <c r="P58">
        <v>3.5</v>
      </c>
      <c r="Q58">
        <v>3.5</v>
      </c>
      <c r="R58">
        <v>3.5</v>
      </c>
      <c r="S58">
        <v>3.5</v>
      </c>
    </row>
    <row r="59" spans="1:19" ht="18">
      <c r="A59" s="1" t="s">
        <v>20</v>
      </c>
      <c r="B59" s="1"/>
      <c r="C59" s="1"/>
      <c r="D59" s="6" t="s">
        <v>25</v>
      </c>
      <c r="E59" s="6" t="s">
        <v>21</v>
      </c>
      <c r="M59">
        <v>3.5</v>
      </c>
      <c r="N59">
        <v>3.5</v>
      </c>
      <c r="O59">
        <v>3.5</v>
      </c>
      <c r="P59">
        <v>3.5</v>
      </c>
      <c r="Q59">
        <v>3.5</v>
      </c>
      <c r="R59">
        <v>3.5</v>
      </c>
      <c r="S59">
        <v>3.5</v>
      </c>
    </row>
    <row r="60" spans="1:19" ht="18">
      <c r="A60" s="4">
        <v>0</v>
      </c>
      <c r="B60" s="1">
        <v>6258.0945869999996</v>
      </c>
      <c r="C60" s="1">
        <v>21188.555586999999</v>
      </c>
      <c r="D60" s="1">
        <v>15336.1</v>
      </c>
      <c r="E60" s="1">
        <v>3672.53</v>
      </c>
      <c r="H60" s="9" t="s">
        <v>34</v>
      </c>
      <c r="I60" s="7">
        <f>(C60-C61)/(D60-D61)</f>
        <v>1.3280126491710686</v>
      </c>
      <c r="J60" s="8">
        <f>C60-(I60*D60)</f>
        <v>822.02079804757159</v>
      </c>
      <c r="M60">
        <v>3.5</v>
      </c>
      <c r="N60">
        <v>3.5</v>
      </c>
      <c r="O60">
        <v>3.5</v>
      </c>
      <c r="P60">
        <v>3.5</v>
      </c>
      <c r="Q60">
        <v>3.5</v>
      </c>
      <c r="R60">
        <v>3.5</v>
      </c>
      <c r="S60">
        <v>3.5</v>
      </c>
    </row>
    <row r="61" spans="1:19" ht="18">
      <c r="A61" s="4">
        <v>0</v>
      </c>
      <c r="B61" s="1">
        <v>7381.796883</v>
      </c>
      <c r="C61" s="1">
        <v>15733.478028</v>
      </c>
      <c r="D61" s="1">
        <v>11228.4</v>
      </c>
      <c r="E61" s="1">
        <v>4356.55</v>
      </c>
      <c r="H61" s="9" t="s">
        <v>35</v>
      </c>
      <c r="I61" s="7">
        <f>(B61-B60)/(E61-E60)</f>
        <v>1.6427915791935914</v>
      </c>
      <c r="J61" s="8">
        <f>B61-(I61*E61)</f>
        <v>224.89322866415932</v>
      </c>
      <c r="M61">
        <v>3.5</v>
      </c>
      <c r="N61">
        <v>3.5</v>
      </c>
      <c r="O61">
        <v>3.5</v>
      </c>
      <c r="P61">
        <v>3.5</v>
      </c>
      <c r="Q61">
        <v>3.5</v>
      </c>
      <c r="R61">
        <v>3.5</v>
      </c>
      <c r="S61">
        <v>3.5</v>
      </c>
    </row>
    <row r="62" spans="1:19">
      <c r="M62">
        <v>3.5</v>
      </c>
      <c r="N62">
        <v>3.5</v>
      </c>
      <c r="O62">
        <v>3.5</v>
      </c>
      <c r="P62">
        <v>3.5</v>
      </c>
    </row>
    <row r="63" spans="1:19" ht="18">
      <c r="A63" s="1" t="s">
        <v>22</v>
      </c>
      <c r="B63" s="1"/>
      <c r="C63" s="1"/>
      <c r="D63" s="6" t="s">
        <v>25</v>
      </c>
      <c r="E63" s="6" t="s">
        <v>23</v>
      </c>
    </row>
    <row r="64" spans="1:19" ht="18">
      <c r="A64" s="4">
        <v>0</v>
      </c>
      <c r="B64" s="1">
        <v>6268.8047390000002</v>
      </c>
      <c r="C64" s="1">
        <v>21207.328307</v>
      </c>
      <c r="D64" s="1">
        <v>15319.9</v>
      </c>
      <c r="E64" s="1">
        <v>3919.32</v>
      </c>
      <c r="H64" s="9" t="s">
        <v>34</v>
      </c>
      <c r="I64" s="7">
        <f>(C64-C65)/(D64-D65)</f>
        <v>1.320591121639489</v>
      </c>
      <c r="J64" s="8">
        <f>C64-(I64*D64)</f>
        <v>976.00438259519433</v>
      </c>
      <c r="L64" t="s">
        <v>46</v>
      </c>
      <c r="M64">
        <f>200-154</f>
        <v>46</v>
      </c>
      <c r="N64">
        <f>200-156</f>
        <v>44</v>
      </c>
      <c r="O64">
        <f>200-165</f>
        <v>35</v>
      </c>
      <c r="P64">
        <f>200-209</f>
        <v>-9</v>
      </c>
      <c r="Q64">
        <v>0</v>
      </c>
      <c r="R64">
        <f>200-175</f>
        <v>25</v>
      </c>
      <c r="S64">
        <f>200-166</f>
        <v>34</v>
      </c>
    </row>
    <row r="65" spans="1:19" ht="18">
      <c r="A65" s="4">
        <v>0</v>
      </c>
      <c r="B65" s="1">
        <v>7378.1075149999997</v>
      </c>
      <c r="C65" s="1">
        <v>15813.770048</v>
      </c>
      <c r="D65" s="1">
        <v>11235.7</v>
      </c>
      <c r="E65" s="1">
        <v>4637.95</v>
      </c>
      <c r="H65" s="9" t="s">
        <v>35</v>
      </c>
      <c r="I65" s="7">
        <f>(B65-B64)/(E65-E64)</f>
        <v>1.5436354953174791</v>
      </c>
      <c r="J65" s="8">
        <f>B65-(I65*E65)</f>
        <v>218.80326949229766</v>
      </c>
      <c r="M65">
        <f>200-180</f>
        <v>20</v>
      </c>
      <c r="N65">
        <v>0</v>
      </c>
      <c r="O65">
        <v>0</v>
      </c>
      <c r="P65">
        <f>200-172</f>
        <v>28</v>
      </c>
      <c r="Q65">
        <f>200-174</f>
        <v>26</v>
      </c>
      <c r="R65">
        <v>0</v>
      </c>
      <c r="S65">
        <f>200-169</f>
        <v>31</v>
      </c>
    </row>
    <row r="66" spans="1:19">
      <c r="M66">
        <f>200-174</f>
        <v>26</v>
      </c>
      <c r="N66">
        <f>200-174</f>
        <v>26</v>
      </c>
      <c r="O66">
        <f>200-175</f>
        <v>25</v>
      </c>
      <c r="P66">
        <f>200-167</f>
        <v>33</v>
      </c>
      <c r="Q66">
        <f>200-167</f>
        <v>33</v>
      </c>
      <c r="R66">
        <f>200-177</f>
        <v>23</v>
      </c>
      <c r="S66">
        <f>200-178</f>
        <v>22</v>
      </c>
    </row>
    <row r="67" spans="1:19" ht="18">
      <c r="A67" s="1" t="s">
        <v>24</v>
      </c>
      <c r="B67" s="1"/>
      <c r="C67" s="1"/>
      <c r="D67" s="6" t="s">
        <v>25</v>
      </c>
      <c r="E67" s="6" t="s">
        <v>26</v>
      </c>
      <c r="M67">
        <f>200-178</f>
        <v>22</v>
      </c>
      <c r="N67">
        <f>200-176</f>
        <v>24</v>
      </c>
      <c r="O67">
        <f>200-175</f>
        <v>25</v>
      </c>
      <c r="P67">
        <f>200-170</f>
        <v>30</v>
      </c>
      <c r="Q67">
        <f>200-164</f>
        <v>36</v>
      </c>
      <c r="R67">
        <f>200-170</f>
        <v>30</v>
      </c>
      <c r="S67">
        <f>200-165</f>
        <v>35</v>
      </c>
    </row>
    <row r="68" spans="1:19" ht="18">
      <c r="A68" s="4">
        <v>0</v>
      </c>
      <c r="B68" s="1">
        <v>6288.0533779999996</v>
      </c>
      <c r="C68" s="1">
        <v>21217.675961000001</v>
      </c>
      <c r="D68" s="1">
        <v>15238.1</v>
      </c>
      <c r="E68" s="1">
        <v>3880.01</v>
      </c>
      <c r="H68" s="9" t="s">
        <v>34</v>
      </c>
      <c r="I68" s="7">
        <f>(C68-C69)/(D68-D69)</f>
        <v>1.2870503424393067</v>
      </c>
      <c r="J68" s="8">
        <f>C68-(I68*D68)</f>
        <v>1605.4741378756007</v>
      </c>
      <c r="M68">
        <f>200-179</f>
        <v>21</v>
      </c>
      <c r="N68">
        <f>200-175</f>
        <v>25</v>
      </c>
      <c r="O68">
        <v>0</v>
      </c>
      <c r="P68">
        <v>0</v>
      </c>
    </row>
    <row r="69" spans="1:19" ht="18">
      <c r="A69" s="4">
        <v>0</v>
      </c>
      <c r="B69" s="1">
        <v>7384.8120289999997</v>
      </c>
      <c r="C69" s="1">
        <v>15884.396752000001</v>
      </c>
      <c r="D69" s="1">
        <v>11094.3</v>
      </c>
      <c r="E69" s="1">
        <v>4585.67</v>
      </c>
      <c r="H69" s="9" t="s">
        <v>35</v>
      </c>
      <c r="I69" s="7">
        <f>(B69-B68)/(E69-E68)</f>
        <v>1.5542310050165806</v>
      </c>
      <c r="J69" s="8">
        <f>B69-(I69*E69)</f>
        <v>257.62153622561618</v>
      </c>
    </row>
    <row r="71" spans="1:19" ht="18">
      <c r="A71" s="1" t="s">
        <v>6</v>
      </c>
      <c r="B71" s="1"/>
      <c r="D71" s="6" t="s">
        <v>27</v>
      </c>
      <c r="E71" s="6" t="s">
        <v>9</v>
      </c>
    </row>
    <row r="72" spans="1:19" ht="18">
      <c r="A72" s="4">
        <v>0</v>
      </c>
      <c r="B72" s="1">
        <v>6331.1958320000003</v>
      </c>
      <c r="C72" s="1">
        <v>20971.818874000001</v>
      </c>
      <c r="D72" s="1">
        <v>15611</v>
      </c>
      <c r="E72" s="1">
        <v>3814.64</v>
      </c>
      <c r="H72" s="9" t="s">
        <v>34</v>
      </c>
      <c r="I72" s="7">
        <f>(C72-C73)/(D72-D73)</f>
        <v>1.3027100696919127</v>
      </c>
      <c r="J72" s="8">
        <f>C72-(I72*D72)</f>
        <v>635.21197603955079</v>
      </c>
    </row>
    <row r="73" spans="1:19" ht="18">
      <c r="A73" s="4">
        <v>0</v>
      </c>
      <c r="B73" s="1">
        <v>7555.5695159999996</v>
      </c>
      <c r="C73" s="1">
        <v>15195.862966999999</v>
      </c>
      <c r="D73" s="1">
        <v>11177.2</v>
      </c>
      <c r="E73" s="1">
        <v>4559.9399999999996</v>
      </c>
      <c r="H73" s="9" t="s">
        <v>35</v>
      </c>
      <c r="I73" s="7">
        <f>(B73-B72)/(E73-E72)</f>
        <v>1.6427930819804102</v>
      </c>
      <c r="J73" s="8">
        <f>B73-(I73*E73)</f>
        <v>64.53162975424857</v>
      </c>
    </row>
    <row r="74" spans="1:19" ht="18">
      <c r="A74" s="1"/>
      <c r="D74" s="1"/>
      <c r="E74" s="1"/>
    </row>
    <row r="75" spans="1:19" ht="18">
      <c r="A75" s="1" t="s">
        <v>7</v>
      </c>
      <c r="B75" s="1"/>
      <c r="C75" s="1"/>
      <c r="D75" s="6" t="s">
        <v>27</v>
      </c>
      <c r="E75" s="6" t="s">
        <v>12</v>
      </c>
    </row>
    <row r="76" spans="1:19" ht="18">
      <c r="A76" s="4">
        <v>0</v>
      </c>
      <c r="B76" s="1">
        <v>6299.5204469999999</v>
      </c>
      <c r="C76" s="1">
        <v>21031.563277000001</v>
      </c>
      <c r="D76" s="1">
        <v>15621.6</v>
      </c>
      <c r="E76" s="1">
        <v>3900.42</v>
      </c>
      <c r="H76" s="9" t="s">
        <v>34</v>
      </c>
      <c r="I76" s="7">
        <f>(C76-C77)/(D76-D77)</f>
        <v>1.3113451142496273</v>
      </c>
      <c r="J76" s="8">
        <f>C76-(I76*D76)</f>
        <v>546.25444023802265</v>
      </c>
    </row>
    <row r="77" spans="1:19" ht="18">
      <c r="A77" s="4">
        <v>0</v>
      </c>
      <c r="B77" s="1">
        <v>7499.7230440000003</v>
      </c>
      <c r="C77" s="1">
        <v>15321.310976999999</v>
      </c>
      <c r="D77" s="1">
        <v>11267.1</v>
      </c>
      <c r="E77" s="1">
        <v>4659.17</v>
      </c>
      <c r="H77" s="9" t="s">
        <v>35</v>
      </c>
      <c r="I77" s="7">
        <f>(B77-B76)/(E77-E76)</f>
        <v>1.5818156138385508</v>
      </c>
      <c r="J77" s="8">
        <f>B77-(I77*E77)</f>
        <v>129.77519047183887</v>
      </c>
    </row>
    <row r="79" spans="1:19" ht="18">
      <c r="A79" s="1" t="s">
        <v>14</v>
      </c>
      <c r="B79" s="1"/>
      <c r="C79" s="1"/>
      <c r="D79" s="6" t="s">
        <v>27</v>
      </c>
      <c r="E79" s="6" t="s">
        <v>15</v>
      </c>
    </row>
    <row r="80" spans="1:19" ht="18">
      <c r="A80" s="4">
        <v>0</v>
      </c>
      <c r="B80" s="1">
        <v>6276.4840169999998</v>
      </c>
      <c r="C80" s="1">
        <v>21083.036078000001</v>
      </c>
      <c r="D80" s="1">
        <v>15642.6</v>
      </c>
      <c r="E80" s="1">
        <v>3875.02</v>
      </c>
      <c r="H80" s="9" t="s">
        <v>34</v>
      </c>
      <c r="I80" s="7">
        <f>(C80-C81)/(D80-D81)</f>
        <v>1.3309019888252354</v>
      </c>
      <c r="J80" s="8">
        <f>C80-(I80*D80)</f>
        <v>264.26862760237418</v>
      </c>
    </row>
    <row r="81" spans="1:10" ht="18">
      <c r="A81" s="4">
        <v>0</v>
      </c>
      <c r="B81" s="1">
        <v>7454.6242549999997</v>
      </c>
      <c r="C81" s="1">
        <v>15437.749112</v>
      </c>
      <c r="D81" s="1">
        <v>11400.9</v>
      </c>
      <c r="E81" s="1">
        <v>4599.2</v>
      </c>
      <c r="H81" s="9" t="s">
        <v>35</v>
      </c>
      <c r="I81" s="7">
        <f>(B81-B80)/(E81-E80)</f>
        <v>1.6268610538816319</v>
      </c>
      <c r="J81" s="8">
        <f>B81-(I81*E81)</f>
        <v>-27.635104012401825</v>
      </c>
    </row>
    <row r="83" spans="1:10" ht="18">
      <c r="A83" s="1" t="s">
        <v>16</v>
      </c>
      <c r="B83" s="1"/>
      <c r="C83" s="1"/>
      <c r="D83" s="6" t="s">
        <v>27</v>
      </c>
      <c r="E83" s="6" t="s">
        <v>17</v>
      </c>
    </row>
    <row r="84" spans="1:10" ht="18">
      <c r="A84" s="4">
        <v>0</v>
      </c>
      <c r="B84" s="1">
        <v>6261.9444249999997</v>
      </c>
      <c r="C84" s="1">
        <v>21126.344877</v>
      </c>
      <c r="D84" s="1">
        <v>15658.1</v>
      </c>
      <c r="E84" s="1">
        <v>4021.9</v>
      </c>
      <c r="H84" s="9" t="s">
        <v>34</v>
      </c>
      <c r="I84" s="7">
        <f>(C84-C85)/(D84-D85)</f>
        <v>1.3245041588152926</v>
      </c>
      <c r="J84" s="8">
        <f>C84-(I84*D84)</f>
        <v>387.12630785426518</v>
      </c>
    </row>
    <row r="85" spans="1:10" ht="18">
      <c r="A85" s="4">
        <v>0</v>
      </c>
      <c r="B85" s="1">
        <v>7420.0275039999997</v>
      </c>
      <c r="C85" s="1">
        <v>15545.281703000001</v>
      </c>
      <c r="D85" s="1">
        <v>11444.4</v>
      </c>
      <c r="E85" s="1">
        <v>4696.8100000000004</v>
      </c>
      <c r="H85" s="9" t="s">
        <v>35</v>
      </c>
      <c r="I85" s="7">
        <f>(B85-B84)/(E85-E84)</f>
        <v>1.7159074232119831</v>
      </c>
      <c r="J85" s="8">
        <f>B85-(I85*E85)</f>
        <v>-639.26364041627494</v>
      </c>
    </row>
    <row r="87" spans="1:10" ht="18">
      <c r="A87" s="1" t="s">
        <v>18</v>
      </c>
      <c r="B87" s="1"/>
      <c r="C87" s="1"/>
      <c r="D87" s="6" t="s">
        <v>27</v>
      </c>
      <c r="E87" s="6" t="s">
        <v>19</v>
      </c>
    </row>
    <row r="88" spans="1:10" ht="18">
      <c r="A88" s="4">
        <v>0</v>
      </c>
      <c r="B88" s="1">
        <v>6255.8212659999999</v>
      </c>
      <c r="C88" s="1">
        <v>21161.528066999999</v>
      </c>
      <c r="D88" s="1">
        <v>15650</v>
      </c>
      <c r="E88" s="1">
        <v>3905.7</v>
      </c>
      <c r="H88" s="9" t="s">
        <v>34</v>
      </c>
      <c r="I88" s="7">
        <f>(C88-C89)/(D88-D89)</f>
        <v>1.3213977428393522</v>
      </c>
      <c r="J88" s="8">
        <f>C88-(I88*D88)</f>
        <v>481.65339156413756</v>
      </c>
    </row>
    <row r="89" spans="1:10" ht="18">
      <c r="A89" s="4">
        <v>0</v>
      </c>
      <c r="B89" s="1">
        <v>7395.7753970000003</v>
      </c>
      <c r="C89" s="1">
        <v>15643.899652</v>
      </c>
      <c r="D89" s="1">
        <v>11474.4</v>
      </c>
      <c r="E89" s="1">
        <v>4627.26</v>
      </c>
      <c r="H89" s="9" t="s">
        <v>35</v>
      </c>
      <c r="I89" s="7">
        <f>(B89-B88)/(E89-E88)</f>
        <v>1.5798466253672596</v>
      </c>
      <c r="J89" s="8">
        <f>B89-(I89*E89)</f>
        <v>85.414301303094362</v>
      </c>
    </row>
    <row r="91" spans="1:10" ht="18">
      <c r="A91" s="1" t="s">
        <v>20</v>
      </c>
      <c r="B91" s="1"/>
      <c r="C91" s="1"/>
      <c r="D91" s="6" t="s">
        <v>27</v>
      </c>
      <c r="E91" s="6" t="s">
        <v>21</v>
      </c>
    </row>
    <row r="92" spans="1:10" ht="18">
      <c r="A92" s="4">
        <v>0</v>
      </c>
      <c r="B92" s="1">
        <v>6258.0945869999996</v>
      </c>
      <c r="C92" s="1">
        <v>21188.555586999999</v>
      </c>
      <c r="D92" s="1">
        <v>15664.3</v>
      </c>
      <c r="E92" s="1">
        <v>3902.31</v>
      </c>
      <c r="H92" s="9" t="s">
        <v>34</v>
      </c>
      <c r="I92" s="7">
        <f>(C92-C93)/(D92-D93)</f>
        <v>1.3480311263498654</v>
      </c>
      <c r="J92" s="8">
        <f>C92-(I92*D92)</f>
        <v>72.591614517801645</v>
      </c>
    </row>
    <row r="93" spans="1:10" ht="18">
      <c r="A93" s="4">
        <v>0</v>
      </c>
      <c r="B93" s="1">
        <v>7381.796883</v>
      </c>
      <c r="C93" s="1">
        <v>15733.478028</v>
      </c>
      <c r="D93" s="1">
        <v>11617.6</v>
      </c>
      <c r="E93" s="1">
        <v>4577.79</v>
      </c>
      <c r="H93" s="9" t="s">
        <v>35</v>
      </c>
      <c r="I93" s="7">
        <f>(B93-B92)/(E93-E92)</f>
        <v>1.6635611653934985</v>
      </c>
      <c r="J93" s="8">
        <f>B93-(I93*E93)</f>
        <v>-233.63678432670349</v>
      </c>
    </row>
    <row r="95" spans="1:10" ht="18">
      <c r="A95" s="1" t="s">
        <v>22</v>
      </c>
      <c r="B95" s="1"/>
      <c r="C95" s="1"/>
      <c r="D95" s="6" t="s">
        <v>27</v>
      </c>
      <c r="E95" s="6" t="s">
        <v>23</v>
      </c>
    </row>
    <row r="96" spans="1:10" ht="18">
      <c r="A96" s="4">
        <v>0</v>
      </c>
      <c r="B96" s="1">
        <v>6268.8047390000002</v>
      </c>
      <c r="C96" s="1">
        <v>21207.328307</v>
      </c>
      <c r="D96" s="1">
        <v>15638.5</v>
      </c>
      <c r="E96" s="1">
        <v>3842.05</v>
      </c>
      <c r="H96" s="9" t="s">
        <v>34</v>
      </c>
      <c r="I96" s="7">
        <f>(C96-C97)/(D96-D97)</f>
        <v>1.2958431259910621</v>
      </c>
      <c r="J96" s="8">
        <f>C96-(I96*D96)</f>
        <v>942.28558118877481</v>
      </c>
    </row>
    <row r="97" spans="1:10" ht="18">
      <c r="A97" s="4">
        <v>0</v>
      </c>
      <c r="B97" s="1">
        <v>7378.1075149999997</v>
      </c>
      <c r="C97" s="1">
        <v>15813.770048</v>
      </c>
      <c r="D97" s="1">
        <v>11476.3</v>
      </c>
      <c r="E97" s="1">
        <v>4544.34</v>
      </c>
      <c r="H97" s="9" t="s">
        <v>35</v>
      </c>
      <c r="I97" s="7">
        <f>(B97-B96)/(E97-E96)</f>
        <v>1.5795508636033542</v>
      </c>
      <c r="J97" s="8">
        <f>B97-(I97*E97)</f>
        <v>200.09134349273336</v>
      </c>
    </row>
    <row r="99" spans="1:10" ht="18">
      <c r="A99" s="1" t="s">
        <v>24</v>
      </c>
      <c r="B99" s="1"/>
      <c r="C99" s="1"/>
      <c r="D99" s="6" t="s">
        <v>27</v>
      </c>
      <c r="E99" s="6" t="s">
        <v>26</v>
      </c>
    </row>
    <row r="100" spans="1:10" ht="18">
      <c r="A100" s="4">
        <v>0</v>
      </c>
      <c r="B100" s="1">
        <v>6288.0533779999996</v>
      </c>
      <c r="C100" s="1">
        <v>21217.675961000001</v>
      </c>
      <c r="D100" s="1">
        <v>15563.3</v>
      </c>
      <c r="E100" s="1">
        <v>4126.24</v>
      </c>
      <c r="H100" s="9" t="s">
        <v>34</v>
      </c>
      <c r="I100" s="7">
        <f>(C100-C101)/(D100-D101)</f>
        <v>1.3565162297792253</v>
      </c>
      <c r="J100" s="8">
        <f>C100-(I100*D100)</f>
        <v>105.80692207698667</v>
      </c>
    </row>
    <row r="101" spans="1:10" ht="18">
      <c r="A101" s="4">
        <v>0</v>
      </c>
      <c r="B101" s="1">
        <v>7384.8120289999997</v>
      </c>
      <c r="C101" s="1">
        <v>15884.396752000001</v>
      </c>
      <c r="D101" s="1">
        <v>11631.7</v>
      </c>
      <c r="E101" s="1">
        <v>4830</v>
      </c>
      <c r="H101" s="9" t="s">
        <v>35</v>
      </c>
      <c r="I101" s="7">
        <f>(B101-B100)/(E101-E100)</f>
        <v>1.5584270930430826</v>
      </c>
      <c r="J101" s="8">
        <f>B101-(I101*E101)</f>
        <v>-142.39083039808884</v>
      </c>
    </row>
    <row r="103" spans="1:10" ht="18">
      <c r="A103" s="1" t="s">
        <v>6</v>
      </c>
      <c r="B103" s="1"/>
      <c r="D103" s="6" t="s">
        <v>28</v>
      </c>
      <c r="E103" s="6" t="s">
        <v>9</v>
      </c>
    </row>
    <row r="104" spans="1:10" ht="18">
      <c r="A104" s="4">
        <v>0</v>
      </c>
      <c r="B104" s="1">
        <v>6331.1958320000003</v>
      </c>
      <c r="C104" s="1">
        <v>20971.818874000001</v>
      </c>
      <c r="D104" s="1">
        <v>15887</v>
      </c>
      <c r="E104" s="1">
        <v>4139.8500000000004</v>
      </c>
      <c r="H104" s="9" t="s">
        <v>34</v>
      </c>
      <c r="I104" s="7">
        <f>(C104-C105)/(D104-D105)</f>
        <v>1.2915533881174395</v>
      </c>
      <c r="J104" s="8">
        <f>C104-(I104*D104)</f>
        <v>452.91019697823867</v>
      </c>
    </row>
    <row r="105" spans="1:10" ht="18">
      <c r="A105" s="4">
        <v>0</v>
      </c>
      <c r="B105" s="1">
        <v>7555.5695159999996</v>
      </c>
      <c r="C105" s="1">
        <v>15195.862966999999</v>
      </c>
      <c r="D105" s="1">
        <v>11414.9</v>
      </c>
      <c r="E105" s="1">
        <v>4926.8999999999996</v>
      </c>
      <c r="H105" s="9" t="s">
        <v>35</v>
      </c>
      <c r="I105" s="7">
        <f>(B105-B104)/(E105-E104)</f>
        <v>1.555649176037101</v>
      </c>
      <c r="J105" s="8">
        <f>B105-(I105*E105)</f>
        <v>-108.95840941719234</v>
      </c>
    </row>
    <row r="106" spans="1:10" ht="18">
      <c r="A106" s="1"/>
      <c r="D106" s="1"/>
      <c r="E106" s="1"/>
    </row>
    <row r="107" spans="1:10" ht="18">
      <c r="A107" s="1" t="s">
        <v>7</v>
      </c>
      <c r="B107" s="1"/>
      <c r="C107" s="1"/>
      <c r="D107" s="6" t="s">
        <v>28</v>
      </c>
      <c r="E107" s="6" t="s">
        <v>12</v>
      </c>
    </row>
    <row r="108" spans="1:10" ht="18">
      <c r="A108" s="4">
        <v>0</v>
      </c>
      <c r="B108" s="1">
        <v>6299.5204469999999</v>
      </c>
      <c r="C108" s="1">
        <v>21031.563277000001</v>
      </c>
      <c r="D108" s="1">
        <v>15909.4</v>
      </c>
      <c r="E108" s="1">
        <v>4061.13</v>
      </c>
      <c r="H108" s="9" t="s">
        <v>34</v>
      </c>
      <c r="I108" s="7">
        <f>(C108-C109)/(D108-D109)</f>
        <v>1.2956938349481522</v>
      </c>
      <c r="J108" s="8">
        <f>C108-(I108*D108)</f>
        <v>417.85177927586847</v>
      </c>
    </row>
    <row r="109" spans="1:10" ht="18">
      <c r="A109" s="4">
        <v>0</v>
      </c>
      <c r="B109" s="1">
        <v>7499.7230440000003</v>
      </c>
      <c r="C109" s="1">
        <v>15321.310976999999</v>
      </c>
      <c r="D109" s="1">
        <v>11502.3</v>
      </c>
      <c r="E109" s="1">
        <v>4841.1400000000003</v>
      </c>
      <c r="H109" s="9" t="s">
        <v>35</v>
      </c>
      <c r="I109" s="7">
        <f>(B109-B108)/(E109-E108)</f>
        <v>1.5387015512621633</v>
      </c>
      <c r="J109" s="8">
        <f>B109-(I109*E109)</f>
        <v>50.653416122690032</v>
      </c>
    </row>
    <row r="111" spans="1:10" ht="18">
      <c r="A111" s="1" t="s">
        <v>14</v>
      </c>
      <c r="B111" s="1"/>
      <c r="C111" s="1"/>
      <c r="D111" s="6" t="s">
        <v>28</v>
      </c>
      <c r="E111" s="6" t="s">
        <v>15</v>
      </c>
    </row>
    <row r="112" spans="1:10" ht="18">
      <c r="A112" s="4">
        <v>0</v>
      </c>
      <c r="B112" s="1">
        <v>6276.4840169999998</v>
      </c>
      <c r="C112" s="1">
        <v>21083.036078000001</v>
      </c>
      <c r="D112" s="1">
        <v>15941.8</v>
      </c>
      <c r="E112" s="1">
        <v>3920.27</v>
      </c>
      <c r="H112" s="9" t="s">
        <v>34</v>
      </c>
      <c r="I112" s="7">
        <f>(C112-C113)/(D112-D113)</f>
        <v>1.2740147967773248</v>
      </c>
      <c r="J112" s="8">
        <f>C112-(I112*D112)</f>
        <v>772.9469907352468</v>
      </c>
    </row>
    <row r="113" spans="1:10" ht="18">
      <c r="A113" s="4">
        <v>0</v>
      </c>
      <c r="B113" s="1">
        <v>7454.6242549999997</v>
      </c>
      <c r="C113" s="1">
        <v>15437.749112</v>
      </c>
      <c r="D113" s="1">
        <v>11510.7</v>
      </c>
      <c r="E113" s="1">
        <v>4675.37</v>
      </c>
      <c r="H113" s="9" t="s">
        <v>35</v>
      </c>
      <c r="I113" s="7">
        <f>(B113-B112)/(E113-E112)</f>
        <v>1.5602439915243016</v>
      </c>
      <c r="J113" s="8">
        <f>B113-(I113*E113)</f>
        <v>159.90630434702598</v>
      </c>
    </row>
    <row r="115" spans="1:10" ht="18">
      <c r="A115" s="1" t="s">
        <v>16</v>
      </c>
      <c r="B115" s="1"/>
      <c r="C115" s="1"/>
      <c r="D115" s="6" t="s">
        <v>28</v>
      </c>
      <c r="E115" s="6" t="s">
        <v>17</v>
      </c>
    </row>
    <row r="116" spans="1:10" ht="18">
      <c r="A116" s="4">
        <v>0</v>
      </c>
      <c r="B116" s="1">
        <v>6261.9444249999997</v>
      </c>
      <c r="C116" s="1">
        <v>21126.344877</v>
      </c>
      <c r="D116" s="1">
        <v>15952.5</v>
      </c>
      <c r="E116" s="1">
        <v>3991.16</v>
      </c>
      <c r="H116" s="9" t="s">
        <v>34</v>
      </c>
      <c r="I116" s="7">
        <f>(C116-C117)/(D116-D117)</f>
        <v>1.283003028505747</v>
      </c>
      <c r="J116" s="8">
        <f>C116-(I116*D116)</f>
        <v>659.23906476207048</v>
      </c>
    </row>
    <row r="117" spans="1:10" ht="18">
      <c r="A117" s="4">
        <v>0</v>
      </c>
      <c r="B117" s="1">
        <v>7420.0275039999997</v>
      </c>
      <c r="C117" s="1">
        <v>15545.281703000001</v>
      </c>
      <c r="D117" s="1">
        <v>11602.5</v>
      </c>
      <c r="E117" s="1">
        <v>4718.88</v>
      </c>
      <c r="H117" s="9" t="s">
        <v>35</v>
      </c>
      <c r="I117" s="7">
        <f>(B117-B116)/(E117-E116)</f>
        <v>1.5913855315231127</v>
      </c>
      <c r="J117" s="8">
        <f>B117-(I117*E117)</f>
        <v>-89.529852993786335</v>
      </c>
    </row>
    <row r="119" spans="1:10" ht="18">
      <c r="A119" s="1" t="s">
        <v>18</v>
      </c>
      <c r="B119" s="1"/>
      <c r="C119" s="1"/>
      <c r="D119" s="6" t="s">
        <v>28</v>
      </c>
      <c r="E119" s="6" t="s">
        <v>19</v>
      </c>
    </row>
    <row r="120" spans="1:10" ht="18">
      <c r="A120" s="4">
        <v>0</v>
      </c>
      <c r="B120" s="1">
        <v>6255.8212659999999</v>
      </c>
      <c r="C120" s="1">
        <v>21161.528066999999</v>
      </c>
      <c r="D120" s="1">
        <v>15956.1</v>
      </c>
      <c r="E120" s="1">
        <v>3943.66</v>
      </c>
      <c r="H120" s="9" t="s">
        <v>34</v>
      </c>
      <c r="I120" s="7">
        <f>(C120-C121)/(D120-D121)</f>
        <v>1.2744851165315403</v>
      </c>
      <c r="J120" s="8">
        <f>C120-(I120*D120)</f>
        <v>825.71609911109044</v>
      </c>
    </row>
    <row r="121" spans="1:10" ht="18">
      <c r="A121" s="4">
        <v>0</v>
      </c>
      <c r="B121" s="1">
        <v>7395.7753970000003</v>
      </c>
      <c r="C121" s="1">
        <v>15643.899652</v>
      </c>
      <c r="D121" s="1">
        <v>11626.8</v>
      </c>
      <c r="E121" s="1">
        <v>4683.12</v>
      </c>
      <c r="H121" s="9" t="s">
        <v>35</v>
      </c>
      <c r="I121" s="7">
        <f>(B121-B120)/(E121-E120)</f>
        <v>1.5416035093176106</v>
      </c>
      <c r="J121" s="8">
        <f>B121-(I121*E121)</f>
        <v>176.26117044451166</v>
      </c>
    </row>
    <row r="123" spans="1:10" ht="18">
      <c r="A123" s="1" t="s">
        <v>20</v>
      </c>
      <c r="B123" s="1"/>
      <c r="C123" s="1"/>
      <c r="D123" s="6" t="s">
        <v>28</v>
      </c>
      <c r="E123" s="6" t="s">
        <v>21</v>
      </c>
    </row>
    <row r="124" spans="1:10" ht="18">
      <c r="A124" s="4">
        <v>0</v>
      </c>
      <c r="B124" s="1">
        <v>6258.0945869999996</v>
      </c>
      <c r="C124" s="1">
        <v>21188.555586999999</v>
      </c>
      <c r="D124" s="1">
        <v>15970.6</v>
      </c>
      <c r="E124" s="1">
        <v>4070.72</v>
      </c>
      <c r="H124" s="9" t="s">
        <v>34</v>
      </c>
      <c r="I124" s="7">
        <f>(C124-C125)/(D124-D125)</f>
        <v>1.2710169293319975</v>
      </c>
      <c r="J124" s="8">
        <f>C124-(I124*D124)</f>
        <v>889.65261541039945</v>
      </c>
    </row>
    <row r="125" spans="1:10" ht="18">
      <c r="A125" s="4">
        <v>0</v>
      </c>
      <c r="B125" s="1">
        <v>7381.796883</v>
      </c>
      <c r="C125" s="1">
        <v>15733.478028</v>
      </c>
      <c r="D125" s="1">
        <v>11678.7</v>
      </c>
      <c r="E125" s="1">
        <v>4830.37</v>
      </c>
      <c r="H125" s="9" t="s">
        <v>35</v>
      </c>
      <c r="I125" s="7">
        <f>(B125-B124)/(E125-E124)</f>
        <v>1.4792368801421711</v>
      </c>
      <c r="J125" s="8">
        <f>B125-(I125*E125)</f>
        <v>236.535434267661</v>
      </c>
    </row>
    <row r="127" spans="1:10" ht="18">
      <c r="A127" s="1" t="s">
        <v>22</v>
      </c>
      <c r="B127" s="1"/>
      <c r="C127" s="1"/>
      <c r="D127" s="6" t="s">
        <v>28</v>
      </c>
      <c r="E127" s="6" t="s">
        <v>23</v>
      </c>
    </row>
    <row r="128" spans="1:10" ht="18">
      <c r="A128" s="4">
        <v>0</v>
      </c>
      <c r="B128" s="1">
        <v>6268.8047390000002</v>
      </c>
      <c r="C128" s="1">
        <v>21207.328307</v>
      </c>
      <c r="D128" s="1">
        <v>15986.2</v>
      </c>
      <c r="E128" s="1">
        <v>4064.14</v>
      </c>
      <c r="H128" s="9" t="s">
        <v>34</v>
      </c>
      <c r="I128" s="7">
        <f>(C128-C129)/(D128-D129)</f>
        <v>1.2914681078945474</v>
      </c>
      <c r="J128" s="8">
        <f>C128-(I128*D128)</f>
        <v>561.66084057618718</v>
      </c>
    </row>
    <row r="129" spans="1:10" ht="18">
      <c r="A129" s="4">
        <v>0</v>
      </c>
      <c r="B129" s="1">
        <v>7378.1075149999997</v>
      </c>
      <c r="C129" s="1">
        <v>15813.770048</v>
      </c>
      <c r="D129" s="1">
        <v>11809.9</v>
      </c>
      <c r="E129" s="1">
        <v>4792.41</v>
      </c>
      <c r="H129" s="9" t="s">
        <v>35</v>
      </c>
      <c r="I129" s="7">
        <f>(B129-B128)/(E129-E128)</f>
        <v>1.5232026253999198</v>
      </c>
      <c r="J129" s="8">
        <f>B129-(I129*E129)</f>
        <v>78.296021007170566</v>
      </c>
    </row>
    <row r="131" spans="1:10" ht="18">
      <c r="A131" s="1" t="s">
        <v>24</v>
      </c>
      <c r="B131" s="1"/>
      <c r="C131" s="1"/>
      <c r="D131" s="6" t="s">
        <v>28</v>
      </c>
      <c r="E131" s="6" t="s">
        <v>26</v>
      </c>
    </row>
    <row r="132" spans="1:10" ht="18">
      <c r="A132" s="4">
        <v>0</v>
      </c>
      <c r="B132" s="1">
        <v>6288.0533779999996</v>
      </c>
      <c r="C132" s="1">
        <v>21217.675961000001</v>
      </c>
      <c r="D132" s="1">
        <v>15934.5</v>
      </c>
      <c r="E132" s="1">
        <v>4162.46</v>
      </c>
      <c r="H132" s="9" t="s">
        <v>34</v>
      </c>
      <c r="I132" s="7">
        <f>(C132-C133)/(D132-D133)</f>
        <v>1.2612399396963534</v>
      </c>
      <c r="J132" s="8">
        <f>C132-(I132*D132)</f>
        <v>1120.4481419084586</v>
      </c>
    </row>
    <row r="133" spans="1:10" ht="18">
      <c r="A133" s="4">
        <v>0</v>
      </c>
      <c r="B133" s="1">
        <v>7384.8120289999997</v>
      </c>
      <c r="C133" s="1">
        <v>15884.396752000001</v>
      </c>
      <c r="D133" s="1">
        <v>11705.9</v>
      </c>
      <c r="E133" s="1">
        <v>4826.28</v>
      </c>
      <c r="H133" s="9" t="s">
        <v>35</v>
      </c>
      <c r="I133" s="7">
        <f>(B133-B132)/(E133-E132)</f>
        <v>1.6521928399264869</v>
      </c>
      <c r="J133" s="8">
        <f>B133-(I133*E133)</f>
        <v>-589.13323048040547</v>
      </c>
    </row>
    <row r="135" spans="1:10" ht="18">
      <c r="A135" s="1" t="s">
        <v>6</v>
      </c>
      <c r="B135" s="1"/>
      <c r="D135" s="6" t="s">
        <v>29</v>
      </c>
      <c r="E135" s="6" t="s">
        <v>9</v>
      </c>
    </row>
    <row r="136" spans="1:10" ht="18">
      <c r="A136" s="4">
        <v>0</v>
      </c>
      <c r="B136" s="1">
        <v>6331.1958320000003</v>
      </c>
      <c r="C136" s="1">
        <v>20971.818874000001</v>
      </c>
      <c r="D136" s="1">
        <v>16018.4</v>
      </c>
      <c r="E136" s="1">
        <v>4051.36</v>
      </c>
      <c r="H136" s="9" t="s">
        <v>34</v>
      </c>
      <c r="I136" s="7">
        <f>(C136-C137)/(D136-D137)</f>
        <v>1.328814021441554</v>
      </c>
      <c r="J136" s="8">
        <f>C136-(I136*D136)</f>
        <v>-313.65564705938959</v>
      </c>
    </row>
    <row r="137" spans="1:10" ht="18">
      <c r="A137" s="4">
        <v>0</v>
      </c>
      <c r="B137" s="1">
        <v>7555.5695159999996</v>
      </c>
      <c r="C137" s="1">
        <v>15195.862966999999</v>
      </c>
      <c r="D137" s="1">
        <v>11671.7</v>
      </c>
      <c r="E137" s="1">
        <v>4771.53</v>
      </c>
      <c r="H137" s="9" t="s">
        <v>35</v>
      </c>
      <c r="I137" s="7">
        <f>(B137-B136)/(E137-E136)</f>
        <v>1.7001175889026201</v>
      </c>
      <c r="J137" s="8">
        <f>B137-(I137*E137)</f>
        <v>-556.59256297651882</v>
      </c>
    </row>
    <row r="138" spans="1:10" ht="18">
      <c r="A138" s="1"/>
      <c r="D138" s="1"/>
      <c r="E138" s="1"/>
    </row>
    <row r="139" spans="1:10" ht="18">
      <c r="A139" s="1" t="s">
        <v>7</v>
      </c>
      <c r="B139" s="1"/>
      <c r="C139" s="1"/>
      <c r="D139" s="6" t="s">
        <v>29</v>
      </c>
      <c r="E139" s="6" t="s">
        <v>12</v>
      </c>
    </row>
    <row r="140" spans="1:10" ht="18">
      <c r="A140" s="4">
        <v>0</v>
      </c>
      <c r="B140" s="1">
        <v>6299.5204469999999</v>
      </c>
      <c r="C140" s="1">
        <v>21031.563277000001</v>
      </c>
      <c r="D140" s="1">
        <v>16000</v>
      </c>
      <c r="E140" s="1">
        <v>4116.2299999999996</v>
      </c>
      <c r="H140" s="9" t="s">
        <v>34</v>
      </c>
      <c r="I140" s="7">
        <f>(C140-C141)/(D140-D141)</f>
        <v>1.3381103950883448</v>
      </c>
      <c r="J140" s="8">
        <f>C140-(I140*D140)</f>
        <v>-378.20304441351618</v>
      </c>
    </row>
    <row r="141" spans="1:10" ht="18">
      <c r="A141" s="4">
        <v>0</v>
      </c>
      <c r="B141" s="1">
        <v>7499.7230440000003</v>
      </c>
      <c r="C141" s="1">
        <v>15321.310976999999</v>
      </c>
      <c r="D141" s="1">
        <v>11732.6</v>
      </c>
      <c r="E141" s="1">
        <v>4851.03</v>
      </c>
      <c r="H141" s="9" t="s">
        <v>35</v>
      </c>
      <c r="I141" s="7">
        <f>(B141-B140)/(E141-E140)</f>
        <v>1.633373158682635</v>
      </c>
      <c r="J141" s="8">
        <f>B141-(I141*E141)</f>
        <v>-423.81914996422256</v>
      </c>
    </row>
    <row r="143" spans="1:10" ht="18">
      <c r="A143" s="1" t="s">
        <v>14</v>
      </c>
      <c r="B143" s="1"/>
      <c r="C143" s="1"/>
      <c r="D143" s="6" t="s">
        <v>29</v>
      </c>
      <c r="E143" s="6" t="s">
        <v>15</v>
      </c>
    </row>
    <row r="144" spans="1:10" ht="18">
      <c r="A144" s="4">
        <v>0</v>
      </c>
      <c r="B144" s="1">
        <v>6276.4840169999998</v>
      </c>
      <c r="C144" s="1">
        <v>21083.036078000001</v>
      </c>
      <c r="D144" s="1">
        <v>15991.6</v>
      </c>
      <c r="E144" s="1">
        <v>4033.61</v>
      </c>
      <c r="H144" s="9" t="s">
        <v>34</v>
      </c>
      <c r="I144" s="7">
        <f>(C144-C145)/(D144-D145)</f>
        <v>1.3309333661825729</v>
      </c>
      <c r="J144" s="8">
        <f>C144-(I144*D144)</f>
        <v>-200.71794064523056</v>
      </c>
    </row>
    <row r="145" spans="1:10" ht="18">
      <c r="A145" s="4">
        <v>0</v>
      </c>
      <c r="B145" s="1">
        <v>7454.6242549999997</v>
      </c>
      <c r="C145" s="1">
        <v>15437.749112</v>
      </c>
      <c r="D145" s="1">
        <v>11750</v>
      </c>
      <c r="E145" s="1">
        <v>4766.08</v>
      </c>
      <c r="H145" s="9" t="s">
        <v>35</v>
      </c>
      <c r="I145" s="7">
        <f>(B145-B144)/(E145-E144)</f>
        <v>1.6084484524963483</v>
      </c>
      <c r="J145" s="8">
        <f>B145-(I145*E145)</f>
        <v>-211.36974547379577</v>
      </c>
    </row>
    <row r="147" spans="1:10" ht="18">
      <c r="A147" s="1" t="s">
        <v>16</v>
      </c>
      <c r="B147" s="1"/>
      <c r="C147" s="1"/>
      <c r="D147" s="6" t="s">
        <v>29</v>
      </c>
      <c r="E147" s="6" t="s">
        <v>17</v>
      </c>
    </row>
    <row r="148" spans="1:10" ht="18">
      <c r="A148" s="4">
        <v>0</v>
      </c>
      <c r="B148" s="1">
        <v>6261.9444249999997</v>
      </c>
      <c r="C148" s="1">
        <v>21126.344877</v>
      </c>
      <c r="D148" s="1">
        <v>16015.3</v>
      </c>
      <c r="E148" s="1">
        <v>4012.16</v>
      </c>
      <c r="H148" s="9" t="s">
        <v>34</v>
      </c>
      <c r="I148" s="7">
        <f>(C148-C149)/(D148-D149)</f>
        <v>1.314521321336882</v>
      </c>
      <c r="J148" s="8">
        <f>C148-(I148*D148)</f>
        <v>73.891559393432544</v>
      </c>
    </row>
    <row r="149" spans="1:10" ht="18">
      <c r="A149" s="4">
        <v>0</v>
      </c>
      <c r="B149" s="1">
        <v>7420.0275039999997</v>
      </c>
      <c r="C149" s="1">
        <v>15545.281703000001</v>
      </c>
      <c r="D149" s="1">
        <v>11769.6</v>
      </c>
      <c r="E149" s="1">
        <v>4762.66</v>
      </c>
      <c r="H149" s="9" t="s">
        <v>35</v>
      </c>
      <c r="I149" s="7">
        <f>(B149-B148)/(E149-E148)</f>
        <v>1.5430820506329115</v>
      </c>
      <c r="J149" s="8">
        <f>B149-(I149*E149)</f>
        <v>70.852344732657912</v>
      </c>
    </row>
    <row r="151" spans="1:10" ht="18">
      <c r="A151" s="1" t="s">
        <v>18</v>
      </c>
      <c r="B151" s="1"/>
      <c r="C151" s="1"/>
      <c r="D151" s="6" t="s">
        <v>29</v>
      </c>
      <c r="E151" s="6" t="s">
        <v>19</v>
      </c>
    </row>
    <row r="152" spans="1:10" ht="18">
      <c r="A152" s="4">
        <v>0</v>
      </c>
      <c r="B152" s="1">
        <v>6255.8212659999999</v>
      </c>
      <c r="C152" s="1">
        <v>21161.528066999999</v>
      </c>
      <c r="D152" s="1">
        <v>15985.7</v>
      </c>
      <c r="E152" s="1">
        <v>3962.68</v>
      </c>
      <c r="H152" s="9" t="s">
        <v>34</v>
      </c>
      <c r="I152" s="7">
        <f>(C152-C153)/(D152-D153)</f>
        <v>1.2931234420773858</v>
      </c>
      <c r="J152" s="8">
        <f>C152-(I152*D152)</f>
        <v>490.0446589835301</v>
      </c>
    </row>
    <row r="153" spans="1:10" ht="18">
      <c r="A153" s="4">
        <v>0</v>
      </c>
      <c r="B153" s="1">
        <v>7395.7753970000003</v>
      </c>
      <c r="C153" s="1">
        <v>15643.899652</v>
      </c>
      <c r="D153" s="1">
        <v>11718.8</v>
      </c>
      <c r="E153" s="1">
        <v>4682.71</v>
      </c>
      <c r="H153" s="9" t="s">
        <v>35</v>
      </c>
      <c r="I153" s="7">
        <f>(B153-B152)/(E153-E152)</f>
        <v>1.5832036595697403</v>
      </c>
      <c r="J153" s="8">
        <f>B153-(I153*E153)</f>
        <v>-17.908211703817869</v>
      </c>
    </row>
    <row r="155" spans="1:10" ht="18">
      <c r="A155" s="1" t="s">
        <v>20</v>
      </c>
      <c r="B155" s="1"/>
      <c r="C155" s="1"/>
      <c r="D155" s="6" t="s">
        <v>29</v>
      </c>
      <c r="E155" s="6" t="s">
        <v>21</v>
      </c>
    </row>
    <row r="156" spans="1:10" ht="18">
      <c r="A156" s="4">
        <v>0</v>
      </c>
      <c r="B156" s="1">
        <v>6258.0945869999996</v>
      </c>
      <c r="C156" s="1">
        <v>21188.555586999999</v>
      </c>
      <c r="D156" s="1">
        <v>15972.1</v>
      </c>
      <c r="E156" s="1">
        <v>4140.8100000000004</v>
      </c>
      <c r="H156" s="9" t="s">
        <v>34</v>
      </c>
      <c r="I156" s="7">
        <f>(C156-C157)/(D156-D157)</f>
        <v>1.3077330294385578</v>
      </c>
      <c r="J156" s="8">
        <f>C156-(I156*D156)</f>
        <v>301.31286750440995</v>
      </c>
    </row>
    <row r="157" spans="1:10" ht="18">
      <c r="A157" s="4">
        <v>0</v>
      </c>
      <c r="B157" s="1">
        <v>7381.796883</v>
      </c>
      <c r="C157" s="1">
        <v>15733.478028</v>
      </c>
      <c r="D157" s="1">
        <v>11800.7</v>
      </c>
      <c r="E157" s="1">
        <v>4848.46</v>
      </c>
      <c r="H157" s="9" t="s">
        <v>35</v>
      </c>
      <c r="I157" s="7">
        <f>(B157-B156)/(E157-E156)</f>
        <v>1.5879351317741834</v>
      </c>
      <c r="J157" s="8">
        <f>B157-(I157*E157)</f>
        <v>-317.24308600185759</v>
      </c>
    </row>
    <row r="159" spans="1:10" ht="18">
      <c r="A159" s="1" t="s">
        <v>22</v>
      </c>
      <c r="B159" s="1"/>
      <c r="C159" s="1"/>
      <c r="D159" s="6" t="s">
        <v>29</v>
      </c>
      <c r="E159" s="6" t="s">
        <v>23</v>
      </c>
    </row>
    <row r="160" spans="1:10" ht="18">
      <c r="A160" s="4">
        <v>0</v>
      </c>
      <c r="B160" s="1">
        <v>6268.8047390000002</v>
      </c>
      <c r="C160" s="1">
        <v>21207.328307</v>
      </c>
      <c r="D160" s="1">
        <v>15989.4</v>
      </c>
      <c r="E160" s="1">
        <v>4122.8100000000004</v>
      </c>
      <c r="H160" s="9" t="s">
        <v>34</v>
      </c>
      <c r="I160" s="7">
        <f>(C160-C161)/(D160-D161)</f>
        <v>1.3095292832689929</v>
      </c>
      <c r="J160" s="8">
        <f>C160-(I160*D160)</f>
        <v>268.74078509876563</v>
      </c>
    </row>
    <row r="161" spans="1:10" ht="18">
      <c r="A161" s="4">
        <v>0</v>
      </c>
      <c r="B161" s="1">
        <v>7378.1075149999997</v>
      </c>
      <c r="C161" s="1">
        <v>15813.770048</v>
      </c>
      <c r="D161" s="1">
        <v>11870.7</v>
      </c>
      <c r="E161" s="1">
        <v>4834.47</v>
      </c>
      <c r="H161" s="9" t="s">
        <v>35</v>
      </c>
      <c r="I161" s="7">
        <f>(B161-B160)/(E161-E160)</f>
        <v>1.558753865609982</v>
      </c>
      <c r="J161" s="8">
        <f>B161-(I161*E161)</f>
        <v>-157.64128567549051</v>
      </c>
    </row>
    <row r="163" spans="1:10" ht="18">
      <c r="A163" s="1" t="s">
        <v>24</v>
      </c>
      <c r="B163" s="1"/>
      <c r="C163" s="1"/>
      <c r="D163" s="6" t="s">
        <v>29</v>
      </c>
      <c r="E163" s="6" t="s">
        <v>26</v>
      </c>
    </row>
    <row r="164" spans="1:10" ht="18">
      <c r="A164" s="4">
        <v>0</v>
      </c>
      <c r="B164" s="1">
        <v>6288.0533779999996</v>
      </c>
      <c r="C164" s="1">
        <v>21217.675961000001</v>
      </c>
      <c r="D164" s="1">
        <v>15912.8</v>
      </c>
      <c r="E164" s="1">
        <v>4262.7299999999996</v>
      </c>
      <c r="H164" s="9" t="s">
        <v>34</v>
      </c>
      <c r="I164" s="7">
        <f>(C164-C165)/(D164-D165)</f>
        <v>1.2931356130737339</v>
      </c>
      <c r="J164" s="8">
        <f>C164-(I164*D164)</f>
        <v>640.26757728028679</v>
      </c>
    </row>
    <row r="165" spans="1:10" ht="18">
      <c r="A165" s="4">
        <v>0</v>
      </c>
      <c r="B165" s="1">
        <v>7384.8120289999997</v>
      </c>
      <c r="C165" s="1">
        <v>15884.396752000001</v>
      </c>
      <c r="D165" s="1">
        <v>11788.5</v>
      </c>
      <c r="E165" s="1">
        <v>4981.1099999999997</v>
      </c>
      <c r="H165" s="9" t="s">
        <v>35</v>
      </c>
      <c r="I165" s="7">
        <f>(B165-B164)/(E165-E164)</f>
        <v>1.526711003925499</v>
      </c>
      <c r="J165" s="8">
        <f>B165-(I165*E165)</f>
        <v>-219.90341976334184</v>
      </c>
    </row>
    <row r="167" spans="1:10" ht="18">
      <c r="A167" s="1" t="s">
        <v>6</v>
      </c>
      <c r="B167" s="1"/>
      <c r="D167" s="6" t="s">
        <v>30</v>
      </c>
      <c r="E167" s="6" t="s">
        <v>9</v>
      </c>
    </row>
    <row r="168" spans="1:10" ht="18">
      <c r="A168" s="4">
        <v>0</v>
      </c>
      <c r="B168" s="1">
        <v>6331.1958320000003</v>
      </c>
      <c r="C168" s="1">
        <v>20971.818874000001</v>
      </c>
      <c r="D168" s="1">
        <v>15857.9</v>
      </c>
      <c r="E168" s="1">
        <v>4176.6000000000004</v>
      </c>
      <c r="H168" s="9" t="s">
        <v>34</v>
      </c>
      <c r="I168" s="7">
        <f>(C168-C169)/(D168-D169)</f>
        <v>1.3130455129691518</v>
      </c>
      <c r="J168" s="8">
        <f>C168-(I168*D168)</f>
        <v>149.67443388648826</v>
      </c>
    </row>
    <row r="169" spans="1:10" ht="18">
      <c r="A169" s="4">
        <v>0</v>
      </c>
      <c r="B169" s="1">
        <v>7555.5695159999996</v>
      </c>
      <c r="C169" s="1">
        <v>15195.862966999999</v>
      </c>
      <c r="D169" s="1">
        <v>11459</v>
      </c>
      <c r="E169" s="1">
        <v>4942.17</v>
      </c>
      <c r="H169" s="9" t="s">
        <v>35</v>
      </c>
      <c r="I169" s="7">
        <f>(B169-B168)/(E169-E168)</f>
        <v>1.599296842875243</v>
      </c>
      <c r="J169" s="8">
        <f>B169-(I169*E169)</f>
        <v>-348.42736195274028</v>
      </c>
    </row>
    <row r="170" spans="1:10" ht="18">
      <c r="A170" s="1"/>
      <c r="D170" s="1"/>
      <c r="E170" s="1"/>
    </row>
    <row r="171" spans="1:10" ht="18">
      <c r="A171" s="1" t="s">
        <v>7</v>
      </c>
      <c r="B171" s="1"/>
      <c r="C171" s="1"/>
      <c r="D171" s="6" t="s">
        <v>30</v>
      </c>
      <c r="E171" s="6" t="s">
        <v>12</v>
      </c>
    </row>
    <row r="172" spans="1:10" ht="18">
      <c r="A172" s="4">
        <v>0</v>
      </c>
      <c r="B172" s="1">
        <v>6299.5204469999999</v>
      </c>
      <c r="C172" s="1">
        <v>21031.563277000001</v>
      </c>
      <c r="D172" s="1">
        <v>15872.3</v>
      </c>
      <c r="E172" s="1">
        <v>4112.3500000000004</v>
      </c>
      <c r="H172" s="9" t="s">
        <v>34</v>
      </c>
      <c r="I172" s="7">
        <f>(C172-C173)/(D172-D173)</f>
        <v>1.3198318039986137</v>
      </c>
      <c r="J172" s="8">
        <f>C172-(I172*D172)</f>
        <v>82.796934392805269</v>
      </c>
    </row>
    <row r="173" spans="1:10" ht="18">
      <c r="A173" s="4">
        <v>0</v>
      </c>
      <c r="B173" s="1">
        <v>7499.7230440000003</v>
      </c>
      <c r="C173" s="1">
        <v>15321.310976999999</v>
      </c>
      <c r="D173" s="1">
        <v>11545.8</v>
      </c>
      <c r="E173" s="1">
        <v>4856.34</v>
      </c>
      <c r="H173" s="9" t="s">
        <v>35</v>
      </c>
      <c r="I173" s="7">
        <f>(B173-B172)/(E173-E172)</f>
        <v>1.613197216360436</v>
      </c>
      <c r="J173" s="8">
        <f>B173-(I173*E173)</f>
        <v>-334.51112569983979</v>
      </c>
    </row>
    <row r="175" spans="1:10" ht="18">
      <c r="A175" s="1" t="s">
        <v>14</v>
      </c>
      <c r="B175" s="1"/>
      <c r="C175" s="1"/>
      <c r="D175" s="6" t="s">
        <v>30</v>
      </c>
      <c r="E175" s="6" t="s">
        <v>15</v>
      </c>
    </row>
    <row r="176" spans="1:10" ht="18">
      <c r="A176" s="4">
        <v>0</v>
      </c>
      <c r="B176" s="1">
        <v>6276.4840169999998</v>
      </c>
      <c r="C176" s="1">
        <v>21083.036078000001</v>
      </c>
      <c r="D176" s="1">
        <v>15970.3</v>
      </c>
      <c r="E176" s="1">
        <v>4149.33</v>
      </c>
      <c r="H176" s="9" t="s">
        <v>34</v>
      </c>
      <c r="I176" s="7">
        <f>(C176-C177)/(D176-D177)</f>
        <v>1.3359728715448702</v>
      </c>
      <c r="J176" s="8">
        <f>C176-(I176*D176)</f>
        <v>-252.851472433038</v>
      </c>
    </row>
    <row r="177" spans="1:10" ht="18">
      <c r="A177" s="4">
        <v>0</v>
      </c>
      <c r="B177" s="1">
        <v>7454.6242549999997</v>
      </c>
      <c r="C177" s="1">
        <v>15437.749112</v>
      </c>
      <c r="D177" s="1">
        <v>11744.7</v>
      </c>
      <c r="E177" s="1">
        <v>4888.49</v>
      </c>
      <c r="H177" s="9" t="s">
        <v>35</v>
      </c>
      <c r="I177" s="7">
        <f>(B177-B176)/(E177-E176)</f>
        <v>1.5938906840196982</v>
      </c>
      <c r="J177" s="8">
        <f>B177-(I177*E177)</f>
        <v>-337.09441492345468</v>
      </c>
    </row>
    <row r="179" spans="1:10" ht="18">
      <c r="A179" s="1" t="s">
        <v>16</v>
      </c>
      <c r="B179" s="1"/>
      <c r="C179" s="1"/>
      <c r="D179" s="6" t="s">
        <v>30</v>
      </c>
      <c r="E179" s="6" t="s">
        <v>17</v>
      </c>
    </row>
    <row r="180" spans="1:10" ht="18">
      <c r="A180" s="4">
        <v>0</v>
      </c>
      <c r="B180" s="1">
        <v>6261.9444249999997</v>
      </c>
      <c r="C180" s="1">
        <v>21126.344877</v>
      </c>
      <c r="D180" s="1">
        <v>16008.4</v>
      </c>
      <c r="E180" s="1">
        <v>4058.35</v>
      </c>
      <c r="H180" s="9" t="s">
        <v>34</v>
      </c>
      <c r="I180" s="7">
        <f>(C180-C181)/(D180-D181)</f>
        <v>1.3395408923771119</v>
      </c>
      <c r="J180" s="8">
        <f>C180-(I180*D180)</f>
        <v>-317.56154452975898</v>
      </c>
    </row>
    <row r="181" spans="1:10" ht="18">
      <c r="A181" s="4">
        <v>0</v>
      </c>
      <c r="B181" s="1">
        <v>7420.0275039999997</v>
      </c>
      <c r="C181" s="1">
        <v>15545.281703000001</v>
      </c>
      <c r="D181" s="1">
        <v>11842</v>
      </c>
      <c r="E181" s="1">
        <v>4778.8999999999996</v>
      </c>
      <c r="H181" s="9" t="s">
        <v>35</v>
      </c>
      <c r="I181" s="7">
        <f>(B181-B180)/(E181-E180)</f>
        <v>1.6072209825827499</v>
      </c>
      <c r="J181" s="8">
        <f>B181-(I181*E181)</f>
        <v>-260.72084966470356</v>
      </c>
    </row>
    <row r="183" spans="1:10" ht="18">
      <c r="A183" s="1" t="s">
        <v>18</v>
      </c>
      <c r="B183" s="1"/>
      <c r="C183" s="1"/>
      <c r="D183" s="6" t="s">
        <v>30</v>
      </c>
      <c r="E183" s="6" t="s">
        <v>19</v>
      </c>
    </row>
    <row r="184" spans="1:10" ht="18">
      <c r="A184" s="4">
        <v>0</v>
      </c>
      <c r="B184" s="1">
        <v>6255.8212659999999</v>
      </c>
      <c r="C184" s="1">
        <v>21161.528066999999</v>
      </c>
      <c r="D184" s="1">
        <v>16008.6</v>
      </c>
      <c r="E184" s="1">
        <v>4330.59</v>
      </c>
      <c r="H184" s="9" t="s">
        <v>34</v>
      </c>
      <c r="I184" s="7">
        <f>(C184-C185)/(D184-D185)</f>
        <v>1.3121901626673642</v>
      </c>
      <c r="J184" s="8">
        <f>C184-(I184*D184)</f>
        <v>155.2006289232304</v>
      </c>
    </row>
    <row r="185" spans="1:10" ht="18">
      <c r="A185" s="4">
        <v>0</v>
      </c>
      <c r="B185" s="1">
        <v>7395.7753970000003</v>
      </c>
      <c r="C185" s="1">
        <v>15643.899652</v>
      </c>
      <c r="D185" s="1">
        <v>11803.7</v>
      </c>
      <c r="E185" s="1">
        <v>5096.7700000000004</v>
      </c>
      <c r="H185" s="9" t="s">
        <v>35</v>
      </c>
      <c r="I185" s="7">
        <f>(B185-B184)/(E185-E184)</f>
        <v>1.4878411482941345</v>
      </c>
      <c r="J185" s="8">
        <f>B185-(I185*E185)</f>
        <v>-187.40873239109624</v>
      </c>
    </row>
    <row r="187" spans="1:10" ht="18">
      <c r="A187" s="1" t="s">
        <v>20</v>
      </c>
      <c r="B187" s="1"/>
      <c r="C187" s="1"/>
      <c r="D187" s="6" t="s">
        <v>30</v>
      </c>
      <c r="E187" s="6" t="s">
        <v>21</v>
      </c>
    </row>
    <row r="188" spans="1:10" ht="18">
      <c r="A188" s="4">
        <v>0</v>
      </c>
      <c r="B188" s="1">
        <v>6258.0945869999996</v>
      </c>
      <c r="C188" s="1">
        <v>21188.555586999999</v>
      </c>
      <c r="D188" s="1">
        <v>15989</v>
      </c>
      <c r="E188" s="1">
        <v>4227.71</v>
      </c>
      <c r="H188" s="9" t="s">
        <v>34</v>
      </c>
      <c r="I188" s="7">
        <f>(C188-C189)/(D188-D189)</f>
        <v>1.3283683726196851</v>
      </c>
      <c r="J188" s="8">
        <f>C188-(I188*D188)</f>
        <v>-50.726322816146421</v>
      </c>
    </row>
    <row r="189" spans="1:10" ht="18">
      <c r="A189" s="4">
        <v>0</v>
      </c>
      <c r="B189" s="1">
        <v>7381.796883</v>
      </c>
      <c r="C189" s="1">
        <v>15733.478028</v>
      </c>
      <c r="D189" s="1">
        <v>11882.4</v>
      </c>
      <c r="E189" s="1">
        <v>4981.17</v>
      </c>
      <c r="H189" s="9" t="s">
        <v>35</v>
      </c>
      <c r="I189" s="7">
        <f>(B189-B188)/(E189-E188)</f>
        <v>1.4913894513311925</v>
      </c>
      <c r="J189" s="8">
        <f>B189-(I189*E189)</f>
        <v>-47.067510287396544</v>
      </c>
    </row>
    <row r="191" spans="1:10" ht="18">
      <c r="A191" s="1" t="s">
        <v>22</v>
      </c>
      <c r="B191" s="1"/>
      <c r="C191" s="1"/>
      <c r="D191" s="6" t="s">
        <v>30</v>
      </c>
      <c r="E191" s="6" t="s">
        <v>23</v>
      </c>
    </row>
    <row r="192" spans="1:10" ht="18">
      <c r="A192" s="4">
        <v>0</v>
      </c>
      <c r="B192" s="1">
        <v>6268.8047390000002</v>
      </c>
      <c r="C192" s="1">
        <v>21207.328307</v>
      </c>
      <c r="D192" s="1">
        <v>15944.8</v>
      </c>
      <c r="E192" s="1">
        <v>4251.9399999999996</v>
      </c>
      <c r="H192" s="9" t="s">
        <v>34</v>
      </c>
      <c r="I192" s="7">
        <f>(C192-C193)/(D192-D193)</f>
        <v>1.3247754424876577</v>
      </c>
      <c r="J192" s="8">
        <f>C192-(I192*D192)</f>
        <v>84.04883162279657</v>
      </c>
    </row>
    <row r="193" spans="1:10" ht="18">
      <c r="A193" s="4">
        <v>0</v>
      </c>
      <c r="B193" s="1">
        <v>7378.1075149999997</v>
      </c>
      <c r="C193" s="1">
        <v>15813.770048</v>
      </c>
      <c r="D193" s="1">
        <v>11873.5</v>
      </c>
      <c r="E193" s="1">
        <v>4984.87</v>
      </c>
      <c r="H193" s="9" t="s">
        <v>35</v>
      </c>
      <c r="I193" s="7">
        <f>(B193-B192)/(E193-E192)</f>
        <v>1.5135180385575691</v>
      </c>
      <c r="J193" s="8">
        <f>B193-(I193*E193)</f>
        <v>-166.58314986446931</v>
      </c>
    </row>
    <row r="195" spans="1:10" ht="18">
      <c r="A195" s="1" t="s">
        <v>24</v>
      </c>
      <c r="B195" s="1"/>
      <c r="C195" s="1"/>
      <c r="D195" s="6" t="s">
        <v>30</v>
      </c>
      <c r="E195" s="6" t="s">
        <v>26</v>
      </c>
    </row>
    <row r="196" spans="1:10" ht="18">
      <c r="A196" s="4">
        <v>0</v>
      </c>
      <c r="B196" s="1">
        <v>6288.0533779999996</v>
      </c>
      <c r="C196" s="1">
        <v>21217.675961000001</v>
      </c>
      <c r="D196" s="1">
        <v>15903.3</v>
      </c>
      <c r="E196" s="1">
        <v>3996.77</v>
      </c>
      <c r="H196" s="9" t="s">
        <v>34</v>
      </c>
      <c r="I196" s="7">
        <f>(C196-C197)/(D196-D197)</f>
        <v>1.2899453885596808</v>
      </c>
      <c r="J196" s="8">
        <f>C196-(I196*D196)</f>
        <v>703.28746311883151</v>
      </c>
    </row>
    <row r="197" spans="1:10" ht="18">
      <c r="A197" s="4">
        <v>0</v>
      </c>
      <c r="B197" s="1">
        <v>7384.8120289999997</v>
      </c>
      <c r="C197" s="1">
        <v>15884.396752000001</v>
      </c>
      <c r="D197" s="1">
        <v>11768.8</v>
      </c>
      <c r="E197" s="1">
        <v>4687.38</v>
      </c>
      <c r="H197" s="9" t="s">
        <v>35</v>
      </c>
      <c r="I197" s="7">
        <f>(B197-B196)/(E197-E196)</f>
        <v>1.588101317675678</v>
      </c>
      <c r="J197" s="8">
        <f>B197-(I197*E197)</f>
        <v>-59.222325446619834</v>
      </c>
    </row>
    <row r="199" spans="1:10" ht="18">
      <c r="A199" s="1" t="s">
        <v>6</v>
      </c>
      <c r="B199" s="1"/>
      <c r="D199" s="6" t="s">
        <v>31</v>
      </c>
      <c r="E199" s="6" t="s">
        <v>9</v>
      </c>
    </row>
    <row r="200" spans="1:10" ht="18">
      <c r="A200" s="4">
        <v>0</v>
      </c>
      <c r="B200" s="1">
        <v>6331.1958320000003</v>
      </c>
      <c r="C200" s="1">
        <v>20971.818874000001</v>
      </c>
      <c r="D200" s="1">
        <v>16022.1</v>
      </c>
      <c r="E200" s="1">
        <v>3798.74</v>
      </c>
      <c r="H200" s="9" t="s">
        <v>34</v>
      </c>
      <c r="I200" s="7">
        <f>(C200-C201)/(D200-D201)</f>
        <v>1.3170875876772932</v>
      </c>
      <c r="J200" s="8">
        <f>C200-(I200*D200)</f>
        <v>-130.69016452435972</v>
      </c>
    </row>
    <row r="201" spans="1:10" ht="18">
      <c r="A201" s="4">
        <v>0</v>
      </c>
      <c r="B201" s="1">
        <v>7555.5695159999996</v>
      </c>
      <c r="C201" s="1">
        <v>15195.862966999999</v>
      </c>
      <c r="D201" s="1">
        <v>11636.7</v>
      </c>
      <c r="E201" s="1">
        <v>4483.83</v>
      </c>
      <c r="H201" s="9" t="s">
        <v>35</v>
      </c>
      <c r="I201" s="7">
        <f>(B201-B200)/(E201-E200)</f>
        <v>1.787172027032943</v>
      </c>
      <c r="J201" s="8">
        <f>B201-(I201*E201)</f>
        <v>-457.806033971121</v>
      </c>
    </row>
    <row r="202" spans="1:10" ht="18">
      <c r="A202" s="1"/>
      <c r="D202" s="1"/>
      <c r="E202" s="1"/>
    </row>
    <row r="203" spans="1:10" ht="18">
      <c r="A203" s="1" t="s">
        <v>7</v>
      </c>
      <c r="B203" s="1"/>
      <c r="C203" s="1"/>
      <c r="D203" s="6" t="s">
        <v>31</v>
      </c>
      <c r="E203" s="6" t="s">
        <v>12</v>
      </c>
    </row>
    <row r="204" spans="1:10" ht="18">
      <c r="A204" s="4">
        <v>0</v>
      </c>
      <c r="B204" s="1">
        <v>6299.5204469999999</v>
      </c>
      <c r="C204" s="1">
        <v>21031.563277000001</v>
      </c>
      <c r="D204" s="1">
        <v>16069.9</v>
      </c>
      <c r="E204" s="1">
        <v>3974.65</v>
      </c>
      <c r="H204" s="9" t="s">
        <v>34</v>
      </c>
      <c r="I204" s="7">
        <f>(C204-C205)/(D204-D205)</f>
        <v>1.3199233276316407</v>
      </c>
      <c r="J204" s="8">
        <f>C204-(I204*D204)</f>
        <v>-179.47260570770231</v>
      </c>
    </row>
    <row r="205" spans="1:10" ht="18">
      <c r="A205" s="4">
        <v>0</v>
      </c>
      <c r="B205" s="1">
        <v>7499.7230440000003</v>
      </c>
      <c r="C205" s="1">
        <v>15321.310976999999</v>
      </c>
      <c r="D205" s="1">
        <v>11743.7</v>
      </c>
      <c r="E205" s="1">
        <v>4693.3</v>
      </c>
      <c r="H205" s="9" t="s">
        <v>35</v>
      </c>
      <c r="I205" s="7">
        <f>(B205-B204)/(E205-E204)</f>
        <v>1.6700794503583112</v>
      </c>
      <c r="J205" s="8">
        <f>B205-(I205*E205)</f>
        <v>-338.46084036666161</v>
      </c>
    </row>
    <row r="207" spans="1:10" ht="18">
      <c r="A207" s="1" t="s">
        <v>14</v>
      </c>
      <c r="B207" s="1"/>
      <c r="C207" s="1"/>
      <c r="D207" s="6" t="s">
        <v>31</v>
      </c>
      <c r="E207" s="6" t="s">
        <v>15</v>
      </c>
    </row>
    <row r="208" spans="1:10" ht="18">
      <c r="A208" s="4">
        <v>0</v>
      </c>
      <c r="B208" s="1">
        <v>6276.4840169999998</v>
      </c>
      <c r="C208" s="1">
        <v>21083.036078000001</v>
      </c>
      <c r="D208" s="1">
        <v>16094.3</v>
      </c>
      <c r="E208" s="1">
        <v>4028.63</v>
      </c>
      <c r="H208" s="9" t="s">
        <v>34</v>
      </c>
      <c r="I208" s="7">
        <f>(C208-C209)/(D208-D209)</f>
        <v>1.314079833798883</v>
      </c>
      <c r="J208" s="8">
        <f>C208-(I208*D208)</f>
        <v>-66.158991109361523</v>
      </c>
    </row>
    <row r="209" spans="1:10" ht="18">
      <c r="A209" s="4">
        <v>0</v>
      </c>
      <c r="B209" s="1">
        <v>7454.6242549999997</v>
      </c>
      <c r="C209" s="1">
        <v>15437.749112</v>
      </c>
      <c r="D209" s="1">
        <v>11798.3</v>
      </c>
      <c r="E209" s="1">
        <v>4750.1499999999996</v>
      </c>
      <c r="H209" s="9" t="s">
        <v>35</v>
      </c>
      <c r="I209" s="7">
        <f>(B209-B208)/(E209-E208)</f>
        <v>1.6328587398824714</v>
      </c>
      <c r="J209" s="8">
        <f>B209-(I209*E209)</f>
        <v>-301.69968825272099</v>
      </c>
    </row>
    <row r="211" spans="1:10" ht="18">
      <c r="A211" s="1" t="s">
        <v>16</v>
      </c>
      <c r="B211" s="1"/>
      <c r="C211" s="1"/>
      <c r="D211" s="6" t="s">
        <v>31</v>
      </c>
      <c r="E211" s="6" t="s">
        <v>17</v>
      </c>
    </row>
    <row r="212" spans="1:10" ht="18">
      <c r="A212" s="4">
        <v>0</v>
      </c>
      <c r="B212" s="1">
        <v>6261.9444249999997</v>
      </c>
      <c r="C212" s="1">
        <v>21126.344877</v>
      </c>
      <c r="D212" s="1">
        <v>16158</v>
      </c>
      <c r="E212" s="1">
        <v>3869.06</v>
      </c>
      <c r="H212" s="9" t="s">
        <v>34</v>
      </c>
      <c r="I212" s="7">
        <f>(C212-C213)/(D212-D213)</f>
        <v>1.354133974038578</v>
      </c>
      <c r="J212" s="8">
        <f>C212-(I212*D212)</f>
        <v>-753.75187551534327</v>
      </c>
    </row>
    <row r="213" spans="1:10" ht="18">
      <c r="A213" s="4">
        <v>0</v>
      </c>
      <c r="B213" s="1">
        <v>7420.0275039999997</v>
      </c>
      <c r="C213" s="1">
        <v>15545.281703000001</v>
      </c>
      <c r="D213" s="1">
        <v>12036.5</v>
      </c>
      <c r="E213" s="1">
        <v>4520.3100000000004</v>
      </c>
      <c r="H213" s="9" t="s">
        <v>35</v>
      </c>
      <c r="I213" s="7">
        <f>(B213-B212)/(E213-E212)</f>
        <v>1.7782465704414574</v>
      </c>
      <c r="J213" s="8">
        <f>B213-(I213*E213)</f>
        <v>-618.19825083222531</v>
      </c>
    </row>
    <row r="215" spans="1:10" ht="18">
      <c r="A215" s="1" t="s">
        <v>18</v>
      </c>
      <c r="B215" s="1"/>
      <c r="C215" s="1"/>
      <c r="D215" s="6" t="s">
        <v>31</v>
      </c>
      <c r="E215" s="6" t="s">
        <v>19</v>
      </c>
    </row>
    <row r="216" spans="1:10" ht="18">
      <c r="A216" s="4">
        <v>0</v>
      </c>
      <c r="B216" s="1">
        <v>6255.8212659999999</v>
      </c>
      <c r="C216" s="1">
        <v>21161.528066999999</v>
      </c>
      <c r="D216" s="1">
        <v>16183.5</v>
      </c>
      <c r="E216" s="1">
        <v>4017.55</v>
      </c>
      <c r="H216" s="9" t="s">
        <v>34</v>
      </c>
      <c r="I216" s="7">
        <f>(C216-C217)/(D216-D217)</f>
        <v>1.3268314091619573</v>
      </c>
      <c r="J216" s="8">
        <f>C216-(I216*D216)</f>
        <v>-311.24804317253802</v>
      </c>
    </row>
    <row r="217" spans="1:10" ht="18">
      <c r="A217" s="4">
        <v>0</v>
      </c>
      <c r="B217" s="1">
        <v>7395.7753970000003</v>
      </c>
      <c r="C217" s="1">
        <v>15643.899652</v>
      </c>
      <c r="D217" s="1">
        <v>12025</v>
      </c>
      <c r="E217" s="1">
        <v>4738.3599999999997</v>
      </c>
      <c r="H217" s="9" t="s">
        <v>35</v>
      </c>
      <c r="I217" s="7">
        <f>(B217-B216)/(E217-E216)</f>
        <v>1.5814904496330533</v>
      </c>
      <c r="J217" s="8">
        <f>B217-(I217*E217)</f>
        <v>-97.895689923273494</v>
      </c>
    </row>
    <row r="219" spans="1:10" ht="18">
      <c r="A219" s="1" t="s">
        <v>20</v>
      </c>
      <c r="B219" s="1"/>
      <c r="C219" s="1"/>
      <c r="D219" s="6" t="s">
        <v>31</v>
      </c>
      <c r="E219" s="6" t="s">
        <v>21</v>
      </c>
    </row>
    <row r="220" spans="1:10" ht="18">
      <c r="A220" s="4">
        <v>0</v>
      </c>
      <c r="B220" s="1">
        <v>6258.0945869999996</v>
      </c>
      <c r="C220" s="1">
        <v>21188.555586999999</v>
      </c>
      <c r="D220" s="1">
        <v>16180.5</v>
      </c>
      <c r="E220" s="1">
        <v>4037.61</v>
      </c>
      <c r="H220" s="9" t="s">
        <v>34</v>
      </c>
      <c r="I220" s="7">
        <f>(C220-C221)/(D220-D221)</f>
        <v>1.3486643490407437</v>
      </c>
      <c r="J220" s="8">
        <f>C220-(I220*D220)</f>
        <v>-633.50791265375665</v>
      </c>
    </row>
    <row r="221" spans="1:10" ht="18">
      <c r="A221" s="4">
        <v>0</v>
      </c>
      <c r="B221" s="1">
        <v>7381.796883</v>
      </c>
      <c r="C221" s="1">
        <v>15733.478028</v>
      </c>
      <c r="D221" s="1">
        <v>12135.7</v>
      </c>
      <c r="E221" s="1">
        <v>4718.75</v>
      </c>
      <c r="H221" s="9" t="s">
        <v>35</v>
      </c>
      <c r="I221" s="7">
        <f>(B221-B220)/(E221-E220)</f>
        <v>1.6497376398390942</v>
      </c>
      <c r="J221" s="8">
        <f>B221-(I221*E221)</f>
        <v>-402.90260499072519</v>
      </c>
    </row>
    <row r="223" spans="1:10" ht="18">
      <c r="A223" s="1" t="s">
        <v>22</v>
      </c>
      <c r="B223" s="1"/>
      <c r="C223" s="1"/>
      <c r="D223" s="6" t="s">
        <v>31</v>
      </c>
      <c r="E223" s="6" t="s">
        <v>23</v>
      </c>
    </row>
    <row r="224" spans="1:10" ht="18">
      <c r="A224" s="4">
        <v>0</v>
      </c>
      <c r="B224" s="1">
        <v>6268.8047390000002</v>
      </c>
      <c r="C224" s="1">
        <v>21207.328307</v>
      </c>
      <c r="D224" s="1">
        <v>16167.2</v>
      </c>
      <c r="E224" s="1">
        <v>4063.41</v>
      </c>
      <c r="H224" s="9" t="s">
        <v>34</v>
      </c>
      <c r="I224" s="7">
        <f>(C224-C225)/(D224-D225)</f>
        <v>1.3185249740869307</v>
      </c>
      <c r="J224" s="8">
        <f>C224-(I224*D224)</f>
        <v>-109.5286540582274</v>
      </c>
    </row>
    <row r="225" spans="1:10" ht="18">
      <c r="A225" s="4">
        <v>0</v>
      </c>
      <c r="B225" s="1">
        <v>7378.1075149999997</v>
      </c>
      <c r="C225" s="1">
        <v>15813.770048</v>
      </c>
      <c r="D225" s="1">
        <v>12076.6</v>
      </c>
      <c r="E225" s="1">
        <v>4753.3</v>
      </c>
      <c r="H225" s="9" t="s">
        <v>35</v>
      </c>
      <c r="I225" s="7">
        <f>(B225-B224)/(E225-E224)</f>
        <v>1.60794152111206</v>
      </c>
      <c r="J225" s="8">
        <f>B225-(I225*E225)</f>
        <v>-264.92091730195534</v>
      </c>
    </row>
    <row r="227" spans="1:10" ht="18">
      <c r="A227" s="1" t="s">
        <v>24</v>
      </c>
      <c r="B227" s="1"/>
      <c r="C227" s="1"/>
      <c r="D227" s="6" t="s">
        <v>31</v>
      </c>
      <c r="E227" s="6" t="s">
        <v>26</v>
      </c>
    </row>
    <row r="228" spans="1:10" ht="18">
      <c r="A228" s="4">
        <v>0</v>
      </c>
      <c r="B228" s="1">
        <v>6288.0533779999996</v>
      </c>
      <c r="C228" s="1">
        <v>21217.675961000001</v>
      </c>
      <c r="D228" s="1">
        <v>16141.8</v>
      </c>
      <c r="E228" s="1">
        <v>3966.36</v>
      </c>
      <c r="H228" s="9" t="s">
        <v>34</v>
      </c>
      <c r="I228" s="7">
        <f>(C228-C229)/(D228-D229)</f>
        <v>1.3340535316924311</v>
      </c>
      <c r="J228" s="8">
        <f>C228-(I228*D228)</f>
        <v>-316.34933687288139</v>
      </c>
    </row>
    <row r="229" spans="1:10" ht="18">
      <c r="A229" s="4">
        <v>0</v>
      </c>
      <c r="B229" s="1">
        <v>7384.8120289999997</v>
      </c>
      <c r="C229" s="1">
        <v>15884.396752000001</v>
      </c>
      <c r="D229" s="1">
        <v>12144</v>
      </c>
      <c r="E229" s="1">
        <v>4624.72</v>
      </c>
      <c r="H229" s="9" t="s">
        <v>35</v>
      </c>
      <c r="I229" s="7">
        <f>(B229-B228)/(E229-E228)</f>
        <v>1.6658950285558052</v>
      </c>
      <c r="J229" s="8">
        <f>B229-(I229*E229)</f>
        <v>-319.4860274626044</v>
      </c>
    </row>
    <row r="231" spans="1:10" ht="18">
      <c r="A231" s="1" t="s">
        <v>6</v>
      </c>
      <c r="B231" s="1"/>
      <c r="D231" s="6" t="s">
        <v>32</v>
      </c>
      <c r="E231" s="6" t="s">
        <v>9</v>
      </c>
    </row>
    <row r="232" spans="1:10" ht="18">
      <c r="A232" s="4">
        <v>0</v>
      </c>
      <c r="B232" s="1">
        <v>6331.1958320000003</v>
      </c>
      <c r="C232" s="1">
        <v>20971.818874000001</v>
      </c>
      <c r="D232" s="1">
        <v>15597.9</v>
      </c>
      <c r="E232" s="1">
        <v>4185.03</v>
      </c>
      <c r="H232" s="9" t="s">
        <v>34</v>
      </c>
      <c r="I232" s="7">
        <f>(C232-C233)/(D232-D233)</f>
        <v>1.3547133659348909</v>
      </c>
      <c r="J232" s="8">
        <f>C232-(I232*D232)</f>
        <v>-158.86473651583219</v>
      </c>
    </row>
    <row r="233" spans="1:10" ht="18">
      <c r="A233" s="4">
        <v>0</v>
      </c>
      <c r="B233" s="1">
        <v>7555.5695159999996</v>
      </c>
      <c r="C233" s="1">
        <v>15195.862966999999</v>
      </c>
      <c r="D233" s="1">
        <v>11334.3</v>
      </c>
      <c r="E233" s="1">
        <v>4934.75</v>
      </c>
      <c r="H233" s="9" t="s">
        <v>35</v>
      </c>
      <c r="I233" s="7">
        <f>(B233-B232)/(E233-E232)</f>
        <v>1.6331079389638783</v>
      </c>
      <c r="J233" s="8">
        <f>B233-(I233*E233)</f>
        <v>-503.40988580199883</v>
      </c>
    </row>
    <row r="234" spans="1:10" ht="18">
      <c r="A234" s="1"/>
      <c r="D234" s="1"/>
      <c r="E234" s="1"/>
    </row>
    <row r="235" spans="1:10" ht="18">
      <c r="A235" s="1" t="s">
        <v>7</v>
      </c>
      <c r="B235" s="1"/>
      <c r="C235" s="1"/>
      <c r="D235" s="6" t="s">
        <v>32</v>
      </c>
      <c r="E235" s="6" t="s">
        <v>12</v>
      </c>
    </row>
    <row r="236" spans="1:10" ht="18">
      <c r="A236" s="4">
        <v>0</v>
      </c>
      <c r="B236" s="1">
        <v>6299.5204469999999</v>
      </c>
      <c r="C236" s="1">
        <v>21031.563277000001</v>
      </c>
      <c r="D236" s="1">
        <v>15595.4</v>
      </c>
      <c r="E236" s="1">
        <v>4179.7299999999996</v>
      </c>
      <c r="H236" s="9" t="s">
        <v>34</v>
      </c>
      <c r="I236" s="7">
        <f>(C236-C237)/(D236-D237)</f>
        <v>1.3505480712376721</v>
      </c>
      <c r="J236" s="8">
        <f>C236-(I236*D236)</f>
        <v>-30.77411317998849</v>
      </c>
    </row>
    <row r="237" spans="1:10" ht="18">
      <c r="A237" s="4">
        <v>0</v>
      </c>
      <c r="B237" s="1">
        <v>7499.7230440000003</v>
      </c>
      <c r="C237" s="1">
        <v>15321.310976999999</v>
      </c>
      <c r="D237" s="1">
        <v>11367.3</v>
      </c>
      <c r="E237" s="1">
        <v>4941.75</v>
      </c>
      <c r="H237" s="9" t="s">
        <v>35</v>
      </c>
      <c r="I237" s="7">
        <f>(B237-B236)/(E237-E236)</f>
        <v>1.5750276856250489</v>
      </c>
      <c r="J237" s="8">
        <f>B237-(I237*E237)</f>
        <v>-283.67002143758509</v>
      </c>
    </row>
    <row r="239" spans="1:10" ht="18">
      <c r="A239" s="1" t="s">
        <v>14</v>
      </c>
      <c r="B239" s="1"/>
      <c r="C239" s="1"/>
      <c r="D239" s="6" t="s">
        <v>32</v>
      </c>
      <c r="E239" s="6" t="s">
        <v>15</v>
      </c>
    </row>
    <row r="240" spans="1:10" ht="18">
      <c r="A240" s="4">
        <v>0</v>
      </c>
      <c r="B240" s="1">
        <v>6276.4840169999998</v>
      </c>
      <c r="C240" s="1">
        <v>21083.036078000001</v>
      </c>
      <c r="D240" s="1">
        <v>15599.4</v>
      </c>
      <c r="E240" s="1">
        <v>4264.76</v>
      </c>
      <c r="H240" s="9" t="s">
        <v>34</v>
      </c>
      <c r="I240" s="7">
        <f>(C240-C241)/(D240-D241)</f>
        <v>1.3491914741169166</v>
      </c>
      <c r="J240" s="8">
        <f>C240-(I240*D240)</f>
        <v>36.458596660573676</v>
      </c>
    </row>
    <row r="241" spans="1:10" ht="18">
      <c r="A241" s="4">
        <v>0</v>
      </c>
      <c r="B241" s="1">
        <v>7454.6242549999997</v>
      </c>
      <c r="C241" s="1">
        <v>15437.749112</v>
      </c>
      <c r="D241" s="1">
        <v>11415.2</v>
      </c>
      <c r="E241" s="1">
        <v>5023.72</v>
      </c>
      <c r="H241" s="9" t="s">
        <v>35</v>
      </c>
      <c r="I241" s="7">
        <f>(B241-B240)/(E241-E240)</f>
        <v>1.5523087356382417</v>
      </c>
      <c r="J241" s="8">
        <f>B241-(I241*E241)</f>
        <v>-343.74018640054783</v>
      </c>
    </row>
    <row r="243" spans="1:10" ht="18">
      <c r="A243" s="1" t="s">
        <v>16</v>
      </c>
      <c r="B243" s="1"/>
      <c r="C243" s="1"/>
      <c r="D243" s="6" t="s">
        <v>32</v>
      </c>
      <c r="E243" s="6" t="s">
        <v>17</v>
      </c>
    </row>
    <row r="244" spans="1:10" ht="18">
      <c r="A244" s="4">
        <v>0</v>
      </c>
      <c r="B244" s="1">
        <v>6261.9444249999997</v>
      </c>
      <c r="C244" s="1">
        <v>21126.344877</v>
      </c>
      <c r="D244" s="1">
        <v>15609.3</v>
      </c>
      <c r="E244" s="1">
        <v>4044.91</v>
      </c>
      <c r="H244" s="9" t="s">
        <v>34</v>
      </c>
      <c r="I244" s="7">
        <f>(C244-C245)/(D244-D245)</f>
        <v>1.3533459041198863</v>
      </c>
      <c r="J244" s="8">
        <f>C244-(I244*D244)</f>
        <v>1.562655821460794</v>
      </c>
    </row>
    <row r="245" spans="1:10" ht="18">
      <c r="A245" s="4">
        <v>0</v>
      </c>
      <c r="B245" s="1">
        <v>7420.0275039999997</v>
      </c>
      <c r="C245" s="1">
        <v>15545.281703000001</v>
      </c>
      <c r="D245" s="1">
        <v>11485.4</v>
      </c>
      <c r="E245" s="1">
        <v>4757.5600000000004</v>
      </c>
      <c r="H245" s="9" t="s">
        <v>35</v>
      </c>
      <c r="I245" s="7">
        <f>(B245-B244)/(E245-E244)</f>
        <v>1.6250376468111964</v>
      </c>
      <c r="J245" s="8">
        <f>B245-(I245*E245)</f>
        <v>-311.18660296307644</v>
      </c>
    </row>
    <row r="247" spans="1:10" ht="18">
      <c r="A247" s="1" t="s">
        <v>18</v>
      </c>
      <c r="B247" s="1"/>
      <c r="C247" s="1"/>
      <c r="D247" s="6" t="s">
        <v>32</v>
      </c>
      <c r="E247" s="6" t="s">
        <v>19</v>
      </c>
    </row>
    <row r="248" spans="1:10" ht="18">
      <c r="A248" s="4">
        <v>0</v>
      </c>
      <c r="B248" s="1">
        <v>6255.8212659999999</v>
      </c>
      <c r="C248" s="1">
        <v>21161.528066999999</v>
      </c>
      <c r="D248" s="1">
        <v>15609</v>
      </c>
      <c r="E248" s="1">
        <v>4219.67</v>
      </c>
      <c r="H248" s="9" t="s">
        <v>34</v>
      </c>
      <c r="I248" s="7">
        <f>(C248-C249)/(D248-D249)</f>
        <v>1.3416073175772603</v>
      </c>
      <c r="J248" s="8">
        <f>C248-(I248*D248)</f>
        <v>220.37944693654208</v>
      </c>
    </row>
    <row r="249" spans="1:10" ht="18">
      <c r="A249" s="4">
        <v>0</v>
      </c>
      <c r="B249" s="1">
        <v>7395.7753970000003</v>
      </c>
      <c r="C249" s="1">
        <v>15643.899652</v>
      </c>
      <c r="D249" s="1">
        <v>11496.3</v>
      </c>
      <c r="E249" s="1">
        <v>4972.59</v>
      </c>
      <c r="H249" s="9" t="s">
        <v>35</v>
      </c>
      <c r="I249" s="7">
        <f>(B249-B248)/(E249-E248)</f>
        <v>1.514044162726452</v>
      </c>
      <c r="J249" s="8">
        <f>B249-(I249*E249)</f>
        <v>-132.94546613192779</v>
      </c>
    </row>
    <row r="251" spans="1:10" ht="18">
      <c r="A251" s="1" t="s">
        <v>20</v>
      </c>
      <c r="B251" s="1"/>
      <c r="C251" s="1"/>
      <c r="D251" s="6" t="s">
        <v>32</v>
      </c>
      <c r="E251" s="6" t="s">
        <v>21</v>
      </c>
    </row>
    <row r="252" spans="1:10" ht="18">
      <c r="A252" s="4">
        <v>0</v>
      </c>
      <c r="B252" s="1">
        <v>6258.0945869999996</v>
      </c>
      <c r="C252" s="1">
        <v>21188.555586999999</v>
      </c>
      <c r="D252" s="1">
        <v>15573.5</v>
      </c>
      <c r="E252" s="1">
        <v>4106.71</v>
      </c>
      <c r="H252" s="9" t="s">
        <v>34</v>
      </c>
      <c r="I252" s="7">
        <f>(C252-C253)/(D252-D253)</f>
        <v>1.3357519917235976</v>
      </c>
      <c r="J252" s="8">
        <f>C252-(I252*D252)</f>
        <v>386.2219438925531</v>
      </c>
    </row>
    <row r="253" spans="1:10" ht="18">
      <c r="A253" s="4">
        <v>0</v>
      </c>
      <c r="B253" s="1">
        <v>7381.796883</v>
      </c>
      <c r="C253" s="1">
        <v>15733.478028</v>
      </c>
      <c r="D253" s="1">
        <v>11489.6</v>
      </c>
      <c r="E253" s="1">
        <v>4839.4799999999996</v>
      </c>
      <c r="H253" s="9" t="s">
        <v>35</v>
      </c>
      <c r="I253" s="7">
        <f>(B253-B252)/(E253-E252)</f>
        <v>1.5334993190223414</v>
      </c>
      <c r="J253" s="8">
        <f>B253-(I253*E253)</f>
        <v>-39.542401422239891</v>
      </c>
    </row>
    <row r="255" spans="1:10" ht="18">
      <c r="A255" s="1" t="s">
        <v>22</v>
      </c>
      <c r="B255" s="1"/>
      <c r="C255" s="1"/>
      <c r="D255" s="6" t="s">
        <v>32</v>
      </c>
      <c r="E255" s="6" t="s">
        <v>23</v>
      </c>
    </row>
    <row r="256" spans="1:10" ht="18">
      <c r="A256" s="4">
        <v>0</v>
      </c>
      <c r="B256" s="1">
        <v>6268.8047390000002</v>
      </c>
      <c r="C256" s="1">
        <v>21207.328307</v>
      </c>
      <c r="D256" s="1">
        <v>15566.4</v>
      </c>
      <c r="E256" s="1">
        <v>4327.8900000000003</v>
      </c>
      <c r="H256" s="9" t="s">
        <v>34</v>
      </c>
      <c r="I256" s="7">
        <f>(C256-C257)/(D256-D257)</f>
        <v>1.3185572079207919</v>
      </c>
      <c r="J256" s="8">
        <f>C256-(I256*D256)</f>
        <v>682.13938562178373</v>
      </c>
    </row>
    <row r="257" spans="1:10" ht="18">
      <c r="A257" s="4">
        <v>0</v>
      </c>
      <c r="B257" s="1">
        <v>7378.1075149999997</v>
      </c>
      <c r="C257" s="1">
        <v>15813.770048</v>
      </c>
      <c r="D257" s="1">
        <v>11475.9</v>
      </c>
      <c r="E257" s="1">
        <v>5078.24</v>
      </c>
      <c r="H257" s="9" t="s">
        <v>35</v>
      </c>
      <c r="I257" s="7">
        <f>(B257-B256)/(E257-E256)</f>
        <v>1.4783804571200112</v>
      </c>
      <c r="J257" s="8">
        <f>B257-(I257*E257)</f>
        <v>-129.46325756512579</v>
      </c>
    </row>
    <row r="259" spans="1:10" ht="18">
      <c r="A259" s="1" t="s">
        <v>24</v>
      </c>
      <c r="B259" s="1"/>
      <c r="C259" s="1"/>
      <c r="D259" s="6" t="s">
        <v>32</v>
      </c>
      <c r="E259" s="6" t="s">
        <v>26</v>
      </c>
    </row>
    <row r="260" spans="1:10" ht="18">
      <c r="A260" s="4">
        <v>0</v>
      </c>
      <c r="B260" s="1">
        <v>6288.0533779999996</v>
      </c>
      <c r="C260" s="1">
        <v>21217.675961000001</v>
      </c>
      <c r="D260" s="1">
        <v>16141.8</v>
      </c>
      <c r="E260" s="1">
        <v>3966.36</v>
      </c>
      <c r="H260" s="9" t="s">
        <v>34</v>
      </c>
      <c r="I260" s="7">
        <f>(C260-C261)/(D260-D261)</f>
        <v>1.2013784175433067</v>
      </c>
      <c r="J260" s="8">
        <f>C260-(I260*D260)</f>
        <v>1825.2658206994529</v>
      </c>
    </row>
    <row r="261" spans="1:10" ht="18">
      <c r="A261" s="4">
        <v>0</v>
      </c>
      <c r="B261" s="1">
        <v>7384.8120289999997</v>
      </c>
      <c r="C261" s="1">
        <v>15884.396752000001</v>
      </c>
      <c r="D261" s="1">
        <v>11702.5</v>
      </c>
      <c r="E261" s="1">
        <v>4849.58</v>
      </c>
      <c r="H261" s="9" t="s">
        <v>35</v>
      </c>
      <c r="I261" s="7">
        <f>(B261-B260)/(E261-E260)</f>
        <v>1.2417728889744348</v>
      </c>
      <c r="J261" s="8">
        <f>B261-(I261*E261)</f>
        <v>1362.7350620873603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Ann-Cecilie Larsen</dc:creator>
  <cp:lastModifiedBy>Ann-Cecilie Larsen</cp:lastModifiedBy>
  <dcterms:created xsi:type="dcterms:W3CDTF">2017-05-24T10:12:46Z</dcterms:created>
  <dcterms:modified xsi:type="dcterms:W3CDTF">2017-05-25T17:17:31Z</dcterms:modified>
</cp:coreProperties>
</file>