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<sst xmlns="http://schemas.openxmlformats.org/spreadsheetml/2006/main" count="142" uniqueCount="84">
  <si>
    <t>XP</t>
  </si>
  <si>
    <t>Junior 2 ans</t>
  </si>
  <si>
    <t>3-4 ans</t>
  </si>
  <si>
    <t>5+</t>
  </si>
  <si>
    <t>all inclusive</t>
  </si>
  <si>
    <t>CJM</t>
  </si>
  <si>
    <t>TJM</t>
  </si>
  <si>
    <t>Mensuel</t>
  </si>
  <si>
    <t>Annuel</t>
  </si>
  <si>
    <t>Etude de la faisabilité avec vente du bracelet et licence pour un an.</t>
  </si>
  <si>
    <t xml:space="preserve">Formules possibles : </t>
  </si>
  <si>
    <t>45 euros par mois ? plus prix du bracelet au départ</t>
  </si>
  <si>
    <t>HDS</t>
  </si>
  <si>
    <t>500 par an avec bracelet offert et renouvellement tous les ans ?</t>
  </si>
  <si>
    <t>Apple store /an</t>
  </si>
  <si>
    <t>Google play</t>
  </si>
  <si>
    <t>Windows store</t>
  </si>
  <si>
    <t>Abonnements</t>
  </si>
  <si>
    <t>Locaux par mois</t>
  </si>
  <si>
    <t>connexion internet (3600 euros d'abo et 8000 FAS)</t>
  </si>
  <si>
    <t>1 200 000 patients qui consultent. 0,8% de patients qui utiliseraient notre application donc on aurait 9 600 patients qui utiliseraient l'appli au bout de la deuxième année.</t>
  </si>
  <si>
    <t>Total</t>
  </si>
  <si>
    <t>developpement</t>
  </si>
  <si>
    <t>1er mois</t>
  </si>
  <si>
    <t>2e mois</t>
  </si>
  <si>
    <t>3e mois</t>
  </si>
  <si>
    <t>4e mois</t>
  </si>
  <si>
    <t>5e mois</t>
  </si>
  <si>
    <t>6e mois</t>
  </si>
  <si>
    <t>7e mois</t>
  </si>
  <si>
    <t>8e mois</t>
  </si>
  <si>
    <t>9e mois</t>
  </si>
  <si>
    <t>10e mois</t>
  </si>
  <si>
    <t>11e mois</t>
  </si>
  <si>
    <t>12e mois</t>
  </si>
  <si>
    <t>1. SOLDE EN DEBUT DE MOIS</t>
  </si>
  <si>
    <t>2. ENCAISSEMENTS</t>
  </si>
  <si>
    <t>Nombre de licences vendues</t>
  </si>
  <si>
    <t>D'exploitation</t>
  </si>
  <si>
    <t>Ventes TTC</t>
  </si>
  <si>
    <t>Autres encaissements</t>
  </si>
  <si>
    <t>Total encaissements d'exploitation</t>
  </si>
  <si>
    <t>Hors exploitation</t>
  </si>
  <si>
    <t>Apports en capital</t>
  </si>
  <si>
    <t>Apports en comptes courants d'associés</t>
  </si>
  <si>
    <t>Subventions</t>
  </si>
  <si>
    <t>Emprunts à moyen et long terme</t>
  </si>
  <si>
    <t>Total encaissements hors exploitation</t>
  </si>
  <si>
    <t>A. TOTAL ENCAISSEMENTS</t>
  </si>
  <si>
    <t>3. DECAISSEMENTS</t>
  </si>
  <si>
    <t>Achats de marchandises TTC</t>
  </si>
  <si>
    <t xml:space="preserve"> </t>
  </si>
  <si>
    <t xml:space="preserve">30 000 € pour l'achat de 1 000 bracelets à 30 euros  </t>
  </si>
  <si>
    <t>Fournitures diverses</t>
  </si>
  <si>
    <t>Loyers et charges locatives</t>
  </si>
  <si>
    <t>Téléphone</t>
  </si>
  <si>
    <t>Publicité</t>
  </si>
  <si>
    <t>Voyages et déplacements</t>
  </si>
  <si>
    <t>Prêt : https://www.credipro.com/calculatrice-simulation-pret-professionnel/duree/</t>
  </si>
  <si>
    <t>Divers</t>
  </si>
  <si>
    <t>Impôts et taxe</t>
  </si>
  <si>
    <t>Rémunération des developpeurs</t>
  </si>
  <si>
    <t>Total décaissements d'exploitation</t>
  </si>
  <si>
    <t>Création site internet</t>
  </si>
  <si>
    <t>Mobilier</t>
  </si>
  <si>
    <t>1 000,00 €</t>
  </si>
  <si>
    <t>Connexion internet (3600 euros d'abo et 8000 FAS)</t>
  </si>
  <si>
    <t>Remboursement d'emprunts (1%)</t>
  </si>
  <si>
    <t>Prêt (différé d'un an, 7ans de remboursement)</t>
  </si>
  <si>
    <t>Total décaissements hors exploitation</t>
  </si>
  <si>
    <t>B. TOTAL DECAISSEMENTS</t>
  </si>
  <si>
    <t>4. SOLDE DU MOIS (A - B)</t>
  </si>
  <si>
    <t>5. SOLDE DE FIN DE MOIS (1 + 4)</t>
  </si>
  <si>
    <t>total</t>
  </si>
  <si>
    <t>Frais d'établissement</t>
  </si>
  <si>
    <t>Equipements</t>
  </si>
  <si>
    <t>Travaux / aménagements</t>
  </si>
  <si>
    <t>Matériel informatique :</t>
  </si>
  <si>
    <t>Google play /an</t>
  </si>
  <si>
    <t>Windows store /an</t>
  </si>
  <si>
    <t>Abonnements /an</t>
  </si>
  <si>
    <t>Charges sociales</t>
  </si>
  <si>
    <t>Marge de 1,26 par rapport aux coûts afin de payer les impôts et avoir un salaire</t>
  </si>
  <si>
    <t>On est rentable à partir du 15ème mois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</si>
</sst>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#,##0.00&quot;€&quot;"/>
    <numFmt numFmtId="166" formatCode="_(* #,##0.00_)\ [$€-1]_);\(#,##0.00\)\ [$€-1]_);_(* &quot;-&quot;??_)\ [$€-1]_);_(@"/>
  </numFmts>
  <fonts count="14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/>
    <font>
      <b/>
      <color theme="1"/>
      <name val="Arial"/>
    </font>
    <font>
      <b/>
      <sz val="11.0"/>
      <color theme="1"/>
      <name val="Arial"/>
    </font>
    <font>
      <b/>
      <i/>
      <color rgb="FF993300"/>
      <name val="Arial"/>
    </font>
    <font>
      <i/>
      <color theme="1"/>
      <name val="Arial"/>
    </font>
    <font>
      <b/>
      <color rgb="FF993300"/>
      <name val="Arial"/>
    </font>
    <font>
      <color rgb="FF000000"/>
      <name val="Roboto"/>
    </font>
    <font>
      <i/>
      <sz val="11.0"/>
      <color theme="1"/>
      <name val="Arial"/>
    </font>
    <font>
      <b/>
      <sz val="14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CC00"/>
        <bgColor rgb="FFFFCC00"/>
      </patternFill>
    </fill>
    <fill>
      <patternFill patternType="solid">
        <fgColor rgb="FF6AA84F"/>
        <bgColor rgb="FF6AA84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2" fontId="1" numFmtId="0" xfId="0" applyAlignment="1" applyBorder="1" applyFill="1" applyFont="1">
      <alignment vertical="bottom"/>
    </xf>
    <xf borderId="1" fillId="3" fontId="1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horizontal="right" vertical="bottom"/>
    </xf>
    <xf borderId="0" fillId="4" fontId="2" numFmtId="0" xfId="0" applyFill="1" applyFont="1"/>
    <xf borderId="1" fillId="4" fontId="1" numFmtId="0" xfId="0" applyAlignment="1" applyBorder="1" applyFont="1">
      <alignment vertical="bottom"/>
    </xf>
    <xf borderId="1" fillId="4" fontId="1" numFmtId="0" xfId="0" applyAlignment="1" applyBorder="1" applyFont="1">
      <alignment horizontal="right"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1" fillId="0" fontId="3" numFmtId="164" xfId="0" applyAlignment="1" applyBorder="1" applyFont="1" applyNumberForma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  <xf borderId="2" fillId="0" fontId="1" numFmtId="0" xfId="0" applyAlignment="1" applyBorder="1" applyFont="1">
      <alignment vertical="bottom"/>
    </xf>
    <xf borderId="3" fillId="0" fontId="1" numFmtId="164" xfId="0" applyAlignment="1" applyBorder="1" applyFont="1" applyNumberFormat="1">
      <alignment horizontal="right" vertical="bottom"/>
    </xf>
    <xf borderId="3" fillId="0" fontId="1" numFmtId="0" xfId="0" applyAlignment="1" applyBorder="1" applyFont="1">
      <alignment horizontal="right" vertical="bottom"/>
    </xf>
    <xf borderId="3" fillId="0" fontId="1" numFmtId="164" xfId="0" applyAlignment="1" applyBorder="1" applyFont="1" applyNumberForma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readingOrder="0" vertical="bottom"/>
    </xf>
    <xf borderId="0" fillId="5" fontId="1" numFmtId="164" xfId="0" applyAlignment="1" applyFont="1" applyNumberFormat="1">
      <alignment vertical="bottom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horizontal="right" vertical="bottom"/>
    </xf>
    <xf borderId="4" fillId="0" fontId="1" numFmtId="0" xfId="0" applyAlignment="1" applyBorder="1" applyFont="1">
      <alignment horizontal="center" vertical="bottom"/>
    </xf>
    <xf borderId="4" fillId="0" fontId="5" numFmtId="0" xfId="0" applyBorder="1" applyFont="1"/>
    <xf borderId="5" fillId="0" fontId="5" numFmtId="0" xfId="0" applyBorder="1" applyFont="1"/>
    <xf borderId="5" fillId="0" fontId="1" numFmtId="165" xfId="0" applyAlignment="1" applyBorder="1" applyFont="1" applyNumberFormat="1">
      <alignment vertical="bottom"/>
    </xf>
    <xf borderId="5" fillId="0" fontId="1" numFmtId="0" xfId="0" applyAlignment="1" applyBorder="1" applyFont="1">
      <alignment vertical="bottom"/>
    </xf>
    <xf borderId="6" fillId="6" fontId="6" numFmtId="0" xfId="0" applyAlignment="1" applyBorder="1" applyFill="1" applyFont="1">
      <alignment horizontal="center" vertical="bottom"/>
    </xf>
    <xf borderId="6" fillId="0" fontId="6" numFmtId="0" xfId="0" applyAlignment="1" applyBorder="1" applyFont="1">
      <alignment horizontal="center" vertical="bottom"/>
    </xf>
    <xf borderId="3" fillId="0" fontId="5" numFmtId="0" xfId="0" applyBorder="1" applyFont="1"/>
    <xf borderId="2" fillId="0" fontId="7" numFmtId="165" xfId="0" applyAlignment="1" applyBorder="1" applyFont="1" applyNumberFormat="1">
      <alignment vertical="bottom"/>
    </xf>
    <xf borderId="3" fillId="0" fontId="6" numFmtId="166" xfId="0" applyAlignment="1" applyBorder="1" applyFont="1" applyNumberFormat="1">
      <alignment horizontal="right" vertical="bottom"/>
    </xf>
    <xf borderId="3" fillId="0" fontId="1" numFmtId="165" xfId="0" applyAlignment="1" applyBorder="1" applyFont="1" applyNumberFormat="1">
      <alignment vertical="bottom"/>
    </xf>
    <xf borderId="2" fillId="0" fontId="8" numFmtId="0" xfId="0" applyAlignment="1" applyBorder="1" applyFont="1">
      <alignment readingOrder="0" vertical="bottom"/>
    </xf>
    <xf borderId="3" fillId="0" fontId="1" numFmtId="166" xfId="0" applyAlignment="1" applyBorder="1" applyFont="1" applyNumberFormat="1">
      <alignment vertical="bottom"/>
    </xf>
    <xf borderId="3" fillId="0" fontId="1" numFmtId="4" xfId="0" applyAlignment="1" applyBorder="1" applyFont="1" applyNumberFormat="1">
      <alignment readingOrder="0" vertical="bottom"/>
    </xf>
    <xf borderId="0" fillId="0" fontId="4" numFmtId="4" xfId="0" applyFont="1" applyNumberFormat="1"/>
    <xf borderId="2" fillId="0" fontId="8" numFmtId="0" xfId="0" applyAlignment="1" applyBorder="1" applyFont="1">
      <alignment vertical="bottom"/>
    </xf>
    <xf borderId="2" fillId="0" fontId="9" numFmtId="0" xfId="0" applyAlignment="1" applyBorder="1" applyFont="1">
      <alignment vertical="bottom"/>
    </xf>
    <xf borderId="3" fillId="0" fontId="1" numFmtId="166" xfId="0" applyAlignment="1" applyBorder="1" applyFont="1" applyNumberFormat="1">
      <alignment horizontal="right" vertical="bottom"/>
    </xf>
    <xf borderId="2" fillId="0" fontId="9" numFmtId="0" xfId="0" applyAlignment="1" applyBorder="1" applyFont="1">
      <alignment horizontal="right" vertical="bottom"/>
    </xf>
    <xf borderId="3" fillId="0" fontId="1" numFmtId="166" xfId="0" applyAlignment="1" applyBorder="1" applyFont="1" applyNumberFormat="1">
      <alignment horizontal="right" readingOrder="0" vertical="bottom"/>
    </xf>
    <xf borderId="2" fillId="0" fontId="10" numFmtId="0" xfId="0" applyAlignment="1" applyBorder="1" applyFont="1">
      <alignment horizontal="right" vertical="bottom"/>
    </xf>
    <xf borderId="7" fillId="0" fontId="4" numFmtId="0" xfId="0" applyBorder="1" applyFont="1"/>
    <xf borderId="7" fillId="0" fontId="5" numFmtId="0" xfId="0" applyBorder="1" applyFont="1"/>
    <xf borderId="2" fillId="0" fontId="7" numFmtId="0" xfId="0" applyAlignment="1" applyBorder="1" applyFont="1">
      <alignment vertical="bottom"/>
    </xf>
    <xf borderId="2" fillId="7" fontId="9" numFmtId="0" xfId="0" applyAlignment="1" applyBorder="1" applyFill="1" applyFont="1">
      <alignment vertical="bottom"/>
    </xf>
    <xf borderId="3" fillId="7" fontId="1" numFmtId="166" xfId="0" applyAlignment="1" applyBorder="1" applyFont="1" applyNumberFormat="1">
      <alignment horizontal="right" vertical="bottom"/>
    </xf>
    <xf borderId="0" fillId="4" fontId="11" numFmtId="0" xfId="0" applyAlignment="1" applyFont="1">
      <alignment readingOrder="0"/>
    </xf>
    <xf borderId="3" fillId="4" fontId="1" numFmtId="166" xfId="0" applyAlignment="1" applyBorder="1" applyFont="1" applyNumberFormat="1">
      <alignment horizontal="right" vertical="bottom"/>
    </xf>
    <xf borderId="2" fillId="7" fontId="3" numFmtId="0" xfId="0" applyAlignment="1" applyBorder="1" applyFont="1">
      <alignment vertical="bottom"/>
    </xf>
    <xf borderId="3" fillId="7" fontId="1" numFmtId="164" xfId="0" applyAlignment="1" applyBorder="1" applyFont="1" applyNumberFormat="1">
      <alignment horizontal="right" vertical="bottom"/>
    </xf>
    <xf borderId="2" fillId="7" fontId="1" numFmtId="0" xfId="0" applyAlignment="1" applyBorder="1" applyFont="1">
      <alignment vertical="bottom"/>
    </xf>
    <xf borderId="3" fillId="7" fontId="1" numFmtId="166" xfId="0" applyAlignment="1" applyBorder="1" applyFont="1" applyNumberFormat="1">
      <alignment vertical="bottom"/>
    </xf>
    <xf borderId="2" fillId="0" fontId="12" numFmtId="0" xfId="0" applyAlignment="1" applyBorder="1" applyFont="1">
      <alignment vertical="bottom"/>
    </xf>
    <xf borderId="3" fillId="0" fontId="9" numFmtId="166" xfId="0" applyAlignment="1" applyBorder="1" applyFont="1" applyNumberFormat="1">
      <alignment horizontal="right" vertical="bottom"/>
    </xf>
    <xf borderId="2" fillId="0" fontId="13" numFmtId="0" xfId="0" applyAlignment="1" applyBorder="1" applyFont="1">
      <alignment vertical="bottom"/>
    </xf>
    <xf borderId="8" fillId="0" fontId="6" numFmtId="0" xfId="0" applyAlignment="1" applyBorder="1" applyFont="1">
      <alignment horizontal="center" vertical="bottom"/>
    </xf>
    <xf borderId="8" fillId="4" fontId="6" numFmtId="0" xfId="0" applyAlignment="1" applyBorder="1" applyFont="1">
      <alignment horizontal="center" vertical="bottom"/>
    </xf>
    <xf borderId="8" fillId="8" fontId="6" numFmtId="0" xfId="0" applyAlignment="1" applyBorder="1" applyFill="1" applyFont="1">
      <alignment horizontal="center" vertical="bottom"/>
    </xf>
    <xf borderId="7" fillId="0" fontId="1" numFmtId="0" xfId="0" applyAlignment="1" applyBorder="1" applyFont="1">
      <alignment horizontal="right" vertical="bottom"/>
    </xf>
    <xf borderId="0" fillId="0" fontId="4" numFmtId="0" xfId="0" applyFont="1"/>
    <xf borderId="7" fillId="0" fontId="1" numFmtId="0" xfId="0" applyAlignment="1" applyBorder="1" applyFont="1">
      <alignment vertical="bottom"/>
    </xf>
    <xf borderId="3" fillId="0" fontId="8" numFmtId="0" xfId="0" applyAlignment="1" applyBorder="1" applyFont="1">
      <alignment vertical="bottom"/>
    </xf>
    <xf borderId="0" fillId="4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790575</xdr:colOff>
      <xdr:row>1</xdr:row>
      <xdr:rowOff>28575</xdr:rowOff>
    </xdr:from>
    <xdr:ext cx="5200650" cy="571500"/>
    <xdr:sp>
      <xdr:nvSpPr>
        <xdr:cNvPr id="3" name="Shape 3"/>
        <xdr:cNvSpPr/>
      </xdr:nvSpPr>
      <xdr:spPr>
        <a:xfrm>
          <a:off x="1902300" y="1073100"/>
          <a:ext cx="5180100" cy="557100"/>
        </a:xfrm>
        <a:prstGeom prst="rect">
          <a:avLst/>
        </a:prstGeom>
        <a:solidFill>
          <a:srgbClr val="FFFFFF"/>
        </a:solidFill>
        <a:ln cap="flat" cmpd="sng" w="9525">
          <a:solidFill>
            <a:srgbClr val="FFFFFF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Choix de rémunération en fonction des tarifs qui existent par rapport à l’expérience du développeur.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8" max="8" width="17.63"/>
    <col customWidth="1" min="13" max="13" width="15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>
      <c r="A2" s="1" t="s">
        <v>5</v>
      </c>
      <c r="B2" s="3">
        <v>380.0</v>
      </c>
      <c r="C2" s="4">
        <v>400.0</v>
      </c>
      <c r="D2" s="4">
        <v>475.0</v>
      </c>
      <c r="E2" s="4">
        <v>675.0</v>
      </c>
      <c r="G2" s="5"/>
    </row>
    <row r="3">
      <c r="A3" s="1" t="s">
        <v>6</v>
      </c>
      <c r="B3" s="3">
        <f t="shared" ref="B3:E3" si="1">B2*1.26</f>
        <v>478.8</v>
      </c>
      <c r="C3" s="4">
        <f t="shared" si="1"/>
        <v>504</v>
      </c>
      <c r="D3" s="4">
        <f t="shared" si="1"/>
        <v>598.5</v>
      </c>
      <c r="E3" s="4">
        <f t="shared" si="1"/>
        <v>850.5</v>
      </c>
    </row>
    <row r="4">
      <c r="A4" s="6" t="s">
        <v>7</v>
      </c>
      <c r="B4" s="3">
        <f t="shared" ref="B4:E4" si="2">B3*22</f>
        <v>10533.6</v>
      </c>
      <c r="C4" s="7">
        <f t="shared" si="2"/>
        <v>11088</v>
      </c>
      <c r="D4" s="7">
        <f t="shared" si="2"/>
        <v>13167</v>
      </c>
      <c r="E4" s="7">
        <f t="shared" si="2"/>
        <v>18711</v>
      </c>
    </row>
    <row r="5">
      <c r="A5" s="6" t="s">
        <v>8</v>
      </c>
      <c r="B5" s="3">
        <f t="shared" ref="B5:E5" si="3">B4*12</f>
        <v>126403.2</v>
      </c>
      <c r="C5" s="7">
        <f t="shared" si="3"/>
        <v>133056</v>
      </c>
      <c r="D5" s="7">
        <f t="shared" si="3"/>
        <v>158004</v>
      </c>
      <c r="E5" s="7">
        <f t="shared" si="3"/>
        <v>224532</v>
      </c>
    </row>
    <row r="13">
      <c r="A13" s="8"/>
      <c r="B13" s="9"/>
    </row>
    <row r="14">
      <c r="A14" s="8"/>
      <c r="B14" s="8"/>
      <c r="C14" s="8"/>
      <c r="D14" s="8"/>
    </row>
    <row r="15">
      <c r="A15" s="8"/>
      <c r="B15" s="10"/>
      <c r="C15" s="11"/>
      <c r="D15" s="10"/>
      <c r="H15" s="12" t="s">
        <v>9</v>
      </c>
    </row>
    <row r="16">
      <c r="A16" s="8"/>
      <c r="B16" s="10"/>
      <c r="C16" s="11"/>
      <c r="D16" s="10"/>
    </row>
    <row r="17">
      <c r="A17" s="8"/>
      <c r="B17" s="10"/>
      <c r="C17" s="11"/>
      <c r="D17" s="10"/>
    </row>
    <row r="18">
      <c r="A18" s="8"/>
      <c r="B18" s="10"/>
      <c r="C18" s="11"/>
      <c r="D18" s="10"/>
      <c r="H18" s="12" t="s">
        <v>10</v>
      </c>
      <c r="I18" s="12" t="s">
        <v>11</v>
      </c>
    </row>
    <row r="19">
      <c r="A19" s="1" t="s">
        <v>12</v>
      </c>
      <c r="B19" s="13">
        <v>70000.0</v>
      </c>
      <c r="C19" s="4">
        <v>1.0</v>
      </c>
      <c r="D19" s="14">
        <f>MULTIPLY(B19,C19)</f>
        <v>70000</v>
      </c>
      <c r="I19" s="12" t="s">
        <v>13</v>
      </c>
    </row>
    <row r="20">
      <c r="A20" s="15" t="s">
        <v>14</v>
      </c>
      <c r="B20" s="16">
        <v>99.0</v>
      </c>
      <c r="C20" s="17">
        <v>1.0</v>
      </c>
      <c r="D20" s="16">
        <f t="shared" ref="D20:D25" si="4">B20*C20</f>
        <v>99</v>
      </c>
    </row>
    <row r="21">
      <c r="A21" s="15" t="s">
        <v>15</v>
      </c>
      <c r="B21" s="16">
        <v>25.0</v>
      </c>
      <c r="C21" s="17">
        <v>1.0</v>
      </c>
      <c r="D21" s="16">
        <f t="shared" si="4"/>
        <v>25</v>
      </c>
    </row>
    <row r="22">
      <c r="A22" s="15" t="s">
        <v>16</v>
      </c>
      <c r="B22" s="16">
        <v>19.0</v>
      </c>
      <c r="C22" s="17">
        <v>1.0</v>
      </c>
      <c r="D22" s="16">
        <f t="shared" si="4"/>
        <v>19</v>
      </c>
    </row>
    <row r="23">
      <c r="A23" s="15" t="s">
        <v>17</v>
      </c>
      <c r="B23" s="16">
        <v>2100.0</v>
      </c>
      <c r="C23" s="17">
        <v>1.0</v>
      </c>
      <c r="D23" s="16">
        <f t="shared" si="4"/>
        <v>2100</v>
      </c>
    </row>
    <row r="24">
      <c r="A24" s="15" t="s">
        <v>18</v>
      </c>
      <c r="B24" s="16">
        <v>1000.0</v>
      </c>
      <c r="C24" s="17">
        <v>12.0</v>
      </c>
      <c r="D24" s="16">
        <f t="shared" si="4"/>
        <v>12000</v>
      </c>
    </row>
    <row r="25">
      <c r="A25" s="15" t="s">
        <v>19</v>
      </c>
      <c r="B25" s="16">
        <v>11600.0</v>
      </c>
      <c r="C25" s="17">
        <v>1.0</v>
      </c>
      <c r="D25" s="16">
        <f t="shared" si="4"/>
        <v>11600</v>
      </c>
    </row>
    <row r="26">
      <c r="A26" s="15"/>
      <c r="B26" s="18"/>
      <c r="C26" s="19"/>
      <c r="D26" s="19"/>
      <c r="H26" s="20" t="s">
        <v>20</v>
      </c>
    </row>
    <row r="27">
      <c r="A27" s="21" t="s">
        <v>21</v>
      </c>
      <c r="B27" s="22"/>
      <c r="C27" s="23"/>
      <c r="D27" s="24">
        <f>SUM(D15:D25)</f>
        <v>95843</v>
      </c>
    </row>
    <row r="34">
      <c r="A34" s="1"/>
      <c r="B34" s="25" t="s">
        <v>22</v>
      </c>
      <c r="C34" s="26"/>
      <c r="D34" s="26"/>
      <c r="E34" s="27"/>
      <c r="F34" s="28"/>
      <c r="G34" s="29"/>
      <c r="H34" s="29"/>
      <c r="I34" s="29"/>
      <c r="J34" s="29"/>
      <c r="K34" s="29"/>
      <c r="L34" s="29"/>
      <c r="M34" s="29"/>
    </row>
    <row r="35">
      <c r="A35" s="15"/>
      <c r="B35" s="30" t="s">
        <v>23</v>
      </c>
      <c r="C35" s="30" t="s">
        <v>24</v>
      </c>
      <c r="D35" s="30" t="s">
        <v>25</v>
      </c>
      <c r="E35" s="30" t="s">
        <v>26</v>
      </c>
      <c r="F35" s="31" t="s">
        <v>27</v>
      </c>
      <c r="G35" s="31" t="s">
        <v>28</v>
      </c>
      <c r="H35" s="31" t="s">
        <v>29</v>
      </c>
      <c r="I35" s="31" t="s">
        <v>30</v>
      </c>
      <c r="J35" s="31" t="s">
        <v>31</v>
      </c>
      <c r="K35" s="31" t="s">
        <v>32</v>
      </c>
      <c r="L35" s="31" t="s">
        <v>33</v>
      </c>
      <c r="M35" s="31" t="s">
        <v>34</v>
      </c>
    </row>
    <row r="36">
      <c r="A36" s="15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  <row r="37">
      <c r="A37" s="33" t="s">
        <v>35</v>
      </c>
      <c r="B37" s="34">
        <v>0.0</v>
      </c>
      <c r="C37" s="34">
        <f t="shared" ref="C37:M37" si="5">B79</f>
        <v>361288.8</v>
      </c>
      <c r="D37" s="34">
        <f t="shared" si="5"/>
        <v>335481.6</v>
      </c>
      <c r="E37" s="34">
        <f t="shared" si="5"/>
        <v>303841.07</v>
      </c>
      <c r="F37" s="34">
        <f t="shared" si="5"/>
        <v>272200.54</v>
      </c>
      <c r="G37" s="34">
        <f t="shared" si="5"/>
        <v>243000.01</v>
      </c>
      <c r="H37" s="34">
        <f t="shared" si="5"/>
        <v>213799.48</v>
      </c>
      <c r="I37" s="34">
        <f t="shared" si="5"/>
        <v>184598.95</v>
      </c>
      <c r="J37" s="34">
        <f t="shared" si="5"/>
        <v>155398.42</v>
      </c>
      <c r="K37" s="34">
        <f t="shared" si="5"/>
        <v>126197.89</v>
      </c>
      <c r="L37" s="34">
        <f t="shared" si="5"/>
        <v>96997.36</v>
      </c>
      <c r="M37" s="34">
        <f t="shared" si="5"/>
        <v>67796.83</v>
      </c>
    </row>
    <row r="38">
      <c r="A38" s="33" t="s">
        <v>36</v>
      </c>
      <c r="B38" s="19"/>
      <c r="C38" s="35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>
      <c r="A39" s="36" t="s">
        <v>37</v>
      </c>
      <c r="B39" s="37"/>
      <c r="C39" s="37"/>
      <c r="D39" s="37"/>
      <c r="E39" s="37"/>
      <c r="F39" s="38">
        <v>5.0</v>
      </c>
      <c r="G39" s="38">
        <v>5.0</v>
      </c>
      <c r="H39" s="38">
        <v>5.0</v>
      </c>
      <c r="I39" s="38">
        <v>5.0</v>
      </c>
      <c r="J39" s="38">
        <v>5.0</v>
      </c>
      <c r="K39" s="38">
        <v>5.0</v>
      </c>
      <c r="L39" s="38">
        <v>5.0</v>
      </c>
      <c r="M39" s="38">
        <v>10.0</v>
      </c>
      <c r="N39" s="39">
        <f>SUM(B39:M39)</f>
        <v>45</v>
      </c>
    </row>
    <row r="40">
      <c r="A40" s="40" t="s">
        <v>38</v>
      </c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</row>
    <row r="41">
      <c r="A41" s="41" t="s">
        <v>39</v>
      </c>
      <c r="B41" s="42">
        <v>0.0</v>
      </c>
      <c r="C41" s="42">
        <v>0.0</v>
      </c>
      <c r="D41" s="42">
        <v>0.0</v>
      </c>
      <c r="E41" s="42">
        <v>0.0</v>
      </c>
      <c r="F41" s="42">
        <f t="shared" ref="F41:M41" si="6">F39*500</f>
        <v>2500</v>
      </c>
      <c r="G41" s="42">
        <f t="shared" si="6"/>
        <v>2500</v>
      </c>
      <c r="H41" s="42">
        <f t="shared" si="6"/>
        <v>2500</v>
      </c>
      <c r="I41" s="42">
        <f t="shared" si="6"/>
        <v>2500</v>
      </c>
      <c r="J41" s="42">
        <f t="shared" si="6"/>
        <v>2500</v>
      </c>
      <c r="K41" s="42">
        <f t="shared" si="6"/>
        <v>2500</v>
      </c>
      <c r="L41" s="42">
        <f t="shared" si="6"/>
        <v>2500</v>
      </c>
      <c r="M41" s="42">
        <f t="shared" si="6"/>
        <v>5000</v>
      </c>
    </row>
    <row r="42">
      <c r="A42" s="41" t="s">
        <v>40</v>
      </c>
      <c r="B42" s="42">
        <v>0.0</v>
      </c>
      <c r="C42" s="42">
        <v>0.0</v>
      </c>
      <c r="D42" s="42">
        <v>0.0</v>
      </c>
      <c r="E42" s="42">
        <v>0.0</v>
      </c>
      <c r="F42" s="42">
        <v>0.0</v>
      </c>
      <c r="G42" s="42">
        <v>0.0</v>
      </c>
      <c r="H42" s="42">
        <v>0.0</v>
      </c>
      <c r="I42" s="42">
        <v>0.0</v>
      </c>
      <c r="J42" s="42">
        <v>0.0</v>
      </c>
      <c r="K42" s="42">
        <v>0.0</v>
      </c>
      <c r="L42" s="42">
        <v>0.0</v>
      </c>
      <c r="M42" s="42">
        <v>0.0</v>
      </c>
    </row>
    <row r="43">
      <c r="A43" s="43" t="s">
        <v>41</v>
      </c>
      <c r="B43" s="42">
        <f t="shared" ref="B43:M43" si="7">SUM(B41:B42)</f>
        <v>0</v>
      </c>
      <c r="C43" s="42">
        <f t="shared" si="7"/>
        <v>0</v>
      </c>
      <c r="D43" s="42">
        <f t="shared" si="7"/>
        <v>0</v>
      </c>
      <c r="E43" s="42">
        <f t="shared" si="7"/>
        <v>0</v>
      </c>
      <c r="F43" s="42">
        <f t="shared" si="7"/>
        <v>2500</v>
      </c>
      <c r="G43" s="42">
        <f t="shared" si="7"/>
        <v>2500</v>
      </c>
      <c r="H43" s="42">
        <f t="shared" si="7"/>
        <v>2500</v>
      </c>
      <c r="I43" s="42">
        <f t="shared" si="7"/>
        <v>2500</v>
      </c>
      <c r="J43" s="42">
        <f t="shared" si="7"/>
        <v>2500</v>
      </c>
      <c r="K43" s="42">
        <f t="shared" si="7"/>
        <v>2500</v>
      </c>
      <c r="L43" s="42">
        <f t="shared" si="7"/>
        <v>2500</v>
      </c>
      <c r="M43" s="42">
        <f t="shared" si="7"/>
        <v>5000</v>
      </c>
    </row>
    <row r="44">
      <c r="A44" s="40" t="s">
        <v>42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</row>
    <row r="45">
      <c r="A45" s="41" t="s">
        <v>43</v>
      </c>
      <c r="B45" s="42">
        <v>10000.0</v>
      </c>
      <c r="C45" s="42">
        <v>0.0</v>
      </c>
      <c r="D45" s="42">
        <v>0.0</v>
      </c>
      <c r="E45" s="42">
        <v>0.0</v>
      </c>
      <c r="F45" s="42">
        <v>0.0</v>
      </c>
      <c r="G45" s="42">
        <v>0.0</v>
      </c>
      <c r="H45" s="42">
        <v>0.0</v>
      </c>
      <c r="I45" s="42">
        <v>0.0</v>
      </c>
      <c r="J45" s="42">
        <v>0.0</v>
      </c>
      <c r="K45" s="42">
        <v>0.0</v>
      </c>
      <c r="L45" s="42">
        <v>0.0</v>
      </c>
      <c r="M45" s="42">
        <v>0.0</v>
      </c>
    </row>
    <row r="46">
      <c r="A46" s="41" t="s">
        <v>44</v>
      </c>
      <c r="B46" s="42">
        <v>0.0</v>
      </c>
      <c r="C46" s="42">
        <v>0.0</v>
      </c>
      <c r="D46" s="42">
        <v>0.0</v>
      </c>
      <c r="E46" s="42">
        <v>0.0</v>
      </c>
      <c r="F46" s="42">
        <v>0.0</v>
      </c>
      <c r="G46" s="42">
        <v>0.0</v>
      </c>
      <c r="H46" s="42">
        <v>0.0</v>
      </c>
      <c r="I46" s="42">
        <v>0.0</v>
      </c>
      <c r="J46" s="42">
        <v>0.0</v>
      </c>
      <c r="K46" s="42">
        <v>0.0</v>
      </c>
      <c r="L46" s="42">
        <v>0.0</v>
      </c>
      <c r="M46" s="42">
        <v>0.0</v>
      </c>
    </row>
    <row r="47">
      <c r="A47" s="41" t="s">
        <v>45</v>
      </c>
      <c r="B47" s="42">
        <v>20000.0</v>
      </c>
      <c r="C47" s="42">
        <v>0.0</v>
      </c>
      <c r="D47" s="42">
        <v>0.0</v>
      </c>
      <c r="E47" s="42">
        <v>0.0</v>
      </c>
      <c r="F47" s="42">
        <v>0.0</v>
      </c>
      <c r="G47" s="42">
        <v>0.0</v>
      </c>
      <c r="H47" s="42">
        <v>0.0</v>
      </c>
      <c r="I47" s="42">
        <v>0.0</v>
      </c>
      <c r="J47" s="42">
        <v>0.0</v>
      </c>
      <c r="K47" s="42">
        <v>0.0</v>
      </c>
      <c r="L47" s="42">
        <v>0.0</v>
      </c>
      <c r="M47" s="42">
        <v>0.0</v>
      </c>
    </row>
    <row r="48">
      <c r="A48" s="41" t="s">
        <v>46</v>
      </c>
      <c r="B48" s="44">
        <v>400000.0</v>
      </c>
      <c r="C48" s="42">
        <v>0.0</v>
      </c>
      <c r="D48" s="42">
        <v>0.0</v>
      </c>
      <c r="E48" s="42">
        <v>0.0</v>
      </c>
      <c r="F48" s="42">
        <v>0.0</v>
      </c>
      <c r="G48" s="42">
        <v>0.0</v>
      </c>
      <c r="H48" s="42">
        <v>0.0</v>
      </c>
      <c r="I48" s="42">
        <v>0.0</v>
      </c>
      <c r="J48" s="42">
        <v>0.0</v>
      </c>
      <c r="K48" s="42">
        <v>0.0</v>
      </c>
      <c r="L48" s="42">
        <v>0.0</v>
      </c>
      <c r="M48" s="42">
        <v>0.0</v>
      </c>
    </row>
    <row r="49">
      <c r="A49" s="41" t="s">
        <v>40</v>
      </c>
      <c r="B49" s="42">
        <v>0.0</v>
      </c>
      <c r="C49" s="42">
        <v>0.0</v>
      </c>
      <c r="D49" s="42">
        <v>0.0</v>
      </c>
      <c r="E49" s="42">
        <v>0.0</v>
      </c>
      <c r="F49" s="42">
        <v>0.0</v>
      </c>
      <c r="G49" s="42">
        <v>0.0</v>
      </c>
      <c r="H49" s="42">
        <v>0.0</v>
      </c>
      <c r="I49" s="42">
        <v>0.0</v>
      </c>
      <c r="J49" s="42">
        <v>0.0</v>
      </c>
      <c r="K49" s="42">
        <v>0.0</v>
      </c>
      <c r="L49" s="42">
        <v>0.0</v>
      </c>
      <c r="M49" s="42">
        <v>0.0</v>
      </c>
    </row>
    <row r="50">
      <c r="A50" s="43" t="s">
        <v>47</v>
      </c>
      <c r="B50" s="42">
        <f t="shared" ref="B50:M50" si="8">SUM(B45:B49)</f>
        <v>430000</v>
      </c>
      <c r="C50" s="42">
        <f t="shared" si="8"/>
        <v>0</v>
      </c>
      <c r="D50" s="42">
        <f t="shared" si="8"/>
        <v>0</v>
      </c>
      <c r="E50" s="42">
        <f t="shared" si="8"/>
        <v>0</v>
      </c>
      <c r="F50" s="42">
        <f t="shared" si="8"/>
        <v>0</v>
      </c>
      <c r="G50" s="42">
        <f t="shared" si="8"/>
        <v>0</v>
      </c>
      <c r="H50" s="42">
        <f t="shared" si="8"/>
        <v>0</v>
      </c>
      <c r="I50" s="42">
        <f t="shared" si="8"/>
        <v>0</v>
      </c>
      <c r="J50" s="42">
        <f t="shared" si="8"/>
        <v>0</v>
      </c>
      <c r="K50" s="42">
        <f t="shared" si="8"/>
        <v>0</v>
      </c>
      <c r="L50" s="42">
        <f t="shared" si="8"/>
        <v>0</v>
      </c>
      <c r="M50" s="42">
        <f t="shared" si="8"/>
        <v>0</v>
      </c>
    </row>
    <row r="51">
      <c r="A51" s="45" t="s">
        <v>48</v>
      </c>
      <c r="B51" s="34">
        <f t="shared" ref="B51:M51" si="9">SUM(B43,B50)</f>
        <v>430000</v>
      </c>
      <c r="C51" s="34">
        <f t="shared" si="9"/>
        <v>0</v>
      </c>
      <c r="D51" s="34">
        <f t="shared" si="9"/>
        <v>0</v>
      </c>
      <c r="E51" s="34">
        <f t="shared" si="9"/>
        <v>0</v>
      </c>
      <c r="F51" s="34">
        <f t="shared" si="9"/>
        <v>2500</v>
      </c>
      <c r="G51" s="34">
        <f t="shared" si="9"/>
        <v>2500</v>
      </c>
      <c r="H51" s="34">
        <f t="shared" si="9"/>
        <v>2500</v>
      </c>
      <c r="I51" s="34">
        <f t="shared" si="9"/>
        <v>2500</v>
      </c>
      <c r="J51" s="34">
        <f t="shared" si="9"/>
        <v>2500</v>
      </c>
      <c r="K51" s="34">
        <f t="shared" si="9"/>
        <v>2500</v>
      </c>
      <c r="L51" s="34">
        <f t="shared" si="9"/>
        <v>2500</v>
      </c>
      <c r="M51" s="34">
        <f t="shared" si="9"/>
        <v>5000</v>
      </c>
    </row>
    <row r="52">
      <c r="A52" s="15"/>
      <c r="B52" s="46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32"/>
    </row>
    <row r="53">
      <c r="A53" s="48" t="s">
        <v>49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</row>
    <row r="54">
      <c r="A54" s="40" t="s">
        <v>38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</row>
    <row r="55">
      <c r="A55" s="41" t="s">
        <v>50</v>
      </c>
      <c r="B55" s="42">
        <v>30000.0</v>
      </c>
      <c r="C55" s="42">
        <v>0.0</v>
      </c>
      <c r="D55" s="42">
        <v>0.0</v>
      </c>
      <c r="E55" s="42">
        <v>0.0</v>
      </c>
      <c r="F55" s="42">
        <v>0.0</v>
      </c>
      <c r="G55" s="42">
        <v>0.0</v>
      </c>
      <c r="H55" s="42">
        <v>0.0</v>
      </c>
      <c r="I55" s="42">
        <v>0.0</v>
      </c>
      <c r="J55" s="42">
        <v>0.0</v>
      </c>
      <c r="K55" s="42">
        <v>0.0</v>
      </c>
      <c r="L55" s="42">
        <v>0.0</v>
      </c>
      <c r="M55" s="42">
        <v>0.0</v>
      </c>
      <c r="N55" s="12" t="s">
        <v>51</v>
      </c>
      <c r="O55" s="12" t="s">
        <v>52</v>
      </c>
    </row>
    <row r="56">
      <c r="A56" s="41" t="s">
        <v>53</v>
      </c>
      <c r="B56" s="42">
        <f>460+60*6+130+45+70+40</f>
        <v>1105</v>
      </c>
      <c r="C56" s="42">
        <v>0.0</v>
      </c>
      <c r="D56" s="42">
        <v>0.0</v>
      </c>
      <c r="E56" s="42">
        <v>0.0</v>
      </c>
      <c r="F56" s="42">
        <v>0.0</v>
      </c>
      <c r="G56" s="42">
        <v>0.0</v>
      </c>
      <c r="H56" s="42">
        <v>0.0</v>
      </c>
      <c r="I56" s="42">
        <v>0.0</v>
      </c>
      <c r="J56" s="42">
        <v>0.0</v>
      </c>
      <c r="K56" s="42">
        <v>0.0</v>
      </c>
      <c r="L56" s="42">
        <v>0.0</v>
      </c>
      <c r="M56" s="42">
        <v>0.0</v>
      </c>
    </row>
    <row r="57">
      <c r="A57" s="49" t="s">
        <v>54</v>
      </c>
      <c r="B57" s="50">
        <v>1000.0</v>
      </c>
      <c r="C57" s="50">
        <v>1000.0</v>
      </c>
      <c r="D57" s="50">
        <v>1000.0</v>
      </c>
      <c r="E57" s="50">
        <v>1000.0</v>
      </c>
      <c r="F57" s="50">
        <v>1000.0</v>
      </c>
      <c r="G57" s="50">
        <v>1000.0</v>
      </c>
      <c r="H57" s="50">
        <v>1000.0</v>
      </c>
      <c r="I57" s="50">
        <v>1000.0</v>
      </c>
      <c r="J57" s="50">
        <v>1000.0</v>
      </c>
      <c r="K57" s="50">
        <v>1000.0</v>
      </c>
      <c r="L57" s="50">
        <v>1000.0</v>
      </c>
      <c r="M57" s="50">
        <v>1000.0</v>
      </c>
    </row>
    <row r="58">
      <c r="A58" s="49" t="s">
        <v>55</v>
      </c>
      <c r="B58" s="50">
        <v>40.0</v>
      </c>
      <c r="C58" s="50">
        <v>40.0</v>
      </c>
      <c r="D58" s="50">
        <v>40.0</v>
      </c>
      <c r="E58" s="50">
        <v>40.0</v>
      </c>
      <c r="F58" s="50">
        <v>40.0</v>
      </c>
      <c r="G58" s="50">
        <v>40.0</v>
      </c>
      <c r="H58" s="50">
        <v>40.0</v>
      </c>
      <c r="I58" s="50">
        <v>40.0</v>
      </c>
      <c r="J58" s="50">
        <v>40.0</v>
      </c>
      <c r="K58" s="50">
        <v>40.0</v>
      </c>
      <c r="L58" s="50">
        <v>40.0</v>
      </c>
      <c r="M58" s="50">
        <v>40.0</v>
      </c>
    </row>
    <row r="59">
      <c r="A59" s="41" t="s">
        <v>56</v>
      </c>
      <c r="B59" s="42">
        <v>0.0</v>
      </c>
      <c r="C59" s="42">
        <v>0.0</v>
      </c>
      <c r="D59" s="42">
        <v>0.0</v>
      </c>
      <c r="E59" s="42">
        <v>0.0</v>
      </c>
      <c r="F59" s="42">
        <v>0.0</v>
      </c>
      <c r="G59" s="42">
        <v>0.0</v>
      </c>
      <c r="H59" s="42">
        <v>0.0</v>
      </c>
      <c r="I59" s="42">
        <v>0.0</v>
      </c>
      <c r="J59" s="42">
        <v>0.0</v>
      </c>
      <c r="K59" s="42">
        <v>0.0</v>
      </c>
      <c r="L59" s="42">
        <v>0.0</v>
      </c>
      <c r="M59" s="42">
        <v>0.0</v>
      </c>
    </row>
    <row r="60">
      <c r="A60" s="49" t="s">
        <v>57</v>
      </c>
      <c r="B60" s="50">
        <v>0.0</v>
      </c>
      <c r="C60" s="50">
        <v>0.0</v>
      </c>
      <c r="D60" s="50">
        <v>0.0</v>
      </c>
      <c r="E60" s="50">
        <v>0.0</v>
      </c>
      <c r="F60" s="50">
        <v>60.0</v>
      </c>
      <c r="G60" s="50">
        <v>60.0</v>
      </c>
      <c r="H60" s="50">
        <v>60.0</v>
      </c>
      <c r="I60" s="50">
        <v>60.0</v>
      </c>
      <c r="J60" s="50">
        <v>60.0</v>
      </c>
      <c r="K60" s="50">
        <v>60.0</v>
      </c>
      <c r="L60" s="50">
        <v>60.0</v>
      </c>
      <c r="M60" s="50">
        <v>60.0</v>
      </c>
      <c r="O60" s="51" t="s">
        <v>58</v>
      </c>
    </row>
    <row r="61">
      <c r="A61" s="49" t="s">
        <v>59</v>
      </c>
      <c r="B61" s="50">
        <v>100.0</v>
      </c>
      <c r="C61" s="50">
        <v>100.0</v>
      </c>
      <c r="D61" s="50">
        <v>100.0</v>
      </c>
      <c r="E61" s="50">
        <v>100.0</v>
      </c>
      <c r="F61" s="50">
        <v>100.0</v>
      </c>
      <c r="G61" s="50">
        <v>100.0</v>
      </c>
      <c r="H61" s="50">
        <v>100.0</v>
      </c>
      <c r="I61" s="50">
        <v>100.0</v>
      </c>
      <c r="J61" s="50">
        <v>100.0</v>
      </c>
      <c r="K61" s="50">
        <v>100.0</v>
      </c>
      <c r="L61" s="50">
        <v>100.0</v>
      </c>
      <c r="M61" s="50">
        <v>100.0</v>
      </c>
    </row>
    <row r="62">
      <c r="A62" s="41" t="s">
        <v>60</v>
      </c>
      <c r="B62" s="42">
        <v>0.0</v>
      </c>
      <c r="C62" s="42">
        <v>0.0</v>
      </c>
      <c r="D62" s="42">
        <v>0.0</v>
      </c>
      <c r="E62" s="42">
        <v>0.0</v>
      </c>
      <c r="F62" s="42">
        <v>0.0</v>
      </c>
      <c r="G62" s="42">
        <v>0.0</v>
      </c>
      <c r="H62" s="42">
        <v>0.0</v>
      </c>
      <c r="I62" s="42">
        <v>0.0</v>
      </c>
      <c r="J62" s="42">
        <v>0.0</v>
      </c>
      <c r="K62" s="42">
        <v>0.0</v>
      </c>
      <c r="L62" s="42">
        <v>0.0</v>
      </c>
      <c r="M62" s="42">
        <v>0.0</v>
      </c>
    </row>
    <row r="63">
      <c r="A63" s="41" t="s">
        <v>61</v>
      </c>
      <c r="B63" s="3">
        <f t="shared" ref="B63:M63" si="10">($B$3*22)*2</f>
        <v>21067.2</v>
      </c>
      <c r="C63" s="3">
        <f t="shared" si="10"/>
        <v>21067.2</v>
      </c>
      <c r="D63" s="3">
        <f t="shared" si="10"/>
        <v>21067.2</v>
      </c>
      <c r="E63" s="3">
        <f t="shared" si="10"/>
        <v>21067.2</v>
      </c>
      <c r="F63" s="3">
        <f t="shared" si="10"/>
        <v>21067.2</v>
      </c>
      <c r="G63" s="3">
        <f t="shared" si="10"/>
        <v>21067.2</v>
      </c>
      <c r="H63" s="3">
        <f t="shared" si="10"/>
        <v>21067.2</v>
      </c>
      <c r="I63" s="3">
        <f t="shared" si="10"/>
        <v>21067.2</v>
      </c>
      <c r="J63" s="3">
        <f t="shared" si="10"/>
        <v>21067.2</v>
      </c>
      <c r="K63" s="3">
        <f t="shared" si="10"/>
        <v>21067.2</v>
      </c>
      <c r="L63" s="3">
        <f t="shared" si="10"/>
        <v>21067.2</v>
      </c>
      <c r="M63" s="3">
        <f t="shared" si="10"/>
        <v>21067.2</v>
      </c>
    </row>
    <row r="64">
      <c r="A64" s="43" t="s">
        <v>62</v>
      </c>
      <c r="B64" s="52">
        <f t="shared" ref="B64:M64" si="11">SUM(B55:B63)</f>
        <v>53312.2</v>
      </c>
      <c r="C64" s="42">
        <f t="shared" si="11"/>
        <v>22207.2</v>
      </c>
      <c r="D64" s="42">
        <f t="shared" si="11"/>
        <v>22207.2</v>
      </c>
      <c r="E64" s="42">
        <f t="shared" si="11"/>
        <v>22207.2</v>
      </c>
      <c r="F64" s="42">
        <f t="shared" si="11"/>
        <v>22267.2</v>
      </c>
      <c r="G64" s="42">
        <f t="shared" si="11"/>
        <v>22267.2</v>
      </c>
      <c r="H64" s="42">
        <f t="shared" si="11"/>
        <v>22267.2</v>
      </c>
      <c r="I64" s="42">
        <f t="shared" si="11"/>
        <v>22267.2</v>
      </c>
      <c r="J64" s="42">
        <f t="shared" si="11"/>
        <v>22267.2</v>
      </c>
      <c r="K64" s="42">
        <f t="shared" si="11"/>
        <v>22267.2</v>
      </c>
      <c r="L64" s="42">
        <f t="shared" si="11"/>
        <v>22267.2</v>
      </c>
      <c r="M64" s="42">
        <f t="shared" si="11"/>
        <v>22267.2</v>
      </c>
    </row>
    <row r="65">
      <c r="A65" s="40" t="s">
        <v>42</v>
      </c>
      <c r="B65" s="46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32"/>
    </row>
    <row r="66">
      <c r="A66" s="41" t="s">
        <v>63</v>
      </c>
      <c r="B66" s="42">
        <v>1556.0</v>
      </c>
      <c r="C66" s="42">
        <v>0.0</v>
      </c>
      <c r="D66" s="42">
        <v>0.0</v>
      </c>
      <c r="E66" s="42">
        <v>0.0</v>
      </c>
      <c r="F66" s="42">
        <v>0.0</v>
      </c>
      <c r="G66" s="42">
        <v>0.0</v>
      </c>
      <c r="H66" s="42">
        <v>0.0</v>
      </c>
      <c r="I66" s="42">
        <v>0.0</v>
      </c>
      <c r="J66" s="42">
        <v>0.0</v>
      </c>
      <c r="K66" s="42">
        <v>0.0</v>
      </c>
      <c r="L66" s="42">
        <v>0.0</v>
      </c>
      <c r="M66" s="42">
        <v>0.0</v>
      </c>
    </row>
    <row r="67">
      <c r="A67" s="41" t="s">
        <v>64</v>
      </c>
      <c r="B67" s="42" t="s">
        <v>65</v>
      </c>
      <c r="C67" s="42">
        <v>0.0</v>
      </c>
      <c r="D67" s="42">
        <v>0.0</v>
      </c>
      <c r="E67" s="42">
        <v>0.0</v>
      </c>
      <c r="F67" s="42">
        <v>0.0</v>
      </c>
      <c r="G67" s="42">
        <v>0.0</v>
      </c>
      <c r="H67" s="42">
        <v>0.0</v>
      </c>
      <c r="I67" s="42">
        <v>0.0</v>
      </c>
      <c r="J67" s="42">
        <v>0.0</v>
      </c>
      <c r="K67" s="42">
        <v>0.0</v>
      </c>
      <c r="L67" s="42">
        <v>0.0</v>
      </c>
      <c r="M67" s="42">
        <v>0.0</v>
      </c>
    </row>
    <row r="68">
      <c r="A68" s="53" t="s">
        <v>12</v>
      </c>
      <c r="B68" s="50">
        <v>0.0</v>
      </c>
      <c r="C68" s="50">
        <v>0.0</v>
      </c>
      <c r="D68" s="50">
        <v>5833.33</v>
      </c>
      <c r="E68" s="50">
        <v>5833.33</v>
      </c>
      <c r="F68" s="50">
        <v>5833.33</v>
      </c>
      <c r="G68" s="50">
        <v>5833.33</v>
      </c>
      <c r="H68" s="50">
        <v>5833.33</v>
      </c>
      <c r="I68" s="50">
        <v>5833.33</v>
      </c>
      <c r="J68" s="50">
        <v>5833.33</v>
      </c>
      <c r="K68" s="50">
        <v>5833.33</v>
      </c>
      <c r="L68" s="50">
        <v>5833.33</v>
      </c>
      <c r="M68" s="50">
        <v>5833.33</v>
      </c>
    </row>
    <row r="69">
      <c r="A69" s="53" t="s">
        <v>14</v>
      </c>
      <c r="B69" s="54">
        <v>99.0</v>
      </c>
      <c r="C69" s="50">
        <v>0.0</v>
      </c>
      <c r="D69" s="50">
        <v>0.0</v>
      </c>
      <c r="E69" s="50">
        <v>0.0</v>
      </c>
      <c r="F69" s="50">
        <v>0.0</v>
      </c>
      <c r="G69" s="50">
        <v>0.0</v>
      </c>
      <c r="H69" s="50">
        <v>0.0</v>
      </c>
      <c r="I69" s="50">
        <v>0.0</v>
      </c>
      <c r="J69" s="50">
        <v>0.0</v>
      </c>
      <c r="K69" s="50">
        <v>0.0</v>
      </c>
      <c r="L69" s="50">
        <v>0.0</v>
      </c>
      <c r="M69" s="50">
        <v>0.0</v>
      </c>
    </row>
    <row r="70">
      <c r="A70" s="55" t="s">
        <v>15</v>
      </c>
      <c r="B70" s="54">
        <v>25.0</v>
      </c>
      <c r="C70" s="50">
        <v>0.0</v>
      </c>
      <c r="D70" s="50">
        <v>0.0</v>
      </c>
      <c r="E70" s="50">
        <v>0.0</v>
      </c>
      <c r="F70" s="50">
        <v>0.0</v>
      </c>
      <c r="G70" s="50">
        <v>0.0</v>
      </c>
      <c r="H70" s="50">
        <v>0.0</v>
      </c>
      <c r="I70" s="50">
        <v>0.0</v>
      </c>
      <c r="J70" s="50">
        <v>0.0</v>
      </c>
      <c r="K70" s="50">
        <v>0.0</v>
      </c>
      <c r="L70" s="50">
        <v>0.0</v>
      </c>
      <c r="M70" s="50">
        <v>0.0</v>
      </c>
    </row>
    <row r="71">
      <c r="A71" s="55" t="s">
        <v>16</v>
      </c>
      <c r="B71" s="54">
        <v>19.0</v>
      </c>
      <c r="C71" s="50">
        <v>0.0</v>
      </c>
      <c r="D71" s="50">
        <v>0.0</v>
      </c>
      <c r="E71" s="50">
        <v>0.0</v>
      </c>
      <c r="F71" s="50">
        <v>0.0</v>
      </c>
      <c r="G71" s="50">
        <v>0.0</v>
      </c>
      <c r="H71" s="50">
        <v>0.0</v>
      </c>
      <c r="I71" s="50">
        <v>0.0</v>
      </c>
      <c r="J71" s="50">
        <v>0.0</v>
      </c>
      <c r="K71" s="50">
        <v>0.0</v>
      </c>
      <c r="L71" s="50">
        <v>0.0</v>
      </c>
      <c r="M71" s="50">
        <v>0.0</v>
      </c>
    </row>
    <row r="72">
      <c r="A72" s="55" t="s">
        <v>17</v>
      </c>
      <c r="B72" s="54">
        <v>2100.0</v>
      </c>
      <c r="C72" s="50">
        <v>0.0</v>
      </c>
      <c r="D72" s="50">
        <v>0.0</v>
      </c>
      <c r="E72" s="50">
        <v>0.0</v>
      </c>
      <c r="F72" s="50">
        <v>0.0</v>
      </c>
      <c r="G72" s="50">
        <v>0.0</v>
      </c>
      <c r="H72" s="50">
        <v>0.0</v>
      </c>
      <c r="I72" s="50">
        <v>0.0</v>
      </c>
      <c r="J72" s="50">
        <v>0.0</v>
      </c>
      <c r="K72" s="50">
        <v>0.0</v>
      </c>
      <c r="L72" s="50">
        <v>0.0</v>
      </c>
      <c r="M72" s="50">
        <v>0.0</v>
      </c>
    </row>
    <row r="73">
      <c r="A73" s="55" t="s">
        <v>66</v>
      </c>
      <c r="B73" s="54">
        <v>11600.0</v>
      </c>
      <c r="C73" s="50">
        <v>3600.0</v>
      </c>
      <c r="D73" s="50">
        <v>3600.0</v>
      </c>
      <c r="E73" s="50">
        <v>3600.0</v>
      </c>
      <c r="F73" s="50">
        <v>3600.0</v>
      </c>
      <c r="G73" s="50">
        <v>3600.0</v>
      </c>
      <c r="H73" s="50">
        <v>3600.0</v>
      </c>
      <c r="I73" s="50">
        <v>3600.0</v>
      </c>
      <c r="J73" s="50">
        <v>3600.0</v>
      </c>
      <c r="K73" s="50">
        <v>3600.0</v>
      </c>
      <c r="L73" s="50">
        <v>3600.0</v>
      </c>
      <c r="M73" s="50">
        <v>3600.0</v>
      </c>
    </row>
    <row r="74">
      <c r="A74" s="49" t="s">
        <v>67</v>
      </c>
      <c r="B74" s="50">
        <f t="shared" ref="B74:M74" si="12">($D$26+$D$26*0.01)/(12*5)</f>
        <v>0</v>
      </c>
      <c r="C74" s="50">
        <f t="shared" si="12"/>
        <v>0</v>
      </c>
      <c r="D74" s="50">
        <f t="shared" si="12"/>
        <v>0</v>
      </c>
      <c r="E74" s="50">
        <f t="shared" si="12"/>
        <v>0</v>
      </c>
      <c r="F74" s="50">
        <f t="shared" si="12"/>
        <v>0</v>
      </c>
      <c r="G74" s="50">
        <f t="shared" si="12"/>
        <v>0</v>
      </c>
      <c r="H74" s="50">
        <f t="shared" si="12"/>
        <v>0</v>
      </c>
      <c r="I74" s="50">
        <f t="shared" si="12"/>
        <v>0</v>
      </c>
      <c r="J74" s="50">
        <f t="shared" si="12"/>
        <v>0</v>
      </c>
      <c r="K74" s="50">
        <f t="shared" si="12"/>
        <v>0</v>
      </c>
      <c r="L74" s="50">
        <f t="shared" si="12"/>
        <v>0</v>
      </c>
      <c r="M74" s="50">
        <f t="shared" si="12"/>
        <v>0</v>
      </c>
    </row>
    <row r="75">
      <c r="A75" s="49" t="s">
        <v>68</v>
      </c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</row>
    <row r="76">
      <c r="A76" s="43" t="s">
        <v>69</v>
      </c>
      <c r="B76" s="42">
        <f t="shared" ref="B76:M76" si="13">SUM(B66:B74)</f>
        <v>15399</v>
      </c>
      <c r="C76" s="42">
        <f t="shared" si="13"/>
        <v>3600</v>
      </c>
      <c r="D76" s="42">
        <f t="shared" si="13"/>
        <v>9433.33</v>
      </c>
      <c r="E76" s="42">
        <f t="shared" si="13"/>
        <v>9433.33</v>
      </c>
      <c r="F76" s="42">
        <f t="shared" si="13"/>
        <v>9433.33</v>
      </c>
      <c r="G76" s="42">
        <f t="shared" si="13"/>
        <v>9433.33</v>
      </c>
      <c r="H76" s="42">
        <f t="shared" si="13"/>
        <v>9433.33</v>
      </c>
      <c r="I76" s="42">
        <f t="shared" si="13"/>
        <v>9433.33</v>
      </c>
      <c r="J76" s="42">
        <f t="shared" si="13"/>
        <v>9433.33</v>
      </c>
      <c r="K76" s="42">
        <f t="shared" si="13"/>
        <v>9433.33</v>
      </c>
      <c r="L76" s="42">
        <f t="shared" si="13"/>
        <v>9433.33</v>
      </c>
      <c r="M76" s="42">
        <f t="shared" si="13"/>
        <v>9433.33</v>
      </c>
    </row>
    <row r="77">
      <c r="A77" s="45" t="s">
        <v>70</v>
      </c>
      <c r="B77" s="34">
        <f t="shared" ref="B77:M77" si="14">B76+B64</f>
        <v>68711.2</v>
      </c>
      <c r="C77" s="34">
        <f t="shared" si="14"/>
        <v>25807.2</v>
      </c>
      <c r="D77" s="34">
        <f t="shared" si="14"/>
        <v>31640.53</v>
      </c>
      <c r="E77" s="34">
        <f t="shared" si="14"/>
        <v>31640.53</v>
      </c>
      <c r="F77" s="34">
        <f t="shared" si="14"/>
        <v>31700.53</v>
      </c>
      <c r="G77" s="34">
        <f t="shared" si="14"/>
        <v>31700.53</v>
      </c>
      <c r="H77" s="34">
        <f t="shared" si="14"/>
        <v>31700.53</v>
      </c>
      <c r="I77" s="34">
        <f t="shared" si="14"/>
        <v>31700.53</v>
      </c>
      <c r="J77" s="34">
        <f t="shared" si="14"/>
        <v>31700.53</v>
      </c>
      <c r="K77" s="34">
        <f t="shared" si="14"/>
        <v>31700.53</v>
      </c>
      <c r="L77" s="34">
        <f t="shared" si="14"/>
        <v>31700.53</v>
      </c>
      <c r="M77" s="34">
        <f t="shared" si="14"/>
        <v>31700.53</v>
      </c>
    </row>
    <row r="78">
      <c r="A78" s="57" t="s">
        <v>71</v>
      </c>
      <c r="B78" s="58">
        <f t="shared" ref="B78:M78" si="15">B51-B77</f>
        <v>361288.8</v>
      </c>
      <c r="C78" s="58">
        <f t="shared" si="15"/>
        <v>-25807.2</v>
      </c>
      <c r="D78" s="58">
        <f t="shared" si="15"/>
        <v>-31640.53</v>
      </c>
      <c r="E78" s="58">
        <f t="shared" si="15"/>
        <v>-31640.53</v>
      </c>
      <c r="F78" s="58">
        <f t="shared" si="15"/>
        <v>-29200.53</v>
      </c>
      <c r="G78" s="58">
        <f t="shared" si="15"/>
        <v>-29200.53</v>
      </c>
      <c r="H78" s="58">
        <f t="shared" si="15"/>
        <v>-29200.53</v>
      </c>
      <c r="I78" s="58">
        <f t="shared" si="15"/>
        <v>-29200.53</v>
      </c>
      <c r="J78" s="58">
        <f t="shared" si="15"/>
        <v>-29200.53</v>
      </c>
      <c r="K78" s="58">
        <f t="shared" si="15"/>
        <v>-29200.53</v>
      </c>
      <c r="L78" s="58">
        <f t="shared" si="15"/>
        <v>-29200.53</v>
      </c>
      <c r="M78" s="58">
        <f t="shared" si="15"/>
        <v>-26700.53</v>
      </c>
    </row>
    <row r="79">
      <c r="A79" s="59" t="s">
        <v>72</v>
      </c>
      <c r="B79" s="34">
        <f t="shared" ref="B79:M79" si="16">B37+B78</f>
        <v>361288.8</v>
      </c>
      <c r="C79" s="34">
        <f t="shared" si="16"/>
        <v>335481.6</v>
      </c>
      <c r="D79" s="34">
        <f t="shared" si="16"/>
        <v>303841.07</v>
      </c>
      <c r="E79" s="34">
        <f t="shared" si="16"/>
        <v>272200.54</v>
      </c>
      <c r="F79" s="34">
        <f t="shared" si="16"/>
        <v>243000.01</v>
      </c>
      <c r="G79" s="34">
        <f t="shared" si="16"/>
        <v>213799.48</v>
      </c>
      <c r="H79" s="34">
        <f t="shared" si="16"/>
        <v>184598.95</v>
      </c>
      <c r="I79" s="34">
        <f t="shared" si="16"/>
        <v>155398.42</v>
      </c>
      <c r="J79" s="34">
        <f t="shared" si="16"/>
        <v>126197.89</v>
      </c>
      <c r="K79" s="34">
        <f t="shared" si="16"/>
        <v>96997.36</v>
      </c>
      <c r="L79" s="34">
        <f t="shared" si="16"/>
        <v>67796.83</v>
      </c>
      <c r="M79" s="34">
        <f t="shared" si="16"/>
        <v>41096.3</v>
      </c>
    </row>
    <row r="88">
      <c r="A88" s="1"/>
      <c r="B88" s="60" t="s">
        <v>23</v>
      </c>
      <c r="C88" s="61" t="s">
        <v>24</v>
      </c>
      <c r="D88" s="62" t="s">
        <v>25</v>
      </c>
      <c r="E88" s="60" t="s">
        <v>26</v>
      </c>
      <c r="F88" s="60" t="s">
        <v>27</v>
      </c>
      <c r="G88" s="60" t="s">
        <v>28</v>
      </c>
      <c r="H88" s="60" t="s">
        <v>29</v>
      </c>
      <c r="I88" s="60" t="s">
        <v>30</v>
      </c>
      <c r="J88" s="60" t="s">
        <v>31</v>
      </c>
      <c r="K88" s="60" t="s">
        <v>32</v>
      </c>
      <c r="L88" s="60" t="s">
        <v>33</v>
      </c>
      <c r="M88" s="60" t="s">
        <v>34</v>
      </c>
    </row>
    <row r="89">
      <c r="A89" s="15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</row>
    <row r="90">
      <c r="A90" s="33" t="s">
        <v>35</v>
      </c>
      <c r="B90" s="34" t="str">
        <f>M52</f>
        <v/>
      </c>
      <c r="C90" s="34">
        <f t="shared" ref="C90:M90" si="17">B136</f>
        <v>11056.47</v>
      </c>
      <c r="D90" s="34">
        <f t="shared" si="17"/>
        <v>4355.94</v>
      </c>
      <c r="E90" s="34">
        <f t="shared" si="17"/>
        <v>47655.41</v>
      </c>
      <c r="F90" s="34">
        <f t="shared" si="17"/>
        <v>110954.88</v>
      </c>
      <c r="G90" s="34">
        <f t="shared" si="17"/>
        <v>144254.35</v>
      </c>
      <c r="H90" s="34">
        <f t="shared" si="17"/>
        <v>362553.82</v>
      </c>
      <c r="I90" s="34">
        <f t="shared" si="17"/>
        <v>680853.29</v>
      </c>
      <c r="J90" s="34">
        <f t="shared" si="17"/>
        <v>909152.76</v>
      </c>
      <c r="K90" s="34">
        <f t="shared" si="17"/>
        <v>1627452.23</v>
      </c>
      <c r="L90" s="34">
        <f t="shared" si="17"/>
        <v>2395751.7</v>
      </c>
      <c r="M90" s="34">
        <f t="shared" si="17"/>
        <v>3164051.17</v>
      </c>
    </row>
    <row r="91">
      <c r="A91" s="33" t="s">
        <v>36</v>
      </c>
      <c r="N91" s="12" t="s">
        <v>73</v>
      </c>
    </row>
    <row r="92">
      <c r="A92" s="36" t="s">
        <v>37</v>
      </c>
      <c r="B92" s="63">
        <v>90.0</v>
      </c>
      <c r="C92" s="63">
        <v>50.0</v>
      </c>
      <c r="D92" s="63">
        <v>150.0</v>
      </c>
      <c r="E92" s="63">
        <v>190.0</v>
      </c>
      <c r="F92" s="63">
        <v>250.0</v>
      </c>
      <c r="G92" s="63">
        <v>500.0</v>
      </c>
      <c r="H92" s="63">
        <v>700.0</v>
      </c>
      <c r="I92" s="63">
        <v>1000.0</v>
      </c>
      <c r="J92" s="63">
        <v>1500.0</v>
      </c>
      <c r="K92" s="63">
        <v>1600.0</v>
      </c>
      <c r="L92" s="63">
        <v>1600.0</v>
      </c>
      <c r="M92" s="63">
        <v>2000.0</v>
      </c>
      <c r="N92" s="64">
        <f>SUM(B92:M92)</f>
        <v>9630</v>
      </c>
    </row>
    <row r="93">
      <c r="A93" s="40" t="s">
        <v>38</v>
      </c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</row>
    <row r="94">
      <c r="A94" s="41" t="s">
        <v>39</v>
      </c>
      <c r="B94" s="42">
        <f t="shared" ref="B94:M94" si="18">B92*500</f>
        <v>45000</v>
      </c>
      <c r="C94" s="42">
        <f t="shared" si="18"/>
        <v>25000</v>
      </c>
      <c r="D94" s="42">
        <f t="shared" si="18"/>
        <v>75000</v>
      </c>
      <c r="E94" s="42">
        <f t="shared" si="18"/>
        <v>95000</v>
      </c>
      <c r="F94" s="42">
        <f t="shared" si="18"/>
        <v>125000</v>
      </c>
      <c r="G94" s="42">
        <f t="shared" si="18"/>
        <v>250000</v>
      </c>
      <c r="H94" s="42">
        <f t="shared" si="18"/>
        <v>350000</v>
      </c>
      <c r="I94" s="42">
        <f t="shared" si="18"/>
        <v>500000</v>
      </c>
      <c r="J94" s="42">
        <f t="shared" si="18"/>
        <v>750000</v>
      </c>
      <c r="K94" s="42">
        <f t="shared" si="18"/>
        <v>800000</v>
      </c>
      <c r="L94" s="42">
        <f t="shared" si="18"/>
        <v>800000</v>
      </c>
      <c r="M94" s="42">
        <f t="shared" si="18"/>
        <v>1000000</v>
      </c>
    </row>
    <row r="95">
      <c r="A95" s="41" t="s">
        <v>40</v>
      </c>
      <c r="B95" s="42">
        <v>0.0</v>
      </c>
      <c r="C95" s="42">
        <v>0.0</v>
      </c>
      <c r="D95" s="42">
        <v>0.0</v>
      </c>
      <c r="E95" s="42">
        <v>0.0</v>
      </c>
      <c r="F95" s="42">
        <v>0.0</v>
      </c>
      <c r="G95" s="42">
        <v>0.0</v>
      </c>
      <c r="H95" s="42">
        <v>0.0</v>
      </c>
      <c r="I95" s="42">
        <v>0.0</v>
      </c>
      <c r="J95" s="42">
        <v>0.0</v>
      </c>
      <c r="K95" s="42">
        <v>0.0</v>
      </c>
      <c r="L95" s="42">
        <v>0.0</v>
      </c>
      <c r="M95" s="42">
        <v>0.0</v>
      </c>
    </row>
    <row r="96">
      <c r="A96" s="43" t="s">
        <v>41</v>
      </c>
      <c r="B96" s="42">
        <f t="shared" ref="B96:M96" si="19">SUM(B94:B95)</f>
        <v>45000</v>
      </c>
      <c r="C96" s="42">
        <f t="shared" si="19"/>
        <v>25000</v>
      </c>
      <c r="D96" s="42">
        <f t="shared" si="19"/>
        <v>75000</v>
      </c>
      <c r="E96" s="42">
        <f t="shared" si="19"/>
        <v>95000</v>
      </c>
      <c r="F96" s="42">
        <f t="shared" si="19"/>
        <v>125000</v>
      </c>
      <c r="G96" s="42">
        <f t="shared" si="19"/>
        <v>250000</v>
      </c>
      <c r="H96" s="42">
        <f t="shared" si="19"/>
        <v>350000</v>
      </c>
      <c r="I96" s="42">
        <f t="shared" si="19"/>
        <v>500000</v>
      </c>
      <c r="J96" s="42">
        <f t="shared" si="19"/>
        <v>750000</v>
      </c>
      <c r="K96" s="42">
        <f t="shared" si="19"/>
        <v>800000</v>
      </c>
      <c r="L96" s="42">
        <f t="shared" si="19"/>
        <v>800000</v>
      </c>
      <c r="M96" s="42">
        <f t="shared" si="19"/>
        <v>1000000</v>
      </c>
    </row>
    <row r="97">
      <c r="A97" s="40" t="s">
        <v>42</v>
      </c>
      <c r="B97" s="65"/>
      <c r="C97" s="65"/>
      <c r="D97" s="65"/>
      <c r="E97" s="65"/>
      <c r="F97" s="65"/>
      <c r="G97" s="65"/>
      <c r="H97" s="65"/>
      <c r="I97" s="65"/>
      <c r="J97" s="65"/>
      <c r="K97" s="65"/>
      <c r="L97" s="19"/>
      <c r="M97" s="19"/>
    </row>
    <row r="98">
      <c r="A98" s="41" t="s">
        <v>43</v>
      </c>
      <c r="B98" s="42">
        <v>0.0</v>
      </c>
      <c r="C98" s="42">
        <v>0.0</v>
      </c>
      <c r="D98" s="42">
        <v>0.0</v>
      </c>
      <c r="E98" s="42">
        <v>0.0</v>
      </c>
      <c r="F98" s="42">
        <v>0.0</v>
      </c>
      <c r="G98" s="42">
        <v>0.0</v>
      </c>
      <c r="H98" s="42">
        <v>0.0</v>
      </c>
      <c r="I98" s="42">
        <v>0.0</v>
      </c>
      <c r="J98" s="42">
        <v>0.0</v>
      </c>
      <c r="K98" s="42">
        <v>0.0</v>
      </c>
      <c r="L98" s="42">
        <v>0.0</v>
      </c>
      <c r="M98" s="42">
        <v>0.0</v>
      </c>
    </row>
    <row r="99">
      <c r="A99" s="41" t="s">
        <v>44</v>
      </c>
      <c r="B99" s="42">
        <v>0.0</v>
      </c>
      <c r="C99" s="42">
        <v>0.0</v>
      </c>
      <c r="D99" s="42">
        <v>0.0</v>
      </c>
      <c r="E99" s="42">
        <v>0.0</v>
      </c>
      <c r="F99" s="42">
        <v>0.0</v>
      </c>
      <c r="G99" s="42">
        <v>0.0</v>
      </c>
      <c r="H99" s="42">
        <v>0.0</v>
      </c>
      <c r="I99" s="42">
        <v>0.0</v>
      </c>
      <c r="J99" s="42">
        <v>0.0</v>
      </c>
      <c r="K99" s="42">
        <v>0.0</v>
      </c>
      <c r="L99" s="42">
        <v>0.0</v>
      </c>
      <c r="M99" s="42">
        <v>0.0</v>
      </c>
    </row>
    <row r="100">
      <c r="A100" s="41" t="s">
        <v>45</v>
      </c>
      <c r="B100" s="42">
        <v>0.0</v>
      </c>
      <c r="C100" s="42">
        <v>0.0</v>
      </c>
      <c r="D100" s="42">
        <v>0.0</v>
      </c>
      <c r="E100" s="42">
        <v>0.0</v>
      </c>
      <c r="F100" s="42">
        <v>0.0</v>
      </c>
      <c r="G100" s="42">
        <v>0.0</v>
      </c>
      <c r="H100" s="42">
        <v>0.0</v>
      </c>
      <c r="I100" s="42">
        <v>0.0</v>
      </c>
      <c r="J100" s="42">
        <v>0.0</v>
      </c>
      <c r="K100" s="42">
        <v>0.0</v>
      </c>
      <c r="L100" s="42">
        <v>0.0</v>
      </c>
      <c r="M100" s="42">
        <v>0.0</v>
      </c>
    </row>
    <row r="101">
      <c r="A101" s="41" t="s">
        <v>46</v>
      </c>
      <c r="B101" s="42">
        <v>0.0</v>
      </c>
      <c r="C101" s="42">
        <v>0.0</v>
      </c>
      <c r="D101" s="42">
        <v>0.0</v>
      </c>
      <c r="E101" s="42">
        <v>0.0</v>
      </c>
      <c r="F101" s="42">
        <v>0.0</v>
      </c>
      <c r="G101" s="42">
        <v>0.0</v>
      </c>
      <c r="H101" s="42">
        <v>0.0</v>
      </c>
      <c r="I101" s="42">
        <v>0.0</v>
      </c>
      <c r="J101" s="42">
        <v>0.0</v>
      </c>
      <c r="K101" s="42">
        <v>0.0</v>
      </c>
      <c r="L101" s="42">
        <v>0.0</v>
      </c>
      <c r="M101" s="42">
        <v>0.0</v>
      </c>
    </row>
    <row r="102">
      <c r="A102" s="41" t="s">
        <v>40</v>
      </c>
      <c r="B102" s="42">
        <v>0.0</v>
      </c>
      <c r="C102" s="42">
        <v>0.0</v>
      </c>
      <c r="D102" s="42">
        <v>0.0</v>
      </c>
      <c r="E102" s="42">
        <v>0.0</v>
      </c>
      <c r="F102" s="42">
        <v>0.0</v>
      </c>
      <c r="G102" s="42">
        <v>0.0</v>
      </c>
      <c r="H102" s="42">
        <v>0.0</v>
      </c>
      <c r="I102" s="42">
        <v>0.0</v>
      </c>
      <c r="J102" s="42">
        <v>0.0</v>
      </c>
      <c r="K102" s="42">
        <v>0.0</v>
      </c>
      <c r="L102" s="42">
        <v>0.0</v>
      </c>
      <c r="M102" s="42">
        <v>0.0</v>
      </c>
    </row>
    <row r="103">
      <c r="A103" s="43" t="s">
        <v>47</v>
      </c>
      <c r="B103" s="42">
        <f t="shared" ref="B103:M103" si="20">SUM(B98:B102)</f>
        <v>0</v>
      </c>
      <c r="C103" s="42">
        <f t="shared" si="20"/>
        <v>0</v>
      </c>
      <c r="D103" s="42">
        <f t="shared" si="20"/>
        <v>0</v>
      </c>
      <c r="E103" s="42">
        <f t="shared" si="20"/>
        <v>0</v>
      </c>
      <c r="F103" s="42">
        <f t="shared" si="20"/>
        <v>0</v>
      </c>
      <c r="G103" s="42">
        <f t="shared" si="20"/>
        <v>0</v>
      </c>
      <c r="H103" s="42">
        <f t="shared" si="20"/>
        <v>0</v>
      </c>
      <c r="I103" s="42">
        <f t="shared" si="20"/>
        <v>0</v>
      </c>
      <c r="J103" s="42">
        <f t="shared" si="20"/>
        <v>0</v>
      </c>
      <c r="K103" s="42">
        <f t="shared" si="20"/>
        <v>0</v>
      </c>
      <c r="L103" s="42">
        <f t="shared" si="20"/>
        <v>0</v>
      </c>
      <c r="M103" s="42">
        <f t="shared" si="20"/>
        <v>0</v>
      </c>
    </row>
    <row r="104">
      <c r="A104" s="45" t="s">
        <v>48</v>
      </c>
      <c r="B104" s="34">
        <f t="shared" ref="B104:M104" si="21">SUM(B96,B103)</f>
        <v>45000</v>
      </c>
      <c r="C104" s="34">
        <f t="shared" si="21"/>
        <v>25000</v>
      </c>
      <c r="D104" s="34">
        <f t="shared" si="21"/>
        <v>75000</v>
      </c>
      <c r="E104" s="34">
        <f t="shared" si="21"/>
        <v>95000</v>
      </c>
      <c r="F104" s="34">
        <f t="shared" si="21"/>
        <v>125000</v>
      </c>
      <c r="G104" s="34">
        <f t="shared" si="21"/>
        <v>250000</v>
      </c>
      <c r="H104" s="34">
        <f t="shared" si="21"/>
        <v>350000</v>
      </c>
      <c r="I104" s="34">
        <f t="shared" si="21"/>
        <v>500000</v>
      </c>
      <c r="J104" s="34">
        <f t="shared" si="21"/>
        <v>750000</v>
      </c>
      <c r="K104" s="34">
        <f t="shared" si="21"/>
        <v>800000</v>
      </c>
      <c r="L104" s="34">
        <f t="shared" si="21"/>
        <v>800000</v>
      </c>
      <c r="M104" s="34">
        <f t="shared" si="21"/>
        <v>1000000</v>
      </c>
    </row>
    <row r="105">
      <c r="A105" s="15"/>
      <c r="B105" s="46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32"/>
    </row>
    <row r="106">
      <c r="A106" s="48" t="s">
        <v>49</v>
      </c>
      <c r="B106" s="65"/>
      <c r="C106" s="65"/>
      <c r="D106" s="65"/>
      <c r="E106" s="65"/>
      <c r="F106" s="65"/>
      <c r="G106" s="65"/>
      <c r="H106" s="65"/>
      <c r="I106" s="65"/>
      <c r="J106" s="65"/>
      <c r="K106" s="65"/>
      <c r="L106" s="19"/>
      <c r="M106" s="19"/>
    </row>
    <row r="107">
      <c r="A107" s="66" t="s">
        <v>38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</row>
    <row r="108">
      <c r="A108" s="41" t="s">
        <v>50</v>
      </c>
      <c r="B108" s="42">
        <v>0.0</v>
      </c>
      <c r="C108" s="42">
        <v>0.0</v>
      </c>
      <c r="D108" s="42">
        <v>0.0</v>
      </c>
      <c r="E108" s="42">
        <v>0.0</v>
      </c>
      <c r="F108" s="42">
        <f>2000*30</f>
        <v>60000</v>
      </c>
      <c r="G108" s="42">
        <v>0.0</v>
      </c>
      <c r="H108" s="42">
        <v>0.0</v>
      </c>
      <c r="I108" s="42">
        <f>8000*30</f>
        <v>240000</v>
      </c>
      <c r="J108" s="42">
        <v>0.0</v>
      </c>
      <c r="K108" s="42">
        <v>0.0</v>
      </c>
      <c r="L108" s="42">
        <v>0.0</v>
      </c>
      <c r="M108" s="42">
        <v>0.0</v>
      </c>
    </row>
    <row r="109">
      <c r="A109" s="41" t="s">
        <v>53</v>
      </c>
      <c r="B109" s="42">
        <v>0.0</v>
      </c>
      <c r="C109" s="42">
        <v>0.0</v>
      </c>
      <c r="D109" s="42">
        <v>0.0</v>
      </c>
      <c r="E109" s="42">
        <v>0.0</v>
      </c>
      <c r="F109" s="42">
        <v>0.0</v>
      </c>
      <c r="G109" s="42">
        <v>0.0</v>
      </c>
      <c r="H109" s="42">
        <v>0.0</v>
      </c>
      <c r="I109" s="42">
        <v>0.0</v>
      </c>
      <c r="J109" s="42">
        <v>0.0</v>
      </c>
      <c r="K109" s="42">
        <v>0.0</v>
      </c>
      <c r="L109" s="42">
        <v>0.0</v>
      </c>
      <c r="M109" s="42">
        <v>0.0</v>
      </c>
    </row>
    <row r="110">
      <c r="A110" s="49" t="s">
        <v>54</v>
      </c>
      <c r="B110" s="50">
        <v>1000.0</v>
      </c>
      <c r="C110" s="50">
        <v>1000.0</v>
      </c>
      <c r="D110" s="50">
        <v>1000.0</v>
      </c>
      <c r="E110" s="50">
        <v>1000.0</v>
      </c>
      <c r="F110" s="50">
        <v>1000.0</v>
      </c>
      <c r="G110" s="50">
        <v>1000.0</v>
      </c>
      <c r="H110" s="50">
        <v>1000.0</v>
      </c>
      <c r="I110" s="50">
        <v>1000.0</v>
      </c>
      <c r="J110" s="50">
        <v>1000.0</v>
      </c>
      <c r="K110" s="50">
        <v>1000.0</v>
      </c>
      <c r="L110" s="50">
        <v>1000.0</v>
      </c>
      <c r="M110" s="50">
        <v>1000.0</v>
      </c>
    </row>
    <row r="111">
      <c r="A111" s="49" t="s">
        <v>55</v>
      </c>
      <c r="B111" s="50">
        <v>40.0</v>
      </c>
      <c r="C111" s="50">
        <v>40.0</v>
      </c>
      <c r="D111" s="50">
        <v>40.0</v>
      </c>
      <c r="E111" s="50">
        <v>40.0</v>
      </c>
      <c r="F111" s="50">
        <v>40.0</v>
      </c>
      <c r="G111" s="50">
        <v>40.0</v>
      </c>
      <c r="H111" s="50">
        <v>40.0</v>
      </c>
      <c r="I111" s="50">
        <v>40.0</v>
      </c>
      <c r="J111" s="50">
        <v>40.0</v>
      </c>
      <c r="K111" s="50">
        <v>40.0</v>
      </c>
      <c r="L111" s="50">
        <v>40.0</v>
      </c>
      <c r="M111" s="50">
        <v>40.0</v>
      </c>
    </row>
    <row r="112">
      <c r="A112" s="41" t="s">
        <v>56</v>
      </c>
      <c r="B112" s="42">
        <v>0.0</v>
      </c>
      <c r="C112" s="42">
        <v>0.0</v>
      </c>
      <c r="D112" s="42">
        <v>0.0</v>
      </c>
      <c r="E112" s="42">
        <v>0.0</v>
      </c>
      <c r="F112" s="42">
        <v>0.0</v>
      </c>
      <c r="G112" s="42">
        <v>0.0</v>
      </c>
      <c r="H112" s="42">
        <v>0.0</v>
      </c>
      <c r="I112" s="42">
        <v>0.0</v>
      </c>
      <c r="J112" s="42">
        <v>0.0</v>
      </c>
      <c r="K112" s="42">
        <v>0.0</v>
      </c>
      <c r="L112" s="42">
        <v>0.0</v>
      </c>
      <c r="M112" s="42">
        <v>0.0</v>
      </c>
    </row>
    <row r="113">
      <c r="A113" s="49" t="s">
        <v>57</v>
      </c>
      <c r="B113" s="50">
        <v>60.0</v>
      </c>
      <c r="C113" s="50">
        <v>60.0</v>
      </c>
      <c r="D113" s="50">
        <v>60.0</v>
      </c>
      <c r="E113" s="50">
        <v>60.0</v>
      </c>
      <c r="F113" s="50">
        <v>60.0</v>
      </c>
      <c r="G113" s="50">
        <v>60.0</v>
      </c>
      <c r="H113" s="50">
        <v>60.0</v>
      </c>
      <c r="I113" s="50">
        <v>60.0</v>
      </c>
      <c r="J113" s="50">
        <v>60.0</v>
      </c>
      <c r="K113" s="50">
        <v>60.0</v>
      </c>
      <c r="L113" s="50">
        <v>60.0</v>
      </c>
      <c r="M113" s="50">
        <v>60.0</v>
      </c>
    </row>
    <row r="114">
      <c r="A114" s="49" t="s">
        <v>59</v>
      </c>
      <c r="B114" s="50">
        <v>100.0</v>
      </c>
      <c r="C114" s="50">
        <v>100.0</v>
      </c>
      <c r="D114" s="50">
        <v>100.0</v>
      </c>
      <c r="E114" s="50">
        <v>100.0</v>
      </c>
      <c r="F114" s="50">
        <v>100.0</v>
      </c>
      <c r="G114" s="50">
        <v>100.0</v>
      </c>
      <c r="H114" s="50">
        <v>100.0</v>
      </c>
      <c r="I114" s="50">
        <v>100.0</v>
      </c>
      <c r="J114" s="50">
        <v>100.0</v>
      </c>
      <c r="K114" s="50">
        <v>100.0</v>
      </c>
      <c r="L114" s="50">
        <v>100.0</v>
      </c>
      <c r="M114" s="50">
        <v>100.0</v>
      </c>
    </row>
    <row r="115">
      <c r="A115" s="41" t="s">
        <v>60</v>
      </c>
      <c r="B115" s="42">
        <v>0.0</v>
      </c>
      <c r="C115" s="42">
        <v>0.0</v>
      </c>
      <c r="D115" s="42">
        <v>0.0</v>
      </c>
      <c r="E115" s="42">
        <v>0.0</v>
      </c>
      <c r="F115" s="42">
        <v>0.0</v>
      </c>
      <c r="G115" s="42">
        <v>0.0</v>
      </c>
      <c r="H115" s="42">
        <v>0.0</v>
      </c>
      <c r="I115" s="42">
        <v>0.0</v>
      </c>
      <c r="J115" s="42">
        <v>0.0</v>
      </c>
      <c r="K115" s="42">
        <v>0.0</v>
      </c>
      <c r="L115" s="42">
        <v>0.0</v>
      </c>
      <c r="M115" s="42">
        <v>0.0</v>
      </c>
    </row>
    <row r="116">
      <c r="A116" s="41" t="s">
        <v>61</v>
      </c>
      <c r="B116" s="3">
        <f t="shared" ref="B116:M116" si="22">($B$3*22)*2</f>
        <v>21067.2</v>
      </c>
      <c r="C116" s="3">
        <f t="shared" si="22"/>
        <v>21067.2</v>
      </c>
      <c r="D116" s="3">
        <f t="shared" si="22"/>
        <v>21067.2</v>
      </c>
      <c r="E116" s="3">
        <f t="shared" si="22"/>
        <v>21067.2</v>
      </c>
      <c r="F116" s="3">
        <f t="shared" si="22"/>
        <v>21067.2</v>
      </c>
      <c r="G116" s="3">
        <f t="shared" si="22"/>
        <v>21067.2</v>
      </c>
      <c r="H116" s="3">
        <f t="shared" si="22"/>
        <v>21067.2</v>
      </c>
      <c r="I116" s="3">
        <f t="shared" si="22"/>
        <v>21067.2</v>
      </c>
      <c r="J116" s="3">
        <f t="shared" si="22"/>
        <v>21067.2</v>
      </c>
      <c r="K116" s="3">
        <f t="shared" si="22"/>
        <v>21067.2</v>
      </c>
      <c r="L116" s="3">
        <f t="shared" si="22"/>
        <v>21067.2</v>
      </c>
      <c r="M116" s="3">
        <f t="shared" si="22"/>
        <v>21067.2</v>
      </c>
    </row>
    <row r="117">
      <c r="A117" s="43" t="s">
        <v>62</v>
      </c>
      <c r="B117" s="42">
        <f t="shared" ref="B117:M117" si="23">SUM(B108:B116)</f>
        <v>22267.2</v>
      </c>
      <c r="C117" s="42">
        <f t="shared" si="23"/>
        <v>22267.2</v>
      </c>
      <c r="D117" s="42">
        <f t="shared" si="23"/>
        <v>22267.2</v>
      </c>
      <c r="E117" s="42">
        <f t="shared" si="23"/>
        <v>22267.2</v>
      </c>
      <c r="F117" s="42">
        <f t="shared" si="23"/>
        <v>82267.2</v>
      </c>
      <c r="G117" s="42">
        <f t="shared" si="23"/>
        <v>22267.2</v>
      </c>
      <c r="H117" s="42">
        <f t="shared" si="23"/>
        <v>22267.2</v>
      </c>
      <c r="I117" s="42">
        <f t="shared" si="23"/>
        <v>262267.2</v>
      </c>
      <c r="J117" s="42">
        <f t="shared" si="23"/>
        <v>22267.2</v>
      </c>
      <c r="K117" s="42">
        <f t="shared" si="23"/>
        <v>22267.2</v>
      </c>
      <c r="L117" s="42">
        <f t="shared" si="23"/>
        <v>22267.2</v>
      </c>
      <c r="M117" s="42">
        <f t="shared" si="23"/>
        <v>22267.2</v>
      </c>
    </row>
    <row r="118">
      <c r="A118" s="40" t="s">
        <v>42</v>
      </c>
      <c r="B118" s="46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32"/>
    </row>
    <row r="119">
      <c r="A119" s="41" t="s">
        <v>74</v>
      </c>
      <c r="B119" s="42">
        <v>0.0</v>
      </c>
      <c r="C119" s="42">
        <v>0.0</v>
      </c>
      <c r="D119" s="42">
        <v>0.0</v>
      </c>
      <c r="E119" s="42">
        <v>0.0</v>
      </c>
      <c r="F119" s="42">
        <v>0.0</v>
      </c>
      <c r="G119" s="42">
        <v>0.0</v>
      </c>
      <c r="H119" s="42">
        <v>0.0</v>
      </c>
      <c r="I119" s="42">
        <v>0.0</v>
      </c>
      <c r="J119" s="42">
        <v>0.0</v>
      </c>
      <c r="K119" s="42">
        <v>0.0</v>
      </c>
      <c r="L119" s="42">
        <v>0.0</v>
      </c>
      <c r="M119" s="42">
        <v>0.0</v>
      </c>
    </row>
    <row r="120">
      <c r="A120" s="41" t="s">
        <v>63</v>
      </c>
      <c r="B120" s="42">
        <v>0.0</v>
      </c>
      <c r="C120" s="42">
        <v>0.0</v>
      </c>
      <c r="D120" s="42">
        <v>0.0</v>
      </c>
      <c r="E120" s="42">
        <v>0.0</v>
      </c>
      <c r="F120" s="42">
        <v>0.0</v>
      </c>
      <c r="G120" s="42">
        <v>0.0</v>
      </c>
      <c r="H120" s="42">
        <v>0.0</v>
      </c>
      <c r="I120" s="42">
        <v>0.0</v>
      </c>
      <c r="J120" s="42">
        <v>0.0</v>
      </c>
      <c r="K120" s="42">
        <v>0.0</v>
      </c>
      <c r="L120" s="42">
        <v>0.0</v>
      </c>
      <c r="M120" s="42">
        <v>0.0</v>
      </c>
    </row>
    <row r="121">
      <c r="A121" s="41" t="s">
        <v>75</v>
      </c>
      <c r="B121" s="42">
        <v>0.0</v>
      </c>
      <c r="C121" s="42">
        <v>0.0</v>
      </c>
      <c r="D121" s="42">
        <v>0.0</v>
      </c>
      <c r="E121" s="42">
        <v>0.0</v>
      </c>
      <c r="F121" s="42">
        <v>0.0</v>
      </c>
      <c r="G121" s="42">
        <v>0.0</v>
      </c>
      <c r="H121" s="42">
        <v>0.0</v>
      </c>
      <c r="I121" s="42">
        <v>0.0</v>
      </c>
      <c r="J121" s="42">
        <v>0.0</v>
      </c>
      <c r="K121" s="42">
        <v>0.0</v>
      </c>
      <c r="L121" s="42">
        <v>0.0</v>
      </c>
      <c r="M121" s="42">
        <v>0.0</v>
      </c>
    </row>
    <row r="122">
      <c r="A122" s="41" t="s">
        <v>76</v>
      </c>
      <c r="B122" s="42">
        <v>0.0</v>
      </c>
      <c r="C122" s="42">
        <v>0.0</v>
      </c>
      <c r="D122" s="42">
        <v>0.0</v>
      </c>
      <c r="E122" s="42">
        <v>0.0</v>
      </c>
      <c r="F122" s="42">
        <v>0.0</v>
      </c>
      <c r="G122" s="42">
        <v>0.0</v>
      </c>
      <c r="H122" s="42">
        <v>0.0</v>
      </c>
      <c r="I122" s="42">
        <v>0.0</v>
      </c>
      <c r="J122" s="42">
        <v>0.0</v>
      </c>
      <c r="K122" s="42">
        <v>0.0</v>
      </c>
      <c r="L122" s="42">
        <v>0.0</v>
      </c>
      <c r="M122" s="42">
        <v>0.0</v>
      </c>
    </row>
    <row r="123">
      <c r="A123" s="41" t="s">
        <v>64</v>
      </c>
      <c r="B123" s="42">
        <v>0.0</v>
      </c>
      <c r="C123" s="42">
        <v>0.0</v>
      </c>
      <c r="D123" s="42">
        <v>0.0</v>
      </c>
      <c r="E123" s="42">
        <v>0.0</v>
      </c>
      <c r="F123" s="42">
        <v>0.0</v>
      </c>
      <c r="G123" s="42">
        <v>0.0</v>
      </c>
      <c r="H123" s="42">
        <v>0.0</v>
      </c>
      <c r="I123" s="42">
        <v>0.0</v>
      </c>
      <c r="J123" s="42">
        <v>0.0</v>
      </c>
      <c r="K123" s="42">
        <v>0.0</v>
      </c>
      <c r="L123" s="42">
        <v>0.0</v>
      </c>
      <c r="M123" s="42">
        <v>0.0</v>
      </c>
    </row>
    <row r="124">
      <c r="A124" s="41" t="s">
        <v>77</v>
      </c>
      <c r="B124" s="42">
        <v>0.0</v>
      </c>
      <c r="C124" s="42">
        <v>0.0</v>
      </c>
      <c r="D124" s="42">
        <v>0.0</v>
      </c>
      <c r="E124" s="42">
        <v>0.0</v>
      </c>
      <c r="F124" s="42">
        <v>0.0</v>
      </c>
      <c r="G124" s="42">
        <v>0.0</v>
      </c>
      <c r="H124" s="42">
        <v>0.0</v>
      </c>
      <c r="I124" s="42">
        <v>0.0</v>
      </c>
      <c r="J124" s="42">
        <v>0.0</v>
      </c>
      <c r="K124" s="42">
        <v>0.0</v>
      </c>
      <c r="L124" s="42">
        <v>0.0</v>
      </c>
      <c r="M124" s="42">
        <v>0.0</v>
      </c>
    </row>
    <row r="125">
      <c r="A125" s="55" t="s">
        <v>12</v>
      </c>
      <c r="B125" s="50">
        <v>5833.33</v>
      </c>
      <c r="C125" s="50">
        <v>5833.33</v>
      </c>
      <c r="D125" s="50">
        <v>5833.33</v>
      </c>
      <c r="E125" s="50">
        <v>5833.33</v>
      </c>
      <c r="F125" s="50">
        <v>5833.33</v>
      </c>
      <c r="G125" s="50">
        <v>5833.33</v>
      </c>
      <c r="H125" s="50">
        <v>5833.33</v>
      </c>
      <c r="I125" s="50">
        <v>5833.33</v>
      </c>
      <c r="J125" s="50">
        <v>5833.33</v>
      </c>
      <c r="K125" s="50">
        <v>5833.33</v>
      </c>
      <c r="L125" s="50">
        <v>5833.33</v>
      </c>
      <c r="M125" s="50">
        <v>5833.33</v>
      </c>
    </row>
    <row r="126">
      <c r="A126" s="55" t="s">
        <v>14</v>
      </c>
      <c r="B126" s="54">
        <v>99.0</v>
      </c>
      <c r="C126" s="50">
        <v>0.0</v>
      </c>
      <c r="D126" s="50">
        <v>0.0</v>
      </c>
      <c r="E126" s="50">
        <v>0.0</v>
      </c>
      <c r="F126" s="50">
        <v>0.0</v>
      </c>
      <c r="G126" s="50">
        <v>0.0</v>
      </c>
      <c r="H126" s="50">
        <v>0.0</v>
      </c>
      <c r="I126" s="50">
        <v>0.0</v>
      </c>
      <c r="J126" s="50">
        <v>0.0</v>
      </c>
      <c r="K126" s="50">
        <v>0.0</v>
      </c>
      <c r="L126" s="50">
        <v>0.0</v>
      </c>
      <c r="M126" s="50">
        <v>0.0</v>
      </c>
    </row>
    <row r="127">
      <c r="A127" s="55" t="s">
        <v>78</v>
      </c>
      <c r="B127" s="54">
        <v>25.0</v>
      </c>
      <c r="C127" s="50">
        <v>0.0</v>
      </c>
      <c r="D127" s="50">
        <v>0.0</v>
      </c>
      <c r="E127" s="50">
        <v>0.0</v>
      </c>
      <c r="F127" s="50">
        <v>0.0</v>
      </c>
      <c r="G127" s="50">
        <v>0.0</v>
      </c>
      <c r="H127" s="50">
        <v>0.0</v>
      </c>
      <c r="I127" s="50">
        <v>0.0</v>
      </c>
      <c r="J127" s="50">
        <v>0.0</v>
      </c>
      <c r="K127" s="50">
        <v>0.0</v>
      </c>
      <c r="L127" s="50">
        <v>0.0</v>
      </c>
      <c r="M127" s="50">
        <v>0.0</v>
      </c>
    </row>
    <row r="128">
      <c r="A128" s="55" t="s">
        <v>79</v>
      </c>
      <c r="B128" s="54">
        <v>19.0</v>
      </c>
      <c r="C128" s="50">
        <v>0.0</v>
      </c>
      <c r="D128" s="50">
        <v>0.0</v>
      </c>
      <c r="E128" s="50">
        <v>0.0</v>
      </c>
      <c r="F128" s="50">
        <v>0.0</v>
      </c>
      <c r="G128" s="50">
        <v>0.0</v>
      </c>
      <c r="H128" s="50">
        <v>0.0</v>
      </c>
      <c r="I128" s="50">
        <v>0.0</v>
      </c>
      <c r="J128" s="50">
        <v>0.0</v>
      </c>
      <c r="K128" s="50">
        <v>0.0</v>
      </c>
      <c r="L128" s="50">
        <v>0.0</v>
      </c>
      <c r="M128" s="50">
        <v>0.0</v>
      </c>
    </row>
    <row r="129">
      <c r="A129" s="55" t="s">
        <v>80</v>
      </c>
      <c r="B129" s="54">
        <v>2100.0</v>
      </c>
      <c r="C129" s="50">
        <v>0.0</v>
      </c>
      <c r="D129" s="50">
        <v>0.0</v>
      </c>
      <c r="E129" s="50">
        <v>0.0</v>
      </c>
      <c r="F129" s="50">
        <v>0.0</v>
      </c>
      <c r="G129" s="50">
        <v>0.0</v>
      </c>
      <c r="H129" s="50">
        <v>0.0</v>
      </c>
      <c r="I129" s="50">
        <v>0.0</v>
      </c>
      <c r="J129" s="50">
        <v>0.0</v>
      </c>
      <c r="K129" s="50">
        <v>0.0</v>
      </c>
      <c r="L129" s="50">
        <v>0.0</v>
      </c>
      <c r="M129" s="50">
        <v>0.0</v>
      </c>
    </row>
    <row r="130">
      <c r="A130" s="55" t="s">
        <v>66</v>
      </c>
      <c r="B130" s="54">
        <v>3600.0</v>
      </c>
      <c r="C130" s="50">
        <v>3600.0</v>
      </c>
      <c r="D130" s="50">
        <v>3600.0</v>
      </c>
      <c r="E130" s="50">
        <v>3600.0</v>
      </c>
      <c r="F130" s="50">
        <v>3600.0</v>
      </c>
      <c r="G130" s="50">
        <v>3600.0</v>
      </c>
      <c r="H130" s="50">
        <v>3600.0</v>
      </c>
      <c r="I130" s="50">
        <v>3600.0</v>
      </c>
      <c r="J130" s="50">
        <v>3600.0</v>
      </c>
      <c r="K130" s="50">
        <v>3600.0</v>
      </c>
      <c r="L130" s="50">
        <v>3600.0</v>
      </c>
      <c r="M130" s="50">
        <v>3600.0</v>
      </c>
    </row>
    <row r="131">
      <c r="A131" s="49" t="s">
        <v>67</v>
      </c>
      <c r="B131" s="50">
        <f t="shared" ref="B131:M131" si="24">($D$16+$D$16*0.01)/(12*5)</f>
        <v>0</v>
      </c>
      <c r="C131" s="50">
        <f t="shared" si="24"/>
        <v>0</v>
      </c>
      <c r="D131" s="50">
        <f t="shared" si="24"/>
        <v>0</v>
      </c>
      <c r="E131" s="50">
        <f t="shared" si="24"/>
        <v>0</v>
      </c>
      <c r="F131" s="50">
        <f t="shared" si="24"/>
        <v>0</v>
      </c>
      <c r="G131" s="50">
        <f t="shared" si="24"/>
        <v>0</v>
      </c>
      <c r="H131" s="50">
        <f t="shared" si="24"/>
        <v>0</v>
      </c>
      <c r="I131" s="50">
        <f t="shared" si="24"/>
        <v>0</v>
      </c>
      <c r="J131" s="50">
        <f t="shared" si="24"/>
        <v>0</v>
      </c>
      <c r="K131" s="50">
        <f t="shared" si="24"/>
        <v>0</v>
      </c>
      <c r="L131" s="50">
        <f t="shared" si="24"/>
        <v>0</v>
      </c>
      <c r="M131" s="50">
        <f t="shared" si="24"/>
        <v>0</v>
      </c>
    </row>
    <row r="132">
      <c r="A132" s="49" t="s">
        <v>81</v>
      </c>
      <c r="B132" s="50">
        <f t="shared" ref="B132:M132" si="25">B104*$O$132</f>
        <v>56700</v>
      </c>
      <c r="C132" s="50">
        <f t="shared" si="25"/>
        <v>31500</v>
      </c>
      <c r="D132" s="50">
        <f t="shared" si="25"/>
        <v>94500</v>
      </c>
      <c r="E132" s="50">
        <f t="shared" si="25"/>
        <v>119700</v>
      </c>
      <c r="F132" s="50">
        <f t="shared" si="25"/>
        <v>157500</v>
      </c>
      <c r="G132" s="50">
        <f t="shared" si="25"/>
        <v>315000</v>
      </c>
      <c r="H132" s="50">
        <f t="shared" si="25"/>
        <v>441000</v>
      </c>
      <c r="I132" s="50">
        <f t="shared" si="25"/>
        <v>630000</v>
      </c>
      <c r="J132" s="50">
        <f t="shared" si="25"/>
        <v>945000</v>
      </c>
      <c r="K132" s="50">
        <f t="shared" si="25"/>
        <v>1008000</v>
      </c>
      <c r="L132" s="50">
        <f t="shared" si="25"/>
        <v>1008000</v>
      </c>
      <c r="M132" s="50">
        <f t="shared" si="25"/>
        <v>1260000</v>
      </c>
      <c r="O132" s="12">
        <v>1.26</v>
      </c>
      <c r="P132" s="67" t="s">
        <v>82</v>
      </c>
    </row>
    <row r="133">
      <c r="A133" s="43" t="s">
        <v>69</v>
      </c>
      <c r="B133" s="42">
        <f t="shared" ref="B133:M133" si="26">SUM(B119:B131)</f>
        <v>11676.33</v>
      </c>
      <c r="C133" s="42">
        <f t="shared" si="26"/>
        <v>9433.33</v>
      </c>
      <c r="D133" s="42">
        <f t="shared" si="26"/>
        <v>9433.33</v>
      </c>
      <c r="E133" s="42">
        <f t="shared" si="26"/>
        <v>9433.33</v>
      </c>
      <c r="F133" s="42">
        <f t="shared" si="26"/>
        <v>9433.33</v>
      </c>
      <c r="G133" s="42">
        <f t="shared" si="26"/>
        <v>9433.33</v>
      </c>
      <c r="H133" s="42">
        <f t="shared" si="26"/>
        <v>9433.33</v>
      </c>
      <c r="I133" s="42">
        <f t="shared" si="26"/>
        <v>9433.33</v>
      </c>
      <c r="J133" s="42">
        <f t="shared" si="26"/>
        <v>9433.33</v>
      </c>
      <c r="K133" s="42">
        <f t="shared" si="26"/>
        <v>9433.33</v>
      </c>
      <c r="L133" s="42">
        <f t="shared" si="26"/>
        <v>9433.33</v>
      </c>
      <c r="M133" s="42">
        <f t="shared" si="26"/>
        <v>9433.33</v>
      </c>
    </row>
    <row r="134">
      <c r="A134" s="45" t="s">
        <v>70</v>
      </c>
      <c r="B134" s="34">
        <f t="shared" ref="B134:M134" si="27">B133+B117</f>
        <v>33943.53</v>
      </c>
      <c r="C134" s="34">
        <f t="shared" si="27"/>
        <v>31700.53</v>
      </c>
      <c r="D134" s="34">
        <f t="shared" si="27"/>
        <v>31700.53</v>
      </c>
      <c r="E134" s="34">
        <f t="shared" si="27"/>
        <v>31700.53</v>
      </c>
      <c r="F134" s="34">
        <f t="shared" si="27"/>
        <v>91700.53</v>
      </c>
      <c r="G134" s="34">
        <f t="shared" si="27"/>
        <v>31700.53</v>
      </c>
      <c r="H134" s="34">
        <f t="shared" si="27"/>
        <v>31700.53</v>
      </c>
      <c r="I134" s="34">
        <f t="shared" si="27"/>
        <v>271700.53</v>
      </c>
      <c r="J134" s="34">
        <f t="shared" si="27"/>
        <v>31700.53</v>
      </c>
      <c r="K134" s="34">
        <f t="shared" si="27"/>
        <v>31700.53</v>
      </c>
      <c r="L134" s="34">
        <f t="shared" si="27"/>
        <v>31700.53</v>
      </c>
      <c r="M134" s="34">
        <f t="shared" si="27"/>
        <v>31700.53</v>
      </c>
    </row>
    <row r="135">
      <c r="A135" s="57" t="s">
        <v>71</v>
      </c>
      <c r="B135" s="58">
        <f t="shared" ref="B135:M135" si="28">B104-B134</f>
        <v>11056.47</v>
      </c>
      <c r="C135" s="58">
        <f t="shared" si="28"/>
        <v>-6700.53</v>
      </c>
      <c r="D135" s="58">
        <f t="shared" si="28"/>
        <v>43299.47</v>
      </c>
      <c r="E135" s="58">
        <f t="shared" si="28"/>
        <v>63299.47</v>
      </c>
      <c r="F135" s="58">
        <f t="shared" si="28"/>
        <v>33299.47</v>
      </c>
      <c r="G135" s="58">
        <f t="shared" si="28"/>
        <v>218299.47</v>
      </c>
      <c r="H135" s="58">
        <f t="shared" si="28"/>
        <v>318299.47</v>
      </c>
      <c r="I135" s="58">
        <f t="shared" si="28"/>
        <v>228299.47</v>
      </c>
      <c r="J135" s="58">
        <f t="shared" si="28"/>
        <v>718299.47</v>
      </c>
      <c r="K135" s="58">
        <f t="shared" si="28"/>
        <v>768299.47</v>
      </c>
      <c r="L135" s="58">
        <f t="shared" si="28"/>
        <v>768299.47</v>
      </c>
      <c r="M135" s="58">
        <f t="shared" si="28"/>
        <v>968299.47</v>
      </c>
    </row>
    <row r="136">
      <c r="A136" s="59" t="s">
        <v>72</v>
      </c>
      <c r="B136" s="34">
        <f t="shared" ref="B136:M136" si="29">B90+B135</f>
        <v>11056.47</v>
      </c>
      <c r="C136" s="34">
        <f t="shared" si="29"/>
        <v>4355.94</v>
      </c>
      <c r="D136" s="34">
        <f t="shared" si="29"/>
        <v>47655.41</v>
      </c>
      <c r="E136" s="34">
        <f t="shared" si="29"/>
        <v>110954.88</v>
      </c>
      <c r="F136" s="34">
        <f t="shared" si="29"/>
        <v>144254.35</v>
      </c>
      <c r="G136" s="34">
        <f t="shared" si="29"/>
        <v>362553.82</v>
      </c>
      <c r="H136" s="34">
        <f t="shared" si="29"/>
        <v>680853.29</v>
      </c>
      <c r="I136" s="34">
        <f t="shared" si="29"/>
        <v>909152.76</v>
      </c>
      <c r="J136" s="34">
        <f t="shared" si="29"/>
        <v>1627452.23</v>
      </c>
      <c r="K136" s="34">
        <f t="shared" si="29"/>
        <v>2395751.7</v>
      </c>
      <c r="L136" s="34">
        <f t="shared" si="29"/>
        <v>3164051.17</v>
      </c>
      <c r="M136" s="34">
        <f t="shared" si="29"/>
        <v>4132350.64</v>
      </c>
    </row>
    <row r="141">
      <c r="A141" s="12" t="s">
        <v>83</v>
      </c>
    </row>
  </sheetData>
  <mergeCells count="30">
    <mergeCell ref="B52:M52"/>
    <mergeCell ref="B65:M65"/>
    <mergeCell ref="G35:G36"/>
    <mergeCell ref="H35:H36"/>
    <mergeCell ref="I35:I36"/>
    <mergeCell ref="J35:J36"/>
    <mergeCell ref="K35:K36"/>
    <mergeCell ref="L35:L36"/>
    <mergeCell ref="M35:M36"/>
    <mergeCell ref="B13:D13"/>
    <mergeCell ref="B34:E34"/>
    <mergeCell ref="B35:B36"/>
    <mergeCell ref="C35:C36"/>
    <mergeCell ref="D35:D36"/>
    <mergeCell ref="E35:E36"/>
    <mergeCell ref="F35:F36"/>
    <mergeCell ref="I88:I89"/>
    <mergeCell ref="J88:J89"/>
    <mergeCell ref="K88:K89"/>
    <mergeCell ref="L88:L89"/>
    <mergeCell ref="M88:M89"/>
    <mergeCell ref="B105:M105"/>
    <mergeCell ref="B118:M118"/>
    <mergeCell ref="B88:B89"/>
    <mergeCell ref="C88:C89"/>
    <mergeCell ref="D88:D89"/>
    <mergeCell ref="E88:E89"/>
    <mergeCell ref="F88:F89"/>
    <mergeCell ref="G88:G89"/>
    <mergeCell ref="H88:H89"/>
  </mergeCells>
  <drawing r:id="rId1"/>
</worksheet>
</file>