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cília Docio\Documents\Dio - Santander\"/>
    </mc:Choice>
  </mc:AlternateContent>
  <xr:revisionPtr revIDLastSave="0" documentId="13_ncr:1_{F58A0C93-D484-4B49-ADBF-DC3DBE63D352}" xr6:coauthVersionLast="47" xr6:coauthVersionMax="47" xr10:uidLastSave="{00000000-0000-0000-0000-000000000000}"/>
  <bookViews>
    <workbookView xWindow="-108" yWindow="-108" windowWidth="23256" windowHeight="12456" tabRatio="322" xr2:uid="{5355BBFC-9075-4B5C-82AA-25DDD3F3CF06}"/>
  </bookViews>
  <sheets>
    <sheet name="Planejador de Investimentos" sheetId="1" r:id="rId1"/>
    <sheet name="Tab_auxiliar" sheetId="2" r:id="rId2"/>
  </sheets>
  <definedNames>
    <definedName name="aporte">'Planejador de Investimentos'!$D$22</definedName>
    <definedName name="patrimonio">'Planejador de Investimentos'!$D$25</definedName>
    <definedName name="qtd_anos">'Planejador de Investimentos'!$D$23</definedName>
    <definedName name="rendimento_carteira">'Planejador de Investimentos'!$D$17</definedName>
    <definedName name="sugestao_rendimento">'Planejador de Investimentos'!$D$18</definedName>
    <definedName name="taxa_mensal">'Planejador de Investimentos'!$D$24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B20" i="2"/>
  <c r="B21" i="2"/>
  <c r="B22" i="2"/>
  <c r="B23" i="2"/>
  <c r="B24" i="2"/>
  <c r="B19" i="2"/>
  <c r="B13" i="2"/>
  <c r="B14" i="2"/>
  <c r="B15" i="2"/>
  <c r="B16" i="2"/>
  <c r="B17" i="2"/>
  <c r="B18" i="2"/>
  <c r="B8" i="2"/>
  <c r="B9" i="2"/>
  <c r="B10" i="2"/>
  <c r="B11" i="2"/>
  <c r="B12" i="2"/>
  <c r="B7" i="2"/>
  <c r="C44" i="1" s="1"/>
  <c r="C40" i="1"/>
  <c r="D25" i="1"/>
  <c r="D26" i="1" s="1"/>
  <c r="D18" i="1"/>
  <c r="C31" i="1"/>
  <c r="D31" i="1" s="1"/>
  <c r="C35" i="1"/>
  <c r="D35" i="1" s="1"/>
  <c r="C34" i="1"/>
  <c r="D34" i="1" s="1"/>
  <c r="C33" i="1"/>
  <c r="D33" i="1" s="1"/>
  <c r="C32" i="1"/>
  <c r="D32" i="1" s="1"/>
  <c r="C43" i="1" l="1"/>
  <c r="D43" i="1" s="1"/>
  <c r="C47" i="1"/>
  <c r="D47" i="1" s="1"/>
  <c r="C46" i="1"/>
  <c r="D46" i="1" s="1"/>
  <c r="C45" i="1"/>
  <c r="D45" i="1" s="1"/>
  <c r="D48" i="1"/>
  <c r="D44" i="1"/>
  <c r="D49" i="1" l="1"/>
</calcChain>
</file>

<file path=xl/sharedStrings.xml><?xml version="1.0" encoding="utf-8"?>
<sst xmlns="http://schemas.openxmlformats.org/spreadsheetml/2006/main" count="74" uniqueCount="36">
  <si>
    <t>INVESTIMENTO MENSAL</t>
  </si>
  <si>
    <t xml:space="preserve"> Quanto investir por mês?</t>
  </si>
  <si>
    <t xml:space="preserve"> Taxa de rendimento mensal?</t>
  </si>
  <si>
    <t>Quanto em 2 anos?</t>
  </si>
  <si>
    <t>Quanto em 5 anos?</t>
  </si>
  <si>
    <t>Quanto em 10 anos?</t>
  </si>
  <si>
    <t>Quanto em 20 anos?</t>
  </si>
  <si>
    <t>Quanto em 30 anos?</t>
  </si>
  <si>
    <t xml:space="preserve"> Por quantos anos?</t>
  </si>
  <si>
    <t>Dividendos mensais?</t>
  </si>
  <si>
    <t>Salário</t>
  </si>
  <si>
    <t>Rendimento Carteira</t>
  </si>
  <si>
    <t>CONFIGURAÇÕES</t>
  </si>
  <si>
    <t>CENÁRIOS</t>
  </si>
  <si>
    <t>DIVIDENDOS</t>
  </si>
  <si>
    <t>PERFIL</t>
  </si>
  <si>
    <t>Agressivo</t>
  </si>
  <si>
    <t>VALOR A SER INVESTIDO POR MÊS</t>
  </si>
  <si>
    <t>Percentual Sugerido</t>
  </si>
  <si>
    <t>Valores</t>
  </si>
  <si>
    <t>PAPEL</t>
  </si>
  <si>
    <t>TIJOLO</t>
  </si>
  <si>
    <t>TIPO DE FII</t>
  </si>
  <si>
    <t>HÍBRIDOS</t>
  </si>
  <si>
    <t>FOFs</t>
  </si>
  <si>
    <t>DESENVOLVIMENTO</t>
  </si>
  <si>
    <t>HOTELARIAS</t>
  </si>
  <si>
    <t>Conservador</t>
  </si>
  <si>
    <t>%</t>
  </si>
  <si>
    <t>Chave</t>
  </si>
  <si>
    <t>Moderado</t>
  </si>
  <si>
    <t>Sugestão de investimento (30%)</t>
  </si>
  <si>
    <t>Patrimônio acumulado?</t>
  </si>
  <si>
    <t>Perfil</t>
  </si>
  <si>
    <t>Legenda</t>
  </si>
  <si>
    <t>HOJE INVESTE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</si>
</sst>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8"/>
      <color theme="1"/>
      <name val="Aptos"/>
      <family val="2"/>
    </font>
    <font>
      <b/>
      <sz val="18"/>
      <color theme="0"/>
      <name val="Aptos"/>
      <family val="2"/>
    </font>
    <font>
      <b/>
      <sz val="18"/>
      <color theme="1"/>
      <name val="Aptos"/>
      <family val="2"/>
    </font>
    <font>
      <sz val="18"/>
      <color theme="0"/>
      <name val="Aptos"/>
      <family val="2"/>
    </font>
    <font>
      <b/>
      <sz val="18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0"/>
      <color theme="1"/>
      <name val="ADLaM Display"/>
    </font>
  </fonts>
  <fills count="12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3366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 style="hair">
        <color theme="2"/>
      </left>
      <right style="hair">
        <color theme="2"/>
      </right>
      <top/>
      <bottom style="hair">
        <color theme="2"/>
      </bottom>
      <diagonal/>
    </border>
    <border>
      <left style="hair">
        <color theme="2"/>
      </left>
      <right style="hair">
        <color theme="2"/>
      </right>
      <top style="hair">
        <color theme="2"/>
      </top>
      <bottom style="hair">
        <color theme="2"/>
      </bottom>
      <diagonal/>
    </border>
    <border>
      <left style="thin">
        <color theme="0" tint="-4.9989318521683403E-2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4.9989318521683403E-2"/>
      </left>
      <right style="thin">
        <color theme="0" tint="-0.249977111117893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thin">
        <color theme="0" tint="-4.9989318521683403E-2"/>
      </right>
      <top style="thin">
        <color theme="0" tint="-0.249977111117893"/>
      </top>
      <bottom/>
      <diagonal/>
    </border>
    <border>
      <left/>
      <right style="medium">
        <color theme="0" tint="-0.249977111117893"/>
      </right>
      <top style="thin">
        <color theme="0" tint="-0.249977111117893"/>
      </top>
      <bottom/>
      <diagonal/>
    </border>
    <border>
      <left/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4.9989318521683403E-2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/>
      <bottom style="thin">
        <color theme="0" tint="-4.9989318521683403E-2"/>
      </bottom>
      <diagonal/>
    </border>
    <border>
      <left style="medium">
        <color theme="0" tint="-0.249977111117893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medium">
        <color theme="0" tint="-0.249977111117893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 tint="-0.249977111117893"/>
      </left>
      <right style="thin">
        <color theme="0" tint="-4.9989318521683403E-2"/>
      </right>
      <top style="thin">
        <color theme="0" tint="-4.9989318521683403E-2"/>
      </top>
      <bottom style="medium">
        <color theme="0" tint="-0.249977111117893"/>
      </bottom>
      <diagonal/>
    </border>
    <border>
      <left style="thin">
        <color theme="0" tint="-4.9989318521683403E-2"/>
      </left>
      <right style="thin">
        <color theme="0" tint="-0.249977111117893"/>
      </right>
      <top style="thin">
        <color theme="0" tint="-4.9989318521683403E-2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4.9989318521683403E-2"/>
      </top>
      <bottom style="medium">
        <color theme="0" tint="-0.249977111117893"/>
      </bottom>
      <diagonal/>
    </border>
    <border>
      <left style="dotted">
        <color theme="2" tint="-0.499984740745262"/>
      </left>
      <right style="dotted">
        <color theme="2" tint="-0.499984740745262"/>
      </right>
      <top/>
      <bottom style="dotted">
        <color theme="2" tint="-0.499984740745262"/>
      </bottom>
      <diagonal/>
    </border>
    <border>
      <left style="dotted">
        <color theme="2" tint="-0.499984740745262"/>
      </left>
      <right style="dotted">
        <color theme="2" tint="-0.499984740745262"/>
      </right>
      <top style="dotted">
        <color theme="2" tint="-0.499984740745262"/>
      </top>
      <bottom style="dotted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dotted">
        <color theme="2" tint="-0.499984740745262"/>
      </right>
      <top/>
      <bottom style="dotted">
        <color theme="2" tint="-0.499984740745262"/>
      </bottom>
      <diagonal/>
    </border>
    <border>
      <left style="dotted">
        <color theme="2" tint="-0.499984740745262"/>
      </left>
      <right style="medium">
        <color theme="2" tint="-0.499984740745262"/>
      </right>
      <top/>
      <bottom style="dotted">
        <color theme="2" tint="-0.499984740745262"/>
      </bottom>
      <diagonal/>
    </border>
    <border>
      <left style="medium">
        <color theme="2" tint="-0.499984740745262"/>
      </left>
      <right style="dotted">
        <color theme="2" tint="-0.499984740745262"/>
      </right>
      <top style="dotted">
        <color theme="2" tint="-0.499984740745262"/>
      </top>
      <bottom style="dotted">
        <color theme="2" tint="-0.499984740745262"/>
      </bottom>
      <diagonal/>
    </border>
    <border>
      <left style="dotted">
        <color theme="2" tint="-0.499984740745262"/>
      </left>
      <right style="medium">
        <color theme="2" tint="-0.499984740745262"/>
      </right>
      <top style="dotted">
        <color theme="2" tint="-0.499984740745262"/>
      </top>
      <bottom style="dotted">
        <color theme="2" tint="-0.499984740745262"/>
      </bottom>
      <diagonal/>
    </border>
    <border>
      <left style="medium">
        <color theme="2" tint="-0.499984740745262"/>
      </left>
      <right style="dotted">
        <color theme="2" tint="-0.499984740745262"/>
      </right>
      <top style="dotted">
        <color theme="2" tint="-0.499984740745262"/>
      </top>
      <bottom style="medium">
        <color theme="2" tint="-0.499984740745262"/>
      </bottom>
      <diagonal/>
    </border>
    <border>
      <left style="dotted">
        <color theme="2" tint="-0.499984740745262"/>
      </left>
      <right style="dotted">
        <color theme="2" tint="-0.499984740745262"/>
      </right>
      <top style="dotted">
        <color theme="2" tint="-0.499984740745262"/>
      </top>
      <bottom style="medium">
        <color theme="2" tint="-0.499984740745262"/>
      </bottom>
      <diagonal/>
    </border>
    <border>
      <left style="dotted">
        <color theme="2" tint="-0.499984740745262"/>
      </left>
      <right style="medium">
        <color theme="2" tint="-0.499984740745262"/>
      </right>
      <top style="dotted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hair">
        <color theme="2"/>
      </right>
      <top/>
      <bottom style="hair">
        <color theme="2"/>
      </bottom>
      <diagonal/>
    </border>
    <border>
      <left style="hair">
        <color theme="2"/>
      </left>
      <right style="medium">
        <color theme="2" tint="-0.499984740745262"/>
      </right>
      <top/>
      <bottom style="hair">
        <color theme="2"/>
      </bottom>
      <diagonal/>
    </border>
    <border>
      <left style="medium">
        <color theme="2" tint="-0.499984740745262"/>
      </left>
      <right style="hair">
        <color theme="2"/>
      </right>
      <top style="hair">
        <color theme="2"/>
      </top>
      <bottom style="hair">
        <color theme="2"/>
      </bottom>
      <diagonal/>
    </border>
    <border>
      <left style="medium">
        <color theme="2" tint="-0.499984740745262"/>
      </left>
      <right style="hair">
        <color theme="2"/>
      </right>
      <top style="hair">
        <color theme="2"/>
      </top>
      <bottom style="medium">
        <color theme="2" tint="-0.499984740745262"/>
      </bottom>
      <diagonal/>
    </border>
    <border>
      <left style="hair">
        <color theme="2"/>
      </left>
      <right style="hair">
        <color theme="2"/>
      </right>
      <top style="hair">
        <color theme="2"/>
      </top>
      <bottom style="medium">
        <color theme="2" tint="-0.499984740745262"/>
      </bottom>
      <diagonal/>
    </border>
    <border>
      <left style="hair">
        <color theme="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4" borderId="0" applyNumberFormat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6" fillId="0" borderId="0" xfId="0" applyFont="1"/>
    <xf numFmtId="0" fontId="3" fillId="3" borderId="31" xfId="0" applyFont="1" applyFill="1" applyBorder="1"/>
    <xf numFmtId="8" fontId="3" fillId="3" borderId="32" xfId="0" applyNumberFormat="1" applyFont="1" applyFill="1" applyBorder="1"/>
    <xf numFmtId="0" fontId="3" fillId="3" borderId="33" xfId="0" applyFont="1" applyFill="1" applyBorder="1"/>
    <xf numFmtId="0" fontId="3" fillId="3" borderId="34" xfId="0" applyFont="1" applyFill="1" applyBorder="1"/>
    <xf numFmtId="8" fontId="3" fillId="3" borderId="36" xfId="0" applyNumberFormat="1" applyFont="1" applyFill="1" applyBorder="1"/>
    <xf numFmtId="44" fontId="3" fillId="0" borderId="25" xfId="1" applyFont="1" applyBorder="1" applyAlignment="1">
      <alignment horizontal="right"/>
    </xf>
    <xf numFmtId="44" fontId="3" fillId="0" borderId="30" xfId="0" applyNumberFormat="1" applyFont="1" applyBorder="1" applyAlignment="1">
      <alignment horizontal="right"/>
    </xf>
    <xf numFmtId="44" fontId="5" fillId="0" borderId="10" xfId="1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10" fontId="5" fillId="0" borderId="13" xfId="0" applyNumberFormat="1" applyFont="1" applyBorder="1" applyAlignment="1">
      <alignment horizontal="right"/>
    </xf>
    <xf numFmtId="8" fontId="5" fillId="3" borderId="15" xfId="0" applyNumberFormat="1" applyFont="1" applyFill="1" applyBorder="1" applyAlignment="1">
      <alignment horizontal="right"/>
    </xf>
    <xf numFmtId="8" fontId="5" fillId="3" borderId="18" xfId="0" applyNumberFormat="1" applyFont="1" applyFill="1" applyBorder="1" applyAlignment="1">
      <alignment horizontal="right"/>
    </xf>
    <xf numFmtId="8" fontId="3" fillId="3" borderId="1" xfId="0" applyNumberFormat="1" applyFont="1" applyFill="1" applyBorder="1" applyAlignment="1">
      <alignment horizontal="right"/>
    </xf>
    <xf numFmtId="8" fontId="3" fillId="3" borderId="2" xfId="0" applyNumberFormat="1" applyFont="1" applyFill="1" applyBorder="1" applyAlignment="1">
      <alignment horizontal="right"/>
    </xf>
    <xf numFmtId="8" fontId="3" fillId="3" borderId="35" xfId="0" applyNumberFormat="1" applyFont="1" applyFill="1" applyBorder="1" applyAlignment="1">
      <alignment horizontal="right"/>
    </xf>
    <xf numFmtId="0" fontId="4" fillId="2" borderId="23" xfId="0" applyFont="1" applyFill="1" applyBorder="1" applyAlignment="1">
      <alignment horizontal="right" vertical="center"/>
    </xf>
    <xf numFmtId="0" fontId="7" fillId="4" borderId="0" xfId="3" applyFont="1"/>
    <xf numFmtId="0" fontId="3" fillId="3" borderId="0" xfId="0" applyFont="1" applyFill="1"/>
    <xf numFmtId="44" fontId="3" fillId="3" borderId="0" xfId="1" applyFont="1" applyFill="1"/>
    <xf numFmtId="44" fontId="3" fillId="0" borderId="0" xfId="0" applyNumberFormat="1" applyFont="1"/>
    <xf numFmtId="0" fontId="3" fillId="6" borderId="0" xfId="0" applyFont="1" applyFill="1"/>
    <xf numFmtId="0" fontId="4" fillId="6" borderId="0" xfId="0" applyFont="1" applyFill="1" applyAlignment="1">
      <alignment horizontal="center"/>
    </xf>
    <xf numFmtId="44" fontId="4" fillId="6" borderId="0" xfId="0" applyNumberFormat="1" applyFont="1" applyFill="1"/>
    <xf numFmtId="10" fontId="3" fillId="0" borderId="27" xfId="2" applyNumberFormat="1" applyFont="1" applyBorder="1" applyAlignment="1">
      <alignment horizontal="right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0" fontId="3" fillId="0" borderId="9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 indent="2"/>
    </xf>
    <xf numFmtId="0" fontId="5" fillId="3" borderId="4" xfId="0" applyFont="1" applyFill="1" applyBorder="1" applyAlignment="1">
      <alignment horizontal="left" vertical="center" indent="2"/>
    </xf>
    <xf numFmtId="0" fontId="5" fillId="3" borderId="16" xfId="0" applyFont="1" applyFill="1" applyBorder="1" applyAlignment="1">
      <alignment horizontal="left" vertical="center" indent="2"/>
    </xf>
    <xf numFmtId="0" fontId="5" fillId="3" borderId="17" xfId="0" applyFont="1" applyFill="1" applyBorder="1" applyAlignment="1">
      <alignment horizontal="left" vertical="center" indent="2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4" fillId="5" borderId="21" xfId="0" applyFont="1" applyFill="1" applyBorder="1" applyAlignment="1">
      <alignment horizontal="left"/>
    </xf>
    <xf numFmtId="0" fontId="4" fillId="5" borderId="22" xfId="0" applyFont="1" applyFill="1" applyBorder="1" applyAlignment="1">
      <alignment horizontal="left"/>
    </xf>
    <xf numFmtId="0" fontId="4" fillId="5" borderId="23" xfId="0" applyFont="1" applyFill="1" applyBorder="1" applyAlignment="1">
      <alignment horizontal="left"/>
    </xf>
    <xf numFmtId="0" fontId="8" fillId="7" borderId="37" xfId="0" applyFont="1" applyFill="1" applyBorder="1" applyAlignment="1">
      <alignment horizontal="center"/>
    </xf>
    <xf numFmtId="0" fontId="8" fillId="8" borderId="39" xfId="0" applyFont="1" applyFill="1" applyBorder="1" applyAlignment="1">
      <alignment horizontal="center"/>
    </xf>
    <xf numFmtId="0" fontId="8" fillId="9" borderId="39" xfId="0" applyFont="1" applyFill="1" applyBorder="1" applyAlignment="1">
      <alignment horizontal="center"/>
    </xf>
    <xf numFmtId="0" fontId="8" fillId="10" borderId="40" xfId="0" applyFont="1" applyFill="1" applyBorder="1" applyAlignment="1">
      <alignment horizontal="center"/>
    </xf>
    <xf numFmtId="0" fontId="8" fillId="7" borderId="38" xfId="0" applyFont="1" applyFill="1" applyBorder="1" applyAlignment="1">
      <alignment horizontal="center"/>
    </xf>
    <xf numFmtId="0" fontId="9" fillId="0" borderId="41" xfId="0" applyFont="1" applyBorder="1"/>
    <xf numFmtId="0" fontId="9" fillId="0" borderId="42" xfId="0" applyFont="1" applyBorder="1" applyAlignment="1">
      <alignment horizontal="center"/>
    </xf>
    <xf numFmtId="0" fontId="9" fillId="0" borderId="42" xfId="0" applyFont="1" applyBorder="1"/>
    <xf numFmtId="9" fontId="9" fillId="0" borderId="43" xfId="2" applyFont="1" applyBorder="1" applyAlignment="1">
      <alignment horizontal="center"/>
    </xf>
    <xf numFmtId="10" fontId="3" fillId="0" borderId="0" xfId="2" applyNumberFormat="1" applyFont="1" applyAlignment="1">
      <alignment horizontal="center"/>
    </xf>
    <xf numFmtId="0" fontId="3" fillId="11" borderId="0" xfId="0" applyFont="1" applyFill="1"/>
    <xf numFmtId="0" fontId="3" fillId="11" borderId="0" xfId="0" quotePrefix="1" applyFont="1" applyFill="1"/>
    <xf numFmtId="0" fontId="0" fillId="11" borderId="0" xfId="0" applyFill="1"/>
    <xf numFmtId="0" fontId="10" fillId="11" borderId="0" xfId="0" applyFont="1" applyFill="1" applyAlignment="1">
      <alignment horizontal="center" vertical="center" wrapText="1"/>
    </xf>
  </cellXfs>
  <cellStyles count="4">
    <cellStyle name="Currency" xfId="1" builtinId="4"/>
    <cellStyle name="Neutral" xfId="3" builtinId="28"/>
    <cellStyle name="Normal" xfId="0" builtinId="0"/>
    <cellStyle name="Percent" xfId="2" builtinId="5"/>
  </cellStyles>
  <dxfs count="6">
    <dxf>
      <fill>
        <patternFill>
          <bgColor theme="3" tint="0.499984740745262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24994659260841701"/>
        </patternFill>
      </fill>
    </dxf>
    <dxf>
      <fill>
        <patternFill>
          <bgColor theme="3" tint="0.499984740745262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24994659260841701"/>
        </patternFill>
      </fill>
    </dxf>
  </dxfs>
  <tableStyles count="0" defaultTableStyle="TableStyleMedium2" defaultPivotStyle="PivotStyleLight16"/>
  <colors>
    <mruColors>
      <color rgb="FF336699"/>
      <color rgb="FF3333CC"/>
      <color rgb="FFFF9933"/>
      <color rgb="FFFFCC99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'Planejador de Investimentos'!$C$42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'Planejador de Investimentos'!$B$43:$B$48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'Planejador de Investimentos'!$C$43:$C$48</c:f>
              <c:numCache>
                <c:formatCode>0.00%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6-476F-9B59-929A82E064DA}"/>
            </c:ext>
          </c:extLst>
        </c:ser>
        <c:ser>
          <c:idx val="1"/>
          <c:order val="1"/>
          <c:tx>
            <c:strRef>
              <c:f>'Planejador de Investimentos'!$D$42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'Planejador de Investimentos'!$B$43:$B$48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'Planejador de Investimentos'!$D$43:$D$48</c:f>
              <c:numCache>
                <c:formatCode>_("R$"* #,##0.00_);_("R$"* \(#,##0.00\);_("R$"* "-"??_);_(@_)</c:formatCode>
                <c:ptCount val="6"/>
                <c:pt idx="0">
                  <c:v>403.2</c:v>
                </c:pt>
                <c:pt idx="1">
                  <c:v>441</c:v>
                </c:pt>
                <c:pt idx="2">
                  <c:v>100.8</c:v>
                </c:pt>
                <c:pt idx="3">
                  <c:v>63</c:v>
                </c:pt>
                <c:pt idx="4">
                  <c:v>126</c:v>
                </c:pt>
                <c:pt idx="5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6-476F-9B59-929A82E06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219808</xdr:colOff>
      <xdr:row>2</xdr:row>
      <xdr:rowOff>29307</xdr:rowOff>
    </xdr:from>
    <xdr:to>
      <xdr:col>1</xdr:col>
      <xdr:colOff>2359269</xdr:colOff>
      <xdr:row>10</xdr:row>
      <xdr:rowOff>64476</xdr:rowOff>
    </xdr:to>
    <xdr:pic>
      <xdr:nvPicPr>
        <xdr:cNvPr id="10" name="Graphic 9" descr="Upward trend with solid fill">
          <a:extLst>
            <a:ext uri="{FF2B5EF4-FFF2-40B4-BE49-F238E27FC236}">
              <a16:creationId xmlns:a16="http://schemas.microsoft.com/office/drawing/2014/main" id="{64F628A2-1E4E-5FE6-A8F7-90E64CDDF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9808" y="615461"/>
          <a:ext cx="2754923" cy="2379784"/>
        </a:xfrm>
        <a:prstGeom prst="rect">
          <a:avLst/>
        </a:prstGeom>
      </xdr:spPr>
    </xdr:pic>
    <xdr:clientData/>
  </xdr:twoCellAnchor>
  <xdr:twoCellAnchor>
    <xdr:from>
      <xdr:col>4</xdr:col>
      <xdr:colOff>80596</xdr:colOff>
      <xdr:row>40</xdr:row>
      <xdr:rowOff>130418</xdr:rowOff>
    </xdr:from>
    <xdr:to>
      <xdr:col>9</xdr:col>
      <xdr:colOff>402981</xdr:colOff>
      <xdr:row>49</xdr:row>
      <xdr:rowOff>235926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FA567FF-D324-D03D-7C31-5F6DDF63B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4C94-9AF5-4760-8355-AFB3A6830DB2}">
  <dimension ref="A1:J52"/>
  <sheetViews>
    <sheetView showGridLines="0" showRowColHeaders="0" tabSelected="1" zoomScale="52" workbookViewId="0">
      <selection activeCell="C4" sqref="C4:G9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23.4" zeroHeight="1" x14ac:dyDescent="0.45"/>
  <cols>
    <col min="1" max="1" width="8.88671875" style="2" customWidth="1"/>
    <col min="2" max="2" width="52" style="2" customWidth="1"/>
    <col min="3" max="3" width="32.6640625" style="2" bestFit="1" customWidth="1"/>
    <col min="4" max="4" width="48" style="2" customWidth="1"/>
    <col min="5" max="5" width="8.88671875" style="2" customWidth="1"/>
    <col min="6" max="6" width="24.88671875" style="2" customWidth="1"/>
    <col min="7" max="7" width="8.88671875" customWidth="1"/>
    <col min="8" max="8" width="10.21875" style="2" customWidth="1"/>
    <col min="9" max="10" width="8.88671875" style="2" customWidth="1"/>
    <col min="11" max="16384" width="8.88671875" style="2" hidden="1"/>
  </cols>
  <sheetData>
    <row r="1" spans="1:10" x14ac:dyDescent="0.45"/>
    <row r="2" spans="1:10" x14ac:dyDescent="0.45">
      <c r="A2" s="60"/>
      <c r="B2" s="61"/>
      <c r="C2" s="60"/>
      <c r="D2" s="60"/>
      <c r="E2" s="60"/>
      <c r="F2" s="60"/>
      <c r="G2" s="60"/>
      <c r="H2" s="60"/>
      <c r="I2" s="60"/>
      <c r="J2" s="60"/>
    </row>
    <row r="3" spans="1:10" x14ac:dyDescent="0.45">
      <c r="A3" s="60"/>
      <c r="B3" s="60"/>
      <c r="C3" s="60"/>
      <c r="D3" s="60"/>
      <c r="E3" s="60"/>
      <c r="F3" s="60"/>
      <c r="G3" s="62"/>
      <c r="H3" s="60"/>
      <c r="I3" s="60"/>
      <c r="J3" s="60"/>
    </row>
    <row r="4" spans="1:10" x14ac:dyDescent="0.45">
      <c r="A4" s="60"/>
      <c r="B4" s="60"/>
      <c r="C4" s="63" t="s">
        <v>35</v>
      </c>
      <c r="D4" s="63"/>
      <c r="E4" s="63"/>
      <c r="F4" s="63"/>
      <c r="G4" s="63"/>
      <c r="H4" s="60"/>
      <c r="I4" s="60"/>
      <c r="J4" s="60"/>
    </row>
    <row r="5" spans="1:10" x14ac:dyDescent="0.45">
      <c r="A5" s="60"/>
      <c r="B5" s="60"/>
      <c r="C5" s="63"/>
      <c r="D5" s="63"/>
      <c r="E5" s="63"/>
      <c r="F5" s="63"/>
      <c r="G5" s="63"/>
      <c r="H5" s="60"/>
      <c r="I5" s="60"/>
      <c r="J5" s="60"/>
    </row>
    <row r="6" spans="1:10" x14ac:dyDescent="0.45">
      <c r="A6" s="60"/>
      <c r="B6" s="60"/>
      <c r="C6" s="63"/>
      <c r="D6" s="63"/>
      <c r="E6" s="63"/>
      <c r="F6" s="63"/>
      <c r="G6" s="63"/>
      <c r="H6" s="60"/>
      <c r="I6" s="60"/>
      <c r="J6" s="60"/>
    </row>
    <row r="7" spans="1:10" x14ac:dyDescent="0.45">
      <c r="A7" s="60"/>
      <c r="B7" s="60"/>
      <c r="C7" s="63"/>
      <c r="D7" s="63"/>
      <c r="E7" s="63"/>
      <c r="F7" s="63"/>
      <c r="G7" s="63"/>
      <c r="H7" s="60"/>
      <c r="I7" s="60"/>
      <c r="J7" s="60"/>
    </row>
    <row r="8" spans="1:10" x14ac:dyDescent="0.45">
      <c r="A8" s="60"/>
      <c r="B8" s="60"/>
      <c r="C8" s="63"/>
      <c r="D8" s="63"/>
      <c r="E8" s="63"/>
      <c r="F8" s="63"/>
      <c r="G8" s="63"/>
      <c r="H8" s="60"/>
      <c r="I8" s="60"/>
      <c r="J8" s="60"/>
    </row>
    <row r="9" spans="1:10" x14ac:dyDescent="0.45">
      <c r="A9" s="60"/>
      <c r="B9" s="60"/>
      <c r="C9" s="63"/>
      <c r="D9" s="63"/>
      <c r="E9" s="63"/>
      <c r="F9" s="63"/>
      <c r="G9" s="63"/>
      <c r="H9" s="60"/>
      <c r="I9" s="60"/>
      <c r="J9" s="60"/>
    </row>
    <row r="10" spans="1:10" x14ac:dyDescent="0.45">
      <c r="A10" s="60"/>
      <c r="B10" s="60"/>
      <c r="C10" s="60"/>
      <c r="D10" s="60"/>
      <c r="E10" s="60"/>
      <c r="F10" s="60"/>
      <c r="G10" s="60"/>
      <c r="H10" s="60"/>
      <c r="I10" s="60"/>
      <c r="J10" s="60"/>
    </row>
    <row r="11" spans="1:10" x14ac:dyDescent="0.45">
      <c r="G11" s="2"/>
    </row>
    <row r="12" spans="1:10" x14ac:dyDescent="0.45">
      <c r="G12" s="2"/>
    </row>
    <row r="13" spans="1:10" x14ac:dyDescent="0.45">
      <c r="G13" s="2"/>
    </row>
    <row r="14" spans="1:10" ht="24" thickBot="1" x14ac:dyDescent="0.5">
      <c r="G14" s="2"/>
    </row>
    <row r="15" spans="1:10" x14ac:dyDescent="0.45">
      <c r="B15" s="47" t="s">
        <v>12</v>
      </c>
      <c r="C15" s="48"/>
      <c r="D15" s="49"/>
      <c r="G15" s="2"/>
    </row>
    <row r="16" spans="1:10" x14ac:dyDescent="0.45">
      <c r="B16" s="41" t="s">
        <v>10</v>
      </c>
      <c r="C16" s="42"/>
      <c r="D16" s="9">
        <v>2000</v>
      </c>
      <c r="G16" s="2"/>
    </row>
    <row r="17" spans="1:7" x14ac:dyDescent="0.45">
      <c r="B17" s="43" t="s">
        <v>11</v>
      </c>
      <c r="C17" s="44"/>
      <c r="D17" s="27">
        <v>6.0000000000000001E-3</v>
      </c>
      <c r="G17" s="2"/>
    </row>
    <row r="18" spans="1:7" ht="24" thickBot="1" x14ac:dyDescent="0.5">
      <c r="B18" s="45" t="s">
        <v>31</v>
      </c>
      <c r="C18" s="46"/>
      <c r="D18" s="10">
        <f>D16*30%</f>
        <v>600</v>
      </c>
      <c r="G18" s="2"/>
    </row>
    <row r="19" spans="1:7" x14ac:dyDescent="0.45">
      <c r="G19" s="2"/>
    </row>
    <row r="20" spans="1:7" ht="24" thickBot="1" x14ac:dyDescent="0.5">
      <c r="G20" s="2"/>
    </row>
    <row r="21" spans="1:7" x14ac:dyDescent="0.45">
      <c r="B21" s="38" t="s">
        <v>0</v>
      </c>
      <c r="C21" s="39"/>
      <c r="D21" s="40"/>
      <c r="G21" s="2"/>
    </row>
    <row r="22" spans="1:7" x14ac:dyDescent="0.45">
      <c r="B22" s="30" t="s">
        <v>1</v>
      </c>
      <c r="C22" s="31"/>
      <c r="D22" s="11">
        <v>1260</v>
      </c>
      <c r="G22" s="2"/>
    </row>
    <row r="23" spans="1:7" x14ac:dyDescent="0.45">
      <c r="B23" s="30" t="s">
        <v>8</v>
      </c>
      <c r="C23" s="31"/>
      <c r="D23" s="12">
        <v>10</v>
      </c>
      <c r="G23" s="2"/>
    </row>
    <row r="24" spans="1:7" x14ac:dyDescent="0.45">
      <c r="B24" s="32" t="s">
        <v>2</v>
      </c>
      <c r="C24" s="33"/>
      <c r="D24" s="13">
        <v>1.0789999999999999E-2</v>
      </c>
      <c r="G24" s="2"/>
    </row>
    <row r="25" spans="1:7" x14ac:dyDescent="0.45">
      <c r="B25" s="34" t="s">
        <v>32</v>
      </c>
      <c r="C25" s="35"/>
      <c r="D25" s="14">
        <f>FV( taxa_mensal,qtd_anos*12,aporte*-1)</f>
        <v>306538.10778801696</v>
      </c>
      <c r="G25" s="2"/>
    </row>
    <row r="26" spans="1:7" ht="24" thickBot="1" x14ac:dyDescent="0.5">
      <c r="B26" s="36" t="s">
        <v>9</v>
      </c>
      <c r="C26" s="37"/>
      <c r="D26" s="15">
        <f>patrimonio*rendimento_carteira</f>
        <v>1839.2286467281017</v>
      </c>
      <c r="G26" s="2"/>
    </row>
    <row r="27" spans="1:7" x14ac:dyDescent="0.45"/>
    <row r="28" spans="1:7" x14ac:dyDescent="0.45"/>
    <row r="29" spans="1:7" ht="24" thickBot="1" x14ac:dyDescent="0.5">
      <c r="G29" s="2"/>
    </row>
    <row r="30" spans="1:7" x14ac:dyDescent="0.45">
      <c r="B30" s="28" t="s">
        <v>13</v>
      </c>
      <c r="C30" s="29"/>
      <c r="D30" s="19" t="s">
        <v>14</v>
      </c>
      <c r="G30" s="2"/>
    </row>
    <row r="31" spans="1:7" x14ac:dyDescent="0.45">
      <c r="A31" s="3">
        <v>2</v>
      </c>
      <c r="B31" s="4" t="s">
        <v>3</v>
      </c>
      <c r="C31" s="16">
        <f>FV($D$24,$A31*12,$D$22*-1)</f>
        <v>34306.810395032975</v>
      </c>
      <c r="D31" s="5">
        <f>C31*rendimento_carteira</f>
        <v>205.84086237019787</v>
      </c>
      <c r="G31" s="2"/>
    </row>
    <row r="32" spans="1:7" x14ac:dyDescent="0.45">
      <c r="A32" s="3">
        <v>5</v>
      </c>
      <c r="B32" s="6" t="s">
        <v>4</v>
      </c>
      <c r="C32" s="17">
        <f>FV($D$24,$A32*12,$D$22*-1)</f>
        <v>105558.91163809443</v>
      </c>
      <c r="D32" s="5">
        <f>C32*rendimento_carteira</f>
        <v>633.35346982856663</v>
      </c>
      <c r="G32" s="2"/>
    </row>
    <row r="33" spans="1:7" x14ac:dyDescent="0.45">
      <c r="A33" s="3">
        <v>10</v>
      </c>
      <c r="B33" s="6" t="s">
        <v>5</v>
      </c>
      <c r="C33" s="17">
        <f>FV($D$24,$A33*12,$D$22*-1)</f>
        <v>306538.10778801696</v>
      </c>
      <c r="D33" s="5">
        <f>C33*rendimento_carteira</f>
        <v>1839.2286467281017</v>
      </c>
      <c r="G33" s="2"/>
    </row>
    <row r="34" spans="1:7" x14ac:dyDescent="0.45">
      <c r="A34" s="3">
        <v>20</v>
      </c>
      <c r="B34" s="6" t="s">
        <v>6</v>
      </c>
      <c r="C34" s="17">
        <f>FV($D$24,$A34*12,$D$22*-1)</f>
        <v>1417749.9841223215</v>
      </c>
      <c r="D34" s="5">
        <f>C34*rendimento_carteira</f>
        <v>8506.4999047339297</v>
      </c>
      <c r="G34" s="2"/>
    </row>
    <row r="35" spans="1:7" ht="24" thickBot="1" x14ac:dyDescent="0.5">
      <c r="A35" s="3">
        <v>30</v>
      </c>
      <c r="B35" s="7" t="s">
        <v>7</v>
      </c>
      <c r="C35" s="18">
        <f>FV($D$24,$A35*12,$D$22*-1)</f>
        <v>5445933.7653059401</v>
      </c>
      <c r="D35" s="8">
        <f>C35*rendimento_carteira</f>
        <v>32675.602591835643</v>
      </c>
      <c r="G35" s="2"/>
    </row>
    <row r="36" spans="1:7" x14ac:dyDescent="0.45"/>
    <row r="37" spans="1:7" x14ac:dyDescent="0.45"/>
    <row r="38" spans="1:7" x14ac:dyDescent="0.45"/>
    <row r="39" spans="1:7" x14ac:dyDescent="0.45">
      <c r="B39" s="20" t="s">
        <v>15</v>
      </c>
      <c r="C39" s="20" t="s">
        <v>30</v>
      </c>
    </row>
    <row r="40" spans="1:7" x14ac:dyDescent="0.45">
      <c r="B40" s="21" t="s">
        <v>17</v>
      </c>
      <c r="C40" s="22">
        <f>aporte</f>
        <v>1260</v>
      </c>
    </row>
    <row r="41" spans="1:7" x14ac:dyDescent="0.45"/>
    <row r="42" spans="1:7" x14ac:dyDescent="0.45">
      <c r="B42" s="25" t="s">
        <v>22</v>
      </c>
      <c r="C42" s="25" t="s">
        <v>18</v>
      </c>
      <c r="D42" s="25" t="s">
        <v>19</v>
      </c>
    </row>
    <row r="43" spans="1:7" x14ac:dyDescent="0.45">
      <c r="B43" s="2" t="s">
        <v>20</v>
      </c>
      <c r="C43" s="59">
        <f>VLOOKUP($C$39&amp;"-"&amp;B43,Tab_auxiliar!B:E,4,0)</f>
        <v>0.32</v>
      </c>
      <c r="D43" s="23">
        <f>$C$40*C43</f>
        <v>403.2</v>
      </c>
    </row>
    <row r="44" spans="1:7" x14ac:dyDescent="0.45">
      <c r="B44" s="2" t="s">
        <v>21</v>
      </c>
      <c r="C44" s="59">
        <f>VLOOKUP($C$39&amp;"-"&amp;B44,Tab_auxiliar!B:E,4,0)</f>
        <v>0.35</v>
      </c>
      <c r="D44" s="23">
        <f t="shared" ref="D44:D48" si="0">$C$40*C44</f>
        <v>441</v>
      </c>
    </row>
    <row r="45" spans="1:7" x14ac:dyDescent="0.45">
      <c r="B45" s="2" t="s">
        <v>23</v>
      </c>
      <c r="C45" s="59">
        <f>VLOOKUP($C$39&amp;"-"&amp;B45,Tab_auxiliar!B:E,4,0)</f>
        <v>0.08</v>
      </c>
      <c r="D45" s="23">
        <f t="shared" si="0"/>
        <v>100.8</v>
      </c>
    </row>
    <row r="46" spans="1:7" x14ac:dyDescent="0.45">
      <c r="B46" s="2" t="s">
        <v>24</v>
      </c>
      <c r="C46" s="59">
        <f>VLOOKUP($C$39&amp;"-"&amp;B46,Tab_auxiliar!B:E,4,0)</f>
        <v>0.05</v>
      </c>
      <c r="D46" s="23">
        <f t="shared" si="0"/>
        <v>63</v>
      </c>
    </row>
    <row r="47" spans="1:7" x14ac:dyDescent="0.45">
      <c r="B47" s="2" t="s">
        <v>25</v>
      </c>
      <c r="C47" s="59">
        <f>VLOOKUP($C$39&amp;"-"&amp;B47,Tab_auxiliar!B:E,4,0)</f>
        <v>0.1</v>
      </c>
      <c r="D47" s="23">
        <f t="shared" si="0"/>
        <v>126</v>
      </c>
    </row>
    <row r="48" spans="1:7" x14ac:dyDescent="0.45">
      <c r="B48" s="2" t="s">
        <v>26</v>
      </c>
      <c r="C48" s="59">
        <f>VLOOKUP($C$39&amp;"-"&amp;B48,Tab_auxiliar!B:E,4,0)</f>
        <v>0.1</v>
      </c>
      <c r="D48" s="23">
        <f t="shared" si="0"/>
        <v>126</v>
      </c>
    </row>
    <row r="49" spans="2:4" x14ac:dyDescent="0.45">
      <c r="B49" s="24"/>
      <c r="C49" s="24"/>
      <c r="D49" s="26">
        <f>SUM(D43:D48)</f>
        <v>1260</v>
      </c>
    </row>
    <row r="50" spans="2:4" x14ac:dyDescent="0.45"/>
    <row r="51" spans="2:4" x14ac:dyDescent="0.45"/>
    <row r="52" spans="2:4" x14ac:dyDescent="0.45"/>
  </sheetData>
  <mergeCells count="12">
    <mergeCell ref="C4:G9"/>
    <mergeCell ref="B21:D21"/>
    <mergeCell ref="B16:C16"/>
    <mergeCell ref="B17:C17"/>
    <mergeCell ref="B18:C18"/>
    <mergeCell ref="B15:D15"/>
    <mergeCell ref="B30:C30"/>
    <mergeCell ref="B22:C22"/>
    <mergeCell ref="B23:C23"/>
    <mergeCell ref="B24:C24"/>
    <mergeCell ref="B25:C25"/>
    <mergeCell ref="B26:C26"/>
  </mergeCells>
  <dataValidations disablePrompts="1" count="1">
    <dataValidation type="list" allowBlank="1" showInputMessage="1" showErrorMessage="1" sqref="C39" xr:uid="{29DBDD89-0A6A-43ED-9214-9DAA7241B359}">
      <formula1>"Conservador,Moderado,Agressivo"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481D4-E54E-4C4E-9FBD-0745FA111A03}">
  <dimension ref="B1:I30"/>
  <sheetViews>
    <sheetView showGridLines="0" workbookViewId="0">
      <selection activeCell="B29" sqref="B29"/>
    </sheetView>
  </sheetViews>
  <sheetFormatPr defaultColWidth="0" defaultRowHeight="14.4" zeroHeight="1" x14ac:dyDescent="0.3"/>
  <cols>
    <col min="1" max="1" width="2.77734375" customWidth="1"/>
    <col min="2" max="4" width="37.33203125" customWidth="1"/>
    <col min="5" max="5" width="37.33203125" style="1" customWidth="1"/>
    <col min="6" max="6" width="8.88671875" customWidth="1"/>
    <col min="7" max="7" width="8.88671875" hidden="1"/>
    <col min="8" max="8" width="15.44140625" hidden="1"/>
    <col min="9" max="9" width="4.5546875" hidden="1"/>
    <col min="10" max="16384" width="8.88671875" hidden="1"/>
  </cols>
  <sheetData>
    <row r="1" spans="2:5" x14ac:dyDescent="0.3">
      <c r="B1" s="50" t="s">
        <v>34</v>
      </c>
    </row>
    <row r="2" spans="2:5" x14ac:dyDescent="0.3">
      <c r="B2" s="51" t="s">
        <v>16</v>
      </c>
    </row>
    <row r="3" spans="2:5" x14ac:dyDescent="0.3">
      <c r="B3" s="52" t="s">
        <v>27</v>
      </c>
    </row>
    <row r="4" spans="2:5" x14ac:dyDescent="0.3">
      <c r="B4" s="53" t="s">
        <v>30</v>
      </c>
    </row>
    <row r="5" spans="2:5" x14ac:dyDescent="0.3"/>
    <row r="6" spans="2:5" x14ac:dyDescent="0.3">
      <c r="B6" s="54" t="s">
        <v>29</v>
      </c>
      <c r="C6" s="54" t="s">
        <v>33</v>
      </c>
      <c r="D6" s="54" t="s">
        <v>22</v>
      </c>
      <c r="E6" s="54" t="s">
        <v>28</v>
      </c>
    </row>
    <row r="7" spans="2:5" x14ac:dyDescent="0.3">
      <c r="B7" s="55" t="str">
        <f>C7&amp;"-"&amp;D7</f>
        <v>Conservador-PAPEL</v>
      </c>
      <c r="C7" s="56" t="s">
        <v>27</v>
      </c>
      <c r="D7" s="57" t="s">
        <v>20</v>
      </c>
      <c r="E7" s="58">
        <v>0.3</v>
      </c>
    </row>
    <row r="8" spans="2:5" x14ac:dyDescent="0.3">
      <c r="B8" s="55" t="str">
        <f t="shared" ref="B8:B24" si="0">C8&amp;"-"&amp;D8</f>
        <v>Conservador-TIJOLO</v>
      </c>
      <c r="C8" s="56" t="s">
        <v>27</v>
      </c>
      <c r="D8" s="57" t="s">
        <v>21</v>
      </c>
      <c r="E8" s="58">
        <v>0.5</v>
      </c>
    </row>
    <row r="9" spans="2:5" x14ac:dyDescent="0.3">
      <c r="B9" s="55" t="str">
        <f t="shared" si="0"/>
        <v>Conservador-HÍBRIDOS</v>
      </c>
      <c r="C9" s="56" t="s">
        <v>27</v>
      </c>
      <c r="D9" s="57" t="s">
        <v>23</v>
      </c>
      <c r="E9" s="58">
        <v>0.1</v>
      </c>
    </row>
    <row r="10" spans="2:5" x14ac:dyDescent="0.3">
      <c r="B10" s="55" t="str">
        <f t="shared" si="0"/>
        <v>Conservador-FOFs</v>
      </c>
      <c r="C10" s="56" t="s">
        <v>27</v>
      </c>
      <c r="D10" s="57" t="s">
        <v>24</v>
      </c>
      <c r="E10" s="58">
        <v>0.1</v>
      </c>
    </row>
    <row r="11" spans="2:5" x14ac:dyDescent="0.3">
      <c r="B11" s="55" t="str">
        <f t="shared" si="0"/>
        <v>Conservador-DESENVOLVIMENTO</v>
      </c>
      <c r="C11" s="56" t="s">
        <v>27</v>
      </c>
      <c r="D11" s="57" t="s">
        <v>25</v>
      </c>
      <c r="E11" s="58">
        <v>0</v>
      </c>
    </row>
    <row r="12" spans="2:5" x14ac:dyDescent="0.3">
      <c r="B12" s="55" t="str">
        <f t="shared" si="0"/>
        <v>Conservador-HOTELARIAS</v>
      </c>
      <c r="C12" s="56" t="s">
        <v>27</v>
      </c>
      <c r="D12" s="57" t="s">
        <v>26</v>
      </c>
      <c r="E12" s="58">
        <v>0</v>
      </c>
    </row>
    <row r="13" spans="2:5" x14ac:dyDescent="0.3">
      <c r="B13" s="55" t="str">
        <f t="shared" si="0"/>
        <v>Moderado-PAPEL</v>
      </c>
      <c r="C13" s="56" t="s">
        <v>30</v>
      </c>
      <c r="D13" s="57" t="s">
        <v>20</v>
      </c>
      <c r="E13" s="58">
        <v>0.32</v>
      </c>
    </row>
    <row r="14" spans="2:5" x14ac:dyDescent="0.3">
      <c r="B14" s="55" t="str">
        <f t="shared" si="0"/>
        <v>Moderado-TIJOLO</v>
      </c>
      <c r="C14" s="56" t="s">
        <v>30</v>
      </c>
      <c r="D14" s="57" t="s">
        <v>21</v>
      </c>
      <c r="E14" s="58">
        <v>0.35</v>
      </c>
    </row>
    <row r="15" spans="2:5" x14ac:dyDescent="0.3">
      <c r="B15" s="55" t="str">
        <f t="shared" si="0"/>
        <v>Moderado-HÍBRIDOS</v>
      </c>
      <c r="C15" s="56" t="s">
        <v>30</v>
      </c>
      <c r="D15" s="57" t="s">
        <v>23</v>
      </c>
      <c r="E15" s="58">
        <v>0.08</v>
      </c>
    </row>
    <row r="16" spans="2:5" x14ac:dyDescent="0.3">
      <c r="B16" s="55" t="str">
        <f t="shared" si="0"/>
        <v>Moderado-FOFs</v>
      </c>
      <c r="C16" s="56" t="s">
        <v>30</v>
      </c>
      <c r="D16" s="57" t="s">
        <v>24</v>
      </c>
      <c r="E16" s="58">
        <v>0.05</v>
      </c>
    </row>
    <row r="17" spans="2:5" x14ac:dyDescent="0.3">
      <c r="B17" s="55" t="str">
        <f t="shared" si="0"/>
        <v>Moderado-DESENVOLVIMENTO</v>
      </c>
      <c r="C17" s="56" t="s">
        <v>30</v>
      </c>
      <c r="D17" s="57" t="s">
        <v>25</v>
      </c>
      <c r="E17" s="58">
        <v>0.1</v>
      </c>
    </row>
    <row r="18" spans="2:5" x14ac:dyDescent="0.3">
      <c r="B18" s="55" t="str">
        <f t="shared" si="0"/>
        <v>Moderado-HOTELARIAS</v>
      </c>
      <c r="C18" s="56" t="s">
        <v>30</v>
      </c>
      <c r="D18" s="57" t="s">
        <v>26</v>
      </c>
      <c r="E18" s="58">
        <v>0.1</v>
      </c>
    </row>
    <row r="19" spans="2:5" x14ac:dyDescent="0.3">
      <c r="B19" s="55" t="str">
        <f t="shared" si="0"/>
        <v>Agressivo-PAPEL</v>
      </c>
      <c r="C19" s="56" t="s">
        <v>16</v>
      </c>
      <c r="D19" s="57" t="s">
        <v>20</v>
      </c>
      <c r="E19" s="58">
        <v>0.5</v>
      </c>
    </row>
    <row r="20" spans="2:5" x14ac:dyDescent="0.3">
      <c r="B20" s="55" t="str">
        <f t="shared" si="0"/>
        <v>Agressivo-TIJOLO</v>
      </c>
      <c r="C20" s="56" t="s">
        <v>16</v>
      </c>
      <c r="D20" s="57" t="s">
        <v>21</v>
      </c>
      <c r="E20" s="58">
        <v>0.1</v>
      </c>
    </row>
    <row r="21" spans="2:5" x14ac:dyDescent="0.3">
      <c r="B21" s="55" t="str">
        <f t="shared" si="0"/>
        <v>Agressivo-HÍBRIDOS</v>
      </c>
      <c r="C21" s="56" t="s">
        <v>16</v>
      </c>
      <c r="D21" s="57" t="s">
        <v>23</v>
      </c>
      <c r="E21" s="58">
        <v>0.05</v>
      </c>
    </row>
    <row r="22" spans="2:5" x14ac:dyDescent="0.3">
      <c r="B22" s="55" t="str">
        <f t="shared" si="0"/>
        <v>Agressivo-FOFs</v>
      </c>
      <c r="C22" s="56" t="s">
        <v>16</v>
      </c>
      <c r="D22" s="57" t="s">
        <v>24</v>
      </c>
      <c r="E22" s="58">
        <v>0.05</v>
      </c>
    </row>
    <row r="23" spans="2:5" x14ac:dyDescent="0.3">
      <c r="B23" s="55" t="str">
        <f t="shared" si="0"/>
        <v>Agressivo-DESENVOLVIMENTO</v>
      </c>
      <c r="C23" s="56" t="s">
        <v>16</v>
      </c>
      <c r="D23" s="57" t="s">
        <v>25</v>
      </c>
      <c r="E23" s="58">
        <v>0.2</v>
      </c>
    </row>
    <row r="24" spans="2:5" x14ac:dyDescent="0.3">
      <c r="B24" s="55" t="str">
        <f t="shared" si="0"/>
        <v>Agressivo-HOTELARIAS</v>
      </c>
      <c r="C24" s="56" t="s">
        <v>16</v>
      </c>
      <c r="D24" s="57" t="s">
        <v>26</v>
      </c>
      <c r="E24" s="58">
        <v>0.1</v>
      </c>
    </row>
    <row r="25" spans="2:5" x14ac:dyDescent="0.3"/>
    <row r="26" spans="2:5" x14ac:dyDescent="0.3"/>
    <row r="27" spans="2:5" x14ac:dyDescent="0.3"/>
    <row r="28" spans="2:5" x14ac:dyDescent="0.3"/>
    <row r="29" spans="2:5" x14ac:dyDescent="0.3"/>
    <row r="30" spans="2:5" x14ac:dyDescent="0.3"/>
  </sheetData>
  <conditionalFormatting sqref="C7:C24">
    <cfRule type="expression" dxfId="5" priority="4">
      <formula>$C7="Agressivo"</formula>
    </cfRule>
    <cfRule type="expression" dxfId="4" priority="5">
      <formula>$C7="Moderado"</formula>
    </cfRule>
    <cfRule type="expression" dxfId="3" priority="6">
      <formula>$C7="Conservador"</formula>
    </cfRule>
  </conditionalFormatting>
  <conditionalFormatting sqref="B2">
    <cfRule type="expression" dxfId="2" priority="1">
      <formula>$C2="Agressivo"</formula>
    </cfRule>
    <cfRule type="expression" dxfId="1" priority="2">
      <formula>$C2="Moderado"</formula>
    </cfRule>
    <cfRule type="expression" dxfId="0" priority="3">
      <formula>$C2="Conservador"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Planejador de Investimentos</vt:lpstr>
      <vt:lpstr>Tab_auxiliar</vt:lpstr>
      <vt:lpstr>aporte</vt:lpstr>
      <vt:lpstr>patrimonio</vt:lpstr>
      <vt:lpstr>qtd_anos</vt:lpstr>
      <vt:lpstr>rendimento_carteira</vt:lpstr>
      <vt:lpstr>sugestao_rendimento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Docio</dc:creator>
  <cp:lastModifiedBy>Cecilia Docio</cp:lastModifiedBy>
  <dcterms:created xsi:type="dcterms:W3CDTF">2025-05-26T21:49:18Z</dcterms:created>
  <dcterms:modified xsi:type="dcterms:W3CDTF">2025-06-17T00:26:29Z</dcterms:modified>
</cp:coreProperties>
</file>