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iliodaher/Documents/git/importa-di/orientacoes/"/>
    </mc:Choice>
  </mc:AlternateContent>
  <xr:revisionPtr revIDLastSave="0" documentId="13_ncr:1_{2B6BFCA3-80A0-A147-B60C-8DD6BF3AA28D}" xr6:coauthVersionLast="47" xr6:coauthVersionMax="47" xr10:uidLastSave="{00000000-0000-0000-0000-000000000000}"/>
  <bookViews>
    <workbookView xWindow="0" yWindow="500" windowWidth="29040" windowHeight="15840" xr2:uid="{EE3DBCA5-F970-4D2A-BADE-681E7FE95FBA}"/>
  </bookViews>
  <sheets>
    <sheet name="Croqui (Nota-1)" sheetId="1" r:id="rId1"/>
    <sheet name="Croqui (Nota-2)" sheetId="2" r:id="rId2"/>
  </sheets>
  <externalReferences>
    <externalReference r:id="rId3"/>
  </externalReferences>
  <definedNames>
    <definedName name="_xlnm.Print_Area" localSheetId="0">'Croqui (Nota-1)'!$A$1:$V$30</definedName>
    <definedName name="_xlnm.Print_Area" localSheetId="1">'Croqui (Nota-2)'!$A$1:$V$187</definedName>
    <definedName name="_xlnm.Print_Titles" localSheetId="0">'Croqui (Nota-1)'!$4:$6</definedName>
    <definedName name="_xlnm.Print_Titles" localSheetId="1">'Croqui (Nota-2)'!$4:$6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2" l="1"/>
  <c r="B2" i="2"/>
  <c r="E2" i="2"/>
  <c r="F2" i="2"/>
  <c r="H2" i="2"/>
  <c r="B63" i="2"/>
  <c r="C63" i="2"/>
  <c r="D63" i="2"/>
  <c r="E63" i="2"/>
  <c r="F63" i="2"/>
  <c r="G63" i="2"/>
  <c r="H63" i="2"/>
  <c r="I63" i="2" s="1"/>
  <c r="J63" i="2" s="1"/>
  <c r="K63" i="2" s="1"/>
  <c r="L63" i="2"/>
  <c r="M63" i="2"/>
  <c r="N63" i="2"/>
  <c r="P63" i="2"/>
  <c r="Q63" i="2"/>
  <c r="R63" i="2"/>
  <c r="S63" i="2"/>
  <c r="U63" i="2"/>
  <c r="B64" i="2"/>
  <c r="C64" i="2"/>
  <c r="D64" i="2"/>
  <c r="E64" i="2"/>
  <c r="F64" i="2"/>
  <c r="G64" i="2"/>
  <c r="H64" i="2"/>
  <c r="L64" i="2"/>
  <c r="S64" i="2" s="1"/>
  <c r="T64" i="2" s="1"/>
  <c r="M64" i="2"/>
  <c r="N64" i="2"/>
  <c r="P64" i="2"/>
  <c r="Q64" i="2"/>
  <c r="O64" i="2" s="1"/>
  <c r="R64" i="2"/>
  <c r="U64" i="2"/>
  <c r="B65" i="2"/>
  <c r="C65" i="2"/>
  <c r="D65" i="2"/>
  <c r="E65" i="2"/>
  <c r="F65" i="2"/>
  <c r="G65" i="2"/>
  <c r="H65" i="2"/>
  <c r="I65" i="2"/>
  <c r="J65" i="2" s="1"/>
  <c r="K65" i="2" s="1"/>
  <c r="L65" i="2"/>
  <c r="S65" i="2" s="1"/>
  <c r="T65" i="2" s="1"/>
  <c r="M65" i="2"/>
  <c r="N65" i="2"/>
  <c r="P65" i="2"/>
  <c r="Q65" i="2"/>
  <c r="O65" i="2" s="1"/>
  <c r="R65" i="2"/>
  <c r="U65" i="2"/>
  <c r="B66" i="2"/>
  <c r="C66" i="2"/>
  <c r="D66" i="2"/>
  <c r="E66" i="2"/>
  <c r="F66" i="2"/>
  <c r="G66" i="2"/>
  <c r="H66" i="2"/>
  <c r="I66" i="2"/>
  <c r="J66" i="2" s="1"/>
  <c r="K66" i="2" s="1"/>
  <c r="L66" i="2"/>
  <c r="S66" i="2" s="1"/>
  <c r="T66" i="2" s="1"/>
  <c r="M66" i="2"/>
  <c r="N66" i="2"/>
  <c r="P66" i="2"/>
  <c r="Q66" i="2"/>
  <c r="O66" i="2" s="1"/>
  <c r="R66" i="2"/>
  <c r="U66" i="2"/>
  <c r="B67" i="2"/>
  <c r="C67" i="2"/>
  <c r="D67" i="2"/>
  <c r="E67" i="2"/>
  <c r="F67" i="2"/>
  <c r="G67" i="2"/>
  <c r="H67" i="2"/>
  <c r="I67" i="2"/>
  <c r="J67" i="2" s="1"/>
  <c r="K67" i="2" s="1"/>
  <c r="L67" i="2"/>
  <c r="S67" i="2" s="1"/>
  <c r="T67" i="2" s="1"/>
  <c r="M67" i="2"/>
  <c r="N67" i="2"/>
  <c r="P67" i="2"/>
  <c r="Q67" i="2"/>
  <c r="O67" i="2" s="1"/>
  <c r="R67" i="2"/>
  <c r="U67" i="2"/>
  <c r="B68" i="2"/>
  <c r="C68" i="2"/>
  <c r="D68" i="2"/>
  <c r="E68" i="2"/>
  <c r="F68" i="2"/>
  <c r="G68" i="2"/>
  <c r="H68" i="2"/>
  <c r="I68" i="2"/>
  <c r="J68" i="2" s="1"/>
  <c r="K68" i="2" s="1"/>
  <c r="L68" i="2"/>
  <c r="S68" i="2" s="1"/>
  <c r="T68" i="2" s="1"/>
  <c r="M68" i="2"/>
  <c r="N68" i="2"/>
  <c r="P68" i="2"/>
  <c r="Q68" i="2"/>
  <c r="O68" i="2" s="1"/>
  <c r="R68" i="2"/>
  <c r="U68" i="2"/>
  <c r="B69" i="2"/>
  <c r="C69" i="2"/>
  <c r="D69" i="2"/>
  <c r="E69" i="2"/>
  <c r="F69" i="2"/>
  <c r="G69" i="2"/>
  <c r="I69" i="2" s="1"/>
  <c r="J69" i="2" s="1"/>
  <c r="K69" i="2" s="1"/>
  <c r="H69" i="2"/>
  <c r="L69" i="2"/>
  <c r="S69" i="2" s="1"/>
  <c r="T69" i="2" s="1"/>
  <c r="M69" i="2"/>
  <c r="N69" i="2"/>
  <c r="P69" i="2"/>
  <c r="Q69" i="2"/>
  <c r="O69" i="2" s="1"/>
  <c r="R69" i="2"/>
  <c r="U69" i="2"/>
  <c r="B70" i="2"/>
  <c r="C70" i="2"/>
  <c r="D70" i="2"/>
  <c r="E70" i="2"/>
  <c r="F70" i="2"/>
  <c r="G70" i="2"/>
  <c r="I70" i="2" s="1"/>
  <c r="J70" i="2" s="1"/>
  <c r="K70" i="2" s="1"/>
  <c r="H70" i="2"/>
  <c r="L70" i="2"/>
  <c r="S70" i="2" s="1"/>
  <c r="T70" i="2" s="1"/>
  <c r="M70" i="2"/>
  <c r="N70" i="2"/>
  <c r="P70" i="2"/>
  <c r="Q70" i="2"/>
  <c r="O70" i="2" s="1"/>
  <c r="R70" i="2"/>
  <c r="U70" i="2"/>
  <c r="B71" i="2"/>
  <c r="C71" i="2"/>
  <c r="D71" i="2"/>
  <c r="E71" i="2"/>
  <c r="F71" i="2"/>
  <c r="G71" i="2"/>
  <c r="H71" i="2"/>
  <c r="L71" i="2"/>
  <c r="M71" i="2"/>
  <c r="N71" i="2"/>
  <c r="P71" i="2"/>
  <c r="Q71" i="2"/>
  <c r="R71" i="2"/>
  <c r="S71" i="2" s="1"/>
  <c r="T71" i="2" s="1"/>
  <c r="U71" i="2"/>
  <c r="B72" i="2"/>
  <c r="C72" i="2"/>
  <c r="D72" i="2"/>
  <c r="E72" i="2"/>
  <c r="F72" i="2"/>
  <c r="G72" i="2"/>
  <c r="I72" i="2" s="1"/>
  <c r="J72" i="2" s="1"/>
  <c r="K72" i="2" s="1"/>
  <c r="H72" i="2"/>
  <c r="L72" i="2"/>
  <c r="M72" i="2"/>
  <c r="N72" i="2"/>
  <c r="P72" i="2"/>
  <c r="Q72" i="2"/>
  <c r="R72" i="2"/>
  <c r="S72" i="2" s="1"/>
  <c r="T72" i="2" s="1"/>
  <c r="U72" i="2"/>
  <c r="B73" i="2"/>
  <c r="C73" i="2"/>
  <c r="D73" i="2"/>
  <c r="E73" i="2"/>
  <c r="F73" i="2"/>
  <c r="G73" i="2"/>
  <c r="I73" i="2" s="1"/>
  <c r="J73" i="2" s="1"/>
  <c r="K73" i="2" s="1"/>
  <c r="H73" i="2"/>
  <c r="L73" i="2"/>
  <c r="M73" i="2"/>
  <c r="N73" i="2"/>
  <c r="O73" i="2" s="1"/>
  <c r="P73" i="2"/>
  <c r="Q73" i="2"/>
  <c r="R73" i="2"/>
  <c r="S73" i="2" s="1"/>
  <c r="T73" i="2" s="1"/>
  <c r="U73" i="2"/>
  <c r="B74" i="2"/>
  <c r="C74" i="2"/>
  <c r="D74" i="2"/>
  <c r="E74" i="2"/>
  <c r="F74" i="2"/>
  <c r="G74" i="2"/>
  <c r="I74" i="2" s="1"/>
  <c r="J74" i="2" s="1"/>
  <c r="K74" i="2" s="1"/>
  <c r="H74" i="2"/>
  <c r="L74" i="2"/>
  <c r="M74" i="2"/>
  <c r="N74" i="2"/>
  <c r="P74" i="2"/>
  <c r="Q74" i="2"/>
  <c r="R74" i="2"/>
  <c r="S74" i="2" s="1"/>
  <c r="T74" i="2" s="1"/>
  <c r="U74" i="2"/>
  <c r="B75" i="2"/>
  <c r="C75" i="2"/>
  <c r="D75" i="2"/>
  <c r="E75" i="2"/>
  <c r="F75" i="2"/>
  <c r="G75" i="2"/>
  <c r="I75" i="2" s="1"/>
  <c r="J75" i="2" s="1"/>
  <c r="K75" i="2" s="1"/>
  <c r="H75" i="2"/>
  <c r="L75" i="2"/>
  <c r="M75" i="2"/>
  <c r="N75" i="2"/>
  <c r="O75" i="2" s="1"/>
  <c r="P75" i="2"/>
  <c r="Q75" i="2"/>
  <c r="R75" i="2"/>
  <c r="S75" i="2" s="1"/>
  <c r="T75" i="2" s="1"/>
  <c r="U75" i="2"/>
  <c r="B76" i="2"/>
  <c r="C76" i="2"/>
  <c r="D76" i="2"/>
  <c r="E76" i="2"/>
  <c r="F76" i="2"/>
  <c r="G76" i="2"/>
  <c r="I76" i="2" s="1"/>
  <c r="J76" i="2" s="1"/>
  <c r="K76" i="2" s="1"/>
  <c r="H76" i="2"/>
  <c r="L76" i="2"/>
  <c r="M76" i="2"/>
  <c r="N76" i="2"/>
  <c r="P76" i="2"/>
  <c r="Q76" i="2"/>
  <c r="R76" i="2"/>
  <c r="S76" i="2" s="1"/>
  <c r="T76" i="2" s="1"/>
  <c r="U76" i="2"/>
  <c r="B77" i="2"/>
  <c r="C77" i="2"/>
  <c r="D77" i="2"/>
  <c r="E77" i="2"/>
  <c r="F77" i="2"/>
  <c r="G77" i="2"/>
  <c r="I77" i="2" s="1"/>
  <c r="J77" i="2" s="1"/>
  <c r="K77" i="2" s="1"/>
  <c r="H77" i="2"/>
  <c r="L77" i="2"/>
  <c r="M77" i="2"/>
  <c r="N77" i="2"/>
  <c r="O77" i="2" s="1"/>
  <c r="P77" i="2"/>
  <c r="Q77" i="2"/>
  <c r="R77" i="2"/>
  <c r="S77" i="2" s="1"/>
  <c r="T77" i="2" s="1"/>
  <c r="U77" i="2"/>
  <c r="B78" i="2"/>
  <c r="C78" i="2"/>
  <c r="D78" i="2"/>
  <c r="E78" i="2"/>
  <c r="F78" i="2"/>
  <c r="G78" i="2"/>
  <c r="I78" i="2" s="1"/>
  <c r="J78" i="2" s="1"/>
  <c r="K78" i="2" s="1"/>
  <c r="H78" i="2"/>
  <c r="L78" i="2"/>
  <c r="M78" i="2"/>
  <c r="N78" i="2"/>
  <c r="P78" i="2"/>
  <c r="Q78" i="2"/>
  <c r="R78" i="2"/>
  <c r="S78" i="2" s="1"/>
  <c r="T78" i="2" s="1"/>
  <c r="U78" i="2"/>
  <c r="B79" i="2"/>
  <c r="C79" i="2"/>
  <c r="D79" i="2"/>
  <c r="E79" i="2"/>
  <c r="F79" i="2"/>
  <c r="G79" i="2"/>
  <c r="I79" i="2" s="1"/>
  <c r="J79" i="2" s="1"/>
  <c r="K79" i="2" s="1"/>
  <c r="H79" i="2"/>
  <c r="L79" i="2"/>
  <c r="M79" i="2"/>
  <c r="N79" i="2"/>
  <c r="O79" i="2" s="1"/>
  <c r="P79" i="2"/>
  <c r="Q79" i="2"/>
  <c r="R79" i="2"/>
  <c r="S79" i="2" s="1"/>
  <c r="T79" i="2" s="1"/>
  <c r="U79" i="2"/>
  <c r="B80" i="2"/>
  <c r="C80" i="2"/>
  <c r="D80" i="2"/>
  <c r="E80" i="2"/>
  <c r="F80" i="2"/>
  <c r="G80" i="2"/>
  <c r="I80" i="2" s="1"/>
  <c r="J80" i="2" s="1"/>
  <c r="K80" i="2" s="1"/>
  <c r="H80" i="2"/>
  <c r="L80" i="2"/>
  <c r="M80" i="2"/>
  <c r="N80" i="2"/>
  <c r="P80" i="2"/>
  <c r="Q80" i="2"/>
  <c r="R80" i="2"/>
  <c r="U80" i="2"/>
  <c r="B81" i="2"/>
  <c r="C81" i="2"/>
  <c r="D81" i="2"/>
  <c r="E81" i="2"/>
  <c r="F81" i="2"/>
  <c r="G81" i="2"/>
  <c r="H81" i="2"/>
  <c r="L81" i="2"/>
  <c r="M81" i="2"/>
  <c r="N81" i="2"/>
  <c r="O81" i="2"/>
  <c r="P81" i="2"/>
  <c r="Q81" i="2"/>
  <c r="R81" i="2"/>
  <c r="S81" i="2"/>
  <c r="T81" i="2" s="1"/>
  <c r="U81" i="2"/>
  <c r="B82" i="2"/>
  <c r="C82" i="2"/>
  <c r="D82" i="2"/>
  <c r="E82" i="2"/>
  <c r="F82" i="2"/>
  <c r="G82" i="2"/>
  <c r="I82" i="2" s="1"/>
  <c r="J82" i="2" s="1"/>
  <c r="K82" i="2" s="1"/>
  <c r="H82" i="2"/>
  <c r="L82" i="2"/>
  <c r="M82" i="2"/>
  <c r="N82" i="2"/>
  <c r="P82" i="2"/>
  <c r="Q82" i="2"/>
  <c r="R82" i="2"/>
  <c r="U82" i="2"/>
  <c r="B83" i="2"/>
  <c r="C83" i="2"/>
  <c r="D83" i="2"/>
  <c r="E83" i="2"/>
  <c r="F83" i="2"/>
  <c r="G83" i="2"/>
  <c r="H83" i="2"/>
  <c r="L83" i="2"/>
  <c r="S83" i="2" s="1"/>
  <c r="T83" i="2" s="1"/>
  <c r="M83" i="2"/>
  <c r="N83" i="2"/>
  <c r="O83" i="2" s="1"/>
  <c r="P83" i="2"/>
  <c r="Q83" i="2"/>
  <c r="R83" i="2"/>
  <c r="U83" i="2"/>
  <c r="B84" i="2"/>
  <c r="C84" i="2"/>
  <c r="D84" i="2"/>
  <c r="E84" i="2"/>
  <c r="F84" i="2"/>
  <c r="G84" i="2"/>
  <c r="H84" i="2"/>
  <c r="I84" i="2"/>
  <c r="J84" i="2" s="1"/>
  <c r="K84" i="2" s="1"/>
  <c r="L84" i="2"/>
  <c r="M84" i="2"/>
  <c r="N84" i="2"/>
  <c r="P84" i="2"/>
  <c r="Q84" i="2"/>
  <c r="O84" i="2" s="1"/>
  <c r="R84" i="2"/>
  <c r="U84" i="2"/>
  <c r="B85" i="2"/>
  <c r="C85" i="2"/>
  <c r="D85" i="2"/>
  <c r="E85" i="2"/>
  <c r="F85" i="2"/>
  <c r="G85" i="2"/>
  <c r="I85" i="2" s="1"/>
  <c r="J85" i="2" s="1"/>
  <c r="K85" i="2" s="1"/>
  <c r="H85" i="2"/>
  <c r="L85" i="2"/>
  <c r="S85" i="2" s="1"/>
  <c r="T85" i="2" s="1"/>
  <c r="M85" i="2"/>
  <c r="N85" i="2"/>
  <c r="P85" i="2"/>
  <c r="Q85" i="2"/>
  <c r="O85" i="2" s="1"/>
  <c r="R85" i="2"/>
  <c r="U85" i="2"/>
  <c r="B86" i="2"/>
  <c r="C86" i="2"/>
  <c r="D86" i="2"/>
  <c r="E86" i="2"/>
  <c r="F86" i="2"/>
  <c r="G86" i="2"/>
  <c r="I86" i="2" s="1"/>
  <c r="J86" i="2" s="1"/>
  <c r="K86" i="2" s="1"/>
  <c r="H86" i="2"/>
  <c r="L86" i="2"/>
  <c r="S86" i="2" s="1"/>
  <c r="T86" i="2" s="1"/>
  <c r="M86" i="2"/>
  <c r="N86" i="2"/>
  <c r="P86" i="2"/>
  <c r="Q86" i="2"/>
  <c r="O86" i="2" s="1"/>
  <c r="R86" i="2"/>
  <c r="U86" i="2"/>
  <c r="B87" i="2"/>
  <c r="C87" i="2"/>
  <c r="D87" i="2"/>
  <c r="E87" i="2"/>
  <c r="F87" i="2"/>
  <c r="G87" i="2"/>
  <c r="I87" i="2" s="1"/>
  <c r="J87" i="2" s="1"/>
  <c r="K87" i="2" s="1"/>
  <c r="H87" i="2"/>
  <c r="L87" i="2"/>
  <c r="M87" i="2"/>
  <c r="N87" i="2"/>
  <c r="O87" i="2" s="1"/>
  <c r="P87" i="2"/>
  <c r="Q87" i="2"/>
  <c r="R87" i="2"/>
  <c r="S87" i="2" s="1"/>
  <c r="T87" i="2" s="1"/>
  <c r="U87" i="2"/>
  <c r="B88" i="2"/>
  <c r="C88" i="2"/>
  <c r="D88" i="2"/>
  <c r="E88" i="2"/>
  <c r="F88" i="2"/>
  <c r="G88" i="2"/>
  <c r="I88" i="2" s="1"/>
  <c r="J88" i="2" s="1"/>
  <c r="K88" i="2" s="1"/>
  <c r="H88" i="2"/>
  <c r="L88" i="2"/>
  <c r="M88" i="2"/>
  <c r="N88" i="2"/>
  <c r="P88" i="2"/>
  <c r="Q88" i="2"/>
  <c r="R88" i="2"/>
  <c r="U88" i="2"/>
  <c r="B89" i="2"/>
  <c r="C89" i="2"/>
  <c r="D89" i="2"/>
  <c r="E89" i="2"/>
  <c r="F89" i="2"/>
  <c r="G89" i="2"/>
  <c r="H89" i="2"/>
  <c r="L89" i="2"/>
  <c r="M89" i="2"/>
  <c r="N89" i="2"/>
  <c r="O89" i="2"/>
  <c r="P89" i="2"/>
  <c r="Q89" i="2"/>
  <c r="R89" i="2"/>
  <c r="S89" i="2"/>
  <c r="U89" i="2"/>
  <c r="B90" i="2"/>
  <c r="C90" i="2"/>
  <c r="D90" i="2"/>
  <c r="E90" i="2"/>
  <c r="F90" i="2"/>
  <c r="G90" i="2"/>
  <c r="H90" i="2"/>
  <c r="I90" i="2" s="1"/>
  <c r="J90" i="2" s="1"/>
  <c r="K90" i="2" s="1"/>
  <c r="L90" i="2"/>
  <c r="S90" i="2" s="1"/>
  <c r="M90" i="2"/>
  <c r="N90" i="2"/>
  <c r="P90" i="2"/>
  <c r="Q90" i="2"/>
  <c r="R90" i="2"/>
  <c r="U90" i="2"/>
  <c r="B91" i="2"/>
  <c r="C91" i="2"/>
  <c r="D91" i="2"/>
  <c r="E91" i="2"/>
  <c r="F91" i="2"/>
  <c r="G91" i="2"/>
  <c r="I91" i="2" s="1"/>
  <c r="J91" i="2" s="1"/>
  <c r="K91" i="2" s="1"/>
  <c r="H91" i="2"/>
  <c r="L91" i="2"/>
  <c r="S91" i="2" s="1"/>
  <c r="M91" i="2"/>
  <c r="N91" i="2"/>
  <c r="O91" i="2"/>
  <c r="P91" i="2"/>
  <c r="Q91" i="2"/>
  <c r="R91" i="2"/>
  <c r="U91" i="2"/>
  <c r="B92" i="2"/>
  <c r="C92" i="2"/>
  <c r="D92" i="2"/>
  <c r="E92" i="2"/>
  <c r="F92" i="2"/>
  <c r="G92" i="2"/>
  <c r="H92" i="2"/>
  <c r="I92" i="2"/>
  <c r="J92" i="2" s="1"/>
  <c r="K92" i="2" s="1"/>
  <c r="L92" i="2"/>
  <c r="S92" i="2" s="1"/>
  <c r="M92" i="2"/>
  <c r="N92" i="2"/>
  <c r="P92" i="2"/>
  <c r="Q92" i="2"/>
  <c r="R92" i="2"/>
  <c r="U92" i="2"/>
  <c r="B93" i="2"/>
  <c r="C93" i="2"/>
  <c r="D93" i="2"/>
  <c r="E93" i="2"/>
  <c r="F93" i="2"/>
  <c r="G93" i="2"/>
  <c r="I93" i="2" s="1"/>
  <c r="J93" i="2" s="1"/>
  <c r="K93" i="2" s="1"/>
  <c r="H93" i="2"/>
  <c r="L93" i="2"/>
  <c r="M93" i="2"/>
  <c r="N93" i="2"/>
  <c r="O93" i="2" s="1"/>
  <c r="P93" i="2"/>
  <c r="Q93" i="2"/>
  <c r="R93" i="2"/>
  <c r="S93" i="2" s="1"/>
  <c r="T93" i="2" s="1"/>
  <c r="U93" i="2"/>
  <c r="B125" i="2"/>
  <c r="C125" i="2"/>
  <c r="D125" i="2"/>
  <c r="E125" i="2"/>
  <c r="F125" i="2"/>
  <c r="G125" i="2"/>
  <c r="I125" i="2" s="1"/>
  <c r="J125" i="2" s="1"/>
  <c r="K125" i="2" s="1"/>
  <c r="H125" i="2"/>
  <c r="L125" i="2"/>
  <c r="M125" i="2"/>
  <c r="N125" i="2"/>
  <c r="P125" i="2"/>
  <c r="Q125" i="2"/>
  <c r="O125" i="2" s="1"/>
  <c r="R125" i="2"/>
  <c r="S125" i="2"/>
  <c r="T125" i="2"/>
  <c r="U125" i="2"/>
  <c r="B126" i="2"/>
  <c r="C126" i="2"/>
  <c r="D126" i="2"/>
  <c r="E126" i="2"/>
  <c r="F126" i="2"/>
  <c r="G126" i="2"/>
  <c r="H126" i="2"/>
  <c r="L126" i="2"/>
  <c r="M126" i="2"/>
  <c r="N126" i="2"/>
  <c r="P126" i="2"/>
  <c r="Q126" i="2"/>
  <c r="O126" i="2" s="1"/>
  <c r="R126" i="2"/>
  <c r="S126" i="2"/>
  <c r="T126" i="2"/>
  <c r="U126" i="2"/>
  <c r="B127" i="2"/>
  <c r="C127" i="2"/>
  <c r="D127" i="2"/>
  <c r="E127" i="2"/>
  <c r="F127" i="2"/>
  <c r="G127" i="2"/>
  <c r="H127" i="2"/>
  <c r="I127" i="2"/>
  <c r="J127" i="2" s="1"/>
  <c r="K127" i="2" s="1"/>
  <c r="L127" i="2"/>
  <c r="M127" i="2"/>
  <c r="N127" i="2"/>
  <c r="P127" i="2"/>
  <c r="Q127" i="2"/>
  <c r="R127" i="2"/>
  <c r="S127" i="2"/>
  <c r="T127" i="2"/>
  <c r="U127" i="2"/>
  <c r="B128" i="2"/>
  <c r="C128" i="2"/>
  <c r="D128" i="2"/>
  <c r="E128" i="2"/>
  <c r="F128" i="2"/>
  <c r="G128" i="2"/>
  <c r="H128" i="2"/>
  <c r="I128" i="2" s="1"/>
  <c r="J128" i="2" s="1"/>
  <c r="K128" i="2" s="1"/>
  <c r="L128" i="2"/>
  <c r="M128" i="2"/>
  <c r="N128" i="2"/>
  <c r="O128" i="2" s="1"/>
  <c r="P128" i="2"/>
  <c r="Q128" i="2"/>
  <c r="R128" i="2"/>
  <c r="S128" i="2"/>
  <c r="T128" i="2"/>
  <c r="U128" i="2"/>
  <c r="B129" i="2"/>
  <c r="C129" i="2"/>
  <c r="D129" i="2"/>
  <c r="E129" i="2"/>
  <c r="F129" i="2"/>
  <c r="G129" i="2"/>
  <c r="H129" i="2"/>
  <c r="I129" i="2" s="1"/>
  <c r="J129" i="2" s="1"/>
  <c r="K129" i="2" s="1"/>
  <c r="L129" i="2"/>
  <c r="M129" i="2"/>
  <c r="N129" i="2"/>
  <c r="P129" i="2"/>
  <c r="Q129" i="2"/>
  <c r="R129" i="2"/>
  <c r="S129" i="2"/>
  <c r="T129" i="2"/>
  <c r="U129" i="2"/>
  <c r="B130" i="2"/>
  <c r="C130" i="2"/>
  <c r="D130" i="2"/>
  <c r="E130" i="2"/>
  <c r="F130" i="2"/>
  <c r="G130" i="2"/>
  <c r="H130" i="2"/>
  <c r="L130" i="2"/>
  <c r="M130" i="2"/>
  <c r="N130" i="2"/>
  <c r="O130" i="2" s="1"/>
  <c r="P130" i="2"/>
  <c r="Q130" i="2"/>
  <c r="R130" i="2"/>
  <c r="S130" i="2"/>
  <c r="T130" i="2"/>
  <c r="U130" i="2"/>
  <c r="B131" i="2"/>
  <c r="C131" i="2"/>
  <c r="D131" i="2"/>
  <c r="E131" i="2"/>
  <c r="F131" i="2"/>
  <c r="G131" i="2"/>
  <c r="I131" i="2" s="1"/>
  <c r="J131" i="2" s="1"/>
  <c r="K131" i="2" s="1"/>
  <c r="H131" i="2"/>
  <c r="L131" i="2"/>
  <c r="M131" i="2"/>
  <c r="N131" i="2"/>
  <c r="P131" i="2"/>
  <c r="Q131" i="2"/>
  <c r="R131" i="2"/>
  <c r="S131" i="2"/>
  <c r="T131" i="2"/>
  <c r="U131" i="2"/>
  <c r="B132" i="2"/>
  <c r="C132" i="2"/>
  <c r="D132" i="2"/>
  <c r="E132" i="2"/>
  <c r="F132" i="2"/>
  <c r="G132" i="2"/>
  <c r="H132" i="2"/>
  <c r="L132" i="2"/>
  <c r="M132" i="2"/>
  <c r="N132" i="2"/>
  <c r="O132" i="2" s="1"/>
  <c r="P132" i="2"/>
  <c r="Q132" i="2"/>
  <c r="R132" i="2"/>
  <c r="S132" i="2"/>
  <c r="T132" i="2"/>
  <c r="U132" i="2"/>
  <c r="B133" i="2"/>
  <c r="C133" i="2"/>
  <c r="D133" i="2"/>
  <c r="E133" i="2"/>
  <c r="F133" i="2"/>
  <c r="G133" i="2"/>
  <c r="I133" i="2" s="1"/>
  <c r="J133" i="2" s="1"/>
  <c r="K133" i="2" s="1"/>
  <c r="H133" i="2"/>
  <c r="L133" i="2"/>
  <c r="M133" i="2"/>
  <c r="N133" i="2"/>
  <c r="P133" i="2"/>
  <c r="Q133" i="2"/>
  <c r="O133" i="2" s="1"/>
  <c r="R133" i="2"/>
  <c r="S133" i="2"/>
  <c r="T133" i="2"/>
  <c r="U133" i="2"/>
  <c r="B134" i="2"/>
  <c r="C134" i="2"/>
  <c r="D134" i="2"/>
  <c r="E134" i="2"/>
  <c r="F134" i="2"/>
  <c r="G134" i="2"/>
  <c r="H134" i="2"/>
  <c r="I134" i="2" s="1"/>
  <c r="J134" i="2" s="1"/>
  <c r="K134" i="2" s="1"/>
  <c r="L134" i="2"/>
  <c r="M134" i="2"/>
  <c r="N134" i="2"/>
  <c r="P134" i="2"/>
  <c r="Q134" i="2"/>
  <c r="R134" i="2"/>
  <c r="S134" i="2"/>
  <c r="T134" i="2"/>
  <c r="U134" i="2"/>
  <c r="B135" i="2"/>
  <c r="C135" i="2"/>
  <c r="D135" i="2"/>
  <c r="E135" i="2"/>
  <c r="F135" i="2"/>
  <c r="G135" i="2"/>
  <c r="H135" i="2"/>
  <c r="I135" i="2"/>
  <c r="J135" i="2" s="1"/>
  <c r="K135" i="2" s="1"/>
  <c r="L135" i="2"/>
  <c r="M135" i="2"/>
  <c r="N135" i="2"/>
  <c r="P135" i="2"/>
  <c r="Q135" i="2"/>
  <c r="O135" i="2" s="1"/>
  <c r="R135" i="2"/>
  <c r="S135" i="2"/>
  <c r="T135" i="2"/>
  <c r="U135" i="2"/>
  <c r="B136" i="2"/>
  <c r="C136" i="2"/>
  <c r="D136" i="2"/>
  <c r="E136" i="2"/>
  <c r="F136" i="2"/>
  <c r="G136" i="2"/>
  <c r="H136" i="2"/>
  <c r="I136" i="2" s="1"/>
  <c r="J136" i="2" s="1"/>
  <c r="K136" i="2" s="1"/>
  <c r="L136" i="2"/>
  <c r="M136" i="2"/>
  <c r="N136" i="2"/>
  <c r="P136" i="2"/>
  <c r="Q136" i="2"/>
  <c r="R136" i="2"/>
  <c r="S136" i="2"/>
  <c r="T136" i="2"/>
  <c r="U136" i="2"/>
  <c r="B137" i="2"/>
  <c r="C137" i="2"/>
  <c r="D137" i="2"/>
  <c r="E137" i="2"/>
  <c r="F137" i="2"/>
  <c r="G137" i="2"/>
  <c r="I137" i="2" s="1"/>
  <c r="J137" i="2" s="1"/>
  <c r="K137" i="2" s="1"/>
  <c r="H137" i="2"/>
  <c r="L137" i="2"/>
  <c r="M137" i="2"/>
  <c r="N137" i="2"/>
  <c r="P137" i="2"/>
  <c r="Q137" i="2"/>
  <c r="R137" i="2"/>
  <c r="S137" i="2"/>
  <c r="T137" i="2"/>
  <c r="U137" i="2"/>
  <c r="B138" i="2"/>
  <c r="C138" i="2"/>
  <c r="D138" i="2"/>
  <c r="E138" i="2"/>
  <c r="F138" i="2"/>
  <c r="G138" i="2"/>
  <c r="I138" i="2" s="1"/>
  <c r="J138" i="2" s="1"/>
  <c r="K138" i="2" s="1"/>
  <c r="H138" i="2"/>
  <c r="L138" i="2"/>
  <c r="M138" i="2"/>
  <c r="N138" i="2"/>
  <c r="O138" i="2" s="1"/>
  <c r="P138" i="2"/>
  <c r="Q138" i="2"/>
  <c r="R138" i="2"/>
  <c r="S138" i="2"/>
  <c r="T138" i="2"/>
  <c r="U138" i="2"/>
  <c r="B139" i="2"/>
  <c r="C139" i="2"/>
  <c r="D139" i="2"/>
  <c r="E139" i="2"/>
  <c r="F139" i="2"/>
  <c r="G139" i="2"/>
  <c r="I139" i="2" s="1"/>
  <c r="J139" i="2" s="1"/>
  <c r="K139" i="2" s="1"/>
  <c r="H139" i="2"/>
  <c r="L139" i="2"/>
  <c r="M139" i="2"/>
  <c r="N139" i="2"/>
  <c r="P139" i="2"/>
  <c r="Q139" i="2"/>
  <c r="O139" i="2" s="1"/>
  <c r="R139" i="2"/>
  <c r="S139" i="2"/>
  <c r="T139" i="2"/>
  <c r="U139" i="2"/>
  <c r="B140" i="2"/>
  <c r="C140" i="2"/>
  <c r="D140" i="2"/>
  <c r="E140" i="2"/>
  <c r="F140" i="2"/>
  <c r="G140" i="2"/>
  <c r="H140" i="2"/>
  <c r="I140" i="2"/>
  <c r="J140" i="2" s="1"/>
  <c r="K140" i="2" s="1"/>
  <c r="L140" i="2"/>
  <c r="M140" i="2"/>
  <c r="N140" i="2"/>
  <c r="O140" i="2" s="1"/>
  <c r="P140" i="2"/>
  <c r="Q140" i="2"/>
  <c r="R140" i="2"/>
  <c r="S140" i="2"/>
  <c r="T140" i="2"/>
  <c r="U140" i="2"/>
  <c r="B141" i="2"/>
  <c r="C141" i="2"/>
  <c r="D141" i="2"/>
  <c r="E141" i="2"/>
  <c r="F141" i="2"/>
  <c r="G141" i="2"/>
  <c r="H141" i="2"/>
  <c r="L141" i="2"/>
  <c r="M141" i="2"/>
  <c r="N141" i="2"/>
  <c r="P141" i="2"/>
  <c r="Q141" i="2"/>
  <c r="R141" i="2"/>
  <c r="S141" i="2"/>
  <c r="T141" i="2"/>
  <c r="U141" i="2"/>
  <c r="B142" i="2"/>
  <c r="C142" i="2"/>
  <c r="D142" i="2"/>
  <c r="E142" i="2"/>
  <c r="F142" i="2"/>
  <c r="G142" i="2"/>
  <c r="H142" i="2"/>
  <c r="I142" i="2" s="1"/>
  <c r="J142" i="2" s="1"/>
  <c r="K142" i="2" s="1"/>
  <c r="L142" i="2"/>
  <c r="M142" i="2"/>
  <c r="N142" i="2"/>
  <c r="O142" i="2" s="1"/>
  <c r="P142" i="2"/>
  <c r="Q142" i="2"/>
  <c r="R142" i="2"/>
  <c r="S142" i="2"/>
  <c r="T142" i="2"/>
  <c r="U142" i="2"/>
  <c r="B143" i="2"/>
  <c r="C143" i="2"/>
  <c r="D143" i="2"/>
  <c r="E143" i="2"/>
  <c r="F143" i="2"/>
  <c r="G143" i="2"/>
  <c r="I143" i="2" s="1"/>
  <c r="J143" i="2" s="1"/>
  <c r="K143" i="2" s="1"/>
  <c r="H143" i="2"/>
  <c r="L143" i="2"/>
  <c r="M143" i="2"/>
  <c r="N143" i="2"/>
  <c r="P143" i="2"/>
  <c r="Q143" i="2"/>
  <c r="R143" i="2"/>
  <c r="S143" i="2"/>
  <c r="T143" i="2"/>
  <c r="U143" i="2"/>
  <c r="B144" i="2"/>
  <c r="C144" i="2"/>
  <c r="D144" i="2"/>
  <c r="E144" i="2"/>
  <c r="F144" i="2"/>
  <c r="G144" i="2"/>
  <c r="I144" i="2" s="1"/>
  <c r="J144" i="2" s="1"/>
  <c r="K144" i="2" s="1"/>
  <c r="H144" i="2"/>
  <c r="L144" i="2"/>
  <c r="M144" i="2"/>
  <c r="N144" i="2"/>
  <c r="O144" i="2" s="1"/>
  <c r="P144" i="2"/>
  <c r="Q144" i="2"/>
  <c r="R144" i="2"/>
  <c r="S144" i="2"/>
  <c r="T144" i="2"/>
  <c r="U144" i="2"/>
  <c r="B145" i="2"/>
  <c r="C145" i="2"/>
  <c r="D145" i="2"/>
  <c r="E145" i="2"/>
  <c r="F145" i="2"/>
  <c r="G145" i="2"/>
  <c r="I145" i="2" s="1"/>
  <c r="J145" i="2" s="1"/>
  <c r="K145" i="2" s="1"/>
  <c r="H145" i="2"/>
  <c r="L145" i="2"/>
  <c r="M145" i="2"/>
  <c r="N145" i="2"/>
  <c r="P145" i="2"/>
  <c r="Q145" i="2"/>
  <c r="R145" i="2"/>
  <c r="S145" i="2"/>
  <c r="T145" i="2"/>
  <c r="U145" i="2"/>
  <c r="B146" i="2"/>
  <c r="C146" i="2"/>
  <c r="D146" i="2"/>
  <c r="E146" i="2"/>
  <c r="F146" i="2"/>
  <c r="G146" i="2"/>
  <c r="I146" i="2" s="1"/>
  <c r="J146" i="2" s="1"/>
  <c r="K146" i="2" s="1"/>
  <c r="H146" i="2"/>
  <c r="L146" i="2"/>
  <c r="M146" i="2"/>
  <c r="N146" i="2"/>
  <c r="P146" i="2"/>
  <c r="Q146" i="2"/>
  <c r="R146" i="2"/>
  <c r="S146" i="2"/>
  <c r="T146" i="2"/>
  <c r="U146" i="2"/>
  <c r="B147" i="2"/>
  <c r="C147" i="2"/>
  <c r="D147" i="2"/>
  <c r="E147" i="2"/>
  <c r="F147" i="2"/>
  <c r="G147" i="2"/>
  <c r="H147" i="2"/>
  <c r="L147" i="2"/>
  <c r="M147" i="2"/>
  <c r="N147" i="2"/>
  <c r="P147" i="2"/>
  <c r="Q147" i="2"/>
  <c r="O147" i="2" s="1"/>
  <c r="R147" i="2"/>
  <c r="S147" i="2"/>
  <c r="T147" i="2"/>
  <c r="U147" i="2"/>
  <c r="B148" i="2"/>
  <c r="C148" i="2"/>
  <c r="D148" i="2"/>
  <c r="E148" i="2"/>
  <c r="F148" i="2"/>
  <c r="G148" i="2"/>
  <c r="H148" i="2"/>
  <c r="I148" i="2"/>
  <c r="J148" i="2" s="1"/>
  <c r="K148" i="2" s="1"/>
  <c r="L148" i="2"/>
  <c r="M148" i="2"/>
  <c r="N148" i="2"/>
  <c r="P148" i="2"/>
  <c r="Q148" i="2"/>
  <c r="R148" i="2"/>
  <c r="S148" i="2"/>
  <c r="T148" i="2"/>
  <c r="U148" i="2"/>
  <c r="B149" i="2"/>
  <c r="C149" i="2"/>
  <c r="D149" i="2"/>
  <c r="E149" i="2"/>
  <c r="F149" i="2"/>
  <c r="G149" i="2"/>
  <c r="H149" i="2"/>
  <c r="L149" i="2"/>
  <c r="M149" i="2"/>
  <c r="N149" i="2"/>
  <c r="P149" i="2"/>
  <c r="Q149" i="2"/>
  <c r="O149" i="2" s="1"/>
  <c r="R149" i="2"/>
  <c r="S149" i="2"/>
  <c r="T149" i="2"/>
  <c r="U149" i="2"/>
  <c r="B150" i="2"/>
  <c r="C150" i="2"/>
  <c r="D150" i="2"/>
  <c r="E150" i="2"/>
  <c r="F150" i="2"/>
  <c r="G150" i="2"/>
  <c r="H150" i="2"/>
  <c r="I150" i="2" s="1"/>
  <c r="J150" i="2" s="1"/>
  <c r="K150" i="2" s="1"/>
  <c r="L150" i="2"/>
  <c r="M150" i="2"/>
  <c r="N150" i="2"/>
  <c r="O150" i="2" s="1"/>
  <c r="P150" i="2"/>
  <c r="Q150" i="2"/>
  <c r="R150" i="2"/>
  <c r="S150" i="2"/>
  <c r="T150" i="2"/>
  <c r="U150" i="2"/>
  <c r="B151" i="2"/>
  <c r="C151" i="2"/>
  <c r="D151" i="2"/>
  <c r="E151" i="2"/>
  <c r="F151" i="2"/>
  <c r="G151" i="2"/>
  <c r="I151" i="2" s="1"/>
  <c r="J151" i="2" s="1"/>
  <c r="K151" i="2" s="1"/>
  <c r="H151" i="2"/>
  <c r="L151" i="2"/>
  <c r="M151" i="2"/>
  <c r="N151" i="2"/>
  <c r="P151" i="2"/>
  <c r="Q151" i="2"/>
  <c r="R151" i="2"/>
  <c r="S151" i="2"/>
  <c r="T151" i="2"/>
  <c r="U151" i="2"/>
  <c r="B152" i="2"/>
  <c r="C152" i="2"/>
  <c r="D152" i="2"/>
  <c r="E152" i="2"/>
  <c r="F152" i="2"/>
  <c r="G152" i="2"/>
  <c r="I152" i="2" s="1"/>
  <c r="J152" i="2" s="1"/>
  <c r="K152" i="2" s="1"/>
  <c r="H152" i="2"/>
  <c r="L152" i="2"/>
  <c r="M152" i="2"/>
  <c r="N152" i="2"/>
  <c r="O152" i="2" s="1"/>
  <c r="P152" i="2"/>
  <c r="Q152" i="2"/>
  <c r="R152" i="2"/>
  <c r="S152" i="2"/>
  <c r="T152" i="2"/>
  <c r="U152" i="2"/>
  <c r="B153" i="2"/>
  <c r="C153" i="2"/>
  <c r="D153" i="2"/>
  <c r="E153" i="2"/>
  <c r="F153" i="2"/>
  <c r="G153" i="2"/>
  <c r="I153" i="2" s="1"/>
  <c r="J153" i="2" s="1"/>
  <c r="K153" i="2" s="1"/>
  <c r="H153" i="2"/>
  <c r="L153" i="2"/>
  <c r="M153" i="2"/>
  <c r="N153" i="2"/>
  <c r="P153" i="2"/>
  <c r="Q153" i="2"/>
  <c r="R153" i="2"/>
  <c r="S153" i="2"/>
  <c r="T153" i="2"/>
  <c r="U153" i="2"/>
  <c r="B154" i="2"/>
  <c r="C154" i="2"/>
  <c r="D154" i="2"/>
  <c r="E154" i="2"/>
  <c r="F154" i="2"/>
  <c r="G154" i="2"/>
  <c r="I154" i="2" s="1"/>
  <c r="J154" i="2" s="1"/>
  <c r="K154" i="2" s="1"/>
  <c r="H154" i="2"/>
  <c r="L154" i="2"/>
  <c r="M154" i="2"/>
  <c r="N154" i="2"/>
  <c r="P154" i="2"/>
  <c r="Q154" i="2"/>
  <c r="R154" i="2"/>
  <c r="S154" i="2"/>
  <c r="T154" i="2"/>
  <c r="U154" i="2"/>
  <c r="B155" i="2"/>
  <c r="C155" i="2"/>
  <c r="D155" i="2"/>
  <c r="E155" i="2"/>
  <c r="F155" i="2"/>
  <c r="G155" i="2"/>
  <c r="I155" i="2" s="1"/>
  <c r="J155" i="2" s="1"/>
  <c r="K155" i="2" s="1"/>
  <c r="H155" i="2"/>
  <c r="L155" i="2"/>
  <c r="M155" i="2"/>
  <c r="N155" i="2"/>
  <c r="P155" i="2"/>
  <c r="Q155" i="2"/>
  <c r="O155" i="2" s="1"/>
  <c r="R155" i="2"/>
  <c r="S155" i="2"/>
  <c r="T155" i="2"/>
  <c r="U155" i="2"/>
  <c r="B156" i="2"/>
  <c r="C156" i="2"/>
  <c r="D156" i="2"/>
  <c r="E156" i="2"/>
  <c r="F156" i="2"/>
  <c r="G156" i="2"/>
  <c r="H156" i="2"/>
  <c r="I156" i="2"/>
  <c r="J156" i="2" s="1"/>
  <c r="K156" i="2" s="1"/>
  <c r="L156" i="2"/>
  <c r="M156" i="2"/>
  <c r="N156" i="2"/>
  <c r="O156" i="2" s="1"/>
  <c r="P156" i="2"/>
  <c r="Q156" i="2"/>
  <c r="R156" i="2"/>
  <c r="S156" i="2"/>
  <c r="T156" i="2"/>
  <c r="U156" i="2"/>
  <c r="B157" i="2"/>
  <c r="C157" i="2"/>
  <c r="D157" i="2"/>
  <c r="E157" i="2"/>
  <c r="F157" i="2"/>
  <c r="G157" i="2"/>
  <c r="H157" i="2"/>
  <c r="L157" i="2"/>
  <c r="M157" i="2"/>
  <c r="N157" i="2"/>
  <c r="P157" i="2"/>
  <c r="Q157" i="2"/>
  <c r="R157" i="2"/>
  <c r="S157" i="2"/>
  <c r="T157" i="2"/>
  <c r="U157" i="2"/>
  <c r="B158" i="2"/>
  <c r="C158" i="2"/>
  <c r="D158" i="2"/>
  <c r="E158" i="2"/>
  <c r="F158" i="2"/>
  <c r="G158" i="2"/>
  <c r="H158" i="2"/>
  <c r="I158" i="2" s="1"/>
  <c r="J158" i="2" s="1"/>
  <c r="K158" i="2" s="1"/>
  <c r="L158" i="2"/>
  <c r="M158" i="2"/>
  <c r="N158" i="2"/>
  <c r="O158" i="2" s="1"/>
  <c r="P158" i="2"/>
  <c r="Q158" i="2"/>
  <c r="R158" i="2"/>
  <c r="S158" i="2"/>
  <c r="T158" i="2"/>
  <c r="U158" i="2"/>
  <c r="B159" i="2"/>
  <c r="C159" i="2"/>
  <c r="D159" i="2"/>
  <c r="E159" i="2"/>
  <c r="F159" i="2"/>
  <c r="G159" i="2"/>
  <c r="I159" i="2" s="1"/>
  <c r="J159" i="2" s="1"/>
  <c r="K159" i="2" s="1"/>
  <c r="H159" i="2"/>
  <c r="L159" i="2"/>
  <c r="M159" i="2"/>
  <c r="N159" i="2"/>
  <c r="P159" i="2"/>
  <c r="Q159" i="2"/>
  <c r="R159" i="2"/>
  <c r="S159" i="2"/>
  <c r="T159" i="2"/>
  <c r="U159" i="2"/>
  <c r="B160" i="2"/>
  <c r="C160" i="2"/>
  <c r="D160" i="2"/>
  <c r="E160" i="2"/>
  <c r="F160" i="2"/>
  <c r="G160" i="2"/>
  <c r="I160" i="2" s="1"/>
  <c r="J160" i="2" s="1"/>
  <c r="K160" i="2" s="1"/>
  <c r="H160" i="2"/>
  <c r="L160" i="2"/>
  <c r="M160" i="2"/>
  <c r="N160" i="2"/>
  <c r="O160" i="2" s="1"/>
  <c r="P160" i="2"/>
  <c r="Q160" i="2"/>
  <c r="R160" i="2"/>
  <c r="S160" i="2"/>
  <c r="T160" i="2"/>
  <c r="U160" i="2"/>
  <c r="B161" i="2"/>
  <c r="C161" i="2"/>
  <c r="D161" i="2"/>
  <c r="E161" i="2"/>
  <c r="F161" i="2"/>
  <c r="G161" i="2"/>
  <c r="I161" i="2" s="1"/>
  <c r="J161" i="2" s="1"/>
  <c r="K161" i="2" s="1"/>
  <c r="H161" i="2"/>
  <c r="L161" i="2"/>
  <c r="M161" i="2"/>
  <c r="N161" i="2"/>
  <c r="P161" i="2"/>
  <c r="Q161" i="2"/>
  <c r="R161" i="2"/>
  <c r="S161" i="2"/>
  <c r="T161" i="2"/>
  <c r="U161" i="2"/>
  <c r="B162" i="2"/>
  <c r="C162" i="2"/>
  <c r="D162" i="2"/>
  <c r="E162" i="2"/>
  <c r="F162" i="2"/>
  <c r="G162" i="2"/>
  <c r="I162" i="2" s="1"/>
  <c r="J162" i="2" s="1"/>
  <c r="K162" i="2" s="1"/>
  <c r="H162" i="2"/>
  <c r="L162" i="2"/>
  <c r="M162" i="2"/>
  <c r="N162" i="2"/>
  <c r="P162" i="2"/>
  <c r="Q162" i="2"/>
  <c r="R162" i="2"/>
  <c r="S162" i="2"/>
  <c r="T162" i="2"/>
  <c r="U162" i="2"/>
  <c r="B163" i="2"/>
  <c r="C163" i="2"/>
  <c r="D163" i="2"/>
  <c r="E163" i="2"/>
  <c r="F163" i="2"/>
  <c r="G163" i="2"/>
  <c r="H163" i="2"/>
  <c r="L163" i="2"/>
  <c r="M163" i="2"/>
  <c r="N163" i="2"/>
  <c r="P163" i="2"/>
  <c r="Q163" i="2"/>
  <c r="O163" i="2" s="1"/>
  <c r="R163" i="2"/>
  <c r="S163" i="2"/>
  <c r="T163" i="2"/>
  <c r="U163" i="2"/>
  <c r="B164" i="2"/>
  <c r="C164" i="2"/>
  <c r="D164" i="2"/>
  <c r="E164" i="2"/>
  <c r="F164" i="2"/>
  <c r="G164" i="2"/>
  <c r="H164" i="2"/>
  <c r="I164" i="2"/>
  <c r="J164" i="2" s="1"/>
  <c r="K164" i="2" s="1"/>
  <c r="L164" i="2"/>
  <c r="M164" i="2"/>
  <c r="N164" i="2"/>
  <c r="P164" i="2"/>
  <c r="Q164" i="2"/>
  <c r="R164" i="2"/>
  <c r="S164" i="2"/>
  <c r="T164" i="2"/>
  <c r="U164" i="2"/>
  <c r="B165" i="2"/>
  <c r="C165" i="2"/>
  <c r="D165" i="2"/>
  <c r="E165" i="2"/>
  <c r="F165" i="2"/>
  <c r="G165" i="2"/>
  <c r="H165" i="2"/>
  <c r="L165" i="2"/>
  <c r="M165" i="2"/>
  <c r="N165" i="2"/>
  <c r="P165" i="2"/>
  <c r="Q165" i="2"/>
  <c r="O165" i="2" s="1"/>
  <c r="R165" i="2"/>
  <c r="S165" i="2"/>
  <c r="T165" i="2"/>
  <c r="U165" i="2"/>
  <c r="B166" i="2"/>
  <c r="C166" i="2"/>
  <c r="D166" i="2"/>
  <c r="E166" i="2"/>
  <c r="F166" i="2"/>
  <c r="G166" i="2"/>
  <c r="H166" i="2"/>
  <c r="I166" i="2" s="1"/>
  <c r="J166" i="2" s="1"/>
  <c r="K166" i="2" s="1"/>
  <c r="L166" i="2"/>
  <c r="M166" i="2"/>
  <c r="N166" i="2"/>
  <c r="O166" i="2" s="1"/>
  <c r="P166" i="2"/>
  <c r="Q166" i="2"/>
  <c r="R166" i="2"/>
  <c r="S166" i="2"/>
  <c r="T166" i="2"/>
  <c r="U166" i="2"/>
  <c r="B167" i="2"/>
  <c r="C167" i="2"/>
  <c r="D167" i="2"/>
  <c r="E167" i="2"/>
  <c r="F167" i="2"/>
  <c r="G167" i="2"/>
  <c r="I167" i="2" s="1"/>
  <c r="J167" i="2" s="1"/>
  <c r="K167" i="2" s="1"/>
  <c r="H167" i="2"/>
  <c r="L167" i="2"/>
  <c r="M167" i="2"/>
  <c r="N167" i="2"/>
  <c r="P167" i="2"/>
  <c r="Q167" i="2"/>
  <c r="R167" i="2"/>
  <c r="S167" i="2"/>
  <c r="T167" i="2"/>
  <c r="U167" i="2"/>
  <c r="B168" i="2"/>
  <c r="C168" i="2"/>
  <c r="D168" i="2"/>
  <c r="E168" i="2"/>
  <c r="F168" i="2"/>
  <c r="G168" i="2"/>
  <c r="I168" i="2" s="1"/>
  <c r="J168" i="2" s="1"/>
  <c r="K168" i="2" s="1"/>
  <c r="H168" i="2"/>
  <c r="L168" i="2"/>
  <c r="M168" i="2"/>
  <c r="N168" i="2"/>
  <c r="O168" i="2" s="1"/>
  <c r="P168" i="2"/>
  <c r="Q168" i="2"/>
  <c r="R168" i="2"/>
  <c r="S168" i="2"/>
  <c r="T168" i="2"/>
  <c r="U168" i="2"/>
  <c r="B169" i="2"/>
  <c r="C169" i="2"/>
  <c r="D169" i="2"/>
  <c r="E169" i="2"/>
  <c r="F169" i="2"/>
  <c r="G169" i="2"/>
  <c r="I169" i="2" s="1"/>
  <c r="J169" i="2" s="1"/>
  <c r="K169" i="2" s="1"/>
  <c r="H169" i="2"/>
  <c r="L169" i="2"/>
  <c r="M169" i="2"/>
  <c r="N169" i="2"/>
  <c r="P169" i="2"/>
  <c r="Q169" i="2"/>
  <c r="R169" i="2"/>
  <c r="S169" i="2"/>
  <c r="T169" i="2"/>
  <c r="U169" i="2"/>
  <c r="B170" i="2"/>
  <c r="C170" i="2"/>
  <c r="D170" i="2"/>
  <c r="E170" i="2"/>
  <c r="F170" i="2"/>
  <c r="G170" i="2"/>
  <c r="I170" i="2" s="1"/>
  <c r="J170" i="2" s="1"/>
  <c r="K170" i="2" s="1"/>
  <c r="H170" i="2"/>
  <c r="L170" i="2"/>
  <c r="M170" i="2"/>
  <c r="N170" i="2"/>
  <c r="P170" i="2"/>
  <c r="Q170" i="2"/>
  <c r="R170" i="2"/>
  <c r="S170" i="2"/>
  <c r="T170" i="2"/>
  <c r="U170" i="2"/>
  <c r="B171" i="2"/>
  <c r="C171" i="2"/>
  <c r="D171" i="2"/>
  <c r="E171" i="2"/>
  <c r="F171" i="2"/>
  <c r="G171" i="2"/>
  <c r="I171" i="2" s="1"/>
  <c r="J171" i="2" s="1"/>
  <c r="K171" i="2" s="1"/>
  <c r="H171" i="2"/>
  <c r="L171" i="2"/>
  <c r="M171" i="2"/>
  <c r="N171" i="2"/>
  <c r="P171" i="2"/>
  <c r="Q171" i="2"/>
  <c r="O171" i="2" s="1"/>
  <c r="R171" i="2"/>
  <c r="S171" i="2"/>
  <c r="T171" i="2"/>
  <c r="U171" i="2"/>
  <c r="B172" i="2"/>
  <c r="C172" i="2"/>
  <c r="D172" i="2"/>
  <c r="E172" i="2"/>
  <c r="F172" i="2"/>
  <c r="G172" i="2"/>
  <c r="H172" i="2"/>
  <c r="I172" i="2"/>
  <c r="J172" i="2" s="1"/>
  <c r="K172" i="2" s="1"/>
  <c r="L172" i="2"/>
  <c r="M172" i="2"/>
  <c r="N172" i="2"/>
  <c r="O172" i="2" s="1"/>
  <c r="P172" i="2"/>
  <c r="Q172" i="2"/>
  <c r="R172" i="2"/>
  <c r="S172" i="2"/>
  <c r="T172" i="2"/>
  <c r="U172" i="2"/>
  <c r="B173" i="2"/>
  <c r="C173" i="2"/>
  <c r="D173" i="2"/>
  <c r="E173" i="2"/>
  <c r="F173" i="2"/>
  <c r="G173" i="2"/>
  <c r="H173" i="2"/>
  <c r="L173" i="2"/>
  <c r="M173" i="2"/>
  <c r="N173" i="2"/>
  <c r="P173" i="2"/>
  <c r="Q173" i="2"/>
  <c r="R173" i="2"/>
  <c r="S173" i="2"/>
  <c r="T173" i="2"/>
  <c r="U173" i="2"/>
  <c r="B174" i="2"/>
  <c r="C174" i="2"/>
  <c r="D174" i="2"/>
  <c r="E174" i="2"/>
  <c r="F174" i="2"/>
  <c r="G174" i="2"/>
  <c r="H174" i="2"/>
  <c r="I174" i="2" s="1"/>
  <c r="J174" i="2" s="1"/>
  <c r="K174" i="2" s="1"/>
  <c r="L174" i="2"/>
  <c r="M174" i="2"/>
  <c r="N174" i="2"/>
  <c r="O174" i="2" s="1"/>
  <c r="P174" i="2"/>
  <c r="Q174" i="2"/>
  <c r="R174" i="2"/>
  <c r="S174" i="2"/>
  <c r="T174" i="2"/>
  <c r="U174" i="2"/>
  <c r="B175" i="2"/>
  <c r="C175" i="2"/>
  <c r="D175" i="2"/>
  <c r="E175" i="2"/>
  <c r="F175" i="2"/>
  <c r="G175" i="2"/>
  <c r="I175" i="2" s="1"/>
  <c r="J175" i="2" s="1"/>
  <c r="K175" i="2" s="1"/>
  <c r="H175" i="2"/>
  <c r="L175" i="2"/>
  <c r="M175" i="2"/>
  <c r="N175" i="2"/>
  <c r="P175" i="2"/>
  <c r="Q175" i="2"/>
  <c r="R175" i="2"/>
  <c r="S175" i="2"/>
  <c r="T175" i="2"/>
  <c r="U175" i="2"/>
  <c r="B176" i="2"/>
  <c r="C176" i="2"/>
  <c r="D176" i="2"/>
  <c r="E176" i="2"/>
  <c r="F176" i="2"/>
  <c r="G176" i="2"/>
  <c r="I176" i="2" s="1"/>
  <c r="J176" i="2" s="1"/>
  <c r="K176" i="2" s="1"/>
  <c r="H176" i="2"/>
  <c r="L176" i="2"/>
  <c r="M176" i="2"/>
  <c r="N176" i="2"/>
  <c r="O176" i="2" s="1"/>
  <c r="P176" i="2"/>
  <c r="Q176" i="2"/>
  <c r="R176" i="2"/>
  <c r="S176" i="2"/>
  <c r="T176" i="2"/>
  <c r="U176" i="2"/>
  <c r="B177" i="2"/>
  <c r="C177" i="2"/>
  <c r="D177" i="2"/>
  <c r="E177" i="2"/>
  <c r="F177" i="2"/>
  <c r="G177" i="2"/>
  <c r="I177" i="2" s="1"/>
  <c r="J177" i="2" s="1"/>
  <c r="K177" i="2" s="1"/>
  <c r="H177" i="2"/>
  <c r="L177" i="2"/>
  <c r="M177" i="2"/>
  <c r="N177" i="2"/>
  <c r="P177" i="2"/>
  <c r="Q177" i="2"/>
  <c r="R177" i="2"/>
  <c r="S177" i="2"/>
  <c r="T177" i="2"/>
  <c r="U177" i="2"/>
  <c r="F178" i="2"/>
  <c r="K184" i="2"/>
  <c r="L184" i="2"/>
  <c r="O184" i="2"/>
  <c r="T184" i="2"/>
  <c r="D199" i="2" s="1"/>
  <c r="D186" i="2"/>
  <c r="C197" i="2" s="1"/>
  <c r="E186" i="2"/>
  <c r="C198" i="2" s="1"/>
  <c r="C194" i="2"/>
  <c r="C195" i="2"/>
  <c r="B2" i="1"/>
  <c r="E2" i="1"/>
  <c r="F2" i="1"/>
  <c r="H2" i="1"/>
  <c r="B7" i="1"/>
  <c r="C7" i="1"/>
  <c r="D7" i="1"/>
  <c r="E7" i="1"/>
  <c r="F7" i="1"/>
  <c r="G7" i="1"/>
  <c r="H7" i="1"/>
  <c r="L7" i="1"/>
  <c r="M7" i="1"/>
  <c r="N7" i="1"/>
  <c r="P7" i="1"/>
  <c r="Q7" i="1"/>
  <c r="R7" i="1"/>
  <c r="S7" i="1"/>
  <c r="T7" i="1"/>
  <c r="U7" i="1"/>
  <c r="B8" i="1"/>
  <c r="C8" i="1"/>
  <c r="D8" i="1"/>
  <c r="E8" i="1"/>
  <c r="F8" i="1"/>
  <c r="G8" i="1"/>
  <c r="H8" i="1"/>
  <c r="I8" i="1" s="1"/>
  <c r="J8" i="1" s="1"/>
  <c r="K8" i="1" s="1"/>
  <c r="L8" i="1"/>
  <c r="M8" i="1"/>
  <c r="N8" i="1"/>
  <c r="P8" i="1"/>
  <c r="Q8" i="1"/>
  <c r="R8" i="1"/>
  <c r="S8" i="1"/>
  <c r="T8" i="1"/>
  <c r="U8" i="1"/>
  <c r="B9" i="1"/>
  <c r="C9" i="1"/>
  <c r="D9" i="1"/>
  <c r="E9" i="1"/>
  <c r="F9" i="1"/>
  <c r="G9" i="1"/>
  <c r="H9" i="1"/>
  <c r="L9" i="1"/>
  <c r="M9" i="1"/>
  <c r="N9" i="1"/>
  <c r="P9" i="1"/>
  <c r="Q9" i="1"/>
  <c r="R9" i="1"/>
  <c r="S9" i="1"/>
  <c r="T9" i="1"/>
  <c r="U9" i="1"/>
  <c r="B10" i="1"/>
  <c r="C10" i="1"/>
  <c r="D10" i="1"/>
  <c r="E10" i="1"/>
  <c r="F10" i="1"/>
  <c r="G10" i="1"/>
  <c r="H10" i="1"/>
  <c r="L10" i="1"/>
  <c r="M10" i="1"/>
  <c r="N10" i="1"/>
  <c r="P10" i="1"/>
  <c r="Q10" i="1"/>
  <c r="O10" i="1" s="1"/>
  <c r="R10" i="1"/>
  <c r="S10" i="1"/>
  <c r="T10" i="1"/>
  <c r="U10" i="1"/>
  <c r="B11" i="1"/>
  <c r="C11" i="1"/>
  <c r="D11" i="1"/>
  <c r="E11" i="1"/>
  <c r="F11" i="1"/>
  <c r="G11" i="1"/>
  <c r="H11" i="1"/>
  <c r="L11" i="1"/>
  <c r="M11" i="1"/>
  <c r="N11" i="1"/>
  <c r="P11" i="1"/>
  <c r="Q11" i="1"/>
  <c r="O11" i="1" s="1"/>
  <c r="R11" i="1"/>
  <c r="S11" i="1"/>
  <c r="T11" i="1"/>
  <c r="U11" i="1"/>
  <c r="B12" i="1"/>
  <c r="C12" i="1"/>
  <c r="D12" i="1"/>
  <c r="E12" i="1"/>
  <c r="F12" i="1"/>
  <c r="G12" i="1"/>
  <c r="H12" i="1"/>
  <c r="I12" i="1" s="1"/>
  <c r="J12" i="1" s="1"/>
  <c r="K12" i="1" s="1"/>
  <c r="L12" i="1"/>
  <c r="M12" i="1"/>
  <c r="N12" i="1"/>
  <c r="P12" i="1"/>
  <c r="Q12" i="1"/>
  <c r="R12" i="1"/>
  <c r="S12" i="1"/>
  <c r="T12" i="1"/>
  <c r="U12" i="1"/>
  <c r="B13" i="1"/>
  <c r="C13" i="1"/>
  <c r="D13" i="1"/>
  <c r="E13" i="1"/>
  <c r="F13" i="1"/>
  <c r="G13" i="1"/>
  <c r="I13" i="1" s="1"/>
  <c r="J13" i="1" s="1"/>
  <c r="K13" i="1" s="1"/>
  <c r="H13" i="1"/>
  <c r="L13" i="1"/>
  <c r="M13" i="1"/>
  <c r="N13" i="1"/>
  <c r="P13" i="1"/>
  <c r="Q13" i="1"/>
  <c r="R13" i="1"/>
  <c r="S13" i="1"/>
  <c r="T13" i="1"/>
  <c r="U13" i="1"/>
  <c r="B14" i="1"/>
  <c r="C14" i="1"/>
  <c r="D14" i="1"/>
  <c r="E14" i="1"/>
  <c r="F14" i="1"/>
  <c r="G14" i="1"/>
  <c r="I14" i="1" s="1"/>
  <c r="J14" i="1" s="1"/>
  <c r="K14" i="1" s="1"/>
  <c r="H14" i="1"/>
  <c r="L14" i="1"/>
  <c r="M14" i="1"/>
  <c r="N14" i="1"/>
  <c r="P14" i="1"/>
  <c r="Q14" i="1"/>
  <c r="O14" i="1" s="1"/>
  <c r="R14" i="1"/>
  <c r="S14" i="1"/>
  <c r="T14" i="1"/>
  <c r="U14" i="1"/>
  <c r="B15" i="1"/>
  <c r="C15" i="1"/>
  <c r="D15" i="1"/>
  <c r="E15" i="1"/>
  <c r="F15" i="1"/>
  <c r="G15" i="1"/>
  <c r="H15" i="1"/>
  <c r="L15" i="1"/>
  <c r="M15" i="1"/>
  <c r="N15" i="1"/>
  <c r="P15" i="1"/>
  <c r="Q15" i="1"/>
  <c r="R15" i="1"/>
  <c r="S15" i="1"/>
  <c r="T15" i="1"/>
  <c r="U15" i="1"/>
  <c r="B16" i="1"/>
  <c r="C16" i="1"/>
  <c r="D16" i="1"/>
  <c r="E16" i="1"/>
  <c r="F16" i="1"/>
  <c r="G16" i="1"/>
  <c r="H16" i="1"/>
  <c r="I16" i="1" s="1"/>
  <c r="J16" i="1" s="1"/>
  <c r="K16" i="1" s="1"/>
  <c r="L16" i="1"/>
  <c r="M16" i="1"/>
  <c r="N16" i="1"/>
  <c r="P16" i="1"/>
  <c r="Q16" i="1"/>
  <c r="R16" i="1"/>
  <c r="S16" i="1"/>
  <c r="T16" i="1"/>
  <c r="U16" i="1"/>
  <c r="B17" i="1"/>
  <c r="C17" i="1"/>
  <c r="D17" i="1"/>
  <c r="E17" i="1"/>
  <c r="F17" i="1"/>
  <c r="G17" i="1"/>
  <c r="I17" i="1" s="1"/>
  <c r="J17" i="1" s="1"/>
  <c r="K17" i="1" s="1"/>
  <c r="H17" i="1"/>
  <c r="L17" i="1"/>
  <c r="M17" i="1"/>
  <c r="N17" i="1"/>
  <c r="P17" i="1"/>
  <c r="Q17" i="1"/>
  <c r="R17" i="1"/>
  <c r="S17" i="1"/>
  <c r="T17" i="1"/>
  <c r="U17" i="1"/>
  <c r="B18" i="1"/>
  <c r="C18" i="1"/>
  <c r="D18" i="1"/>
  <c r="E18" i="1"/>
  <c r="F18" i="1"/>
  <c r="G18" i="1"/>
  <c r="H18" i="1"/>
  <c r="L18" i="1"/>
  <c r="M18" i="1"/>
  <c r="N18" i="1"/>
  <c r="P18" i="1"/>
  <c r="Q18" i="1"/>
  <c r="O18" i="1" s="1"/>
  <c r="R18" i="1"/>
  <c r="S18" i="1"/>
  <c r="T18" i="1"/>
  <c r="U18" i="1"/>
  <c r="B19" i="1"/>
  <c r="C19" i="1"/>
  <c r="D19" i="1"/>
  <c r="E19" i="1"/>
  <c r="F19" i="1"/>
  <c r="G19" i="1"/>
  <c r="I19" i="1" s="1"/>
  <c r="J19" i="1" s="1"/>
  <c r="K19" i="1" s="1"/>
  <c r="H19" i="1"/>
  <c r="L19" i="1"/>
  <c r="M19" i="1"/>
  <c r="N19" i="1"/>
  <c r="P19" i="1"/>
  <c r="Q19" i="1"/>
  <c r="O19" i="1" s="1"/>
  <c r="R19" i="1"/>
  <c r="S19" i="1"/>
  <c r="T19" i="1"/>
  <c r="U19" i="1"/>
  <c r="B20" i="1"/>
  <c r="C20" i="1"/>
  <c r="D20" i="1"/>
  <c r="E20" i="1"/>
  <c r="F20" i="1"/>
  <c r="G20" i="1"/>
  <c r="H20" i="1"/>
  <c r="I20" i="1" s="1"/>
  <c r="J20" i="1" s="1"/>
  <c r="K20" i="1" s="1"/>
  <c r="L20" i="1"/>
  <c r="M20" i="1"/>
  <c r="N20" i="1"/>
  <c r="P20" i="1"/>
  <c r="Q20" i="1"/>
  <c r="R20" i="1"/>
  <c r="S20" i="1"/>
  <c r="T20" i="1"/>
  <c r="U20" i="1"/>
  <c r="H21" i="1"/>
  <c r="G21" i="1"/>
  <c r="K27" i="1"/>
  <c r="L27" i="1"/>
  <c r="O27" i="1"/>
  <c r="T27" i="1"/>
  <c r="D42" i="1" s="1"/>
  <c r="D29" i="1"/>
  <c r="C40" i="1" s="1"/>
  <c r="E29" i="1"/>
  <c r="C41" i="1" s="1"/>
  <c r="C37" i="1"/>
  <c r="C38" i="1"/>
  <c r="C45" i="1"/>
  <c r="C46" i="1"/>
  <c r="O7" i="1" l="1"/>
  <c r="I9" i="1"/>
  <c r="J9" i="1" s="1"/>
  <c r="K9" i="1" s="1"/>
  <c r="K21" i="1" s="1"/>
  <c r="H27" i="1" s="1"/>
  <c r="O9" i="1"/>
  <c r="I10" i="1"/>
  <c r="J10" i="1" s="1"/>
  <c r="K10" i="1" s="1"/>
  <c r="I11" i="1"/>
  <c r="J11" i="1" s="1"/>
  <c r="K11" i="1" s="1"/>
  <c r="S21" i="1"/>
  <c r="E27" i="1" s="1"/>
  <c r="F21" i="1"/>
  <c r="C36" i="1" s="1"/>
  <c r="O13" i="1"/>
  <c r="O15" i="1"/>
  <c r="O17" i="1"/>
  <c r="I18" i="1"/>
  <c r="J18" i="1" s="1"/>
  <c r="K18" i="1" s="1"/>
  <c r="T21" i="1"/>
  <c r="F27" i="1" s="1"/>
  <c r="U21" i="1"/>
  <c r="M21" i="1"/>
  <c r="D27" i="1" s="1"/>
  <c r="L178" i="2"/>
  <c r="B184" i="2" s="1"/>
  <c r="O173" i="2"/>
  <c r="O157" i="2"/>
  <c r="O141" i="2"/>
  <c r="O127" i="2"/>
  <c r="O92" i="2"/>
  <c r="S84" i="2"/>
  <c r="T84" i="2" s="1"/>
  <c r="I71" i="2"/>
  <c r="J71" i="2" s="1"/>
  <c r="K71" i="2" s="1"/>
  <c r="O169" i="2"/>
  <c r="I165" i="2"/>
  <c r="J165" i="2" s="1"/>
  <c r="K165" i="2" s="1"/>
  <c r="O153" i="2"/>
  <c r="I149" i="2"/>
  <c r="J149" i="2" s="1"/>
  <c r="K149" i="2" s="1"/>
  <c r="S88" i="2"/>
  <c r="T88" i="2" s="1"/>
  <c r="I81" i="2"/>
  <c r="J81" i="2" s="1"/>
  <c r="K81" i="2" s="1"/>
  <c r="O80" i="2"/>
  <c r="O78" i="2"/>
  <c r="O76" i="2"/>
  <c r="O74" i="2"/>
  <c r="O72" i="2"/>
  <c r="O71" i="2"/>
  <c r="O16" i="1"/>
  <c r="I15" i="1"/>
  <c r="J15" i="1" s="1"/>
  <c r="K15" i="1" s="1"/>
  <c r="O8" i="1"/>
  <c r="I7" i="1"/>
  <c r="J7" i="1" s="1"/>
  <c r="K7" i="1" s="1"/>
  <c r="O170" i="2"/>
  <c r="O167" i="2"/>
  <c r="I163" i="2"/>
  <c r="J163" i="2" s="1"/>
  <c r="K163" i="2" s="1"/>
  <c r="O154" i="2"/>
  <c r="O151" i="2"/>
  <c r="I147" i="2"/>
  <c r="J147" i="2" s="1"/>
  <c r="K147" i="2" s="1"/>
  <c r="O137" i="2"/>
  <c r="I132" i="2"/>
  <c r="J132" i="2" s="1"/>
  <c r="K132" i="2" s="1"/>
  <c r="T90" i="2"/>
  <c r="I83" i="2"/>
  <c r="J83" i="2" s="1"/>
  <c r="K83" i="2" s="1"/>
  <c r="O82" i="2"/>
  <c r="I130" i="2"/>
  <c r="J130" i="2" s="1"/>
  <c r="K130" i="2" s="1"/>
  <c r="T92" i="2"/>
  <c r="L21" i="1"/>
  <c r="B27" i="1" s="1"/>
  <c r="O177" i="2"/>
  <c r="I173" i="2"/>
  <c r="J173" i="2" s="1"/>
  <c r="K173" i="2" s="1"/>
  <c r="O164" i="2"/>
  <c r="O161" i="2"/>
  <c r="I157" i="2"/>
  <c r="J157" i="2" s="1"/>
  <c r="K157" i="2" s="1"/>
  <c r="O148" i="2"/>
  <c r="O145" i="2"/>
  <c r="G178" i="2"/>
  <c r="O136" i="2"/>
  <c r="O131" i="2"/>
  <c r="I126" i="2"/>
  <c r="J126" i="2" s="1"/>
  <c r="K126" i="2" s="1"/>
  <c r="I89" i="2"/>
  <c r="J89" i="2" s="1"/>
  <c r="K89" i="2" s="1"/>
  <c r="O88" i="2"/>
  <c r="S80" i="2"/>
  <c r="T80" i="2" s="1"/>
  <c r="I64" i="2"/>
  <c r="J64" i="2" s="1"/>
  <c r="K64" i="2" s="1"/>
  <c r="O20" i="1"/>
  <c r="O12" i="1"/>
  <c r="O175" i="2"/>
  <c r="O162" i="2"/>
  <c r="O159" i="2"/>
  <c r="O146" i="2"/>
  <c r="O143" i="2"/>
  <c r="O134" i="2"/>
  <c r="O129" i="2"/>
  <c r="O90" i="2"/>
  <c r="S82" i="2"/>
  <c r="T82" i="2" s="1"/>
  <c r="O63" i="2"/>
  <c r="I141" i="2"/>
  <c r="J141" i="2" s="1"/>
  <c r="K141" i="2" s="1"/>
  <c r="M178" i="2"/>
  <c r="D184" i="2" s="1"/>
  <c r="U178" i="2"/>
  <c r="T89" i="2"/>
  <c r="T91" i="2"/>
  <c r="O178" i="2"/>
  <c r="P184" i="2" s="1"/>
  <c r="C196" i="2" s="1"/>
  <c r="T63" i="2"/>
  <c r="S178" i="2" l="1"/>
  <c r="E184" i="2" s="1"/>
  <c r="K178" i="2"/>
  <c r="H184" i="2" s="1"/>
  <c r="O186" i="2" s="1"/>
  <c r="T178" i="2"/>
  <c r="F184" i="2" s="1"/>
  <c r="O21" i="1"/>
  <c r="P27" i="1" s="1"/>
  <c r="C39" i="1" s="1"/>
  <c r="O29" i="1" l="1"/>
</calcChain>
</file>

<file path=xl/sharedStrings.xml><?xml version="1.0" encoding="utf-8"?>
<sst xmlns="http://schemas.openxmlformats.org/spreadsheetml/2006/main" count="106" uniqueCount="55">
  <si>
    <t>ST Diferida</t>
  </si>
  <si>
    <t xml:space="preserve">ICMS Diferido: </t>
  </si>
  <si>
    <t>a) diferimento do recolhimento do ICMS, incidente sobre a importação da mercadoria do exterior, para o termo final do prazo fixado para pagamento do imposto relativo à saída subsequente promovida pelo importador - Adições 1, 2, 3, 4 e 6,</t>
  </si>
  <si>
    <t>DECRETO No 51.665, DE 27 DE OUTUBRO DE 2021,</t>
  </si>
  <si>
    <t xml:space="preserve">OUTRAS DESPESAS: AFRMM; CAPATAZIA </t>
  </si>
  <si>
    <t>Cofins</t>
  </si>
  <si>
    <t>Pis/Pasep</t>
  </si>
  <si>
    <t>Imp.S/Prod.Industrializ.(I.P.I.)</t>
  </si>
  <si>
    <t>Imposto de Importação (I.I.)</t>
  </si>
  <si>
    <t>Taxa Siscomex</t>
  </si>
  <si>
    <t>CONTAINER. MNBU3833088 - LACRE CN1202014</t>
  </si>
  <si>
    <t>DI 22/2332513-0; Adições 1,2,3,4,6</t>
  </si>
  <si>
    <t>INFORMAÇÕES COMPLEMENTARES</t>
  </si>
  <si>
    <t>DADOS ADICIONAIS:</t>
  </si>
  <si>
    <t>VALOR TOTAL DA NOTA</t>
  </si>
  <si>
    <t>COFINS</t>
  </si>
  <si>
    <t>PIS</t>
  </si>
  <si>
    <t>Outras Despesas Acessórias</t>
  </si>
  <si>
    <t>VALOR DO IPI</t>
  </si>
  <si>
    <t>Valor do II</t>
  </si>
  <si>
    <t>Total do Desconto</t>
  </si>
  <si>
    <t>Valor do Seguro</t>
  </si>
  <si>
    <t>Total do Frete</t>
  </si>
  <si>
    <t>VALOR TOTAL DOS PRODUTOS</t>
  </si>
  <si>
    <t>ICMS ST</t>
  </si>
  <si>
    <t>BC ST</t>
  </si>
  <si>
    <t>VALOR DO ICMS</t>
  </si>
  <si>
    <t>Base de Cálculo do ICMS</t>
  </si>
  <si>
    <t>CÁLCULO DO IMPOSTO</t>
  </si>
  <si>
    <t>TOTAL</t>
  </si>
  <si>
    <t>R$</t>
  </si>
  <si>
    <t>Real</t>
  </si>
  <si>
    <t>FP</t>
  </si>
  <si>
    <t>ST</t>
  </si>
  <si>
    <t>MVA</t>
  </si>
  <si>
    <t>ALIQ IPI</t>
  </si>
  <si>
    <t>ALIQ ICMS</t>
  </si>
  <si>
    <t>V.IPI</t>
  </si>
  <si>
    <t>BC IPI</t>
  </si>
  <si>
    <t>V.ICMS</t>
  </si>
  <si>
    <t>BC ICMS</t>
  </si>
  <si>
    <t>V. TOTAL</t>
  </si>
  <si>
    <t>V. UNIT</t>
  </si>
  <si>
    <t>VALOR DA MERCADORIA</t>
  </si>
  <si>
    <t>TOTAL UN</t>
  </si>
  <si>
    <t>QUANT P/CX</t>
  </si>
  <si>
    <t>QUANT CX</t>
  </si>
  <si>
    <t>PESO</t>
  </si>
  <si>
    <t>NCM</t>
  </si>
  <si>
    <t>PRODUTO</t>
  </si>
  <si>
    <t>ITEM</t>
  </si>
  <si>
    <t>Adição</t>
  </si>
  <si>
    <t>CROQUI NOTA FISCAL DE ENTRADA</t>
  </si>
  <si>
    <t>DI 22/2332513-0; Adição 5</t>
  </si>
  <si>
    <t>PESO BRUTO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</si>
</sst>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#,##0.0000"/>
  </numFmts>
  <fonts count="19">
    <font>
      <sz val="10"/>
      <name val="Arial"/>
    </font>
    <font>
      <sz val="10"/>
      <name val="Tahoma"/>
      <family val="2"/>
    </font>
    <font>
      <sz val="14"/>
      <name val="Tahoma"/>
      <family val="2"/>
    </font>
    <font>
      <sz val="12"/>
      <name val="Tahoma"/>
      <family val="2"/>
    </font>
    <font>
      <sz val="10"/>
      <name val="Arial"/>
      <family val="2"/>
    </font>
    <font>
      <sz val="9"/>
      <name val="Helv"/>
    </font>
    <font>
      <b/>
      <sz val="12"/>
      <color indexed="18"/>
      <name val="Tahoma"/>
      <family val="2"/>
    </font>
    <font>
      <sz val="12"/>
      <color indexed="18"/>
      <name val="Tahoma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22"/>
      <name val="Tahoma"/>
      <family val="2"/>
    </font>
    <font>
      <sz val="10"/>
      <color indexed="22"/>
      <name val="Tahoma"/>
      <family val="2"/>
    </font>
    <font>
      <b/>
      <sz val="10"/>
      <name val="Tahoma"/>
      <family val="2"/>
    </font>
    <font>
      <sz val="10"/>
      <color indexed="56"/>
      <name val="Tahoma"/>
      <family val="2"/>
    </font>
    <font>
      <b/>
      <sz val="18"/>
      <name val="Tahoma"/>
      <family val="2"/>
    </font>
    <font>
      <b/>
      <sz val="14"/>
      <name val="Tahoma"/>
      <family val="2"/>
    </font>
    <font>
      <b/>
      <sz val="9"/>
      <name val="Tahoma"/>
      <family val="2"/>
    </font>
    <font>
      <b/>
      <sz val="16"/>
      <name val="Tahoma"/>
      <family val="2"/>
    </font>
    <font>
      <b/>
      <sz val="12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vertical="center"/>
      <protection hidden="1"/>
    </xf>
    <xf numFmtId="44" fontId="1" fillId="0" borderId="0" xfId="2" applyFont="1" applyProtection="1">
      <protection hidden="1"/>
    </xf>
    <xf numFmtId="164" fontId="1" fillId="0" borderId="0" xfId="0" applyNumberFormat="1" applyFont="1" applyProtection="1">
      <protection hidden="1"/>
    </xf>
    <xf numFmtId="164" fontId="1" fillId="0" borderId="0" xfId="1" applyFont="1" applyProtection="1">
      <protection hidden="1"/>
    </xf>
    <xf numFmtId="0" fontId="5" fillId="0" borderId="0" xfId="0" applyFont="1" applyProtection="1">
      <protection hidden="1"/>
    </xf>
    <xf numFmtId="43" fontId="1" fillId="0" borderId="0" xfId="0" applyNumberFormat="1" applyFont="1" applyProtection="1"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Alignment="1" applyProtection="1">
      <alignment vertical="center"/>
      <protection hidden="1"/>
    </xf>
    <xf numFmtId="0" fontId="6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2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164" fontId="8" fillId="0" borderId="6" xfId="0" applyNumberFormat="1" applyFont="1" applyBorder="1" applyAlignment="1" applyProtection="1">
      <alignment horizontal="center" vertical="center"/>
      <protection hidden="1"/>
    </xf>
    <xf numFmtId="164" fontId="8" fillId="0" borderId="5" xfId="0" applyNumberFormat="1" applyFont="1" applyBorder="1" applyAlignment="1" applyProtection="1">
      <alignment vertical="center"/>
      <protection hidden="1"/>
    </xf>
    <xf numFmtId="164" fontId="8" fillId="0" borderId="4" xfId="0" applyNumberFormat="1" applyFont="1" applyBorder="1" applyAlignment="1" applyProtection="1">
      <alignment vertical="center"/>
      <protection hidden="1"/>
    </xf>
    <xf numFmtId="164" fontId="8" fillId="0" borderId="7" xfId="0" applyNumberFormat="1" applyFont="1" applyBorder="1" applyAlignment="1" applyProtection="1">
      <alignment vertical="center"/>
      <protection hidden="1"/>
    </xf>
    <xf numFmtId="0" fontId="2" fillId="2" borderId="2" xfId="0" applyFont="1" applyFill="1" applyBorder="1" applyAlignment="1" applyProtection="1">
      <alignment vertical="center"/>
      <protection hidden="1"/>
    </xf>
    <xf numFmtId="0" fontId="8" fillId="0" borderId="10" xfId="0" applyFont="1" applyBorder="1" applyAlignment="1" applyProtection="1">
      <alignment horizontal="left" vertical="center"/>
      <protection hidden="1"/>
    </xf>
    <xf numFmtId="0" fontId="8" fillId="0" borderId="9" xfId="0" applyFont="1" applyBorder="1" applyAlignment="1" applyProtection="1">
      <alignment vertical="center"/>
      <protection hidden="1"/>
    </xf>
    <xf numFmtId="0" fontId="8" fillId="0" borderId="8" xfId="0" applyFont="1" applyBorder="1" applyAlignment="1" applyProtection="1">
      <alignment vertical="center"/>
      <protection hidden="1"/>
    </xf>
    <xf numFmtId="0" fontId="8" fillId="0" borderId="11" xfId="0" applyFont="1" applyBorder="1" applyAlignment="1" applyProtection="1">
      <alignment vertical="center"/>
      <protection hidden="1"/>
    </xf>
    <xf numFmtId="164" fontId="8" fillId="0" borderId="6" xfId="0" applyNumberFormat="1" applyFont="1" applyBorder="1" applyAlignment="1" applyProtection="1">
      <alignment vertical="center"/>
      <protection hidden="1"/>
    </xf>
    <xf numFmtId="164" fontId="9" fillId="0" borderId="7" xfId="0" applyNumberFormat="1" applyFont="1" applyBorder="1" applyAlignment="1" applyProtection="1">
      <alignment vertical="center"/>
      <protection hidden="1"/>
    </xf>
    <xf numFmtId="0" fontId="8" fillId="0" borderId="10" xfId="0" applyFont="1" applyBorder="1" applyAlignment="1" applyProtection="1">
      <alignment horizontal="center" vertical="center" wrapText="1"/>
      <protection hidden="1"/>
    </xf>
    <xf numFmtId="0" fontId="8" fillId="0" borderId="10" xfId="0" applyFont="1" applyBorder="1" applyAlignment="1" applyProtection="1">
      <alignment vertical="center"/>
      <protection hidden="1"/>
    </xf>
    <xf numFmtId="0" fontId="9" fillId="0" borderId="11" xfId="0" applyFont="1" applyBorder="1" applyAlignment="1" applyProtection="1">
      <alignment vertical="center"/>
      <protection hidden="1"/>
    </xf>
    <xf numFmtId="0" fontId="8" fillId="0" borderId="8" xfId="0" applyFont="1" applyBorder="1" applyAlignment="1" applyProtection="1">
      <alignment vertical="center" wrapText="1"/>
      <protection hidden="1"/>
    </xf>
    <xf numFmtId="0" fontId="8" fillId="0" borderId="10" xfId="0" applyFont="1" applyBorder="1" applyAlignment="1" applyProtection="1">
      <alignment vertical="center" wrapTex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0" fillId="0" borderId="9" xfId="0" applyFont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2" fillId="2" borderId="9" xfId="0" applyFont="1" applyFill="1" applyBorder="1" applyAlignment="1" applyProtection="1">
      <alignment vertical="center"/>
      <protection hidden="1"/>
    </xf>
    <xf numFmtId="0" fontId="2" fillId="2" borderId="8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164" fontId="11" fillId="0" borderId="0" xfId="0" applyNumberFormat="1" applyFont="1" applyProtection="1">
      <protection hidden="1"/>
    </xf>
    <xf numFmtId="164" fontId="11" fillId="0" borderId="0" xfId="1" applyFont="1" applyFill="1" applyBorder="1" applyProtection="1">
      <protection hidden="1"/>
    </xf>
    <xf numFmtId="0" fontId="6" fillId="2" borderId="5" xfId="0" applyFont="1" applyFill="1" applyBorder="1" applyAlignment="1" applyProtection="1">
      <alignment vertical="center"/>
      <protection hidden="1"/>
    </xf>
    <xf numFmtId="0" fontId="7" fillId="2" borderId="5" xfId="0" applyFont="1" applyFill="1" applyBorder="1" applyAlignment="1" applyProtection="1">
      <alignment vertical="center"/>
      <protection hidden="1"/>
    </xf>
    <xf numFmtId="0" fontId="3" fillId="2" borderId="5" xfId="0" applyFont="1" applyFill="1" applyBorder="1" applyAlignment="1" applyProtection="1">
      <alignment vertical="center"/>
      <protection hidden="1"/>
    </xf>
    <xf numFmtId="0" fontId="3" fillId="2" borderId="6" xfId="0" applyFont="1" applyFill="1" applyBorder="1" applyAlignment="1" applyProtection="1">
      <alignment vertical="center"/>
      <protection hidden="1"/>
    </xf>
    <xf numFmtId="165" fontId="1" fillId="0" borderId="0" xfId="0" applyNumberFormat="1" applyFont="1" applyProtection="1">
      <protection hidden="1"/>
    </xf>
    <xf numFmtId="164" fontId="12" fillId="3" borderId="12" xfId="1" applyFont="1" applyFill="1" applyBorder="1" applyAlignment="1" applyProtection="1">
      <alignment horizontal="center" vertical="center"/>
      <protection hidden="1"/>
    </xf>
    <xf numFmtId="165" fontId="12" fillId="3" borderId="13" xfId="1" applyNumberFormat="1" applyFont="1" applyFill="1" applyBorder="1" applyAlignment="1" applyProtection="1">
      <alignment horizontal="center" vertical="center"/>
      <protection hidden="1"/>
    </xf>
    <xf numFmtId="0" fontId="12" fillId="3" borderId="12" xfId="0" applyFont="1" applyFill="1" applyBorder="1" applyAlignment="1" applyProtection="1">
      <alignment horizontal="center" vertical="center"/>
      <protection hidden="1"/>
    </xf>
    <xf numFmtId="40" fontId="1" fillId="0" borderId="14" xfId="1" applyNumberFormat="1" applyFont="1" applyFill="1" applyBorder="1" applyProtection="1">
      <protection hidden="1"/>
    </xf>
    <xf numFmtId="10" fontId="1" fillId="0" borderId="15" xfId="3" applyNumberFormat="1" applyFont="1" applyFill="1" applyBorder="1" applyAlignment="1" applyProtection="1">
      <alignment horizontal="center" vertical="center"/>
      <protection hidden="1"/>
    </xf>
    <xf numFmtId="9" fontId="1" fillId="0" borderId="15" xfId="3" applyFont="1" applyFill="1" applyBorder="1" applyAlignment="1" applyProtection="1">
      <alignment horizontal="center" vertical="center"/>
      <protection hidden="1"/>
    </xf>
    <xf numFmtId="40" fontId="1" fillId="0" borderId="15" xfId="1" applyNumberFormat="1" applyFont="1" applyFill="1" applyBorder="1" applyProtection="1">
      <protection hidden="1"/>
    </xf>
    <xf numFmtId="165" fontId="13" fillId="0" borderId="16" xfId="1" applyNumberFormat="1" applyFont="1" applyFill="1" applyBorder="1" applyAlignment="1" applyProtection="1">
      <alignment horizontal="center"/>
      <protection hidden="1"/>
    </xf>
    <xf numFmtId="3" fontId="13" fillId="0" borderId="15" xfId="1" applyNumberFormat="1" applyFont="1" applyFill="1" applyBorder="1" applyAlignment="1" applyProtection="1">
      <alignment horizontal="center"/>
      <protection hidden="1"/>
    </xf>
    <xf numFmtId="0" fontId="13" fillId="0" borderId="15" xfId="1" applyNumberFormat="1" applyFont="1" applyFill="1" applyBorder="1" applyAlignment="1" applyProtection="1">
      <alignment horizontal="center"/>
      <protection hidden="1"/>
    </xf>
    <xf numFmtId="4" fontId="13" fillId="0" borderId="15" xfId="1" applyNumberFormat="1" applyFont="1" applyFill="1" applyBorder="1" applyAlignment="1" applyProtection="1">
      <alignment horizontal="center"/>
      <protection hidden="1"/>
    </xf>
    <xf numFmtId="0" fontId="13" fillId="0" borderId="15" xfId="0" applyFont="1" applyBorder="1" applyAlignment="1" applyProtection="1">
      <alignment horizontal="center"/>
      <protection hidden="1"/>
    </xf>
    <xf numFmtId="0" fontId="13" fillId="0" borderId="15" xfId="0" applyFont="1" applyBorder="1" applyProtection="1">
      <protection hidden="1"/>
    </xf>
    <xf numFmtId="0" fontId="13" fillId="0" borderId="15" xfId="0" applyFont="1" applyBorder="1" applyAlignment="1" applyProtection="1">
      <alignment horizontal="right"/>
      <protection hidden="1"/>
    </xf>
    <xf numFmtId="0" fontId="13" fillId="0" borderId="15" xfId="0" applyFont="1" applyBorder="1" applyAlignment="1" applyProtection="1">
      <alignment wrapText="1"/>
      <protection hidden="1"/>
    </xf>
    <xf numFmtId="164" fontId="1" fillId="0" borderId="0" xfId="1" applyFont="1" applyFill="1" applyBorder="1" applyProtection="1">
      <protection hidden="1"/>
    </xf>
    <xf numFmtId="40" fontId="1" fillId="0" borderId="17" xfId="1" applyNumberFormat="1" applyFont="1" applyFill="1" applyBorder="1" applyProtection="1">
      <protection hidden="1"/>
    </xf>
    <xf numFmtId="165" fontId="13" fillId="0" borderId="18" xfId="1" applyNumberFormat="1" applyFont="1" applyFill="1" applyBorder="1" applyAlignment="1" applyProtection="1">
      <alignment horizontal="center"/>
      <protection hidden="1"/>
    </xf>
    <xf numFmtId="3" fontId="13" fillId="0" borderId="17" xfId="1" applyNumberFormat="1" applyFont="1" applyFill="1" applyBorder="1" applyAlignment="1" applyProtection="1">
      <alignment horizontal="center"/>
      <protection hidden="1"/>
    </xf>
    <xf numFmtId="0" fontId="13" fillId="0" borderId="17" xfId="1" applyNumberFormat="1" applyFont="1" applyFill="1" applyBorder="1" applyAlignment="1" applyProtection="1">
      <alignment horizontal="center"/>
      <protection hidden="1"/>
    </xf>
    <xf numFmtId="4" fontId="13" fillId="0" borderId="17" xfId="1" applyNumberFormat="1" applyFont="1" applyFill="1" applyBorder="1" applyAlignment="1" applyProtection="1">
      <alignment horizontal="center"/>
      <protection hidden="1"/>
    </xf>
    <xf numFmtId="0" fontId="13" fillId="0" borderId="17" xfId="0" applyFont="1" applyBorder="1" applyAlignment="1" applyProtection="1">
      <alignment horizontal="center"/>
      <protection hidden="1"/>
    </xf>
    <xf numFmtId="0" fontId="13" fillId="0" borderId="17" xfId="0" applyFont="1" applyBorder="1" applyAlignment="1" applyProtection="1">
      <alignment wrapText="1"/>
      <protection hidden="1"/>
    </xf>
    <xf numFmtId="0" fontId="13" fillId="0" borderId="17" xfId="0" applyFont="1" applyBorder="1" applyAlignment="1" applyProtection="1">
      <alignment horizontal="right"/>
      <protection hidden="1"/>
    </xf>
    <xf numFmtId="0" fontId="13" fillId="0" borderId="17" xfId="0" applyFont="1" applyBorder="1" applyProtection="1">
      <protection hidden="1"/>
    </xf>
    <xf numFmtId="0" fontId="12" fillId="3" borderId="1" xfId="0" applyFont="1" applyFill="1" applyBorder="1" applyAlignment="1" applyProtection="1">
      <alignment horizontal="center" vertical="center"/>
      <protection hidden="1"/>
    </xf>
    <xf numFmtId="0" fontId="12" fillId="3" borderId="4" xfId="0" applyFont="1" applyFill="1" applyBorder="1" applyAlignment="1" applyProtection="1">
      <alignment horizontal="center" vertical="center"/>
      <protection hidden="1"/>
    </xf>
    <xf numFmtId="0" fontId="12" fillId="3" borderId="8" xfId="0" applyFont="1" applyFill="1" applyBorder="1" applyAlignment="1" applyProtection="1">
      <alignment horizontal="center" vertical="center"/>
      <protection hidden="1"/>
    </xf>
    <xf numFmtId="14" fontId="15" fillId="0" borderId="19" xfId="0" applyNumberFormat="1" applyFont="1" applyBorder="1" applyAlignment="1" applyProtection="1">
      <alignment vertical="center"/>
      <protection hidden="1"/>
    </xf>
    <xf numFmtId="14" fontId="12" fillId="0" borderId="19" xfId="0" applyNumberFormat="1" applyFont="1" applyBorder="1" applyAlignment="1" applyProtection="1">
      <alignment vertical="center"/>
      <protection hidden="1"/>
    </xf>
    <xf numFmtId="14" fontId="16" fillId="0" borderId="19" xfId="0" applyNumberFormat="1" applyFont="1" applyBorder="1" applyAlignment="1" applyProtection="1">
      <alignment vertical="center"/>
      <protection hidden="1"/>
    </xf>
    <xf numFmtId="0" fontId="12" fillId="0" borderId="19" xfId="0" applyFont="1" applyBorder="1" applyAlignment="1" applyProtection="1">
      <alignment vertical="center"/>
      <protection hidden="1"/>
    </xf>
    <xf numFmtId="0" fontId="17" fillId="0" borderId="20" xfId="0" applyFont="1" applyBorder="1" applyAlignment="1" applyProtection="1">
      <alignment vertical="center"/>
      <protection hidden="1"/>
    </xf>
    <xf numFmtId="0" fontId="17" fillId="0" borderId="2" xfId="0" applyFont="1" applyBorder="1" applyAlignment="1" applyProtection="1">
      <alignment horizontal="center" vertical="center"/>
      <protection hidden="1"/>
    </xf>
    <xf numFmtId="0" fontId="18" fillId="0" borderId="2" xfId="0" applyFont="1" applyBorder="1" applyAlignment="1" applyProtection="1">
      <alignment horizontal="left" vertical="center"/>
      <protection hidden="1"/>
    </xf>
    <xf numFmtId="0" fontId="12" fillId="3" borderId="11" xfId="0" applyFont="1" applyFill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horizontal="center" vertical="center"/>
      <protection hidden="1"/>
    </xf>
    <xf numFmtId="0" fontId="12" fillId="3" borderId="7" xfId="0" applyFont="1" applyFill="1" applyBorder="1" applyAlignment="1" applyProtection="1">
      <alignment horizontal="center" vertical="center"/>
      <protection hidden="1"/>
    </xf>
    <xf numFmtId="0" fontId="12" fillId="3" borderId="11" xfId="0" applyFont="1" applyFill="1" applyBorder="1" applyAlignment="1" applyProtection="1">
      <alignment horizontal="center" vertical="center" wrapText="1"/>
      <protection hidden="1"/>
    </xf>
    <xf numFmtId="0" fontId="12" fillId="3" borderId="1" xfId="0" applyFont="1" applyFill="1" applyBorder="1" applyAlignment="1" applyProtection="1">
      <alignment horizontal="center" vertical="center" wrapText="1"/>
      <protection hidden="1"/>
    </xf>
    <xf numFmtId="0" fontId="12" fillId="3" borderId="7" xfId="0" applyFont="1" applyFill="1" applyBorder="1" applyAlignment="1" applyProtection="1">
      <alignment horizontal="center" vertical="center" wrapText="1"/>
      <protection hidden="1"/>
    </xf>
    <xf numFmtId="0" fontId="12" fillId="3" borderId="2" xfId="0" applyFont="1" applyFill="1" applyBorder="1" applyAlignment="1" applyProtection="1">
      <alignment horizontal="center" vertical="center"/>
      <protection hidden="1"/>
    </xf>
    <xf numFmtId="0" fontId="12" fillId="3" borderId="0" xfId="0" applyFont="1" applyFill="1" applyAlignment="1" applyProtection="1">
      <alignment horizontal="center" vertical="center"/>
      <protection hidden="1"/>
    </xf>
    <xf numFmtId="0" fontId="12" fillId="3" borderId="3" xfId="0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4" fillId="0" borderId="3" xfId="0" applyFont="1" applyBorder="1" applyAlignment="1" applyProtection="1">
      <alignment horizontal="center" vertical="center"/>
      <protection hidden="1"/>
    </xf>
    <xf numFmtId="0" fontId="10" fillId="0" borderId="9" xfId="0" applyFont="1" applyBorder="1" applyAlignment="1" applyProtection="1">
      <alignment horizontal="center" vertical="center"/>
      <protection hidden="1"/>
    </xf>
    <xf numFmtId="0" fontId="8" fillId="0" borderId="10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left" vertical="center"/>
      <protection hidden="1"/>
    </xf>
    <xf numFmtId="0" fontId="8" fillId="0" borderId="10" xfId="0" applyFont="1" applyBorder="1" applyAlignment="1" applyProtection="1">
      <alignment horizontal="left" vertical="center" wrapText="1"/>
      <protection hidden="1"/>
    </xf>
    <xf numFmtId="0" fontId="8" fillId="0" borderId="9" xfId="0" applyFont="1" applyBorder="1" applyAlignment="1" applyProtection="1">
      <alignment horizontal="left" vertical="center" wrapText="1"/>
      <protection hidden="1"/>
    </xf>
    <xf numFmtId="0" fontId="8" fillId="0" borderId="8" xfId="0" applyFont="1" applyBorder="1" applyAlignment="1" applyProtection="1">
      <alignment horizontal="left" vertical="center" wrapText="1"/>
      <protection hidden="1"/>
    </xf>
    <xf numFmtId="0" fontId="8" fillId="0" borderId="10" xfId="0" applyFont="1" applyBorder="1" applyAlignment="1" applyProtection="1">
      <alignment horizontal="center" vertical="center" wrapText="1"/>
      <protection hidden="1"/>
    </xf>
    <xf numFmtId="0" fontId="8" fillId="0" borderId="8" xfId="0" applyFont="1" applyBorder="1" applyAlignment="1" applyProtection="1">
      <alignment horizontal="center" vertical="center" wrapText="1"/>
      <protection hidden="1"/>
    </xf>
    <xf numFmtId="164" fontId="8" fillId="0" borderId="6" xfId="0" applyNumberFormat="1" applyFont="1" applyBorder="1" applyAlignment="1" applyProtection="1">
      <alignment horizontal="center" vertical="center"/>
      <protection hidden="1"/>
    </xf>
    <xf numFmtId="164" fontId="8" fillId="0" borderId="4" xfId="0" applyNumberFormat="1" applyFont="1" applyBorder="1" applyAlignment="1" applyProtection="1">
      <alignment horizontal="center" vertical="center"/>
      <protection hidden="1"/>
    </xf>
    <xf numFmtId="164" fontId="8" fillId="0" borderId="5" xfId="0" applyNumberFormat="1" applyFont="1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horizontal="left" vertical="center"/>
      <protection hidden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30</xdr:row>
      <xdr:rowOff>0</xdr:rowOff>
    </xdr:from>
    <xdr:ext cx="1190625" cy="0"/>
    <xdr:pic>
      <xdr:nvPicPr>
        <xdr:cNvPr id="2" name="Picture 1">
          <a:extLst>
            <a:ext uri="{FF2B5EF4-FFF2-40B4-BE49-F238E27FC236}">
              <a16:creationId xmlns:a16="http://schemas.microsoft.com/office/drawing/2014/main" id="{DC5128F7-D2EB-4D14-9767-BA8C7D4A4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30403800"/>
          <a:ext cx="1190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30</xdr:row>
      <xdr:rowOff>0</xdr:rowOff>
    </xdr:from>
    <xdr:ext cx="1190625" cy="28575"/>
    <xdr:pic>
      <xdr:nvPicPr>
        <xdr:cNvPr id="3" name="Picture 1">
          <a:extLst>
            <a:ext uri="{FF2B5EF4-FFF2-40B4-BE49-F238E27FC236}">
              <a16:creationId xmlns:a16="http://schemas.microsoft.com/office/drawing/2014/main" id="{E2B9850F-A99E-4336-9650-CB60D3A97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30403800"/>
          <a:ext cx="11906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95250</xdr:colOff>
      <xdr:row>30</xdr:row>
      <xdr:rowOff>0</xdr:rowOff>
    </xdr:from>
    <xdr:ext cx="1085850" cy="28575"/>
    <xdr:pic>
      <xdr:nvPicPr>
        <xdr:cNvPr id="4" name="Picture 1">
          <a:extLst>
            <a:ext uri="{FF2B5EF4-FFF2-40B4-BE49-F238E27FC236}">
              <a16:creationId xmlns:a16="http://schemas.microsoft.com/office/drawing/2014/main" id="{DA9FFB8C-5299-4F9F-934F-2D007E7BE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0" y="30403800"/>
          <a:ext cx="108585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30</xdr:row>
      <xdr:rowOff>0</xdr:rowOff>
    </xdr:from>
    <xdr:ext cx="1190625" cy="0"/>
    <xdr:pic>
      <xdr:nvPicPr>
        <xdr:cNvPr id="5" name="Picture 1">
          <a:extLst>
            <a:ext uri="{FF2B5EF4-FFF2-40B4-BE49-F238E27FC236}">
              <a16:creationId xmlns:a16="http://schemas.microsoft.com/office/drawing/2014/main" id="{6087B780-E800-47E4-9D55-8651C6F88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30403800"/>
          <a:ext cx="1190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95250</xdr:colOff>
      <xdr:row>30</xdr:row>
      <xdr:rowOff>0</xdr:rowOff>
    </xdr:from>
    <xdr:ext cx="1085850" cy="0"/>
    <xdr:pic>
      <xdr:nvPicPr>
        <xdr:cNvPr id="6" name="Picture 1">
          <a:extLst>
            <a:ext uri="{FF2B5EF4-FFF2-40B4-BE49-F238E27FC236}">
              <a16:creationId xmlns:a16="http://schemas.microsoft.com/office/drawing/2014/main" id="{FDCDC0CE-3371-43E2-B7DE-A35890A80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0" y="30403800"/>
          <a:ext cx="10858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85725</xdr:colOff>
      <xdr:row>30</xdr:row>
      <xdr:rowOff>0</xdr:rowOff>
    </xdr:from>
    <xdr:ext cx="1200150" cy="0"/>
    <xdr:pic>
      <xdr:nvPicPr>
        <xdr:cNvPr id="7" name="Picture 5">
          <a:extLst>
            <a:ext uri="{FF2B5EF4-FFF2-40B4-BE49-F238E27FC236}">
              <a16:creationId xmlns:a16="http://schemas.microsoft.com/office/drawing/2014/main" id="{DE925495-CF2E-414C-9B6E-9F0202E5E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3040380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352425</xdr:colOff>
      <xdr:row>30</xdr:row>
      <xdr:rowOff>0</xdr:rowOff>
    </xdr:from>
    <xdr:ext cx="1085850" cy="0"/>
    <xdr:pic>
      <xdr:nvPicPr>
        <xdr:cNvPr id="8" name="Picture 6">
          <a:extLst>
            <a:ext uri="{FF2B5EF4-FFF2-40B4-BE49-F238E27FC236}">
              <a16:creationId xmlns:a16="http://schemas.microsoft.com/office/drawing/2014/main" id="{04483F5D-035D-4BFF-BC2C-73F11A1A5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5" y="30403800"/>
          <a:ext cx="10858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85725</xdr:colOff>
      <xdr:row>30</xdr:row>
      <xdr:rowOff>0</xdr:rowOff>
    </xdr:from>
    <xdr:ext cx="1200150" cy="0"/>
    <xdr:pic>
      <xdr:nvPicPr>
        <xdr:cNvPr id="9" name="Picture 7">
          <a:extLst>
            <a:ext uri="{FF2B5EF4-FFF2-40B4-BE49-F238E27FC236}">
              <a16:creationId xmlns:a16="http://schemas.microsoft.com/office/drawing/2014/main" id="{68E594D8-48CA-4AB3-84AC-FCC91150D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3040380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352425</xdr:colOff>
      <xdr:row>30</xdr:row>
      <xdr:rowOff>0</xdr:rowOff>
    </xdr:from>
    <xdr:ext cx="1085850" cy="0"/>
    <xdr:pic>
      <xdr:nvPicPr>
        <xdr:cNvPr id="10" name="Picture 8">
          <a:extLst>
            <a:ext uri="{FF2B5EF4-FFF2-40B4-BE49-F238E27FC236}">
              <a16:creationId xmlns:a16="http://schemas.microsoft.com/office/drawing/2014/main" id="{DEEF9730-8E28-403F-9221-7DCF6558C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5" y="30403800"/>
          <a:ext cx="10858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30</xdr:row>
      <xdr:rowOff>0</xdr:rowOff>
    </xdr:from>
    <xdr:ext cx="1190625" cy="0"/>
    <xdr:pic>
      <xdr:nvPicPr>
        <xdr:cNvPr id="11" name="Picture 1">
          <a:extLst>
            <a:ext uri="{FF2B5EF4-FFF2-40B4-BE49-F238E27FC236}">
              <a16:creationId xmlns:a16="http://schemas.microsoft.com/office/drawing/2014/main" id="{D9E4B24D-523E-4C3D-83A2-6452ED0D7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30403800"/>
          <a:ext cx="1190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95250</xdr:colOff>
      <xdr:row>29</xdr:row>
      <xdr:rowOff>219075</xdr:rowOff>
    </xdr:from>
    <xdr:ext cx="1085850" cy="0"/>
    <xdr:pic>
      <xdr:nvPicPr>
        <xdr:cNvPr id="12" name="Picture 1">
          <a:extLst>
            <a:ext uri="{FF2B5EF4-FFF2-40B4-BE49-F238E27FC236}">
              <a16:creationId xmlns:a16="http://schemas.microsoft.com/office/drawing/2014/main" id="{A2808C9B-3ED7-4E5D-A1B0-B13A728A8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0" y="30403800"/>
          <a:ext cx="10858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27</xdr:row>
      <xdr:rowOff>219075</xdr:rowOff>
    </xdr:from>
    <xdr:ext cx="1190625" cy="0"/>
    <xdr:pic>
      <xdr:nvPicPr>
        <xdr:cNvPr id="13" name="Picture 1">
          <a:extLst>
            <a:ext uri="{FF2B5EF4-FFF2-40B4-BE49-F238E27FC236}">
              <a16:creationId xmlns:a16="http://schemas.microsoft.com/office/drawing/2014/main" id="{3DE9D858-31C9-49F3-8CCA-39F23D05D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30079950"/>
          <a:ext cx="1190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187</xdr:row>
      <xdr:rowOff>0</xdr:rowOff>
    </xdr:from>
    <xdr:ext cx="1190625" cy="0"/>
    <xdr:pic>
      <xdr:nvPicPr>
        <xdr:cNvPr id="2" name="Picture 1">
          <a:extLst>
            <a:ext uri="{FF2B5EF4-FFF2-40B4-BE49-F238E27FC236}">
              <a16:creationId xmlns:a16="http://schemas.microsoft.com/office/drawing/2014/main" id="{8924387B-2BC6-4342-B88B-12DC00703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30403800"/>
          <a:ext cx="1190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187</xdr:row>
      <xdr:rowOff>0</xdr:rowOff>
    </xdr:from>
    <xdr:ext cx="1190625" cy="28575"/>
    <xdr:pic>
      <xdr:nvPicPr>
        <xdr:cNvPr id="3" name="Picture 1">
          <a:extLst>
            <a:ext uri="{FF2B5EF4-FFF2-40B4-BE49-F238E27FC236}">
              <a16:creationId xmlns:a16="http://schemas.microsoft.com/office/drawing/2014/main" id="{AEC1B0FE-C312-49A1-84C7-EFFC427D5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30403800"/>
          <a:ext cx="11906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95250</xdr:colOff>
      <xdr:row>187</xdr:row>
      <xdr:rowOff>0</xdr:rowOff>
    </xdr:from>
    <xdr:ext cx="1085850" cy="28575"/>
    <xdr:pic>
      <xdr:nvPicPr>
        <xdr:cNvPr id="4" name="Picture 1">
          <a:extLst>
            <a:ext uri="{FF2B5EF4-FFF2-40B4-BE49-F238E27FC236}">
              <a16:creationId xmlns:a16="http://schemas.microsoft.com/office/drawing/2014/main" id="{3FEB3259-7B25-423C-8613-55514FA59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0" y="30403800"/>
          <a:ext cx="108585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187</xdr:row>
      <xdr:rowOff>0</xdr:rowOff>
    </xdr:from>
    <xdr:ext cx="1190625" cy="0"/>
    <xdr:pic>
      <xdr:nvPicPr>
        <xdr:cNvPr id="5" name="Picture 1">
          <a:extLst>
            <a:ext uri="{FF2B5EF4-FFF2-40B4-BE49-F238E27FC236}">
              <a16:creationId xmlns:a16="http://schemas.microsoft.com/office/drawing/2014/main" id="{40E0DCF0-3AA8-4932-8647-0C66D4FDC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30403800"/>
          <a:ext cx="1190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95250</xdr:colOff>
      <xdr:row>187</xdr:row>
      <xdr:rowOff>0</xdr:rowOff>
    </xdr:from>
    <xdr:ext cx="1085850" cy="0"/>
    <xdr:pic>
      <xdr:nvPicPr>
        <xdr:cNvPr id="6" name="Picture 1">
          <a:extLst>
            <a:ext uri="{FF2B5EF4-FFF2-40B4-BE49-F238E27FC236}">
              <a16:creationId xmlns:a16="http://schemas.microsoft.com/office/drawing/2014/main" id="{133F46F5-5C66-4252-BC23-2F91329FC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0" y="30403800"/>
          <a:ext cx="10858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85725</xdr:colOff>
      <xdr:row>187</xdr:row>
      <xdr:rowOff>0</xdr:rowOff>
    </xdr:from>
    <xdr:ext cx="1200150" cy="0"/>
    <xdr:pic>
      <xdr:nvPicPr>
        <xdr:cNvPr id="7" name="Picture 5">
          <a:extLst>
            <a:ext uri="{FF2B5EF4-FFF2-40B4-BE49-F238E27FC236}">
              <a16:creationId xmlns:a16="http://schemas.microsoft.com/office/drawing/2014/main" id="{6EBF0F10-6020-40BE-BB68-669990A52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3040380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352425</xdr:colOff>
      <xdr:row>187</xdr:row>
      <xdr:rowOff>0</xdr:rowOff>
    </xdr:from>
    <xdr:ext cx="1085850" cy="0"/>
    <xdr:pic>
      <xdr:nvPicPr>
        <xdr:cNvPr id="8" name="Picture 6">
          <a:extLst>
            <a:ext uri="{FF2B5EF4-FFF2-40B4-BE49-F238E27FC236}">
              <a16:creationId xmlns:a16="http://schemas.microsoft.com/office/drawing/2014/main" id="{B479EE63-249C-4564-9B9A-2DE04E5FF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5" y="30403800"/>
          <a:ext cx="10858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85725</xdr:colOff>
      <xdr:row>187</xdr:row>
      <xdr:rowOff>0</xdr:rowOff>
    </xdr:from>
    <xdr:ext cx="1200150" cy="0"/>
    <xdr:pic>
      <xdr:nvPicPr>
        <xdr:cNvPr id="9" name="Picture 7">
          <a:extLst>
            <a:ext uri="{FF2B5EF4-FFF2-40B4-BE49-F238E27FC236}">
              <a16:creationId xmlns:a16="http://schemas.microsoft.com/office/drawing/2014/main" id="{EBB41092-1832-4F33-9142-1B75C4E91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3040380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352425</xdr:colOff>
      <xdr:row>187</xdr:row>
      <xdr:rowOff>0</xdr:rowOff>
    </xdr:from>
    <xdr:ext cx="1085850" cy="0"/>
    <xdr:pic>
      <xdr:nvPicPr>
        <xdr:cNvPr id="10" name="Picture 8">
          <a:extLst>
            <a:ext uri="{FF2B5EF4-FFF2-40B4-BE49-F238E27FC236}">
              <a16:creationId xmlns:a16="http://schemas.microsoft.com/office/drawing/2014/main" id="{88A4171B-ED84-44F8-990A-887FEC06A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5" y="30403800"/>
          <a:ext cx="10858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187</xdr:row>
      <xdr:rowOff>0</xdr:rowOff>
    </xdr:from>
    <xdr:ext cx="1190625" cy="0"/>
    <xdr:pic>
      <xdr:nvPicPr>
        <xdr:cNvPr id="11" name="Picture 1">
          <a:extLst>
            <a:ext uri="{FF2B5EF4-FFF2-40B4-BE49-F238E27FC236}">
              <a16:creationId xmlns:a16="http://schemas.microsoft.com/office/drawing/2014/main" id="{D11090F9-D7EE-4E33-9772-674AC8516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30403800"/>
          <a:ext cx="1190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95250</xdr:colOff>
      <xdr:row>186</xdr:row>
      <xdr:rowOff>219075</xdr:rowOff>
    </xdr:from>
    <xdr:ext cx="1085850" cy="0"/>
    <xdr:pic>
      <xdr:nvPicPr>
        <xdr:cNvPr id="12" name="Picture 1">
          <a:extLst>
            <a:ext uri="{FF2B5EF4-FFF2-40B4-BE49-F238E27FC236}">
              <a16:creationId xmlns:a16="http://schemas.microsoft.com/office/drawing/2014/main" id="{F505A1D2-9A0E-44A3-85DA-F73C3BAA0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0" y="30403800"/>
          <a:ext cx="10858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104775</xdr:colOff>
      <xdr:row>184</xdr:row>
      <xdr:rowOff>219075</xdr:rowOff>
    </xdr:from>
    <xdr:ext cx="1190625" cy="0"/>
    <xdr:pic>
      <xdr:nvPicPr>
        <xdr:cNvPr id="13" name="Picture 1">
          <a:extLst>
            <a:ext uri="{FF2B5EF4-FFF2-40B4-BE49-F238E27FC236}">
              <a16:creationId xmlns:a16="http://schemas.microsoft.com/office/drawing/2014/main" id="{B2394532-C176-41D5-86B6-1F19BA0A7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30079950"/>
          <a:ext cx="1190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d823b2345a6de47/Documents/Motocruz/Motocruz-ENTRA-DI-Detalhado-021222-com-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PELHO DI"/>
      <sheetName val="DE-PARA"/>
      <sheetName val="Adições"/>
      <sheetName val="Detalhamento"/>
      <sheetName val="Packing List"/>
      <sheetName val="PARAMETROS"/>
      <sheetName val="Croqui"/>
      <sheetName val="Tabela Vendas"/>
      <sheetName val="ST"/>
    </sheetNames>
    <sheetDataSet>
      <sheetData sheetId="0">
        <row r="11">
          <cell r="A11" t="str">
            <v>US$</v>
          </cell>
          <cell r="B11">
            <v>5.3339005748532919</v>
          </cell>
        </row>
        <row r="14">
          <cell r="D14" t="str">
            <v>DI</v>
          </cell>
          <cell r="E14" t="str">
            <v>DATA DO REGISTRO</v>
          </cell>
        </row>
        <row r="15">
          <cell r="D15" t="str">
            <v>22/2332513-0</v>
          </cell>
          <cell r="E15">
            <v>44888</v>
          </cell>
        </row>
      </sheetData>
      <sheetData sheetId="1"/>
      <sheetData sheetId="2">
        <row r="2">
          <cell r="M2">
            <v>3369.1151117747013</v>
          </cell>
          <cell r="O2">
            <v>656.97744679606672</v>
          </cell>
          <cell r="P2">
            <v>3236.4562042485722</v>
          </cell>
          <cell r="Q2">
            <v>6437.617423006348</v>
          </cell>
          <cell r="S2">
            <v>4620.9217862339556</v>
          </cell>
          <cell r="U2" t="str">
            <v>SIM</v>
          </cell>
          <cell r="V2">
            <v>15.374710318863075</v>
          </cell>
          <cell r="W2">
            <v>198.18314597580903</v>
          </cell>
        </row>
        <row r="3">
          <cell r="M3">
            <v>398.96434077097922</v>
          </cell>
          <cell r="O3">
            <v>52.364069726191026</v>
          </cell>
          <cell r="P3">
            <v>240.62536802749685</v>
          </cell>
          <cell r="Q3">
            <v>754.32827566254264</v>
          </cell>
          <cell r="S3">
            <v>541.45683627057315</v>
          </cell>
          <cell r="U3" t="str">
            <v>SIM</v>
          </cell>
          <cell r="V3">
            <v>1.820644579780736</v>
          </cell>
          <cell r="W3">
            <v>23.468479278081968</v>
          </cell>
        </row>
        <row r="4">
          <cell r="M4">
            <v>97.428263872351891</v>
          </cell>
          <cell r="O4">
            <v>16.887565737874326</v>
          </cell>
          <cell r="P4">
            <v>77.780230658094254</v>
          </cell>
          <cell r="Q4">
            <v>175.85705489194524</v>
          </cell>
          <cell r="S4">
            <v>126.23019400143832</v>
          </cell>
          <cell r="U4" t="str">
            <v>SIM</v>
          </cell>
          <cell r="V4">
            <v>0.39520600361060887</v>
          </cell>
          <cell r="W4">
            <v>5.0942858421198025</v>
          </cell>
        </row>
        <row r="5">
          <cell r="M5">
            <v>34276.663070143819</v>
          </cell>
          <cell r="O5">
            <v>5623.5150349454725</v>
          </cell>
          <cell r="P5">
            <v>25841.390517725617</v>
          </cell>
          <cell r="Q5">
            <v>79777.216693385286</v>
          </cell>
          <cell r="S5">
            <v>57264.086142511966</v>
          </cell>
          <cell r="U5" t="str">
            <v>SIM</v>
          </cell>
          <cell r="V5">
            <v>195.52380518216253</v>
          </cell>
          <cell r="W5">
            <v>2520.3416533071695</v>
          </cell>
        </row>
        <row r="6">
          <cell r="M6">
            <v>6367.3417623305568</v>
          </cell>
          <cell r="O6">
            <v>1044.6420078823571</v>
          </cell>
          <cell r="P6">
            <v>4800.3787505070213</v>
          </cell>
          <cell r="Q6">
            <v>14819.669070316973</v>
          </cell>
          <cell r="S6">
            <v>10637.558458673524</v>
          </cell>
          <cell r="U6" t="str">
            <v>NÃO</v>
          </cell>
          <cell r="V6">
            <v>36.321122850216341</v>
          </cell>
          <cell r="W6">
            <v>468.18666775127969</v>
          </cell>
        </row>
        <row r="7">
          <cell r="M7">
            <v>10350.907451107571</v>
          </cell>
          <cell r="O7">
            <v>1698.1957536973362</v>
          </cell>
          <cell r="P7">
            <v>7803.6138205615671</v>
          </cell>
          <cell r="Q7">
            <v>24091.21871082767</v>
          </cell>
          <cell r="S7">
            <v>17292.676790632104</v>
          </cell>
          <cell r="U7" t="str">
            <v>SIM</v>
          </cell>
          <cell r="V7">
            <v>59.044511065366642</v>
          </cell>
          <cell r="W7">
            <v>761.09576784553917</v>
          </cell>
        </row>
      </sheetData>
      <sheetData sheetId="3">
        <row r="7">
          <cell r="B7">
            <v>1</v>
          </cell>
          <cell r="C7" t="str">
            <v>IC0001</v>
          </cell>
          <cell r="D7" t="str">
            <v>CARBURADOR MOTO MARCA HAGANE COMP TITAN 02 04 / KS / ES / CG 125 FAN</v>
          </cell>
          <cell r="E7">
            <v>84099118</v>
          </cell>
          <cell r="G7">
            <v>12</v>
          </cell>
          <cell r="I7">
            <v>4</v>
          </cell>
          <cell r="J7">
            <v>20</v>
          </cell>
          <cell r="Q7">
            <v>2183.3881380303264</v>
          </cell>
          <cell r="U7">
            <v>3.2500000000000001E-2</v>
          </cell>
          <cell r="X7">
            <v>0.18</v>
          </cell>
          <cell r="AA7">
            <v>349.34210208485223</v>
          </cell>
          <cell r="AF7">
            <v>3708.4099539492518</v>
          </cell>
          <cell r="AG7">
            <v>667.51379171086535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</row>
        <row r="8">
          <cell r="B8">
            <v>1</v>
          </cell>
          <cell r="C8" t="str">
            <v>IC0002</v>
          </cell>
          <cell r="D8" t="str">
            <v>CARBURADOR MOTO MARCA HAGANE COMP TITAN 2000</v>
          </cell>
          <cell r="E8">
            <v>84099118</v>
          </cell>
          <cell r="G8">
            <v>12</v>
          </cell>
          <cell r="I8">
            <v>4</v>
          </cell>
          <cell r="J8">
            <v>20</v>
          </cell>
          <cell r="Q8">
            <v>2183.3881380303264</v>
          </cell>
          <cell r="U8">
            <v>3.2500000000000001E-2</v>
          </cell>
          <cell r="X8">
            <v>0.18</v>
          </cell>
          <cell r="AA8">
            <v>349.34210208485223</v>
          </cell>
          <cell r="AF8">
            <v>3708.4099539492518</v>
          </cell>
          <cell r="AG8">
            <v>667.51379171086535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</row>
        <row r="9">
          <cell r="B9">
            <v>1</v>
          </cell>
          <cell r="C9" t="str">
            <v>IC0003</v>
          </cell>
          <cell r="D9" t="str">
            <v>CARBURADOR MOTO MARCA HAGANE COMP TITAN 150</v>
          </cell>
          <cell r="E9">
            <v>84099118</v>
          </cell>
          <cell r="G9">
            <v>15</v>
          </cell>
          <cell r="I9">
            <v>8</v>
          </cell>
          <cell r="J9">
            <v>20</v>
          </cell>
          <cell r="Q9">
            <v>5328.4545130171509</v>
          </cell>
          <cell r="U9">
            <v>3.2500000000000001E-2</v>
          </cell>
          <cell r="X9">
            <v>0.18</v>
          </cell>
          <cell r="AA9">
            <v>852.55272208274414</v>
          </cell>
          <cell r="AF9">
            <v>9050.1974482029345</v>
          </cell>
          <cell r="AG9">
            <v>1629.0355406765282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</row>
        <row r="10">
          <cell r="B10">
            <v>1</v>
          </cell>
          <cell r="C10" t="str">
            <v>IC0004</v>
          </cell>
          <cell r="D10" t="str">
            <v>CARBURADOR MOTO MARCA HAGANE COMP NXR 150 BROS KS/ES/ESD 06/08</v>
          </cell>
          <cell r="E10">
            <v>84099118</v>
          </cell>
          <cell r="G10">
            <v>15.5</v>
          </cell>
          <cell r="I10">
            <v>4</v>
          </cell>
          <cell r="J10">
            <v>20</v>
          </cell>
          <cell r="Q10">
            <v>3387.6088490571228</v>
          </cell>
          <cell r="U10">
            <v>3.2500000000000001E-2</v>
          </cell>
          <cell r="X10">
            <v>0.18</v>
          </cell>
          <cell r="AA10">
            <v>542.01741584913964</v>
          </cell>
          <cell r="AF10">
            <v>5753.7375774437369</v>
          </cell>
          <cell r="AG10">
            <v>1035.6727639398725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</row>
        <row r="11">
          <cell r="B11">
            <v>1</v>
          </cell>
          <cell r="C11" t="str">
            <v>IC0005</v>
          </cell>
          <cell r="D11" t="str">
            <v>CARBURADOR MOTO MARCA HAGANE COMP POP 100</v>
          </cell>
          <cell r="E11">
            <v>84099118</v>
          </cell>
          <cell r="G11">
            <v>12.5</v>
          </cell>
          <cell r="I11">
            <v>4</v>
          </cell>
          <cell r="J11">
            <v>20</v>
          </cell>
          <cell r="Q11">
            <v>2645.675297439805</v>
          </cell>
          <cell r="U11">
            <v>3.2500000000000001E-2</v>
          </cell>
          <cell r="X11">
            <v>0.18</v>
          </cell>
          <cell r="AA11">
            <v>423.3080475903688</v>
          </cell>
          <cell r="AF11">
            <v>4493.5888571760424</v>
          </cell>
          <cell r="AG11">
            <v>808.84599429168759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</row>
        <row r="12">
          <cell r="B12">
            <v>1</v>
          </cell>
          <cell r="C12" t="str">
            <v>IC0006</v>
          </cell>
          <cell r="D12" t="str">
            <v>CARBURADOR MOTO MARCA HAGANE COMP FAN 125 09</v>
          </cell>
          <cell r="E12">
            <v>84099118</v>
          </cell>
          <cell r="G12">
            <v>15</v>
          </cell>
          <cell r="I12">
            <v>4</v>
          </cell>
          <cell r="J12">
            <v>20</v>
          </cell>
          <cell r="Q12">
            <v>2664.2272565085755</v>
          </cell>
          <cell r="U12">
            <v>3.2500000000000001E-2</v>
          </cell>
          <cell r="X12">
            <v>0.18</v>
          </cell>
          <cell r="AA12">
            <v>426.27636104137207</v>
          </cell>
          <cell r="AF12">
            <v>4525.0987241014673</v>
          </cell>
          <cell r="AG12">
            <v>814.51777033826409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B13">
            <v>1</v>
          </cell>
          <cell r="C13" t="str">
            <v>IC0007</v>
          </cell>
          <cell r="D13" t="str">
            <v>CARBURADOR MOTO MARCA HAGANE COMP FAN 125 14-16</v>
          </cell>
          <cell r="E13">
            <v>84099118</v>
          </cell>
          <cell r="G13">
            <v>15</v>
          </cell>
          <cell r="I13">
            <v>4</v>
          </cell>
          <cell r="J13">
            <v>20</v>
          </cell>
          <cell r="Q13">
            <v>2664.2272565085755</v>
          </cell>
          <cell r="U13">
            <v>3.2500000000000001E-2</v>
          </cell>
          <cell r="X13">
            <v>0.18</v>
          </cell>
          <cell r="AA13">
            <v>426.27636104137207</v>
          </cell>
          <cell r="AF13">
            <v>4525.0987241014673</v>
          </cell>
          <cell r="AG13">
            <v>814.51777033826409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</row>
        <row r="14">
          <cell r="B14">
            <v>2</v>
          </cell>
          <cell r="C14" t="str">
            <v>IC0111</v>
          </cell>
          <cell r="D14" t="str">
            <v>ROLAMENTO 6004 2RS PARA MOTOCICLETA MARCA HAGANE</v>
          </cell>
          <cell r="E14">
            <v>84821010</v>
          </cell>
          <cell r="G14">
            <v>28.92</v>
          </cell>
          <cell r="I14">
            <v>1</v>
          </cell>
          <cell r="J14">
            <v>400</v>
          </cell>
          <cell r="Q14">
            <v>659.43685091739701</v>
          </cell>
          <cell r="U14">
            <v>7.8E-2</v>
          </cell>
          <cell r="X14">
            <v>0.18</v>
          </cell>
          <cell r="AA14">
            <v>105.50989614678352</v>
          </cell>
          <cell r="AF14">
            <v>1108.2736237631759</v>
          </cell>
          <cell r="AG14">
            <v>199.48925227737166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</row>
        <row r="15">
          <cell r="B15">
            <v>2</v>
          </cell>
          <cell r="C15" t="str">
            <v>IC0112</v>
          </cell>
          <cell r="D15" t="str">
            <v>ROLAMENTO 6202 2RS PARA MOTOCICLETA MARCA HAGANE</v>
          </cell>
          <cell r="E15">
            <v>84821010</v>
          </cell>
          <cell r="G15">
            <v>19.18</v>
          </cell>
          <cell r="I15">
            <v>1</v>
          </cell>
          <cell r="J15">
            <v>400</v>
          </cell>
          <cell r="Q15">
            <v>526.67995242264749</v>
          </cell>
          <cell r="U15">
            <v>7.8E-2</v>
          </cell>
          <cell r="X15">
            <v>0.18</v>
          </cell>
          <cell r="AA15">
            <v>84.268792387623606</v>
          </cell>
          <cell r="AF15">
            <v>885.15753801569292</v>
          </cell>
          <cell r="AG15">
            <v>159.32835684282472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</row>
        <row r="16">
          <cell r="B16">
            <v>2</v>
          </cell>
          <cell r="C16" t="str">
            <v>IC0113</v>
          </cell>
          <cell r="D16" t="str">
            <v>ROLAMENTO 6301 2RS PARA MOTOCICLETA MARCA HAGANE</v>
          </cell>
          <cell r="E16">
            <v>84821010</v>
          </cell>
          <cell r="G16">
            <v>25.68</v>
          </cell>
          <cell r="I16">
            <v>1</v>
          </cell>
          <cell r="J16">
            <v>400</v>
          </cell>
          <cell r="Q16">
            <v>588.13331230413303</v>
          </cell>
          <cell r="U16">
            <v>7.8E-2</v>
          </cell>
          <cell r="X16">
            <v>0.18</v>
          </cell>
          <cell r="AA16">
            <v>94.10132996866129</v>
          </cell>
          <cell r="AF16">
            <v>988.43829606481791</v>
          </cell>
          <cell r="AG16">
            <v>177.91889329166722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</row>
        <row r="17">
          <cell r="B17">
            <v>2</v>
          </cell>
          <cell r="C17" t="str">
            <v>IC0114</v>
          </cell>
          <cell r="D17" t="str">
            <v>ROLAMENTO 6302 2RS PARA MOTOCICLETA MARCA HAGANE</v>
          </cell>
          <cell r="E17">
            <v>84821010</v>
          </cell>
          <cell r="G17">
            <v>34.58</v>
          </cell>
          <cell r="I17">
            <v>1</v>
          </cell>
          <cell r="J17">
            <v>400</v>
          </cell>
          <cell r="Q17">
            <v>719.27701417444257</v>
          </cell>
          <cell r="U17">
            <v>7.8E-2</v>
          </cell>
          <cell r="X17">
            <v>0.18</v>
          </cell>
          <cell r="AA17">
            <v>115.08432226791081</v>
          </cell>
          <cell r="AF17">
            <v>1208.8431847259942</v>
          </cell>
          <cell r="AG17">
            <v>217.59177325067895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</row>
        <row r="18">
          <cell r="B18">
            <v>3</v>
          </cell>
          <cell r="C18" t="str">
            <v>IC0115</v>
          </cell>
          <cell r="D18" t="str">
            <v>BUZINA MOTO MARCA HAGANE COMPATÍVEL TITAN 150 2009/14/FAN 150 2009/14 12V</v>
          </cell>
          <cell r="E18">
            <v>85123000</v>
          </cell>
          <cell r="G18">
            <v>12</v>
          </cell>
          <cell r="I18">
            <v>2</v>
          </cell>
          <cell r="J18">
            <v>100</v>
          </cell>
          <cell r="Q18">
            <v>541.26813262417716</v>
          </cell>
          <cell r="U18">
            <v>9.7500000000000003E-2</v>
          </cell>
          <cell r="X18">
            <v>0.18</v>
          </cell>
          <cell r="AA18">
            <v>97.428263872351891</v>
          </cell>
          <cell r="AF18">
            <v>976.98363828858476</v>
          </cell>
          <cell r="AG18">
            <v>175.85705489194524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</row>
        <row r="19">
          <cell r="B19">
            <v>4</v>
          </cell>
          <cell r="C19" t="str">
            <v>IC0056</v>
          </cell>
          <cell r="D19" t="str">
            <v>IC0056 - KIT DE TRAÇÃO COM CORRENTE, PARA MOTOCICLETA MARCA HAGANE COMPATÍVEL BIZ 125 06 - ACO 1045 -34D X 14D 106L 428H REGISTRO INMETRO 8562/2022 -</v>
          </cell>
          <cell r="E19">
            <v>87141000</v>
          </cell>
          <cell r="G19">
            <v>18.920000000000002</v>
          </cell>
          <cell r="I19">
            <v>7</v>
          </cell>
          <cell r="J19">
            <v>10</v>
          </cell>
          <cell r="Q19">
            <v>1773.5868744441477</v>
          </cell>
          <cell r="U19">
            <v>0.09</v>
          </cell>
          <cell r="X19">
            <v>0.18</v>
          </cell>
          <cell r="AA19">
            <v>227.01911992885093</v>
          </cell>
          <cell r="AF19">
            <v>2935.4201796525967</v>
          </cell>
          <cell r="AG19">
            <v>528.37563233746744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</row>
        <row r="20">
          <cell r="B20">
            <v>4</v>
          </cell>
          <cell r="C20" t="str">
            <v>IC0057</v>
          </cell>
          <cell r="D20" t="str">
            <v>100057 - KIT DE TRAÇÃO COM CORRENTE, PARA MOTOCICLETA MARCA HAGANE COMPATÍVEL BIZ 100 1998 - ACO 1045 - 35D X 15D 108L 428H REGISTRO INMETRO 8562/2022</v>
          </cell>
          <cell r="E20">
            <v>87141000</v>
          </cell>
          <cell r="G20">
            <v>20.73</v>
          </cell>
          <cell r="I20">
            <v>1</v>
          </cell>
          <cell r="J20">
            <v>10</v>
          </cell>
          <cell r="Q20">
            <v>273.1394052793878</v>
          </cell>
          <cell r="U20">
            <v>0.09</v>
          </cell>
          <cell r="X20">
            <v>0.18</v>
          </cell>
          <cell r="AA20">
            <v>34.961843875761637</v>
          </cell>
          <cell r="AF20">
            <v>452.06633724480281</v>
          </cell>
          <cell r="AG20">
            <v>81.3719407040645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63">
          <cell r="B63">
            <v>5</v>
          </cell>
          <cell r="C63" t="str">
            <v>IC0008</v>
          </cell>
          <cell r="D63" t="str">
            <v>CARBURADOR MOTO MARCA HAGANE COMP TITAN 150 09 ESD</v>
          </cell>
          <cell r="E63">
            <v>87141000</v>
          </cell>
          <cell r="G63">
            <v>12</v>
          </cell>
          <cell r="I63">
            <v>8</v>
          </cell>
          <cell r="J63">
            <v>25</v>
          </cell>
          <cell r="Q63">
            <v>3284.0477941040626</v>
          </cell>
          <cell r="U63">
            <v>0.09</v>
          </cell>
          <cell r="X63">
            <v>0.18</v>
          </cell>
          <cell r="AA63">
            <v>420.35811764532002</v>
          </cell>
          <cell r="AF63">
            <v>5435.3470386264044</v>
          </cell>
          <cell r="AG63">
            <v>978.3624669527527</v>
          </cell>
          <cell r="AT63">
            <v>0.71779999999999999</v>
          </cell>
          <cell r="AW63">
            <v>0</v>
          </cell>
        </row>
        <row r="64">
          <cell r="B64">
            <v>5</v>
          </cell>
          <cell r="C64" t="str">
            <v>IC0009</v>
          </cell>
          <cell r="D64" t="str">
            <v>EMBREAGEM MOTO MARCA HAGANE COMP CBX 250 TWISTER / XR 250 TORNADO</v>
          </cell>
          <cell r="E64">
            <v>87141000</v>
          </cell>
          <cell r="G64">
            <v>27.22</v>
          </cell>
          <cell r="I64">
            <v>1</v>
          </cell>
          <cell r="J64">
            <v>24</v>
          </cell>
          <cell r="Q64">
            <v>933.51285553415551</v>
          </cell>
          <cell r="U64">
            <v>0.09</v>
          </cell>
          <cell r="X64">
            <v>0.18</v>
          </cell>
          <cell r="AA64">
            <v>119.48964550837191</v>
          </cell>
          <cell r="AF64">
            <v>1545.0342543603283</v>
          </cell>
          <cell r="AG64">
            <v>278.10616578485906</v>
          </cell>
          <cell r="AT64">
            <v>0.71779999999999999</v>
          </cell>
          <cell r="AW64">
            <v>0</v>
          </cell>
        </row>
        <row r="65">
          <cell r="B65">
            <v>5</v>
          </cell>
          <cell r="C65" t="str">
            <v>IC0010</v>
          </cell>
          <cell r="D65" t="str">
            <v>EMBREAGEM MOTO MARCA HAGANE COMP CB 300R</v>
          </cell>
          <cell r="E65">
            <v>87141000</v>
          </cell>
          <cell r="G65">
            <v>29.2</v>
          </cell>
          <cell r="I65">
            <v>1</v>
          </cell>
          <cell r="J65">
            <v>24</v>
          </cell>
          <cell r="Q65">
            <v>987.08365926691999</v>
          </cell>
          <cell r="U65">
            <v>0.09</v>
          </cell>
          <cell r="X65">
            <v>0.18</v>
          </cell>
          <cell r="AA65">
            <v>126.34670838616576</v>
          </cell>
          <cell r="AF65">
            <v>1633.6979790322025</v>
          </cell>
          <cell r="AG65">
            <v>294.06563622579642</v>
          </cell>
          <cell r="AT65">
            <v>0.71779999999999999</v>
          </cell>
          <cell r="AW65">
            <v>0</v>
          </cell>
        </row>
        <row r="66">
          <cell r="B66">
            <v>5</v>
          </cell>
          <cell r="C66" t="str">
            <v>IC0011</v>
          </cell>
          <cell r="D66" t="str">
            <v xml:space="preserve">EMBREAGEM MOTO MARCA HAGANE COMP YS 250 FAZER / XTZ 250 LANDER  </v>
          </cell>
          <cell r="E66">
            <v>87141000</v>
          </cell>
          <cell r="G66">
            <v>27.9</v>
          </cell>
          <cell r="I66">
            <v>1</v>
          </cell>
          <cell r="J66">
            <v>24</v>
          </cell>
          <cell r="Q66">
            <v>875.57295623014795</v>
          </cell>
          <cell r="U66">
            <v>0.09</v>
          </cell>
          <cell r="X66">
            <v>0.18</v>
          </cell>
          <cell r="AA66">
            <v>112.07333839745894</v>
          </cell>
          <cell r="AF66">
            <v>1449.1393466596119</v>
          </cell>
          <cell r="AG66">
            <v>260.84508239873014</v>
          </cell>
          <cell r="AT66">
            <v>0.71779999999999999</v>
          </cell>
          <cell r="AW66">
            <v>0</v>
          </cell>
        </row>
        <row r="67">
          <cell r="B67">
            <v>5</v>
          </cell>
          <cell r="C67" t="str">
            <v>IC0012</v>
          </cell>
          <cell r="D67" t="str">
            <v xml:space="preserve">EMBREAGEM MOTO MARCA HAGANE COMP NX 400 FALCON </v>
          </cell>
          <cell r="E67">
            <v>87141000</v>
          </cell>
          <cell r="G67">
            <v>28.8</v>
          </cell>
          <cell r="I67">
            <v>1</v>
          </cell>
          <cell r="J67">
            <v>24</v>
          </cell>
          <cell r="Q67">
            <v>985.99772511498509</v>
          </cell>
          <cell r="U67">
            <v>0.09</v>
          </cell>
          <cell r="X67">
            <v>0.18</v>
          </cell>
          <cell r="AA67">
            <v>126.20770881471809</v>
          </cell>
          <cell r="AF67">
            <v>1631.9006760247798</v>
          </cell>
          <cell r="AG67">
            <v>293.74212168446036</v>
          </cell>
          <cell r="AT67">
            <v>0.71779999999999999</v>
          </cell>
          <cell r="AW67">
            <v>0</v>
          </cell>
        </row>
        <row r="68">
          <cell r="B68">
            <v>5</v>
          </cell>
          <cell r="C68" t="str">
            <v>IC0013</v>
          </cell>
          <cell r="D68" t="str">
            <v>EMBREAGEM MOTO MARCA HAGANE COMP POP 100</v>
          </cell>
          <cell r="E68">
            <v>87141000</v>
          </cell>
          <cell r="G68">
            <v>18.3</v>
          </cell>
          <cell r="I68">
            <v>1</v>
          </cell>
          <cell r="J68">
            <v>24</v>
          </cell>
          <cell r="Q68">
            <v>551.97857564202945</v>
          </cell>
          <cell r="U68">
            <v>0.09</v>
          </cell>
          <cell r="X68">
            <v>0.18</v>
          </cell>
          <cell r="AA68">
            <v>70.65325768217977</v>
          </cell>
          <cell r="AF68">
            <v>913.56621602385167</v>
          </cell>
          <cell r="AG68">
            <v>164.4419188842933</v>
          </cell>
          <cell r="AT68">
            <v>0.71779999999999999</v>
          </cell>
          <cell r="AW68">
            <v>0</v>
          </cell>
        </row>
        <row r="69">
          <cell r="B69">
            <v>5</v>
          </cell>
          <cell r="C69" t="str">
            <v>IC0014</v>
          </cell>
          <cell r="D69" t="str">
            <v>EMBREAGEM MOTO MARCA HAGANE COMP YES 125</v>
          </cell>
          <cell r="E69">
            <v>87141000</v>
          </cell>
          <cell r="G69">
            <v>20.149999999999999</v>
          </cell>
          <cell r="I69">
            <v>1</v>
          </cell>
          <cell r="J69">
            <v>24</v>
          </cell>
          <cell r="Q69">
            <v>574.27524494753015</v>
          </cell>
          <cell r="U69">
            <v>0.09</v>
          </cell>
          <cell r="X69">
            <v>0.18</v>
          </cell>
          <cell r="AA69">
            <v>73.507231353283856</v>
          </cell>
          <cell r="AF69">
            <v>950.4688870807289</v>
          </cell>
          <cell r="AG69">
            <v>171.0843996745312</v>
          </cell>
          <cell r="AT69">
            <v>0.71779999999999999</v>
          </cell>
          <cell r="AW69">
            <v>0</v>
          </cell>
        </row>
        <row r="70">
          <cell r="B70">
            <v>5</v>
          </cell>
          <cell r="C70" t="str">
            <v>IC0015</v>
          </cell>
          <cell r="D70" t="str">
            <v>EMBREAGEM MOTO MARCA HAGANE COMP BIZ 125</v>
          </cell>
          <cell r="E70">
            <v>87141000</v>
          </cell>
          <cell r="G70">
            <v>18.25</v>
          </cell>
          <cell r="I70">
            <v>1</v>
          </cell>
          <cell r="J70">
            <v>24</v>
          </cell>
          <cell r="Q70">
            <v>601.59481588757671</v>
          </cell>
          <cell r="U70">
            <v>0.09</v>
          </cell>
          <cell r="X70">
            <v>0.18</v>
          </cell>
          <cell r="AA70">
            <v>77.004136433609816</v>
          </cell>
          <cell r="AF70">
            <v>995.68483956233308</v>
          </cell>
          <cell r="AG70">
            <v>179.22327112121994</v>
          </cell>
          <cell r="AT70">
            <v>0.71779999999999999</v>
          </cell>
          <cell r="AW70">
            <v>0</v>
          </cell>
        </row>
        <row r="71">
          <cell r="B71">
            <v>5</v>
          </cell>
          <cell r="C71" t="str">
            <v>IC0016</v>
          </cell>
          <cell r="D71" t="str">
            <v>EMBREAGEM MOTO MARCA HAGANE COMP TITAN 150 / NXR 150</v>
          </cell>
          <cell r="E71">
            <v>87141000</v>
          </cell>
          <cell r="G71">
            <v>20.45</v>
          </cell>
          <cell r="I71">
            <v>1</v>
          </cell>
          <cell r="J71">
            <v>24</v>
          </cell>
          <cell r="Q71">
            <v>555.947264898139</v>
          </cell>
          <cell r="U71">
            <v>0.09</v>
          </cell>
          <cell r="X71">
            <v>0.18</v>
          </cell>
          <cell r="AA71">
            <v>71.1612499069618</v>
          </cell>
          <cell r="AF71">
            <v>920.13469637123001</v>
          </cell>
          <cell r="AG71">
            <v>165.6242453468214</v>
          </cell>
          <cell r="AT71">
            <v>0.71779999999999999</v>
          </cell>
          <cell r="AW71">
            <v>0</v>
          </cell>
        </row>
        <row r="72">
          <cell r="B72">
            <v>5</v>
          </cell>
          <cell r="C72" t="str">
            <v>IC0017</v>
          </cell>
          <cell r="D72" t="str">
            <v>EMBREAGEM MOTO MARCA HAGANE COMP YBR / XTZ 125</v>
          </cell>
          <cell r="E72">
            <v>87141000</v>
          </cell>
          <cell r="G72">
            <v>17.600000000000001</v>
          </cell>
          <cell r="I72">
            <v>1</v>
          </cell>
          <cell r="J72">
            <v>24</v>
          </cell>
          <cell r="Q72">
            <v>556.43041707967006</v>
          </cell>
          <cell r="U72">
            <v>0.09</v>
          </cell>
          <cell r="X72">
            <v>0.18</v>
          </cell>
          <cell r="AA72">
            <v>71.223093386197775</v>
          </cell>
          <cell r="AF72">
            <v>920.93434970873795</v>
          </cell>
          <cell r="AG72">
            <v>165.76818294757283</v>
          </cell>
          <cell r="AT72">
            <v>0.71779999999999999</v>
          </cell>
          <cell r="AW72">
            <v>0</v>
          </cell>
        </row>
        <row r="73">
          <cell r="B73">
            <v>5</v>
          </cell>
          <cell r="C73" t="str">
            <v>IC0018</v>
          </cell>
          <cell r="D73" t="str">
            <v>EMBREAGEM MOTO MARCA HAGANE COMP FAZER 150</v>
          </cell>
          <cell r="E73">
            <v>87141000</v>
          </cell>
          <cell r="G73">
            <v>24.7</v>
          </cell>
          <cell r="I73">
            <v>1</v>
          </cell>
          <cell r="J73">
            <v>24</v>
          </cell>
          <cell r="Q73">
            <v>653.68244002275389</v>
          </cell>
          <cell r="U73">
            <v>0.09</v>
          </cell>
          <cell r="X73">
            <v>0.18</v>
          </cell>
          <cell r="AA73">
            <v>83.671352322912497</v>
          </cell>
          <cell r="AF73">
            <v>1081.8937900229516</v>
          </cell>
          <cell r="AG73">
            <v>194.74088220413128</v>
          </cell>
          <cell r="AT73">
            <v>0.71779999999999999</v>
          </cell>
          <cell r="AW73">
            <v>0</v>
          </cell>
        </row>
        <row r="74">
          <cell r="B74">
            <v>5</v>
          </cell>
          <cell r="C74" t="str">
            <v>IC0019</v>
          </cell>
          <cell r="D74" t="str">
            <v>EMBREAGEM MOTO MARCA HAGANE COMP TITAN 160</v>
          </cell>
          <cell r="E74">
            <v>87141000</v>
          </cell>
          <cell r="G74">
            <v>19.8</v>
          </cell>
          <cell r="I74">
            <v>1</v>
          </cell>
          <cell r="J74">
            <v>24</v>
          </cell>
          <cell r="Q74">
            <v>554.680867821275</v>
          </cell>
          <cell r="U74">
            <v>0.09</v>
          </cell>
          <cell r="X74">
            <v>0.18</v>
          </cell>
          <cell r="AA74">
            <v>70.999151081123202</v>
          </cell>
          <cell r="AF74">
            <v>918.03871359844084</v>
          </cell>
          <cell r="AG74">
            <v>165.24696844771935</v>
          </cell>
          <cell r="AT74">
            <v>0.71779999999999999</v>
          </cell>
          <cell r="AW74">
            <v>0</v>
          </cell>
        </row>
        <row r="75">
          <cell r="B75">
            <v>5</v>
          </cell>
          <cell r="C75" t="str">
            <v>IC0020</v>
          </cell>
          <cell r="D75" t="str">
            <v>EMBREAGEM MOTO MARCA HAGANE COMP POP 110 (4 DISCOS)</v>
          </cell>
          <cell r="E75">
            <v>87141000</v>
          </cell>
          <cell r="G75">
            <v>17.05</v>
          </cell>
          <cell r="I75">
            <v>1</v>
          </cell>
          <cell r="J75">
            <v>24</v>
          </cell>
          <cell r="Q75">
            <v>549.70783282320349</v>
          </cell>
          <cell r="U75">
            <v>0.09</v>
          </cell>
          <cell r="X75">
            <v>0.18</v>
          </cell>
          <cell r="AA75">
            <v>70.362602601370043</v>
          </cell>
          <cell r="AF75">
            <v>909.80796522191577</v>
          </cell>
          <cell r="AG75">
            <v>163.76543373994483</v>
          </cell>
          <cell r="AT75">
            <v>0.71779999999999999</v>
          </cell>
          <cell r="AW75">
            <v>0</v>
          </cell>
        </row>
        <row r="76">
          <cell r="B76">
            <v>5</v>
          </cell>
          <cell r="C76" t="str">
            <v>IC0021</v>
          </cell>
          <cell r="D76" t="str">
            <v>EMBREAGEM MOTO MARCA HAGANE COMP FACTOR 125i (3 DISCOS)</v>
          </cell>
          <cell r="E76">
            <v>87141000</v>
          </cell>
          <cell r="G76">
            <v>21.15</v>
          </cell>
          <cell r="I76">
            <v>1</v>
          </cell>
          <cell r="J76">
            <v>24</v>
          </cell>
          <cell r="Q76">
            <v>647.10717169948396</v>
          </cell>
          <cell r="U76">
            <v>0.09</v>
          </cell>
          <cell r="X76">
            <v>0.18</v>
          </cell>
          <cell r="AA76">
            <v>82.829717977533946</v>
          </cell>
          <cell r="AF76">
            <v>1071.0112245276434</v>
          </cell>
          <cell r="AG76">
            <v>192.78202041497582</v>
          </cell>
          <cell r="AT76">
            <v>0.71779999999999999</v>
          </cell>
          <cell r="AW76">
            <v>0</v>
          </cell>
        </row>
        <row r="77">
          <cell r="B77">
            <v>5</v>
          </cell>
          <cell r="C77" t="str">
            <v>IC0022</v>
          </cell>
          <cell r="D77" t="str">
            <v>GUIA CORRENTE TRANSMISSÃO MOTO MARCA HAGANE COMP CB 300R</v>
          </cell>
          <cell r="E77">
            <v>87141000</v>
          </cell>
          <cell r="G77">
            <v>21.6</v>
          </cell>
          <cell r="I77">
            <v>1</v>
          </cell>
          <cell r="J77">
            <v>100</v>
          </cell>
          <cell r="Q77">
            <v>342.35711407200461</v>
          </cell>
          <cell r="U77">
            <v>0.09</v>
          </cell>
          <cell r="X77">
            <v>0.18</v>
          </cell>
          <cell r="AA77">
            <v>43.821710601216587</v>
          </cell>
          <cell r="AF77">
            <v>566.6268711024087</v>
          </cell>
          <cell r="AG77">
            <v>101.99283679843356</v>
          </cell>
          <cell r="AT77">
            <v>0.71779999999999999</v>
          </cell>
          <cell r="AW77">
            <v>0</v>
          </cell>
        </row>
        <row r="78">
          <cell r="B78">
            <v>5</v>
          </cell>
          <cell r="C78" t="str">
            <v>IC0023</v>
          </cell>
          <cell r="D78" t="str">
            <v>GUIA CORRENTE TRANSMISSÃO MOTO MARCA HAGANE COMP CBX 250 TWISTER</v>
          </cell>
          <cell r="E78">
            <v>87141000</v>
          </cell>
          <cell r="G78">
            <v>19</v>
          </cell>
          <cell r="I78">
            <v>1</v>
          </cell>
          <cell r="J78">
            <v>100</v>
          </cell>
          <cell r="Q78">
            <v>345.458714316255</v>
          </cell>
          <cell r="U78">
            <v>0.09</v>
          </cell>
          <cell r="X78">
            <v>0.18</v>
          </cell>
          <cell r="AA78">
            <v>44.218715432480643</v>
          </cell>
          <cell r="AF78">
            <v>571.76025367158297</v>
          </cell>
          <cell r="AG78">
            <v>102.91684566088493</v>
          </cell>
          <cell r="AT78">
            <v>0.71779999999999999</v>
          </cell>
          <cell r="AW78">
            <v>0</v>
          </cell>
        </row>
        <row r="79">
          <cell r="B79">
            <v>5</v>
          </cell>
          <cell r="C79" t="str">
            <v>IC0024</v>
          </cell>
          <cell r="D79" t="str">
            <v>GUIA CORRENTE TRANSMISSÃO MOTO MARCA HAGANE COMP NRX 125/150/160 BROS</v>
          </cell>
          <cell r="E79">
            <v>87141000</v>
          </cell>
          <cell r="G79">
            <v>25.5</v>
          </cell>
          <cell r="I79">
            <v>1</v>
          </cell>
          <cell r="J79">
            <v>200</v>
          </cell>
          <cell r="Q79">
            <v>570.92951687447919</v>
          </cell>
          <cell r="U79">
            <v>0.09</v>
          </cell>
          <cell r="X79">
            <v>0.18</v>
          </cell>
          <cell r="AA79">
            <v>73.078978159933342</v>
          </cell>
          <cell r="AF79">
            <v>944.93145452370118</v>
          </cell>
          <cell r="AG79">
            <v>170.0876618142662</v>
          </cell>
          <cell r="AT79">
            <v>0.71779999999999999</v>
          </cell>
          <cell r="AW79">
            <v>0</v>
          </cell>
        </row>
        <row r="80">
          <cell r="B80">
            <v>5</v>
          </cell>
          <cell r="C80" t="str">
            <v>IC0100</v>
          </cell>
          <cell r="D80" t="str">
            <v>PASTILHA FREIO MOTO MARCA HAGANE COMPATÍVEL TITAN 150 09 ESD</v>
          </cell>
          <cell r="E80">
            <v>87141000</v>
          </cell>
          <cell r="G80">
            <v>15</v>
          </cell>
          <cell r="I80">
            <v>5</v>
          </cell>
          <cell r="J80">
            <v>100</v>
          </cell>
          <cell r="Q80">
            <v>1344.6704036230758</v>
          </cell>
          <cell r="U80">
            <v>0.09</v>
          </cell>
          <cell r="X80">
            <v>0.18</v>
          </cell>
          <cell r="AA80">
            <v>172.11781166375371</v>
          </cell>
          <cell r="AF80">
            <v>2225.5310380631031</v>
          </cell>
          <cell r="AG80">
            <v>400.59558685135852</v>
          </cell>
          <cell r="AT80">
            <v>0.71779999999999999</v>
          </cell>
          <cell r="AW80">
            <v>0</v>
          </cell>
        </row>
        <row r="81">
          <cell r="B81">
            <v>5</v>
          </cell>
          <cell r="C81" t="str">
            <v>IC0101</v>
          </cell>
          <cell r="D81" t="str">
            <v>PASTILHA FREIO MOTO MARCA HAGANE COMPATÍVEL BIZ 125 / BROS / FALCON / XR 250 / NX 350</v>
          </cell>
          <cell r="E81">
            <v>87141000</v>
          </cell>
          <cell r="G81">
            <v>13.4</v>
          </cell>
          <cell r="I81">
            <v>5</v>
          </cell>
          <cell r="J81">
            <v>100</v>
          </cell>
          <cell r="Q81">
            <v>1329.7968325378984</v>
          </cell>
          <cell r="U81">
            <v>0.09</v>
          </cell>
          <cell r="X81">
            <v>0.18</v>
          </cell>
          <cell r="AA81">
            <v>170.21399456485099</v>
          </cell>
          <cell r="AF81">
            <v>2200.9141549907072</v>
          </cell>
          <cell r="AG81">
            <v>396.16454789832727</v>
          </cell>
          <cell r="AT81">
            <v>0.71779999999999999</v>
          </cell>
          <cell r="AW81">
            <v>0</v>
          </cell>
        </row>
        <row r="82">
          <cell r="B82">
            <v>5</v>
          </cell>
          <cell r="C82" t="str">
            <v>IC0102</v>
          </cell>
          <cell r="D82" t="str">
            <v>PASTILHA FREIO MOTO MARCA HAGANE COMPATÍVEL TWISTER / YBR / CB 300R</v>
          </cell>
          <cell r="E82">
            <v>87141000</v>
          </cell>
          <cell r="G82">
            <v>14.8</v>
          </cell>
          <cell r="I82">
            <v>5</v>
          </cell>
          <cell r="J82">
            <v>100</v>
          </cell>
          <cell r="Q82">
            <v>1283.0915242597025</v>
          </cell>
          <cell r="U82">
            <v>0.09</v>
          </cell>
          <cell r="X82">
            <v>0.18</v>
          </cell>
          <cell r="AA82">
            <v>164.23571510524192</v>
          </cell>
          <cell r="AF82">
            <v>2123.6133436280388</v>
          </cell>
          <cell r="AG82">
            <v>382.25040185304698</v>
          </cell>
          <cell r="AT82">
            <v>0.71779999999999999</v>
          </cell>
          <cell r="AW82">
            <v>0</v>
          </cell>
        </row>
        <row r="83">
          <cell r="B83">
            <v>5</v>
          </cell>
          <cell r="C83" t="str">
            <v>IC0103</v>
          </cell>
          <cell r="D83" t="str">
            <v>PASTILHA FREIO MOTO MARCA HAGANE COMPATÍVEL NX 400 / XRE 300</v>
          </cell>
          <cell r="E83">
            <v>87141000</v>
          </cell>
          <cell r="G83">
            <v>13</v>
          </cell>
          <cell r="I83">
            <v>5</v>
          </cell>
          <cell r="J83">
            <v>100</v>
          </cell>
          <cell r="Q83">
            <v>1266.3787575825586</v>
          </cell>
          <cell r="U83">
            <v>0.09</v>
          </cell>
          <cell r="X83">
            <v>0.18</v>
          </cell>
          <cell r="AA83">
            <v>162.09648097056751</v>
          </cell>
          <cell r="AF83">
            <v>2095.9524529951573</v>
          </cell>
          <cell r="AG83">
            <v>377.27144153912832</v>
          </cell>
          <cell r="AT83">
            <v>0.71779999999999999</v>
          </cell>
          <cell r="AW83">
            <v>0</v>
          </cell>
        </row>
        <row r="84">
          <cell r="B84">
            <v>5</v>
          </cell>
          <cell r="C84" t="str">
            <v>IC0104</v>
          </cell>
          <cell r="D84" t="str">
            <v>PASTILHA FREIO MOTO MARCA HAGANE COMPATÍVEL YES EN 125 / XTZ 125 / 250</v>
          </cell>
          <cell r="E84">
            <v>87141000</v>
          </cell>
          <cell r="G84">
            <v>14.7</v>
          </cell>
          <cell r="I84">
            <v>5</v>
          </cell>
          <cell r="J84">
            <v>100</v>
          </cell>
          <cell r="Q84">
            <v>1282.1719251302441</v>
          </cell>
          <cell r="U84">
            <v>0.09</v>
          </cell>
          <cell r="X84">
            <v>0.18</v>
          </cell>
          <cell r="AA84">
            <v>164.11800641667125</v>
          </cell>
          <cell r="AF84">
            <v>2122.0913376407943</v>
          </cell>
          <cell r="AG84">
            <v>381.97644077534295</v>
          </cell>
          <cell r="AT84">
            <v>0.71779999999999999</v>
          </cell>
          <cell r="AW84">
            <v>0</v>
          </cell>
        </row>
        <row r="85">
          <cell r="B85">
            <v>5</v>
          </cell>
          <cell r="C85" t="str">
            <v>IC0105</v>
          </cell>
          <cell r="D85" t="str">
            <v>PASTILHA FREIO MOTO MARCA HAGANE COMPATÍVEL YBR 125 ED / CBX 250 / FAZER 250</v>
          </cell>
          <cell r="E85">
            <v>87141000</v>
          </cell>
          <cell r="G85">
            <v>14.7</v>
          </cell>
          <cell r="I85">
            <v>5</v>
          </cell>
          <cell r="J85">
            <v>100</v>
          </cell>
          <cell r="Q85">
            <v>1282.1719251302441</v>
          </cell>
          <cell r="U85">
            <v>0.09</v>
          </cell>
          <cell r="X85">
            <v>0.18</v>
          </cell>
          <cell r="AA85">
            <v>164.11800641667125</v>
          </cell>
          <cell r="AF85">
            <v>2122.0913376407943</v>
          </cell>
          <cell r="AG85">
            <v>381.97644077534295</v>
          </cell>
          <cell r="AT85">
            <v>0.71779999999999999</v>
          </cell>
          <cell r="AW85">
            <v>0</v>
          </cell>
        </row>
        <row r="86">
          <cell r="B86">
            <v>5</v>
          </cell>
          <cell r="C86" t="str">
            <v>IC0106</v>
          </cell>
          <cell r="D86" t="str">
            <v>PASTILHA FREIO MOTO MARCA HAGANE COMPATÍVEL XTZ CROSSER 150</v>
          </cell>
          <cell r="E86">
            <v>87141000</v>
          </cell>
          <cell r="G86">
            <v>14.7</v>
          </cell>
          <cell r="I86">
            <v>5</v>
          </cell>
          <cell r="J86">
            <v>100</v>
          </cell>
          <cell r="Q86">
            <v>1341.8582725628526</v>
          </cell>
          <cell r="U86">
            <v>0.09</v>
          </cell>
          <cell r="X86">
            <v>0.18</v>
          </cell>
          <cell r="AA86">
            <v>171.75785888804512</v>
          </cell>
          <cell r="AF86">
            <v>2220.8767488478684</v>
          </cell>
          <cell r="AG86">
            <v>399.75781479261627</v>
          </cell>
          <cell r="AT86">
            <v>0.71779999999999999</v>
          </cell>
          <cell r="AW86">
            <v>0</v>
          </cell>
        </row>
        <row r="87">
          <cell r="B87">
            <v>5</v>
          </cell>
          <cell r="C87" t="str">
            <v>IC0107</v>
          </cell>
          <cell r="D87" t="str">
            <v>PASTILHA FREIO MOTO MARCA HAGANE COMPATÍVEL TITAN / FAN 150 14 / 15 / TITAN 160 16</v>
          </cell>
          <cell r="E87">
            <v>87141000</v>
          </cell>
          <cell r="G87">
            <v>15</v>
          </cell>
          <cell r="I87">
            <v>5</v>
          </cell>
          <cell r="J87">
            <v>100</v>
          </cell>
          <cell r="Q87">
            <v>1344.6704036230758</v>
          </cell>
          <cell r="U87">
            <v>0.09</v>
          </cell>
          <cell r="X87">
            <v>0.18</v>
          </cell>
          <cell r="AA87">
            <v>172.11781166375371</v>
          </cell>
          <cell r="AF87">
            <v>2225.5310380631031</v>
          </cell>
          <cell r="AG87">
            <v>400.59558685135852</v>
          </cell>
          <cell r="AT87">
            <v>0.71779999999999999</v>
          </cell>
          <cell r="AW87">
            <v>0</v>
          </cell>
        </row>
        <row r="88">
          <cell r="B88">
            <v>5</v>
          </cell>
          <cell r="C88" t="str">
            <v>IC0108</v>
          </cell>
          <cell r="D88" t="str">
            <v>PASTILHA FREIO MOTO MARCA HAGANE COMPATÍVEL NXR 160 BROS / CB250 TWISTER /CRF250 13 / XRE 190</v>
          </cell>
          <cell r="E88">
            <v>87141000</v>
          </cell>
          <cell r="G88">
            <v>17.5</v>
          </cell>
          <cell r="I88">
            <v>5</v>
          </cell>
          <cell r="J88">
            <v>100</v>
          </cell>
          <cell r="Q88">
            <v>1984.8459667037557</v>
          </cell>
          <cell r="U88">
            <v>0.09</v>
          </cell>
          <cell r="X88">
            <v>0.18</v>
          </cell>
          <cell r="AA88">
            <v>254.06028373808073</v>
          </cell>
          <cell r="AF88">
            <v>3285.0699270033128</v>
          </cell>
          <cell r="AG88">
            <v>591.3125868605963</v>
          </cell>
          <cell r="AT88">
            <v>0.71779999999999999</v>
          </cell>
          <cell r="AW88">
            <v>0</v>
          </cell>
        </row>
        <row r="89">
          <cell r="B89">
            <v>5</v>
          </cell>
          <cell r="C89" t="str">
            <v>IC0109</v>
          </cell>
          <cell r="D89" t="str">
            <v>PASTILHA FREIO MOTO MARCA HAGANE COMPATÍVEL TITAN 160 2018</v>
          </cell>
          <cell r="E89">
            <v>87141000</v>
          </cell>
          <cell r="G89">
            <v>17.8</v>
          </cell>
          <cell r="I89">
            <v>5</v>
          </cell>
          <cell r="J89">
            <v>100</v>
          </cell>
          <cell r="Q89">
            <v>1987.6047587582302</v>
          </cell>
          <cell r="U89">
            <v>0.09</v>
          </cell>
          <cell r="X89">
            <v>0.18</v>
          </cell>
          <cell r="AA89">
            <v>254.41340912105346</v>
          </cell>
          <cell r="AF89">
            <v>3289.6359361370396</v>
          </cell>
          <cell r="AG89">
            <v>592.1344685046671</v>
          </cell>
          <cell r="AT89">
            <v>0.71779999999999999</v>
          </cell>
          <cell r="AW89">
            <v>0</v>
          </cell>
        </row>
        <row r="90">
          <cell r="B90">
            <v>5</v>
          </cell>
          <cell r="C90" t="str">
            <v>IC0110</v>
          </cell>
          <cell r="D90" t="str">
            <v>PEDAL CAMBIO MOTO MARCA HAGANE COMP XRE 300 (CROMO JATEADO)</v>
          </cell>
          <cell r="E90">
            <v>87141000</v>
          </cell>
          <cell r="G90">
            <v>16</v>
          </cell>
          <cell r="I90">
            <v>1</v>
          </cell>
          <cell r="J90">
            <v>100</v>
          </cell>
          <cell r="Q90">
            <v>428.07000320222517</v>
          </cell>
          <cell r="U90">
            <v>0.09</v>
          </cell>
          <cell r="X90">
            <v>0.18</v>
          </cell>
          <cell r="AA90">
            <v>54.79296040988482</v>
          </cell>
          <cell r="AF90">
            <v>708.48817377360115</v>
          </cell>
          <cell r="AG90">
            <v>127.5278712792482</v>
          </cell>
          <cell r="AT90">
            <v>0.71779999999999999</v>
          </cell>
          <cell r="AW90">
            <v>0</v>
          </cell>
        </row>
        <row r="91">
          <cell r="B91">
            <v>5</v>
          </cell>
          <cell r="C91" t="str">
            <v>IC0116</v>
          </cell>
          <cell r="D91" t="str">
            <v>DISCO FREIO MOTO MARCA HAGANE COMP CG 160 TITAN/FAN 16/TITAN 150 ESD/MIX 09/15 /TITAN 150 ESD 04/08 (DIANTEIRO)</v>
          </cell>
          <cell r="E91">
            <v>87141000</v>
          </cell>
          <cell r="G91">
            <v>21.3</v>
          </cell>
          <cell r="I91">
            <v>15</v>
          </cell>
          <cell r="J91">
            <v>20</v>
          </cell>
          <cell r="Q91">
            <v>7945.0866919570362</v>
          </cell>
          <cell r="U91">
            <v>0.09</v>
          </cell>
          <cell r="X91">
            <v>0.18</v>
          </cell>
          <cell r="AA91">
            <v>1016.9710965705007</v>
          </cell>
          <cell r="AF91">
            <v>13149.718314175771</v>
          </cell>
          <cell r="AG91">
            <v>2366.9492965516388</v>
          </cell>
          <cell r="AT91">
            <v>0.71779999999999999</v>
          </cell>
          <cell r="AW91">
            <v>0</v>
          </cell>
        </row>
        <row r="92">
          <cell r="B92">
            <v>5</v>
          </cell>
          <cell r="C92" t="str">
            <v>IC0117</v>
          </cell>
          <cell r="D92" t="str">
            <v>DISCO FREIO MOTO MARCA HAGANE COMP YAMAHA CROSSER 150 (DIANTEIRO)</v>
          </cell>
          <cell r="E92">
            <v>87141000</v>
          </cell>
          <cell r="G92">
            <v>14.8</v>
          </cell>
          <cell r="I92">
            <v>15</v>
          </cell>
          <cell r="J92">
            <v>20</v>
          </cell>
          <cell r="Q92">
            <v>6667.3017640351445</v>
          </cell>
          <cell r="U92">
            <v>0.09</v>
          </cell>
          <cell r="X92">
            <v>0.18</v>
          </cell>
          <cell r="AA92">
            <v>853.41462579649851</v>
          </cell>
          <cell r="AF92">
            <v>11034.887788124774</v>
          </cell>
          <cell r="AG92">
            <v>1986.2798018624592</v>
          </cell>
          <cell r="AT92">
            <v>0.71779999999999999</v>
          </cell>
          <cell r="AW92">
            <v>0</v>
          </cell>
        </row>
        <row r="93">
          <cell r="B93">
            <v>5</v>
          </cell>
          <cell r="C93" t="str">
            <v>IC0118</v>
          </cell>
          <cell r="D93" t="str">
            <v>DISCO FREIO MOTO MARCA HAGANE COMP NXR BROS 160 ESDD/XRE 190 (TRASEIRO)</v>
          </cell>
          <cell r="E93">
            <v>87141000</v>
          </cell>
          <cell r="G93">
            <v>15.5</v>
          </cell>
          <cell r="I93">
            <v>15</v>
          </cell>
          <cell r="J93">
            <v>20</v>
          </cell>
          <cell r="Q93">
            <v>6686.7733227667622</v>
          </cell>
          <cell r="U93">
            <v>0.09</v>
          </cell>
          <cell r="X93">
            <v>0.18</v>
          </cell>
          <cell r="AA93">
            <v>855.90698531414557</v>
          </cell>
          <cell r="AF93">
            <v>11067.114687891386</v>
          </cell>
          <cell r="AG93">
            <v>1992.0806438204495</v>
          </cell>
          <cell r="AT93">
            <v>0.71779999999999999</v>
          </cell>
          <cell r="AW93">
            <v>0</v>
          </cell>
        </row>
        <row r="125">
          <cell r="E125" t="str">
            <v/>
          </cell>
          <cell r="G125">
            <v>0</v>
          </cell>
          <cell r="Q125">
            <v>0</v>
          </cell>
          <cell r="U125" t="str">
            <v/>
          </cell>
          <cell r="X125" t="str">
            <v/>
          </cell>
          <cell r="AA125">
            <v>0</v>
          </cell>
          <cell r="AF125">
            <v>0</v>
          </cell>
          <cell r="AG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E126" t="str">
            <v/>
          </cell>
          <cell r="G126">
            <v>0</v>
          </cell>
          <cell r="Q126">
            <v>0</v>
          </cell>
          <cell r="U126" t="str">
            <v/>
          </cell>
          <cell r="X126" t="str">
            <v/>
          </cell>
          <cell r="AA126">
            <v>0</v>
          </cell>
          <cell r="AF126">
            <v>0</v>
          </cell>
          <cell r="AG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E127" t="str">
            <v/>
          </cell>
          <cell r="G127">
            <v>0</v>
          </cell>
          <cell r="Q127">
            <v>0</v>
          </cell>
          <cell r="U127" t="str">
            <v/>
          </cell>
          <cell r="X127" t="str">
            <v/>
          </cell>
          <cell r="AA127">
            <v>0</v>
          </cell>
          <cell r="AF127">
            <v>0</v>
          </cell>
          <cell r="AG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E128" t="str">
            <v/>
          </cell>
          <cell r="G128">
            <v>0</v>
          </cell>
          <cell r="Q128">
            <v>0</v>
          </cell>
          <cell r="U128" t="str">
            <v/>
          </cell>
          <cell r="X128" t="str">
            <v/>
          </cell>
          <cell r="AA128">
            <v>0</v>
          </cell>
          <cell r="AF128">
            <v>0</v>
          </cell>
          <cell r="AG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</row>
        <row r="129">
          <cell r="E129" t="str">
            <v/>
          </cell>
          <cell r="G129">
            <v>0</v>
          </cell>
          <cell r="Q129">
            <v>0</v>
          </cell>
          <cell r="U129" t="str">
            <v/>
          </cell>
          <cell r="X129" t="str">
            <v/>
          </cell>
          <cell r="AA129">
            <v>0</v>
          </cell>
          <cell r="AF129">
            <v>0</v>
          </cell>
          <cell r="AG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</row>
        <row r="130">
          <cell r="E130" t="str">
            <v/>
          </cell>
          <cell r="G130">
            <v>0</v>
          </cell>
          <cell r="Q130">
            <v>0</v>
          </cell>
          <cell r="U130" t="str">
            <v/>
          </cell>
          <cell r="X130" t="str">
            <v/>
          </cell>
          <cell r="AA130">
            <v>0</v>
          </cell>
          <cell r="AF130">
            <v>0</v>
          </cell>
          <cell r="AG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</row>
        <row r="131">
          <cell r="E131" t="str">
            <v/>
          </cell>
          <cell r="G131">
            <v>0</v>
          </cell>
          <cell r="Q131">
            <v>0</v>
          </cell>
          <cell r="U131" t="str">
            <v/>
          </cell>
          <cell r="X131" t="str">
            <v/>
          </cell>
          <cell r="AA131">
            <v>0</v>
          </cell>
          <cell r="AF131">
            <v>0</v>
          </cell>
          <cell r="AG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</row>
        <row r="132">
          <cell r="E132" t="str">
            <v/>
          </cell>
          <cell r="G132">
            <v>0</v>
          </cell>
          <cell r="Q132">
            <v>0</v>
          </cell>
          <cell r="U132" t="str">
            <v/>
          </cell>
          <cell r="X132" t="str">
            <v/>
          </cell>
          <cell r="AA132">
            <v>0</v>
          </cell>
          <cell r="AF132">
            <v>0</v>
          </cell>
          <cell r="AG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</row>
        <row r="133">
          <cell r="E133" t="str">
            <v/>
          </cell>
          <cell r="G133">
            <v>0</v>
          </cell>
          <cell r="Q133">
            <v>0</v>
          </cell>
          <cell r="U133" t="str">
            <v/>
          </cell>
          <cell r="X133" t="str">
            <v/>
          </cell>
          <cell r="AA133">
            <v>0</v>
          </cell>
          <cell r="AF133">
            <v>0</v>
          </cell>
          <cell r="AG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</row>
        <row r="134">
          <cell r="E134" t="str">
            <v/>
          </cell>
          <cell r="G134">
            <v>0</v>
          </cell>
          <cell r="Q134">
            <v>0</v>
          </cell>
          <cell r="U134" t="str">
            <v/>
          </cell>
          <cell r="X134" t="str">
            <v/>
          </cell>
          <cell r="AA134">
            <v>0</v>
          </cell>
          <cell r="AF134">
            <v>0</v>
          </cell>
          <cell r="AG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</row>
        <row r="135">
          <cell r="E135" t="str">
            <v/>
          </cell>
          <cell r="G135">
            <v>0</v>
          </cell>
          <cell r="Q135">
            <v>0</v>
          </cell>
          <cell r="U135" t="str">
            <v/>
          </cell>
          <cell r="X135" t="str">
            <v/>
          </cell>
          <cell r="AA135">
            <v>0</v>
          </cell>
          <cell r="AF135">
            <v>0</v>
          </cell>
          <cell r="AG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</row>
        <row r="136">
          <cell r="E136" t="str">
            <v/>
          </cell>
          <cell r="G136">
            <v>0</v>
          </cell>
          <cell r="Q136">
            <v>0</v>
          </cell>
          <cell r="U136" t="str">
            <v/>
          </cell>
          <cell r="X136" t="str">
            <v/>
          </cell>
          <cell r="AA136">
            <v>0</v>
          </cell>
          <cell r="AF136">
            <v>0</v>
          </cell>
          <cell r="AG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</row>
        <row r="137">
          <cell r="E137" t="str">
            <v/>
          </cell>
          <cell r="G137">
            <v>0</v>
          </cell>
          <cell r="Q137">
            <v>0</v>
          </cell>
          <cell r="U137" t="str">
            <v/>
          </cell>
          <cell r="X137" t="str">
            <v/>
          </cell>
          <cell r="AA137">
            <v>0</v>
          </cell>
          <cell r="AF137">
            <v>0</v>
          </cell>
          <cell r="AG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</row>
        <row r="138">
          <cell r="E138" t="str">
            <v/>
          </cell>
          <cell r="G138">
            <v>0</v>
          </cell>
          <cell r="Q138">
            <v>0</v>
          </cell>
          <cell r="U138" t="str">
            <v/>
          </cell>
          <cell r="X138" t="str">
            <v/>
          </cell>
          <cell r="AA138">
            <v>0</v>
          </cell>
          <cell r="AF138">
            <v>0</v>
          </cell>
          <cell r="AG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</row>
        <row r="139">
          <cell r="E139" t="str">
            <v/>
          </cell>
          <cell r="G139">
            <v>0</v>
          </cell>
          <cell r="Q139">
            <v>0</v>
          </cell>
          <cell r="U139" t="str">
            <v/>
          </cell>
          <cell r="X139" t="str">
            <v/>
          </cell>
          <cell r="AA139">
            <v>0</v>
          </cell>
          <cell r="AF139">
            <v>0</v>
          </cell>
          <cell r="AG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</row>
        <row r="140">
          <cell r="E140" t="str">
            <v/>
          </cell>
          <cell r="G140">
            <v>0</v>
          </cell>
          <cell r="Q140">
            <v>0</v>
          </cell>
          <cell r="U140" t="str">
            <v/>
          </cell>
          <cell r="X140" t="str">
            <v/>
          </cell>
          <cell r="AA140">
            <v>0</v>
          </cell>
          <cell r="AF140">
            <v>0</v>
          </cell>
          <cell r="AG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</row>
        <row r="141">
          <cell r="E141" t="str">
            <v/>
          </cell>
          <cell r="G141">
            <v>0</v>
          </cell>
          <cell r="Q141">
            <v>0</v>
          </cell>
          <cell r="U141" t="str">
            <v/>
          </cell>
          <cell r="X141" t="str">
            <v/>
          </cell>
          <cell r="AA141">
            <v>0</v>
          </cell>
          <cell r="AF141">
            <v>0</v>
          </cell>
          <cell r="AG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</row>
        <row r="142">
          <cell r="E142" t="str">
            <v/>
          </cell>
          <cell r="G142">
            <v>0</v>
          </cell>
          <cell r="Q142">
            <v>0</v>
          </cell>
          <cell r="U142" t="str">
            <v/>
          </cell>
          <cell r="X142" t="str">
            <v/>
          </cell>
          <cell r="AA142">
            <v>0</v>
          </cell>
          <cell r="AF142">
            <v>0</v>
          </cell>
          <cell r="AG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</row>
        <row r="143">
          <cell r="E143" t="str">
            <v/>
          </cell>
          <cell r="G143">
            <v>0</v>
          </cell>
          <cell r="Q143">
            <v>0</v>
          </cell>
          <cell r="U143" t="str">
            <v/>
          </cell>
          <cell r="X143" t="str">
            <v/>
          </cell>
          <cell r="AA143">
            <v>0</v>
          </cell>
          <cell r="AF143">
            <v>0</v>
          </cell>
          <cell r="AG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</row>
        <row r="144">
          <cell r="E144" t="str">
            <v/>
          </cell>
          <cell r="G144">
            <v>0</v>
          </cell>
          <cell r="Q144">
            <v>0</v>
          </cell>
          <cell r="U144" t="str">
            <v/>
          </cell>
          <cell r="X144" t="str">
            <v/>
          </cell>
          <cell r="AA144">
            <v>0</v>
          </cell>
          <cell r="AF144">
            <v>0</v>
          </cell>
          <cell r="AG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</row>
        <row r="145">
          <cell r="E145" t="str">
            <v/>
          </cell>
          <cell r="G145">
            <v>0</v>
          </cell>
          <cell r="Q145">
            <v>0</v>
          </cell>
          <cell r="U145" t="str">
            <v/>
          </cell>
          <cell r="X145" t="str">
            <v/>
          </cell>
          <cell r="AA145">
            <v>0</v>
          </cell>
          <cell r="AF145">
            <v>0</v>
          </cell>
          <cell r="AG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</row>
        <row r="146">
          <cell r="E146" t="str">
            <v/>
          </cell>
          <cell r="G146">
            <v>0</v>
          </cell>
          <cell r="Q146">
            <v>0</v>
          </cell>
          <cell r="U146" t="str">
            <v/>
          </cell>
          <cell r="X146" t="str">
            <v/>
          </cell>
          <cell r="AA146">
            <v>0</v>
          </cell>
          <cell r="AF146">
            <v>0</v>
          </cell>
          <cell r="AG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</row>
        <row r="147">
          <cell r="E147" t="str">
            <v/>
          </cell>
          <cell r="G147">
            <v>0</v>
          </cell>
          <cell r="Q147">
            <v>0</v>
          </cell>
          <cell r="U147" t="str">
            <v/>
          </cell>
          <cell r="X147" t="str">
            <v/>
          </cell>
          <cell r="AA147">
            <v>0</v>
          </cell>
          <cell r="AF147">
            <v>0</v>
          </cell>
          <cell r="AG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E148" t="str">
            <v/>
          </cell>
          <cell r="G148">
            <v>0</v>
          </cell>
          <cell r="Q148">
            <v>0</v>
          </cell>
          <cell r="U148" t="str">
            <v/>
          </cell>
          <cell r="X148" t="str">
            <v/>
          </cell>
          <cell r="AA148">
            <v>0</v>
          </cell>
          <cell r="AF148">
            <v>0</v>
          </cell>
          <cell r="AG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</row>
        <row r="149">
          <cell r="E149" t="str">
            <v/>
          </cell>
          <cell r="G149">
            <v>0</v>
          </cell>
          <cell r="Q149">
            <v>0</v>
          </cell>
          <cell r="U149" t="str">
            <v/>
          </cell>
          <cell r="X149" t="str">
            <v/>
          </cell>
          <cell r="AA149">
            <v>0</v>
          </cell>
          <cell r="AF149">
            <v>0</v>
          </cell>
          <cell r="AG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E150" t="str">
            <v/>
          </cell>
          <cell r="G150">
            <v>0</v>
          </cell>
          <cell r="Q150">
            <v>0</v>
          </cell>
          <cell r="U150" t="str">
            <v/>
          </cell>
          <cell r="X150" t="str">
            <v/>
          </cell>
          <cell r="AA150">
            <v>0</v>
          </cell>
          <cell r="AF150">
            <v>0</v>
          </cell>
          <cell r="AG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</row>
        <row r="151">
          <cell r="E151" t="str">
            <v/>
          </cell>
          <cell r="G151">
            <v>0</v>
          </cell>
          <cell r="Q151">
            <v>0</v>
          </cell>
          <cell r="U151" t="str">
            <v/>
          </cell>
          <cell r="X151" t="str">
            <v/>
          </cell>
          <cell r="AA151">
            <v>0</v>
          </cell>
          <cell r="AF151">
            <v>0</v>
          </cell>
          <cell r="AG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</row>
        <row r="152">
          <cell r="E152" t="str">
            <v/>
          </cell>
          <cell r="G152">
            <v>0</v>
          </cell>
          <cell r="Q152">
            <v>0</v>
          </cell>
          <cell r="U152" t="str">
            <v/>
          </cell>
          <cell r="X152" t="str">
            <v/>
          </cell>
          <cell r="AA152">
            <v>0</v>
          </cell>
          <cell r="AF152">
            <v>0</v>
          </cell>
          <cell r="AG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E153" t="str">
            <v/>
          </cell>
          <cell r="G153">
            <v>0</v>
          </cell>
          <cell r="Q153">
            <v>0</v>
          </cell>
          <cell r="U153" t="str">
            <v/>
          </cell>
          <cell r="X153" t="str">
            <v/>
          </cell>
          <cell r="AA153">
            <v>0</v>
          </cell>
          <cell r="AF153">
            <v>0</v>
          </cell>
          <cell r="AG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</row>
        <row r="154">
          <cell r="E154" t="str">
            <v/>
          </cell>
          <cell r="G154">
            <v>0</v>
          </cell>
          <cell r="Q154">
            <v>0</v>
          </cell>
          <cell r="U154" t="str">
            <v/>
          </cell>
          <cell r="X154" t="str">
            <v/>
          </cell>
          <cell r="AA154">
            <v>0</v>
          </cell>
          <cell r="AF154">
            <v>0</v>
          </cell>
          <cell r="AG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E155" t="str">
            <v/>
          </cell>
          <cell r="G155">
            <v>0</v>
          </cell>
          <cell r="Q155">
            <v>0</v>
          </cell>
          <cell r="U155" t="str">
            <v/>
          </cell>
          <cell r="X155" t="str">
            <v/>
          </cell>
          <cell r="AA155">
            <v>0</v>
          </cell>
          <cell r="AF155">
            <v>0</v>
          </cell>
          <cell r="AG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</row>
        <row r="156">
          <cell r="E156" t="str">
            <v/>
          </cell>
          <cell r="G156">
            <v>0</v>
          </cell>
          <cell r="Q156">
            <v>0</v>
          </cell>
          <cell r="U156" t="str">
            <v/>
          </cell>
          <cell r="X156" t="str">
            <v/>
          </cell>
          <cell r="AA156">
            <v>0</v>
          </cell>
          <cell r="AF156">
            <v>0</v>
          </cell>
          <cell r="AG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</row>
        <row r="157">
          <cell r="E157" t="str">
            <v/>
          </cell>
          <cell r="G157">
            <v>0</v>
          </cell>
          <cell r="Q157">
            <v>0</v>
          </cell>
          <cell r="U157" t="str">
            <v/>
          </cell>
          <cell r="X157" t="str">
            <v/>
          </cell>
          <cell r="AA157">
            <v>0</v>
          </cell>
          <cell r="AF157">
            <v>0</v>
          </cell>
          <cell r="AG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E158" t="str">
            <v/>
          </cell>
          <cell r="G158">
            <v>0</v>
          </cell>
          <cell r="Q158">
            <v>0</v>
          </cell>
          <cell r="U158" t="str">
            <v/>
          </cell>
          <cell r="X158" t="str">
            <v/>
          </cell>
          <cell r="AA158">
            <v>0</v>
          </cell>
          <cell r="AF158">
            <v>0</v>
          </cell>
          <cell r="AG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</row>
        <row r="159">
          <cell r="E159" t="str">
            <v/>
          </cell>
          <cell r="G159">
            <v>0</v>
          </cell>
          <cell r="Q159">
            <v>0</v>
          </cell>
          <cell r="U159" t="str">
            <v/>
          </cell>
          <cell r="X159" t="str">
            <v/>
          </cell>
          <cell r="AA159">
            <v>0</v>
          </cell>
          <cell r="AF159">
            <v>0</v>
          </cell>
          <cell r="AG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E160" t="str">
            <v/>
          </cell>
          <cell r="G160">
            <v>0</v>
          </cell>
          <cell r="Q160">
            <v>0</v>
          </cell>
          <cell r="U160" t="str">
            <v/>
          </cell>
          <cell r="X160" t="str">
            <v/>
          </cell>
          <cell r="AA160">
            <v>0</v>
          </cell>
          <cell r="AF160">
            <v>0</v>
          </cell>
          <cell r="AG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E161" t="str">
            <v/>
          </cell>
          <cell r="G161">
            <v>0</v>
          </cell>
          <cell r="Q161">
            <v>0</v>
          </cell>
          <cell r="U161" t="str">
            <v/>
          </cell>
          <cell r="X161" t="str">
            <v/>
          </cell>
          <cell r="AA161">
            <v>0</v>
          </cell>
          <cell r="AF161">
            <v>0</v>
          </cell>
          <cell r="AG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</row>
        <row r="162">
          <cell r="E162" t="str">
            <v/>
          </cell>
          <cell r="G162">
            <v>0</v>
          </cell>
          <cell r="Q162">
            <v>0</v>
          </cell>
          <cell r="U162" t="str">
            <v/>
          </cell>
          <cell r="X162" t="str">
            <v/>
          </cell>
          <cell r="AA162">
            <v>0</v>
          </cell>
          <cell r="AF162">
            <v>0</v>
          </cell>
          <cell r="AG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</row>
        <row r="163">
          <cell r="E163" t="str">
            <v/>
          </cell>
          <cell r="G163">
            <v>0</v>
          </cell>
          <cell r="Q163">
            <v>0</v>
          </cell>
          <cell r="U163" t="str">
            <v/>
          </cell>
          <cell r="X163" t="str">
            <v/>
          </cell>
          <cell r="AA163">
            <v>0</v>
          </cell>
          <cell r="AF163">
            <v>0</v>
          </cell>
          <cell r="AG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</row>
        <row r="164">
          <cell r="E164" t="str">
            <v/>
          </cell>
          <cell r="G164">
            <v>0</v>
          </cell>
          <cell r="Q164">
            <v>0</v>
          </cell>
          <cell r="U164" t="str">
            <v/>
          </cell>
          <cell r="X164" t="str">
            <v/>
          </cell>
          <cell r="AA164">
            <v>0</v>
          </cell>
          <cell r="AF164">
            <v>0</v>
          </cell>
          <cell r="AG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</row>
        <row r="165">
          <cell r="E165" t="str">
            <v/>
          </cell>
          <cell r="G165">
            <v>0</v>
          </cell>
          <cell r="Q165">
            <v>0</v>
          </cell>
          <cell r="U165" t="str">
            <v/>
          </cell>
          <cell r="X165" t="str">
            <v/>
          </cell>
          <cell r="AA165">
            <v>0</v>
          </cell>
          <cell r="AF165">
            <v>0</v>
          </cell>
          <cell r="AG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</row>
        <row r="166">
          <cell r="E166" t="str">
            <v/>
          </cell>
          <cell r="G166">
            <v>0</v>
          </cell>
          <cell r="Q166">
            <v>0</v>
          </cell>
          <cell r="U166" t="str">
            <v/>
          </cell>
          <cell r="X166" t="str">
            <v/>
          </cell>
          <cell r="AA166">
            <v>0</v>
          </cell>
          <cell r="AF166">
            <v>0</v>
          </cell>
          <cell r="AG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</row>
        <row r="167">
          <cell r="E167" t="str">
            <v/>
          </cell>
          <cell r="G167">
            <v>0</v>
          </cell>
          <cell r="Q167">
            <v>0</v>
          </cell>
          <cell r="U167" t="str">
            <v/>
          </cell>
          <cell r="X167" t="str">
            <v/>
          </cell>
          <cell r="AA167">
            <v>0</v>
          </cell>
          <cell r="AF167">
            <v>0</v>
          </cell>
          <cell r="AG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</row>
        <row r="168">
          <cell r="E168" t="str">
            <v/>
          </cell>
          <cell r="G168">
            <v>0</v>
          </cell>
          <cell r="Q168">
            <v>0</v>
          </cell>
          <cell r="U168" t="str">
            <v/>
          </cell>
          <cell r="X168" t="str">
            <v/>
          </cell>
          <cell r="AA168">
            <v>0</v>
          </cell>
          <cell r="AF168">
            <v>0</v>
          </cell>
          <cell r="AG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</row>
        <row r="169">
          <cell r="E169" t="str">
            <v/>
          </cell>
          <cell r="G169">
            <v>0</v>
          </cell>
          <cell r="Q169">
            <v>0</v>
          </cell>
          <cell r="U169" t="str">
            <v/>
          </cell>
          <cell r="X169" t="str">
            <v/>
          </cell>
          <cell r="AA169">
            <v>0</v>
          </cell>
          <cell r="AF169">
            <v>0</v>
          </cell>
          <cell r="AG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</row>
        <row r="170">
          <cell r="E170" t="str">
            <v/>
          </cell>
          <cell r="G170">
            <v>0</v>
          </cell>
          <cell r="Q170">
            <v>0</v>
          </cell>
          <cell r="U170" t="str">
            <v/>
          </cell>
          <cell r="X170" t="str">
            <v/>
          </cell>
          <cell r="AA170">
            <v>0</v>
          </cell>
          <cell r="AF170">
            <v>0</v>
          </cell>
          <cell r="AG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</row>
        <row r="171">
          <cell r="E171" t="str">
            <v/>
          </cell>
          <cell r="G171">
            <v>0</v>
          </cell>
          <cell r="Q171">
            <v>0</v>
          </cell>
          <cell r="U171" t="str">
            <v/>
          </cell>
          <cell r="X171" t="str">
            <v/>
          </cell>
          <cell r="AA171">
            <v>0</v>
          </cell>
          <cell r="AF171">
            <v>0</v>
          </cell>
          <cell r="AG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</row>
        <row r="172">
          <cell r="E172" t="str">
            <v/>
          </cell>
          <cell r="G172">
            <v>0</v>
          </cell>
          <cell r="Q172">
            <v>0</v>
          </cell>
          <cell r="U172" t="str">
            <v/>
          </cell>
          <cell r="X172" t="str">
            <v/>
          </cell>
          <cell r="AA172">
            <v>0</v>
          </cell>
          <cell r="AF172">
            <v>0</v>
          </cell>
          <cell r="AG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</row>
        <row r="173">
          <cell r="E173" t="str">
            <v/>
          </cell>
          <cell r="G173">
            <v>0</v>
          </cell>
          <cell r="Q173">
            <v>0</v>
          </cell>
          <cell r="U173" t="str">
            <v/>
          </cell>
          <cell r="X173" t="str">
            <v/>
          </cell>
          <cell r="AA173">
            <v>0</v>
          </cell>
          <cell r="AF173">
            <v>0</v>
          </cell>
          <cell r="AG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</row>
        <row r="174">
          <cell r="E174" t="str">
            <v/>
          </cell>
          <cell r="G174">
            <v>0</v>
          </cell>
          <cell r="Q174">
            <v>0</v>
          </cell>
          <cell r="U174" t="str">
            <v/>
          </cell>
          <cell r="X174" t="str">
            <v/>
          </cell>
          <cell r="AA174">
            <v>0</v>
          </cell>
          <cell r="AF174">
            <v>0</v>
          </cell>
          <cell r="AG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</row>
        <row r="175">
          <cell r="E175" t="str">
            <v/>
          </cell>
          <cell r="G175">
            <v>0</v>
          </cell>
          <cell r="Q175">
            <v>0</v>
          </cell>
          <cell r="U175" t="str">
            <v/>
          </cell>
          <cell r="X175" t="str">
            <v/>
          </cell>
          <cell r="AA175">
            <v>0</v>
          </cell>
          <cell r="AF175">
            <v>0</v>
          </cell>
          <cell r="AG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</row>
        <row r="176">
          <cell r="E176" t="str">
            <v/>
          </cell>
          <cell r="G176">
            <v>0</v>
          </cell>
          <cell r="Q176">
            <v>0</v>
          </cell>
          <cell r="U176" t="str">
            <v/>
          </cell>
          <cell r="X176" t="str">
            <v/>
          </cell>
          <cell r="AA176">
            <v>0</v>
          </cell>
          <cell r="AF176">
            <v>0</v>
          </cell>
          <cell r="AG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</row>
        <row r="177">
          <cell r="E177" t="str">
            <v/>
          </cell>
          <cell r="G177">
            <v>0</v>
          </cell>
          <cell r="Q177">
            <v>0</v>
          </cell>
          <cell r="U177" t="str">
            <v/>
          </cell>
          <cell r="X177" t="str">
            <v/>
          </cell>
          <cell r="AA177">
            <v>0</v>
          </cell>
          <cell r="AF177">
            <v>0</v>
          </cell>
          <cell r="AG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</row>
        <row r="178">
          <cell r="O178">
            <v>0</v>
          </cell>
          <cell r="P178">
            <v>0</v>
          </cell>
          <cell r="AA178">
            <v>54860.419999999984</v>
          </cell>
        </row>
      </sheetData>
      <sheetData sheetId="4"/>
      <sheetData sheetId="5">
        <row r="7">
          <cell r="C7" t="str">
            <v>SIM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334B6-8443-4BE3-98D2-FA65E60A9933}">
  <sheetPr codeName="Sheet9">
    <tabColor rgb="FF3366FF"/>
    <pageSetUpPr fitToPage="1"/>
  </sheetPr>
  <dimension ref="A1:Z113"/>
  <sheetViews>
    <sheetView showGridLines="0" tabSelected="1" topLeftCell="B23" zoomScaleNormal="100" zoomScalePageLayoutView="110" workbookViewId="0">
      <selection activeCell="B15" sqref="B15"/>
    </sheetView>
  </sheetViews>
  <sheetFormatPr baseColWidth="10" defaultColWidth="11.5" defaultRowHeight="18"/>
  <cols>
    <col min="1" max="1" width="2" style="2" customWidth="1"/>
    <col min="2" max="2" width="25.5" style="1" bestFit="1" customWidth="1"/>
    <col min="3" max="3" width="14.5" style="1" bestFit="1" customWidth="1"/>
    <col min="4" max="4" width="48.33203125" style="1" bestFit="1" customWidth="1"/>
    <col min="5" max="5" width="17.5" style="1" customWidth="1"/>
    <col min="6" max="6" width="13.33203125" style="1" customWidth="1"/>
    <col min="7" max="7" width="8.83203125" style="1" customWidth="1"/>
    <col min="8" max="9" width="9.83203125" style="1" customWidth="1"/>
    <col min="10" max="10" width="13.6640625" style="1" bestFit="1" customWidth="1"/>
    <col min="11" max="11" width="16" style="1" customWidth="1"/>
    <col min="12" max="12" width="19.33203125" style="1" bestFit="1" customWidth="1"/>
    <col min="13" max="13" width="15.6640625" style="1" customWidth="1"/>
    <col min="14" max="14" width="13.83203125" style="1" customWidth="1"/>
    <col min="15" max="15" width="16.83203125" style="1" bestFit="1" customWidth="1"/>
    <col min="16" max="16" width="20.5" style="1" bestFit="1" customWidth="1"/>
    <col min="17" max="18" width="11.5" style="1" customWidth="1"/>
    <col min="19" max="19" width="14.83203125" style="1" customWidth="1"/>
    <col min="20" max="20" width="13.5" style="1" customWidth="1"/>
    <col min="21" max="21" width="11.5" style="1" customWidth="1"/>
    <col min="22" max="22" width="2.5" style="1" customWidth="1"/>
    <col min="23" max="23" width="11.5" style="1" customWidth="1"/>
    <col min="24" max="16384" width="11.5" style="1"/>
  </cols>
  <sheetData>
    <row r="1" spans="1:26" s="2" customFormat="1" ht="8.25" customHeight="1">
      <c r="A1" s="38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  <c r="N1" s="36"/>
      <c r="O1" s="36"/>
      <c r="P1" s="36"/>
      <c r="Q1" s="36"/>
      <c r="R1" s="35"/>
      <c r="S1" s="35"/>
      <c r="T1" s="35"/>
      <c r="U1" s="35"/>
      <c r="V1" s="11"/>
    </row>
    <row r="2" spans="1:26" ht="70.5" customHeight="1">
      <c r="A2" s="21"/>
      <c r="B2" s="80" t="str">
        <f>CONCATENATE('[1]ESPELHO DI'!D14,": ",'[1]ESPELHO DI'!D15)</f>
        <v>DI: 22/2332513-0</v>
      </c>
      <c r="C2" s="79"/>
      <c r="D2" s="78"/>
      <c r="E2" s="77" t="str">
        <f>CONCATENATE('[1]ESPELHO DI'!E14,": ")</f>
        <v xml:space="preserve">DATA DO REGISTRO: </v>
      </c>
      <c r="F2" s="76">
        <f>'[1]ESPELHO DI'!E15</f>
        <v>44888</v>
      </c>
      <c r="G2" s="74"/>
      <c r="H2" s="75" t="str">
        <f>"Cotação "&amp;'[1]ESPELHO DI'!A11&amp;" "&amp;'[1]ESPELHO DI'!B11</f>
        <v>Cotação US$ 5,33390057485329</v>
      </c>
      <c r="I2" s="74"/>
      <c r="J2" s="90" t="s">
        <v>52</v>
      </c>
      <c r="K2" s="90"/>
      <c r="L2" s="90"/>
      <c r="M2" s="90"/>
      <c r="N2" s="90"/>
      <c r="O2" s="90"/>
      <c r="P2" s="90"/>
      <c r="Q2" s="90"/>
      <c r="R2" s="90"/>
      <c r="S2" s="90"/>
      <c r="T2" s="90"/>
      <c r="U2" s="91"/>
      <c r="V2" s="11"/>
    </row>
    <row r="3" spans="1:26" s="3" customFormat="1" ht="7.5" customHeight="1">
      <c r="A3" s="15"/>
      <c r="B3" s="14"/>
      <c r="C3" s="14"/>
      <c r="D3" s="14"/>
      <c r="E3" s="14"/>
      <c r="F3" s="14"/>
      <c r="G3" s="14"/>
      <c r="H3" s="14"/>
      <c r="I3" s="14"/>
      <c r="J3" s="14"/>
      <c r="K3" s="14"/>
      <c r="L3" s="13"/>
      <c r="M3" s="13"/>
      <c r="N3" s="13"/>
      <c r="O3" s="12"/>
      <c r="P3" s="12"/>
      <c r="Q3" s="12"/>
      <c r="R3" s="12"/>
      <c r="S3" s="12"/>
      <c r="T3" s="12"/>
      <c r="U3" s="12"/>
      <c r="V3" s="11"/>
    </row>
    <row r="4" spans="1:26" ht="12.75" customHeight="1">
      <c r="A4" s="15"/>
      <c r="B4" s="81" t="s">
        <v>51</v>
      </c>
      <c r="C4" s="81" t="s">
        <v>50</v>
      </c>
      <c r="D4" s="81" t="s">
        <v>49</v>
      </c>
      <c r="E4" s="81" t="s">
        <v>48</v>
      </c>
      <c r="F4" s="81" t="s">
        <v>47</v>
      </c>
      <c r="G4" s="81" t="s">
        <v>46</v>
      </c>
      <c r="H4" s="84" t="s">
        <v>45</v>
      </c>
      <c r="I4" s="81" t="s">
        <v>44</v>
      </c>
      <c r="J4" s="87" t="s">
        <v>43</v>
      </c>
      <c r="K4" s="88"/>
      <c r="L4" s="88"/>
      <c r="M4" s="88"/>
      <c r="N4" s="88"/>
      <c r="O4" s="88"/>
      <c r="P4" s="88"/>
      <c r="Q4" s="88"/>
      <c r="R4" s="88"/>
      <c r="S4" s="88"/>
      <c r="T4" s="88"/>
      <c r="U4" s="89"/>
      <c r="V4" s="11"/>
    </row>
    <row r="5" spans="1:26" ht="24.75" customHeight="1">
      <c r="A5" s="15"/>
      <c r="B5" s="82"/>
      <c r="C5" s="82"/>
      <c r="D5" s="82"/>
      <c r="E5" s="82"/>
      <c r="F5" s="82"/>
      <c r="G5" s="82"/>
      <c r="H5" s="85"/>
      <c r="I5" s="82"/>
      <c r="J5" s="73" t="s">
        <v>42</v>
      </c>
      <c r="K5" s="71" t="s">
        <v>41</v>
      </c>
      <c r="L5" s="84" t="s">
        <v>40</v>
      </c>
      <c r="M5" s="84" t="s">
        <v>39</v>
      </c>
      <c r="N5" s="84" t="s">
        <v>38</v>
      </c>
      <c r="O5" s="81" t="s">
        <v>37</v>
      </c>
      <c r="P5" s="84" t="s">
        <v>36</v>
      </c>
      <c r="Q5" s="81" t="s">
        <v>35</v>
      </c>
      <c r="R5" s="84" t="s">
        <v>34</v>
      </c>
      <c r="S5" s="81" t="s">
        <v>25</v>
      </c>
      <c r="T5" s="81" t="s">
        <v>33</v>
      </c>
      <c r="U5" s="81" t="s">
        <v>32</v>
      </c>
      <c r="V5" s="11"/>
    </row>
    <row r="6" spans="1:26" ht="15" customHeight="1">
      <c r="A6" s="15"/>
      <c r="B6" s="83"/>
      <c r="C6" s="83"/>
      <c r="D6" s="83"/>
      <c r="E6" s="83"/>
      <c r="F6" s="83"/>
      <c r="G6" s="83"/>
      <c r="H6" s="86"/>
      <c r="I6" s="83"/>
      <c r="J6" s="72" t="s">
        <v>31</v>
      </c>
      <c r="K6" s="71" t="s">
        <v>30</v>
      </c>
      <c r="L6" s="86"/>
      <c r="M6" s="86"/>
      <c r="N6" s="86"/>
      <c r="O6" s="83"/>
      <c r="P6" s="86"/>
      <c r="Q6" s="83"/>
      <c r="R6" s="86"/>
      <c r="S6" s="83"/>
      <c r="T6" s="83"/>
      <c r="U6" s="83"/>
      <c r="V6" s="11"/>
    </row>
    <row r="7" spans="1:26" ht="28">
      <c r="A7" s="15"/>
      <c r="B7" s="70">
        <f>[1]Detalhamento!B7</f>
        <v>1</v>
      </c>
      <c r="C7" s="69" t="str">
        <f>[1]Detalhamento!C7</f>
        <v>IC0001</v>
      </c>
      <c r="D7" s="68" t="str">
        <f>[1]Detalhamento!D7</f>
        <v>CARBURADOR MOTO MARCA HAGANE COMP TITAN 02 04 / KS / ES / CG 125 FAN</v>
      </c>
      <c r="E7" s="67">
        <f>[1]Detalhamento!E7</f>
        <v>84099118</v>
      </c>
      <c r="F7" s="66">
        <f>[1]Detalhamento!G7</f>
        <v>12</v>
      </c>
      <c r="G7" s="65">
        <f>[1]Detalhamento!I7</f>
        <v>4</v>
      </c>
      <c r="H7" s="65">
        <f>[1]Detalhamento!J7</f>
        <v>20</v>
      </c>
      <c r="I7" s="64">
        <f t="shared" ref="I7:I20" si="0">G7*H7</f>
        <v>80</v>
      </c>
      <c r="J7" s="63">
        <f>IFERROR(([1]Detalhamento!Q7+[1]Detalhamento!AA7)/'Croqui (Nota-1)'!I7,0)</f>
        <v>31.659128001439733</v>
      </c>
      <c r="K7" s="62">
        <f t="shared" ref="K7:K20" si="1">J7*I7</f>
        <v>2532.7302401151787</v>
      </c>
      <c r="L7" s="49">
        <f>[1]Detalhamento!AF7</f>
        <v>3708.4099539492518</v>
      </c>
      <c r="M7" s="49">
        <f>[1]Detalhamento!AG7</f>
        <v>667.51379171086535</v>
      </c>
      <c r="N7" s="49">
        <f>[1]Detalhamento!Q7+[1]Detalhamento!AA7</f>
        <v>2532.7302401151787</v>
      </c>
      <c r="O7" s="49">
        <f t="shared" ref="O7:O20" si="2">IFERROR(N7*Q7,0)</f>
        <v>82.313732803743306</v>
      </c>
      <c r="P7" s="51">
        <f>[1]Detalhamento!X7</f>
        <v>0.18</v>
      </c>
      <c r="Q7" s="50">
        <f>IF([1]PARAMETROS!$C$7="SIM",[1]Detalhamento!U7,0)</f>
        <v>3.2500000000000001E-2</v>
      </c>
      <c r="R7" s="50">
        <f>[1]Detalhamento!AT7</f>
        <v>0</v>
      </c>
      <c r="S7" s="49">
        <f>[1]Detalhamento!AU7</f>
        <v>0</v>
      </c>
      <c r="T7" s="49">
        <f>[1]Detalhamento!AV7</f>
        <v>0</v>
      </c>
      <c r="U7" s="49">
        <f>[1]Detalhamento!AW7</f>
        <v>0</v>
      </c>
      <c r="V7" s="11"/>
      <c r="W7" s="45"/>
      <c r="Y7" s="61"/>
      <c r="Z7" s="5"/>
    </row>
    <row r="8" spans="1:26">
      <c r="A8" s="15"/>
      <c r="B8" s="58">
        <f>[1]Detalhamento!B8</f>
        <v>1</v>
      </c>
      <c r="C8" s="59" t="str">
        <f>[1]Detalhamento!C8</f>
        <v>IC0002</v>
      </c>
      <c r="D8" s="60" t="str">
        <f>[1]Detalhamento!D8</f>
        <v>CARBURADOR MOTO MARCA HAGANE COMP TITAN 2000</v>
      </c>
      <c r="E8" s="57">
        <f>[1]Detalhamento!E8</f>
        <v>84099118</v>
      </c>
      <c r="F8" s="56">
        <f>[1]Detalhamento!G8</f>
        <v>12</v>
      </c>
      <c r="G8" s="55">
        <f>[1]Detalhamento!I8</f>
        <v>4</v>
      </c>
      <c r="H8" s="55">
        <f>[1]Detalhamento!J8</f>
        <v>20</v>
      </c>
      <c r="I8" s="54">
        <f t="shared" si="0"/>
        <v>80</v>
      </c>
      <c r="J8" s="53">
        <f>IFERROR(([1]Detalhamento!Q8+[1]Detalhamento!AA8)/'Croqui (Nota-1)'!I8,0)</f>
        <v>31.659128001439733</v>
      </c>
      <c r="K8" s="52">
        <f t="shared" si="1"/>
        <v>2532.7302401151787</v>
      </c>
      <c r="L8" s="49">
        <f>[1]Detalhamento!AF8</f>
        <v>3708.4099539492518</v>
      </c>
      <c r="M8" s="49">
        <f>[1]Detalhamento!AG8</f>
        <v>667.51379171086535</v>
      </c>
      <c r="N8" s="49">
        <f>[1]Detalhamento!Q8+[1]Detalhamento!AA8</f>
        <v>2532.7302401151787</v>
      </c>
      <c r="O8" s="49">
        <f t="shared" si="2"/>
        <v>82.313732803743306</v>
      </c>
      <c r="P8" s="51">
        <f>[1]Detalhamento!X8</f>
        <v>0.18</v>
      </c>
      <c r="Q8" s="50">
        <f>IF([1]PARAMETROS!$C$7="SIM",[1]Detalhamento!U8,0)</f>
        <v>3.2500000000000001E-2</v>
      </c>
      <c r="R8" s="50">
        <f>[1]Detalhamento!AT8</f>
        <v>0</v>
      </c>
      <c r="S8" s="49">
        <f>[1]Detalhamento!AU8</f>
        <v>0</v>
      </c>
      <c r="T8" s="49">
        <f>[1]Detalhamento!AV8</f>
        <v>0</v>
      </c>
      <c r="U8" s="49">
        <f>[1]Detalhamento!AW8</f>
        <v>0</v>
      </c>
      <c r="V8" s="11"/>
      <c r="W8" s="45"/>
      <c r="Y8" s="61"/>
      <c r="Z8" s="5"/>
    </row>
    <row r="9" spans="1:26">
      <c r="A9" s="15"/>
      <c r="B9" s="58">
        <f>[1]Detalhamento!B9</f>
        <v>1</v>
      </c>
      <c r="C9" s="59" t="str">
        <f>[1]Detalhamento!C9</f>
        <v>IC0003</v>
      </c>
      <c r="D9" s="60" t="str">
        <f>[1]Detalhamento!D9</f>
        <v>CARBURADOR MOTO MARCA HAGANE COMP TITAN 150</v>
      </c>
      <c r="E9" s="57">
        <f>[1]Detalhamento!E9</f>
        <v>84099118</v>
      </c>
      <c r="F9" s="56">
        <f>[1]Detalhamento!G9</f>
        <v>15</v>
      </c>
      <c r="G9" s="55">
        <f>[1]Detalhamento!I9</f>
        <v>8</v>
      </c>
      <c r="H9" s="55">
        <f>[1]Detalhamento!J9</f>
        <v>20</v>
      </c>
      <c r="I9" s="54">
        <f t="shared" si="0"/>
        <v>160</v>
      </c>
      <c r="J9" s="53">
        <f>IFERROR(([1]Detalhamento!Q9+[1]Detalhamento!AA9)/'Croqui (Nota-1)'!I9,0)</f>
        <v>38.631295219374344</v>
      </c>
      <c r="K9" s="52">
        <f t="shared" si="1"/>
        <v>6181.0072350998953</v>
      </c>
      <c r="L9" s="49">
        <f>[1]Detalhamento!AF9</f>
        <v>9050.1974482029345</v>
      </c>
      <c r="M9" s="49">
        <f>[1]Detalhamento!AG9</f>
        <v>1629.0355406765282</v>
      </c>
      <c r="N9" s="49">
        <f>[1]Detalhamento!Q9+[1]Detalhamento!AA9</f>
        <v>6181.0072350998953</v>
      </c>
      <c r="O9" s="49">
        <f t="shared" si="2"/>
        <v>200.8827351407466</v>
      </c>
      <c r="P9" s="51">
        <f>[1]Detalhamento!X9</f>
        <v>0.18</v>
      </c>
      <c r="Q9" s="50">
        <f>IF([1]PARAMETROS!$C$7="SIM",[1]Detalhamento!U9,0)</f>
        <v>3.2500000000000001E-2</v>
      </c>
      <c r="R9" s="50">
        <f>[1]Detalhamento!AT9</f>
        <v>0</v>
      </c>
      <c r="S9" s="49">
        <f>[1]Detalhamento!AU9</f>
        <v>0</v>
      </c>
      <c r="T9" s="49">
        <f>[1]Detalhamento!AV9</f>
        <v>0</v>
      </c>
      <c r="U9" s="49">
        <f>[1]Detalhamento!AW9</f>
        <v>0</v>
      </c>
      <c r="V9" s="11"/>
      <c r="W9" s="45"/>
      <c r="Y9" s="61"/>
      <c r="Z9" s="5"/>
    </row>
    <row r="10" spans="1:26" ht="28">
      <c r="A10" s="15"/>
      <c r="B10" s="58">
        <f>[1]Detalhamento!B10</f>
        <v>1</v>
      </c>
      <c r="C10" s="59" t="str">
        <f>[1]Detalhamento!C10</f>
        <v>IC0004</v>
      </c>
      <c r="D10" s="60" t="str">
        <f>[1]Detalhamento!D10</f>
        <v>CARBURADOR MOTO MARCA HAGANE COMP NXR 150 BROS KS/ES/ESD 06/08</v>
      </c>
      <c r="E10" s="57">
        <f>[1]Detalhamento!E10</f>
        <v>84099118</v>
      </c>
      <c r="F10" s="56">
        <f>[1]Detalhamento!G10</f>
        <v>15.5</v>
      </c>
      <c r="G10" s="55">
        <f>[1]Detalhamento!I10</f>
        <v>4</v>
      </c>
      <c r="H10" s="55">
        <f>[1]Detalhamento!J10</f>
        <v>20</v>
      </c>
      <c r="I10" s="54">
        <f t="shared" si="0"/>
        <v>80</v>
      </c>
      <c r="J10" s="53">
        <f>IFERROR(([1]Detalhamento!Q10+[1]Detalhamento!AA10)/'Croqui (Nota-1)'!I10,0)</f>
        <v>49.120328311328279</v>
      </c>
      <c r="K10" s="52">
        <f t="shared" si="1"/>
        <v>3929.6262649062623</v>
      </c>
      <c r="L10" s="49">
        <f>[1]Detalhamento!AF10</f>
        <v>5753.7375774437369</v>
      </c>
      <c r="M10" s="49">
        <f>[1]Detalhamento!AG10</f>
        <v>1035.6727639398725</v>
      </c>
      <c r="N10" s="49">
        <f>[1]Detalhamento!Q10+[1]Detalhamento!AA10</f>
        <v>3929.6262649062623</v>
      </c>
      <c r="O10" s="49">
        <f t="shared" si="2"/>
        <v>127.71285360945353</v>
      </c>
      <c r="P10" s="51">
        <f>[1]Detalhamento!X10</f>
        <v>0.18</v>
      </c>
      <c r="Q10" s="50">
        <f>IF([1]PARAMETROS!$C$7="SIM",[1]Detalhamento!U10,0)</f>
        <v>3.2500000000000001E-2</v>
      </c>
      <c r="R10" s="50">
        <f>[1]Detalhamento!AT10</f>
        <v>0</v>
      </c>
      <c r="S10" s="49">
        <f>[1]Detalhamento!AU10</f>
        <v>0</v>
      </c>
      <c r="T10" s="49">
        <f>[1]Detalhamento!AV10</f>
        <v>0</v>
      </c>
      <c r="U10" s="49">
        <f>[1]Detalhamento!AW10</f>
        <v>0</v>
      </c>
      <c r="V10" s="11"/>
      <c r="W10" s="45"/>
      <c r="Y10" s="61"/>
      <c r="Z10" s="5"/>
    </row>
    <row r="11" spans="1:26">
      <c r="A11" s="15"/>
      <c r="B11" s="58">
        <f>[1]Detalhamento!B11</f>
        <v>1</v>
      </c>
      <c r="C11" s="59" t="str">
        <f>[1]Detalhamento!C11</f>
        <v>IC0005</v>
      </c>
      <c r="D11" s="60" t="str">
        <f>[1]Detalhamento!D11</f>
        <v>CARBURADOR MOTO MARCA HAGANE COMP POP 100</v>
      </c>
      <c r="E11" s="57">
        <f>[1]Detalhamento!E11</f>
        <v>84099118</v>
      </c>
      <c r="F11" s="56">
        <f>[1]Detalhamento!G11</f>
        <v>12.5</v>
      </c>
      <c r="G11" s="55">
        <f>[1]Detalhamento!I11</f>
        <v>4</v>
      </c>
      <c r="H11" s="55">
        <f>[1]Detalhamento!J11</f>
        <v>20</v>
      </c>
      <c r="I11" s="54">
        <f t="shared" si="0"/>
        <v>80</v>
      </c>
      <c r="J11" s="53">
        <f>IFERROR(([1]Detalhamento!Q11+[1]Detalhamento!AA11)/'Croqui (Nota-1)'!I11,0)</f>
        <v>38.362291812877174</v>
      </c>
      <c r="K11" s="52">
        <f t="shared" si="1"/>
        <v>3068.983345030174</v>
      </c>
      <c r="L11" s="49">
        <f>[1]Detalhamento!AF11</f>
        <v>4493.5888571760424</v>
      </c>
      <c r="M11" s="49">
        <f>[1]Detalhamento!AG11</f>
        <v>808.84599429168759</v>
      </c>
      <c r="N11" s="49">
        <f>[1]Detalhamento!Q11+[1]Detalhamento!AA11</f>
        <v>3068.983345030174</v>
      </c>
      <c r="O11" s="49">
        <f t="shared" si="2"/>
        <v>99.741958713480656</v>
      </c>
      <c r="P11" s="51">
        <f>[1]Detalhamento!X11</f>
        <v>0.18</v>
      </c>
      <c r="Q11" s="50">
        <f>IF([1]PARAMETROS!$C$7="SIM",[1]Detalhamento!U11,0)</f>
        <v>3.2500000000000001E-2</v>
      </c>
      <c r="R11" s="50">
        <f>[1]Detalhamento!AT11</f>
        <v>0</v>
      </c>
      <c r="S11" s="49">
        <f>[1]Detalhamento!AU11</f>
        <v>0</v>
      </c>
      <c r="T11" s="49">
        <f>[1]Detalhamento!AV11</f>
        <v>0</v>
      </c>
      <c r="U11" s="49">
        <f>[1]Detalhamento!AW11</f>
        <v>0</v>
      </c>
      <c r="V11" s="11"/>
      <c r="W11" s="45"/>
      <c r="Y11" s="61"/>
      <c r="Z11" s="5"/>
    </row>
    <row r="12" spans="1:26">
      <c r="A12" s="15"/>
      <c r="B12" s="58">
        <f>[1]Detalhamento!B12</f>
        <v>1</v>
      </c>
      <c r="C12" s="59" t="str">
        <f>[1]Detalhamento!C12</f>
        <v>IC0006</v>
      </c>
      <c r="D12" s="60" t="str">
        <f>[1]Detalhamento!D12</f>
        <v>CARBURADOR MOTO MARCA HAGANE COMP FAN 125 09</v>
      </c>
      <c r="E12" s="57">
        <f>[1]Detalhamento!E12</f>
        <v>84099118</v>
      </c>
      <c r="F12" s="56">
        <f>[1]Detalhamento!G12</f>
        <v>15</v>
      </c>
      <c r="G12" s="55">
        <f>[1]Detalhamento!I12</f>
        <v>4</v>
      </c>
      <c r="H12" s="55">
        <f>[1]Detalhamento!J12</f>
        <v>20</v>
      </c>
      <c r="I12" s="54">
        <f t="shared" si="0"/>
        <v>80</v>
      </c>
      <c r="J12" s="53">
        <f>IFERROR(([1]Detalhamento!Q12+[1]Detalhamento!AA12)/'Croqui (Nota-1)'!I12,0)</f>
        <v>38.631295219374344</v>
      </c>
      <c r="K12" s="52">
        <f t="shared" si="1"/>
        <v>3090.5036175499476</v>
      </c>
      <c r="L12" s="49">
        <f>[1]Detalhamento!AF12</f>
        <v>4525.0987241014673</v>
      </c>
      <c r="M12" s="49">
        <f>[1]Detalhamento!AG12</f>
        <v>814.51777033826409</v>
      </c>
      <c r="N12" s="49">
        <f>[1]Detalhamento!Q12+[1]Detalhamento!AA12</f>
        <v>3090.5036175499476</v>
      </c>
      <c r="O12" s="49">
        <f t="shared" si="2"/>
        <v>100.4413675703733</v>
      </c>
      <c r="P12" s="51">
        <f>[1]Detalhamento!X12</f>
        <v>0.18</v>
      </c>
      <c r="Q12" s="50">
        <f>IF([1]PARAMETROS!$C$7="SIM",[1]Detalhamento!U12,0)</f>
        <v>3.2500000000000001E-2</v>
      </c>
      <c r="R12" s="50">
        <f>[1]Detalhamento!AT12</f>
        <v>0</v>
      </c>
      <c r="S12" s="49">
        <f>[1]Detalhamento!AU12</f>
        <v>0</v>
      </c>
      <c r="T12" s="49">
        <f>[1]Detalhamento!AV12</f>
        <v>0</v>
      </c>
      <c r="U12" s="49">
        <f>[1]Detalhamento!AW12</f>
        <v>0</v>
      </c>
      <c r="V12" s="11"/>
      <c r="W12" s="45"/>
      <c r="Y12" s="61"/>
      <c r="Z12" s="5"/>
    </row>
    <row r="13" spans="1:26">
      <c r="A13" s="15"/>
      <c r="B13" s="58">
        <f>[1]Detalhamento!B13</f>
        <v>1</v>
      </c>
      <c r="C13" s="59" t="str">
        <f>[1]Detalhamento!C13</f>
        <v>IC0007</v>
      </c>
      <c r="D13" s="60" t="str">
        <f>[1]Detalhamento!D13</f>
        <v>CARBURADOR MOTO MARCA HAGANE COMP FAN 125 14-16</v>
      </c>
      <c r="E13" s="57">
        <f>[1]Detalhamento!E13</f>
        <v>84099118</v>
      </c>
      <c r="F13" s="56">
        <f>[1]Detalhamento!G13</f>
        <v>15</v>
      </c>
      <c r="G13" s="55">
        <f>[1]Detalhamento!I13</f>
        <v>4</v>
      </c>
      <c r="H13" s="55">
        <f>[1]Detalhamento!J13</f>
        <v>20</v>
      </c>
      <c r="I13" s="54">
        <f t="shared" si="0"/>
        <v>80</v>
      </c>
      <c r="J13" s="53">
        <f>IFERROR(([1]Detalhamento!Q13+[1]Detalhamento!AA13)/'Croqui (Nota-1)'!I13,0)</f>
        <v>38.631295219374344</v>
      </c>
      <c r="K13" s="52">
        <f t="shared" si="1"/>
        <v>3090.5036175499476</v>
      </c>
      <c r="L13" s="49">
        <f>[1]Detalhamento!AF13</f>
        <v>4525.0987241014673</v>
      </c>
      <c r="M13" s="49">
        <f>[1]Detalhamento!AG13</f>
        <v>814.51777033826409</v>
      </c>
      <c r="N13" s="49">
        <f>[1]Detalhamento!Q13+[1]Detalhamento!AA13</f>
        <v>3090.5036175499476</v>
      </c>
      <c r="O13" s="49">
        <f t="shared" si="2"/>
        <v>100.4413675703733</v>
      </c>
      <c r="P13" s="51">
        <f>[1]Detalhamento!X13</f>
        <v>0.18</v>
      </c>
      <c r="Q13" s="50">
        <f>IF([1]PARAMETROS!$C$7="SIM",[1]Detalhamento!U13,0)</f>
        <v>3.2500000000000001E-2</v>
      </c>
      <c r="R13" s="50">
        <f>[1]Detalhamento!AT13</f>
        <v>0</v>
      </c>
      <c r="S13" s="49">
        <f>[1]Detalhamento!AU13</f>
        <v>0</v>
      </c>
      <c r="T13" s="49">
        <f>[1]Detalhamento!AV13</f>
        <v>0</v>
      </c>
      <c r="U13" s="49">
        <f>[1]Detalhamento!AW13</f>
        <v>0</v>
      </c>
      <c r="V13" s="11"/>
      <c r="W13" s="45"/>
      <c r="Y13" s="61"/>
      <c r="Z13" s="5"/>
    </row>
    <row r="14" spans="1:26">
      <c r="A14" s="15"/>
      <c r="B14" s="58">
        <f>[1]Detalhamento!B14</f>
        <v>2</v>
      </c>
      <c r="C14" s="59" t="str">
        <f>[1]Detalhamento!C14</f>
        <v>IC0111</v>
      </c>
      <c r="D14" s="60" t="str">
        <f>[1]Detalhamento!D14</f>
        <v>ROLAMENTO 6004 2RS PARA MOTOCICLETA MARCA HAGANE</v>
      </c>
      <c r="E14" s="57">
        <f>[1]Detalhamento!E14</f>
        <v>84821010</v>
      </c>
      <c r="F14" s="56">
        <f>[1]Detalhamento!G14</f>
        <v>28.92</v>
      </c>
      <c r="G14" s="55">
        <f>[1]Detalhamento!I14</f>
        <v>1</v>
      </c>
      <c r="H14" s="55">
        <f>[1]Detalhamento!J14</f>
        <v>400</v>
      </c>
      <c r="I14" s="54">
        <f t="shared" si="0"/>
        <v>400</v>
      </c>
      <c r="J14" s="53">
        <f>IFERROR(([1]Detalhamento!Q14+[1]Detalhamento!AA14)/'Croqui (Nota-1)'!I14,0)</f>
        <v>1.9123668676604513</v>
      </c>
      <c r="K14" s="52">
        <f t="shared" si="1"/>
        <v>764.9467470641805</v>
      </c>
      <c r="L14" s="49">
        <f>[1]Detalhamento!AF14</f>
        <v>1108.2736237631759</v>
      </c>
      <c r="M14" s="49">
        <f>[1]Detalhamento!AG14</f>
        <v>199.48925227737166</v>
      </c>
      <c r="N14" s="49">
        <f>[1]Detalhamento!Q14+[1]Detalhamento!AA14</f>
        <v>764.9467470641805</v>
      </c>
      <c r="O14" s="49">
        <f t="shared" si="2"/>
        <v>59.665846271006082</v>
      </c>
      <c r="P14" s="51">
        <f>[1]Detalhamento!X14</f>
        <v>0.18</v>
      </c>
      <c r="Q14" s="50">
        <f>IF([1]PARAMETROS!$C$7="SIM",[1]Detalhamento!U14,0)</f>
        <v>7.8E-2</v>
      </c>
      <c r="R14" s="50">
        <f>[1]Detalhamento!AT14</f>
        <v>0</v>
      </c>
      <c r="S14" s="49">
        <f>[1]Detalhamento!AU14</f>
        <v>0</v>
      </c>
      <c r="T14" s="49">
        <f>[1]Detalhamento!AV14</f>
        <v>0</v>
      </c>
      <c r="U14" s="49">
        <f>[1]Detalhamento!AW14</f>
        <v>0</v>
      </c>
      <c r="V14" s="11"/>
    </row>
    <row r="15" spans="1:26">
      <c r="A15" s="15"/>
      <c r="B15" s="58">
        <f>[1]Detalhamento!B15</f>
        <v>2</v>
      </c>
      <c r="C15" s="59" t="str">
        <f>[1]Detalhamento!C15</f>
        <v>IC0112</v>
      </c>
      <c r="D15" s="60" t="str">
        <f>[1]Detalhamento!D15</f>
        <v>ROLAMENTO 6202 2RS PARA MOTOCICLETA MARCA HAGANE</v>
      </c>
      <c r="E15" s="57">
        <f>[1]Detalhamento!E15</f>
        <v>84821010</v>
      </c>
      <c r="F15" s="56">
        <f>[1]Detalhamento!G15</f>
        <v>19.18</v>
      </c>
      <c r="G15" s="55">
        <f>[1]Detalhamento!I15</f>
        <v>1</v>
      </c>
      <c r="H15" s="55">
        <f>[1]Detalhamento!J15</f>
        <v>400</v>
      </c>
      <c r="I15" s="54">
        <f t="shared" si="0"/>
        <v>400</v>
      </c>
      <c r="J15" s="53">
        <f>IFERROR(([1]Detalhamento!Q15+[1]Detalhamento!AA15)/'Croqui (Nota-1)'!I15,0)</f>
        <v>1.5273718620256778</v>
      </c>
      <c r="K15" s="52">
        <f t="shared" si="1"/>
        <v>610.94874481027114</v>
      </c>
      <c r="L15" s="49">
        <f>[1]Detalhamento!AF15</f>
        <v>885.15753801569292</v>
      </c>
      <c r="M15" s="49">
        <f>[1]Detalhamento!AG15</f>
        <v>159.32835684282472</v>
      </c>
      <c r="N15" s="49">
        <f>[1]Detalhamento!Q15+[1]Detalhamento!AA15</f>
        <v>610.94874481027114</v>
      </c>
      <c r="O15" s="49">
        <f t="shared" si="2"/>
        <v>47.65400209520115</v>
      </c>
      <c r="P15" s="51">
        <f>[1]Detalhamento!X15</f>
        <v>0.18</v>
      </c>
      <c r="Q15" s="50">
        <f>IF([1]PARAMETROS!$C$7="SIM",[1]Detalhamento!U15,0)</f>
        <v>7.8E-2</v>
      </c>
      <c r="R15" s="50">
        <f>[1]Detalhamento!AT15</f>
        <v>0</v>
      </c>
      <c r="S15" s="49">
        <f>[1]Detalhamento!AU15</f>
        <v>0</v>
      </c>
      <c r="T15" s="49">
        <f>[1]Detalhamento!AV15</f>
        <v>0</v>
      </c>
      <c r="U15" s="49">
        <f>[1]Detalhamento!AW15</f>
        <v>0</v>
      </c>
      <c r="V15" s="11"/>
    </row>
    <row r="16" spans="1:26">
      <c r="A16" s="15"/>
      <c r="B16" s="58">
        <f>[1]Detalhamento!B16</f>
        <v>2</v>
      </c>
      <c r="C16" s="59" t="str">
        <f>[1]Detalhamento!C16</f>
        <v>IC0113</v>
      </c>
      <c r="D16" s="60" t="str">
        <f>[1]Detalhamento!D16</f>
        <v>ROLAMENTO 6301 2RS PARA MOTOCICLETA MARCA HAGANE</v>
      </c>
      <c r="E16" s="57">
        <f>[1]Detalhamento!E16</f>
        <v>84821010</v>
      </c>
      <c r="F16" s="56">
        <f>[1]Detalhamento!G16</f>
        <v>25.68</v>
      </c>
      <c r="G16" s="55">
        <f>[1]Detalhamento!I16</f>
        <v>1</v>
      </c>
      <c r="H16" s="55">
        <f>[1]Detalhamento!J16</f>
        <v>400</v>
      </c>
      <c r="I16" s="54">
        <f t="shared" si="0"/>
        <v>400</v>
      </c>
      <c r="J16" s="53">
        <f>IFERROR(([1]Detalhamento!Q16+[1]Detalhamento!AA16)/'Croqui (Nota-1)'!I16,0)</f>
        <v>1.7055866056819857</v>
      </c>
      <c r="K16" s="52">
        <f t="shared" si="1"/>
        <v>682.2346422727943</v>
      </c>
      <c r="L16" s="49">
        <f>[1]Detalhamento!AF16</f>
        <v>988.43829606481791</v>
      </c>
      <c r="M16" s="49">
        <f>[1]Detalhamento!AG16</f>
        <v>177.91889329166722</v>
      </c>
      <c r="N16" s="49">
        <f>[1]Detalhamento!Q16+[1]Detalhamento!AA16</f>
        <v>682.2346422727943</v>
      </c>
      <c r="O16" s="49">
        <f t="shared" si="2"/>
        <v>53.214302097277958</v>
      </c>
      <c r="P16" s="51">
        <f>[1]Detalhamento!X16</f>
        <v>0.18</v>
      </c>
      <c r="Q16" s="50">
        <f>IF([1]PARAMETROS!$C$7="SIM",[1]Detalhamento!U16,0)</f>
        <v>7.8E-2</v>
      </c>
      <c r="R16" s="50">
        <f>[1]Detalhamento!AT16</f>
        <v>0</v>
      </c>
      <c r="S16" s="49">
        <f>[1]Detalhamento!AU16</f>
        <v>0</v>
      </c>
      <c r="T16" s="49">
        <f>[1]Detalhamento!AV16</f>
        <v>0</v>
      </c>
      <c r="U16" s="49">
        <f>[1]Detalhamento!AW16</f>
        <v>0</v>
      </c>
      <c r="V16" s="11"/>
    </row>
    <row r="17" spans="1:26">
      <c r="A17" s="15"/>
      <c r="B17" s="58">
        <f>[1]Detalhamento!B17</f>
        <v>2</v>
      </c>
      <c r="C17" s="59" t="str">
        <f>[1]Detalhamento!C17</f>
        <v>IC0114</v>
      </c>
      <c r="D17" s="60" t="str">
        <f>[1]Detalhamento!D17</f>
        <v>ROLAMENTO 6302 2RS PARA MOTOCICLETA MARCA HAGANE</v>
      </c>
      <c r="E17" s="57">
        <f>[1]Detalhamento!E17</f>
        <v>84821010</v>
      </c>
      <c r="F17" s="56">
        <f>[1]Detalhamento!G17</f>
        <v>34.58</v>
      </c>
      <c r="G17" s="55">
        <f>[1]Detalhamento!I17</f>
        <v>1</v>
      </c>
      <c r="H17" s="55">
        <f>[1]Detalhamento!J17</f>
        <v>400</v>
      </c>
      <c r="I17" s="54">
        <f t="shared" si="0"/>
        <v>400</v>
      </c>
      <c r="J17" s="53">
        <f>IFERROR(([1]Detalhamento!Q17+[1]Detalhamento!AA17)/'Croqui (Nota-1)'!I17,0)</f>
        <v>2.0859033411058836</v>
      </c>
      <c r="K17" s="52">
        <f t="shared" si="1"/>
        <v>834.36133644235349</v>
      </c>
      <c r="L17" s="49">
        <f>[1]Detalhamento!AF17</f>
        <v>1208.8431847259942</v>
      </c>
      <c r="M17" s="49">
        <f>[1]Detalhamento!AG17</f>
        <v>217.59177325067895</v>
      </c>
      <c r="N17" s="49">
        <f>[1]Detalhamento!Q17+[1]Detalhamento!AA17</f>
        <v>834.36133644235338</v>
      </c>
      <c r="O17" s="49">
        <f t="shared" si="2"/>
        <v>65.080184242503563</v>
      </c>
      <c r="P17" s="51">
        <f>[1]Detalhamento!X17</f>
        <v>0.18</v>
      </c>
      <c r="Q17" s="50">
        <f>IF([1]PARAMETROS!$C$7="SIM",[1]Detalhamento!U17,0)</f>
        <v>7.8E-2</v>
      </c>
      <c r="R17" s="50">
        <f>[1]Detalhamento!AT17</f>
        <v>0</v>
      </c>
      <c r="S17" s="49">
        <f>[1]Detalhamento!AU17</f>
        <v>0</v>
      </c>
      <c r="T17" s="49">
        <f>[1]Detalhamento!AV17</f>
        <v>0</v>
      </c>
      <c r="U17" s="49">
        <f>[1]Detalhamento!AW17</f>
        <v>0</v>
      </c>
      <c r="V17" s="11"/>
    </row>
    <row r="18" spans="1:26" ht="28">
      <c r="A18" s="15"/>
      <c r="B18" s="58">
        <f>[1]Detalhamento!B18</f>
        <v>3</v>
      </c>
      <c r="C18" s="59" t="str">
        <f>[1]Detalhamento!C18</f>
        <v>IC0115</v>
      </c>
      <c r="D18" s="60" t="str">
        <f>[1]Detalhamento!D18</f>
        <v>BUZINA MOTO MARCA HAGANE COMPATÍVEL TITAN 150 2009/14/FAN 150 2009/14 12V</v>
      </c>
      <c r="E18" s="57">
        <f>[1]Detalhamento!E18</f>
        <v>85123000</v>
      </c>
      <c r="F18" s="56">
        <f>[1]Detalhamento!G18</f>
        <v>12</v>
      </c>
      <c r="G18" s="55">
        <f>[1]Detalhamento!I18</f>
        <v>2</v>
      </c>
      <c r="H18" s="55">
        <f>[1]Detalhamento!J18</f>
        <v>100</v>
      </c>
      <c r="I18" s="54">
        <f t="shared" si="0"/>
        <v>200</v>
      </c>
      <c r="J18" s="53">
        <f>IFERROR(([1]Detalhamento!Q18+[1]Detalhamento!AA18)/'Croqui (Nota-1)'!I18,0)</f>
        <v>3.1934819824826453</v>
      </c>
      <c r="K18" s="52">
        <f t="shared" si="1"/>
        <v>638.69639649652902</v>
      </c>
      <c r="L18" s="49">
        <f>[1]Detalhamento!AF18</f>
        <v>976.98363828858476</v>
      </c>
      <c r="M18" s="49">
        <f>[1]Detalhamento!AG18</f>
        <v>175.85705489194524</v>
      </c>
      <c r="N18" s="49">
        <f>[1]Detalhamento!Q18+[1]Detalhamento!AA18</f>
        <v>638.69639649652902</v>
      </c>
      <c r="O18" s="49">
        <f t="shared" si="2"/>
        <v>62.272898658411584</v>
      </c>
      <c r="P18" s="51">
        <f>[1]Detalhamento!X18</f>
        <v>0.18</v>
      </c>
      <c r="Q18" s="50">
        <f>IF([1]PARAMETROS!$C$7="SIM",[1]Detalhamento!U18,0)</f>
        <v>9.7500000000000003E-2</v>
      </c>
      <c r="R18" s="50">
        <f>[1]Detalhamento!AT18</f>
        <v>0</v>
      </c>
      <c r="S18" s="49">
        <f>[1]Detalhamento!AU18</f>
        <v>0</v>
      </c>
      <c r="T18" s="49">
        <f>[1]Detalhamento!AV18</f>
        <v>0</v>
      </c>
      <c r="U18" s="49">
        <f>[1]Detalhamento!AW18</f>
        <v>0</v>
      </c>
      <c r="V18" s="11"/>
    </row>
    <row r="19" spans="1:26" ht="56">
      <c r="A19" s="15"/>
      <c r="B19" s="58">
        <f>[1]Detalhamento!B19</f>
        <v>4</v>
      </c>
      <c r="C19" s="59" t="str">
        <f>[1]Detalhamento!C19</f>
        <v>IC0056</v>
      </c>
      <c r="D19" s="60" t="str">
        <f>[1]Detalhamento!D19</f>
        <v>IC0056 - KIT DE TRAÇÃO COM CORRENTE, PARA MOTOCICLETA MARCA HAGANE COMPATÍVEL BIZ 125 06 - ACO 1045 -34D X 14D 106L 428H REGISTRO INMETRO 8562/2022 -</v>
      </c>
      <c r="E19" s="57">
        <f>[1]Detalhamento!E19</f>
        <v>87141000</v>
      </c>
      <c r="F19" s="56">
        <f>[1]Detalhamento!G19</f>
        <v>18.920000000000002</v>
      </c>
      <c r="G19" s="55">
        <f>[1]Detalhamento!I19</f>
        <v>7</v>
      </c>
      <c r="H19" s="55">
        <f>[1]Detalhamento!J19</f>
        <v>10</v>
      </c>
      <c r="I19" s="54">
        <f t="shared" si="0"/>
        <v>70</v>
      </c>
      <c r="J19" s="53">
        <f>IFERROR(([1]Detalhamento!Q19+[1]Detalhamento!AA19)/'Croqui (Nota-1)'!I19,0)</f>
        <v>28.58008563389998</v>
      </c>
      <c r="K19" s="52">
        <f t="shared" si="1"/>
        <v>2000.6059943729986</v>
      </c>
      <c r="L19" s="49">
        <f>[1]Detalhamento!AF19</f>
        <v>2935.4201796525967</v>
      </c>
      <c r="M19" s="49">
        <f>[1]Detalhamento!AG19</f>
        <v>528.37563233746744</v>
      </c>
      <c r="N19" s="49">
        <f>[1]Detalhamento!Q19+[1]Detalhamento!AA19</f>
        <v>2000.6059943729986</v>
      </c>
      <c r="O19" s="49">
        <f t="shared" si="2"/>
        <v>180.05453949356988</v>
      </c>
      <c r="P19" s="51">
        <f>[1]Detalhamento!X19</f>
        <v>0.18</v>
      </c>
      <c r="Q19" s="50">
        <f>IF([1]PARAMETROS!$C$7="SIM",[1]Detalhamento!U19,0)</f>
        <v>0.09</v>
      </c>
      <c r="R19" s="50">
        <f>[1]Detalhamento!AT19</f>
        <v>0</v>
      </c>
      <c r="S19" s="49">
        <f>[1]Detalhamento!AU19</f>
        <v>0</v>
      </c>
      <c r="T19" s="49">
        <f>[1]Detalhamento!AV19</f>
        <v>0</v>
      </c>
      <c r="U19" s="49">
        <f>[1]Detalhamento!AW19</f>
        <v>0</v>
      </c>
      <c r="V19" s="11"/>
    </row>
    <row r="20" spans="1:26" ht="56">
      <c r="A20" s="15"/>
      <c r="B20" s="58">
        <f>[1]Detalhamento!B20</f>
        <v>4</v>
      </c>
      <c r="C20" s="59" t="str">
        <f>[1]Detalhamento!C20</f>
        <v>IC0057</v>
      </c>
      <c r="D20" s="60" t="str">
        <f>[1]Detalhamento!D20</f>
        <v>100057 - KIT DE TRAÇÃO COM CORRENTE, PARA MOTOCICLETA MARCA HAGANE COMPATÍVEL BIZ 100 1998 - ACO 1045 - 35D X 15D 108L 428H REGISTRO INMETRO 8562/2022</v>
      </c>
      <c r="E20" s="57">
        <f>[1]Detalhamento!E20</f>
        <v>87141000</v>
      </c>
      <c r="F20" s="56">
        <f>[1]Detalhamento!G20</f>
        <v>20.73</v>
      </c>
      <c r="G20" s="55">
        <f>[1]Detalhamento!I20</f>
        <v>1</v>
      </c>
      <c r="H20" s="55">
        <f>[1]Detalhamento!J20</f>
        <v>10</v>
      </c>
      <c r="I20" s="54">
        <f t="shared" si="0"/>
        <v>10</v>
      </c>
      <c r="J20" s="53">
        <f>IFERROR(([1]Detalhamento!Q20+[1]Detalhamento!AA20)/'Croqui (Nota-1)'!I20,0)</f>
        <v>30.810124915514944</v>
      </c>
      <c r="K20" s="52">
        <f t="shared" si="1"/>
        <v>308.10124915514945</v>
      </c>
      <c r="L20" s="49">
        <f>[1]Detalhamento!AF20</f>
        <v>452.06633724480281</v>
      </c>
      <c r="M20" s="49">
        <f>[1]Detalhamento!AG20</f>
        <v>81.3719407040645</v>
      </c>
      <c r="N20" s="49">
        <f>[1]Detalhamento!Q20+[1]Detalhamento!AA20</f>
        <v>308.10124915514945</v>
      </c>
      <c r="O20" s="49">
        <f t="shared" si="2"/>
        <v>27.72911242396345</v>
      </c>
      <c r="P20" s="51">
        <f>[1]Detalhamento!X20</f>
        <v>0.18</v>
      </c>
      <c r="Q20" s="50">
        <f>IF([1]PARAMETROS!$C$7="SIM",[1]Detalhamento!U20,0)</f>
        <v>0.09</v>
      </c>
      <c r="R20" s="50">
        <f>[1]Detalhamento!AT20</f>
        <v>0</v>
      </c>
      <c r="S20" s="49">
        <f>[1]Detalhamento!AU20</f>
        <v>0</v>
      </c>
      <c r="T20" s="49">
        <f>[1]Detalhamento!AV20</f>
        <v>0</v>
      </c>
      <c r="U20" s="49">
        <f>[1]Detalhamento!AW20</f>
        <v>0</v>
      </c>
      <c r="V20" s="11"/>
    </row>
    <row r="21" spans="1:26">
      <c r="A21" s="15"/>
      <c r="B21" s="48"/>
      <c r="C21" s="48"/>
      <c r="D21" s="48" t="s">
        <v>29</v>
      </c>
      <c r="E21" s="48"/>
      <c r="F21" s="46">
        <f>SUBTOTAL(109,F7:F20)</f>
        <v>257.01000000000005</v>
      </c>
      <c r="G21" s="48">
        <f>SUM(G7:G20)</f>
        <v>46</v>
      </c>
      <c r="H21" s="48" t="e">
        <f>SUM(#REF!)</f>
        <v>#REF!</v>
      </c>
      <c r="I21" s="48"/>
      <c r="J21" s="47"/>
      <c r="K21" s="46">
        <f>SUM(K7:K20)</f>
        <v>30265.979670980862</v>
      </c>
      <c r="L21" s="46">
        <f>SUM(L7:L20)</f>
        <v>44319.724036679814</v>
      </c>
      <c r="M21" s="46">
        <f>SUM(M7:M20)</f>
        <v>7977.550326602367</v>
      </c>
      <c r="N21" s="46"/>
      <c r="O21" s="46">
        <f>SUM(O7:O20)</f>
        <v>1289.5186334938476</v>
      </c>
      <c r="P21" s="46"/>
      <c r="Q21" s="46"/>
      <c r="R21" s="46"/>
      <c r="S21" s="46">
        <f>SUM(S7:S20)</f>
        <v>0</v>
      </c>
      <c r="T21" s="46">
        <f>SUM(T7:T20)</f>
        <v>0</v>
      </c>
      <c r="U21" s="46">
        <f>SUM(U7:U20)</f>
        <v>0</v>
      </c>
      <c r="V21" s="11"/>
      <c r="W21" s="45"/>
      <c r="Y21" s="45"/>
      <c r="Z21" s="45"/>
    </row>
    <row r="22" spans="1:26" s="3" customFormat="1">
      <c r="A22" s="44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2"/>
      <c r="M22" s="42"/>
      <c r="N22" s="42"/>
      <c r="O22" s="41"/>
      <c r="P22" s="41"/>
      <c r="Q22" s="41"/>
      <c r="R22" s="12"/>
      <c r="S22" s="12"/>
      <c r="T22" s="12"/>
      <c r="U22" s="12"/>
      <c r="V22" s="11"/>
    </row>
    <row r="23" spans="1:26" ht="15">
      <c r="A23" s="3"/>
      <c r="F23" s="40"/>
      <c r="G23" s="40"/>
      <c r="H23" s="40"/>
      <c r="I23" s="40"/>
      <c r="J23" s="40"/>
      <c r="K23" s="40"/>
      <c r="L23" s="39"/>
      <c r="M23" s="39"/>
      <c r="N23" s="39"/>
    </row>
    <row r="24" spans="1:26">
      <c r="A24" s="38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7"/>
      <c r="N24" s="36"/>
      <c r="O24" s="36"/>
      <c r="P24" s="36"/>
      <c r="Q24" s="36"/>
      <c r="R24" s="35"/>
      <c r="S24" s="35"/>
      <c r="T24" s="35"/>
      <c r="U24" s="35"/>
      <c r="V24" s="11"/>
    </row>
    <row r="25" spans="1:26" ht="28">
      <c r="A25" s="21"/>
      <c r="B25" s="33"/>
      <c r="C25" s="33"/>
      <c r="D25" s="34"/>
      <c r="E25" s="92" t="s">
        <v>28</v>
      </c>
      <c r="F25" s="92"/>
      <c r="G25" s="92"/>
      <c r="H25" s="92"/>
      <c r="I25" s="92"/>
      <c r="J25" s="92"/>
      <c r="K25" s="92"/>
      <c r="L25" s="92"/>
      <c r="M25" s="34"/>
      <c r="N25" s="34"/>
      <c r="O25" s="34"/>
      <c r="P25" s="34"/>
      <c r="Q25" s="34"/>
      <c r="R25" s="33"/>
      <c r="S25" s="33"/>
      <c r="T25" s="33"/>
      <c r="U25" s="33"/>
      <c r="V25" s="11"/>
    </row>
    <row r="26" spans="1:26" ht="39" customHeight="1">
      <c r="A26" s="21"/>
      <c r="B26" s="32" t="s">
        <v>27</v>
      </c>
      <c r="C26" s="31"/>
      <c r="D26" s="22" t="s">
        <v>26</v>
      </c>
      <c r="E26" s="25" t="s">
        <v>25</v>
      </c>
      <c r="F26" s="93" t="s">
        <v>24</v>
      </c>
      <c r="G26" s="94"/>
      <c r="H26" s="95" t="s">
        <v>23</v>
      </c>
      <c r="I26" s="96"/>
      <c r="J26" s="97"/>
      <c r="K26" s="28" t="s">
        <v>22</v>
      </c>
      <c r="L26" s="28" t="s">
        <v>21</v>
      </c>
      <c r="M26" s="29" t="s">
        <v>20</v>
      </c>
      <c r="N26" s="23"/>
      <c r="O26" s="30" t="s">
        <v>19</v>
      </c>
      <c r="P26" s="29" t="s">
        <v>18</v>
      </c>
      <c r="Q26" s="23"/>
      <c r="R26" s="24"/>
      <c r="T26" s="98" t="s">
        <v>17</v>
      </c>
      <c r="U26" s="99"/>
      <c r="V26" s="16"/>
    </row>
    <row r="27" spans="1:26">
      <c r="A27" s="21"/>
      <c r="B27" s="100">
        <f>L21</f>
        <v>44319.724036679814</v>
      </c>
      <c r="C27" s="101"/>
      <c r="D27" s="17">
        <f>M21</f>
        <v>7977.550326602367</v>
      </c>
      <c r="E27" s="20">
        <f>S21</f>
        <v>0</v>
      </c>
      <c r="F27" s="100">
        <f>T21</f>
        <v>0</v>
      </c>
      <c r="G27" s="101"/>
      <c r="H27" s="100">
        <f>K21</f>
        <v>30265.979670980862</v>
      </c>
      <c r="I27" s="102"/>
      <c r="J27" s="101"/>
      <c r="K27" s="17">
        <f>[1]Detalhamento!O178</f>
        <v>0</v>
      </c>
      <c r="L27" s="17">
        <f>[1]Detalhamento!P178</f>
        <v>0</v>
      </c>
      <c r="M27" s="26"/>
      <c r="N27" s="18"/>
      <c r="O27" s="27">
        <f>[1]Detalhamento!AA178</f>
        <v>54860.419999999984</v>
      </c>
      <c r="P27" s="26">
        <f>O21</f>
        <v>1289.5186334938476</v>
      </c>
      <c r="R27" s="18"/>
      <c r="S27" s="19"/>
      <c r="T27" s="100">
        <f>[1]Adições!W2+[1]Adições!W3+[1]Adições!W4+[1]Adições!W5+[1]Adições!W7</f>
        <v>3508.1833322487196</v>
      </c>
      <c r="U27" s="101"/>
      <c r="V27" s="16"/>
    </row>
    <row r="28" spans="1:26">
      <c r="A28" s="21"/>
      <c r="D28" s="25" t="s">
        <v>16</v>
      </c>
      <c r="E28" s="93" t="s">
        <v>15</v>
      </c>
      <c r="F28" s="94"/>
      <c r="M28" s="24"/>
      <c r="N28" s="23"/>
      <c r="O28" s="93" t="s">
        <v>14</v>
      </c>
      <c r="P28" s="103"/>
      <c r="Q28" s="103"/>
      <c r="R28" s="103"/>
      <c r="S28" s="103"/>
      <c r="T28" s="103"/>
      <c r="U28" s="94"/>
      <c r="V28" s="16"/>
    </row>
    <row r="29" spans="1:26" ht="32" customHeight="1">
      <c r="A29" s="21"/>
      <c r="D29" s="20">
        <f>[1]Adições!O2+[1]Adições!O3+[1]Adições!O4+[1]Adições!O5+[1]Adições!O7</f>
        <v>8047.9398709029401</v>
      </c>
      <c r="E29" s="100">
        <f>[1]Adições!P2+[1]Adições!P3+[1]Adições!P4+[1]Adições!P5+[1]Adições!P7</f>
        <v>37199.866141221348</v>
      </c>
      <c r="F29" s="101"/>
      <c r="M29" s="19"/>
      <c r="N29" s="18"/>
      <c r="O29" s="100">
        <f>H27+K27+L27+P27+T27+D29+E29-M27+D27</f>
        <v>88289.03797545009</v>
      </c>
      <c r="P29" s="102"/>
      <c r="Q29" s="102"/>
      <c r="R29" s="102"/>
      <c r="S29" s="102"/>
      <c r="T29" s="102"/>
      <c r="U29" s="101"/>
      <c r="V29" s="16"/>
    </row>
    <row r="30" spans="1:26">
      <c r="A30" s="1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3"/>
      <c r="M30" s="13"/>
      <c r="N30" s="13"/>
      <c r="O30" s="12"/>
      <c r="P30" s="12"/>
      <c r="Q30" s="12"/>
      <c r="R30" s="12"/>
      <c r="S30" s="12"/>
      <c r="T30" s="12"/>
      <c r="U30" s="12"/>
      <c r="V30" s="11"/>
    </row>
    <row r="31" spans="1:26" ht="15">
      <c r="A31" s="3"/>
      <c r="B31" s="7"/>
      <c r="C31" s="7"/>
    </row>
    <row r="32" spans="1:26" ht="15">
      <c r="A32" s="3"/>
      <c r="B32" s="7" t="s">
        <v>13</v>
      </c>
      <c r="C32" s="7"/>
      <c r="F32" s="5"/>
    </row>
    <row r="33" spans="1:19" ht="15">
      <c r="A33" s="3"/>
      <c r="B33" s="7" t="s">
        <v>12</v>
      </c>
      <c r="C33" s="7"/>
      <c r="D33" s="8"/>
      <c r="S33" s="8"/>
    </row>
    <row r="34" spans="1:19" ht="15">
      <c r="A34" s="3"/>
      <c r="B34" s="10" t="s">
        <v>11</v>
      </c>
      <c r="C34" s="9"/>
      <c r="O34" s="8"/>
    </row>
    <row r="35" spans="1:19" ht="15">
      <c r="A35" s="3"/>
      <c r="B35" s="7" t="s">
        <v>10</v>
      </c>
      <c r="C35" s="7"/>
    </row>
    <row r="36" spans="1:19" ht="15">
      <c r="A36" s="3"/>
      <c r="B36" s="1" t="s">
        <v>54</v>
      </c>
      <c r="C36" s="5">
        <f>F21</f>
        <v>257.01000000000005</v>
      </c>
    </row>
    <row r="37" spans="1:19" ht="15">
      <c r="A37" s="3"/>
      <c r="B37" s="1" t="s">
        <v>9</v>
      </c>
      <c r="C37" s="6">
        <f>[1]Adições!V2+[1]Adições!V3+[1]Adições!V4+[1]Adições!V5+[1]Adições!V7</f>
        <v>272.15887714978362</v>
      </c>
    </row>
    <row r="38" spans="1:19" ht="15">
      <c r="A38" s="3"/>
      <c r="B38" s="1" t="s">
        <v>8</v>
      </c>
      <c r="C38" s="6">
        <f>[1]Adições!M2+[1]Adições!M3+[1]Adições!M4+[1]Adições!M5+[1]Adições!M7</f>
        <v>48493.078237669426</v>
      </c>
    </row>
    <row r="39" spans="1:19" ht="15">
      <c r="A39" s="3"/>
      <c r="B39" s="1" t="s">
        <v>7</v>
      </c>
      <c r="C39" s="6">
        <f>P27</f>
        <v>1289.5186334938476</v>
      </c>
    </row>
    <row r="40" spans="1:19" ht="15">
      <c r="A40" s="3"/>
      <c r="B40" s="1" t="s">
        <v>6</v>
      </c>
      <c r="C40" s="6">
        <f>D29</f>
        <v>8047.9398709029401</v>
      </c>
    </row>
    <row r="41" spans="1:19" ht="15">
      <c r="A41" s="3"/>
      <c r="B41" s="1" t="s">
        <v>5</v>
      </c>
      <c r="C41" s="6">
        <f>E29</f>
        <v>37199.866141221348</v>
      </c>
    </row>
    <row r="42" spans="1:19" ht="15">
      <c r="A42" s="3"/>
      <c r="B42" s="1" t="s">
        <v>4</v>
      </c>
      <c r="D42" s="5">
        <f>T27</f>
        <v>3508.1833322487196</v>
      </c>
    </row>
    <row r="43" spans="1:19" ht="15">
      <c r="A43" s="3"/>
      <c r="B43" s="1" t="s">
        <v>3</v>
      </c>
    </row>
    <row r="44" spans="1:19" ht="15">
      <c r="A44" s="3"/>
      <c r="B44" s="1" t="s">
        <v>2</v>
      </c>
    </row>
    <row r="45" spans="1:19" ht="15">
      <c r="A45" s="3"/>
      <c r="B45" s="1" t="s">
        <v>1</v>
      </c>
      <c r="C45" s="4" t="e">
        <f>SUMIF([1]Adições!$U$2:$U$7,"SIM",[1]Adições!$Q$2:$Q$7)</f>
        <v>#VALUE!</v>
      </c>
    </row>
    <row r="46" spans="1:19" ht="15">
      <c r="A46" s="3"/>
      <c r="B46" s="1" t="s">
        <v>0</v>
      </c>
      <c r="C46" s="4" t="e">
        <f>SUMIF([1]Adições!$U$2:$U$7,"SIM",[1]Adições!S2:S7)</f>
        <v>#VALUE!</v>
      </c>
    </row>
    <row r="47" spans="1:19" ht="15">
      <c r="A47" s="3"/>
    </row>
    <row r="48" spans="1:19" ht="15">
      <c r="A48" s="3"/>
    </row>
    <row r="49" spans="1:1" ht="15">
      <c r="A49" s="3"/>
    </row>
    <row r="50" spans="1:1" ht="15">
      <c r="A50" s="3"/>
    </row>
    <row r="51" spans="1:1" ht="15">
      <c r="A51" s="3"/>
    </row>
    <row r="52" spans="1:1" ht="15">
      <c r="A52" s="3"/>
    </row>
    <row r="53" spans="1:1" ht="15">
      <c r="A53" s="3"/>
    </row>
    <row r="54" spans="1:1" ht="15">
      <c r="A54" s="3"/>
    </row>
    <row r="55" spans="1:1" ht="15">
      <c r="A55" s="3"/>
    </row>
    <row r="56" spans="1:1" ht="15">
      <c r="A56" s="3"/>
    </row>
    <row r="57" spans="1:1" ht="15">
      <c r="A57" s="3"/>
    </row>
    <row r="58" spans="1:1" ht="15">
      <c r="A58" s="3"/>
    </row>
    <row r="59" spans="1:1" ht="15">
      <c r="A59" s="3"/>
    </row>
    <row r="60" spans="1:1" ht="15">
      <c r="A60" s="3"/>
    </row>
    <row r="61" spans="1:1" ht="15">
      <c r="A61" s="3"/>
    </row>
    <row r="62" spans="1:1" ht="15">
      <c r="A62" s="3"/>
    </row>
    <row r="63" spans="1:1" ht="15">
      <c r="A63" s="3"/>
    </row>
    <row r="64" spans="1:1" ht="15">
      <c r="A64" s="3"/>
    </row>
    <row r="65" spans="1:1" ht="15">
      <c r="A65" s="3"/>
    </row>
    <row r="66" spans="1:1" ht="15">
      <c r="A66" s="3"/>
    </row>
    <row r="67" spans="1:1" ht="15">
      <c r="A67" s="3"/>
    </row>
    <row r="68" spans="1:1" ht="15">
      <c r="A68" s="3"/>
    </row>
    <row r="69" spans="1:1" ht="15">
      <c r="A69" s="3"/>
    </row>
    <row r="70" spans="1:1" ht="15">
      <c r="A70" s="3"/>
    </row>
    <row r="71" spans="1:1" ht="15">
      <c r="A71" s="3"/>
    </row>
    <row r="72" spans="1:1" ht="15">
      <c r="A72" s="3"/>
    </row>
    <row r="73" spans="1:1" ht="15">
      <c r="A73" s="3"/>
    </row>
    <row r="74" spans="1:1" ht="15">
      <c r="A74" s="3"/>
    </row>
    <row r="75" spans="1:1" ht="15">
      <c r="A75" s="3"/>
    </row>
    <row r="76" spans="1:1" ht="15">
      <c r="A76" s="3"/>
    </row>
    <row r="77" spans="1:1" ht="15">
      <c r="A77" s="3"/>
    </row>
    <row r="78" spans="1:1" ht="15">
      <c r="A78" s="3"/>
    </row>
    <row r="79" spans="1:1" ht="15">
      <c r="A79" s="3"/>
    </row>
    <row r="80" spans="1:1" ht="15">
      <c r="A80" s="3"/>
    </row>
    <row r="81" spans="1:1" ht="15">
      <c r="A81" s="3"/>
    </row>
    <row r="82" spans="1:1" ht="15">
      <c r="A82" s="3"/>
    </row>
    <row r="83" spans="1:1" ht="15">
      <c r="A83" s="3"/>
    </row>
    <row r="84" spans="1:1" ht="15">
      <c r="A84" s="3"/>
    </row>
    <row r="85" spans="1:1" ht="15">
      <c r="A85" s="3"/>
    </row>
    <row r="86" spans="1:1" ht="15">
      <c r="A86" s="3"/>
    </row>
    <row r="87" spans="1:1" ht="15">
      <c r="A87" s="3"/>
    </row>
    <row r="88" spans="1:1" ht="15">
      <c r="A88" s="3"/>
    </row>
    <row r="89" spans="1:1" ht="15">
      <c r="A89" s="3"/>
    </row>
    <row r="90" spans="1:1" ht="15">
      <c r="A90" s="3"/>
    </row>
    <row r="91" spans="1:1" ht="15">
      <c r="A91" s="3"/>
    </row>
    <row r="92" spans="1:1" ht="15">
      <c r="A92" s="3"/>
    </row>
    <row r="93" spans="1:1" ht="15">
      <c r="A93" s="3"/>
    </row>
    <row r="94" spans="1:1" ht="15">
      <c r="A94" s="3"/>
    </row>
    <row r="95" spans="1:1" ht="15">
      <c r="A95" s="3"/>
    </row>
    <row r="96" spans="1:1" ht="15">
      <c r="A96" s="3"/>
    </row>
    <row r="97" spans="1:1" ht="15">
      <c r="A97" s="3"/>
    </row>
    <row r="98" spans="1:1" ht="15">
      <c r="A98" s="3"/>
    </row>
    <row r="99" spans="1:1" ht="15">
      <c r="A99" s="3"/>
    </row>
    <row r="100" spans="1:1" ht="15">
      <c r="A100" s="3"/>
    </row>
    <row r="101" spans="1:1" ht="15">
      <c r="A101" s="3"/>
    </row>
    <row r="102" spans="1:1" ht="15">
      <c r="A102" s="3"/>
    </row>
    <row r="103" spans="1:1" ht="15">
      <c r="A103" s="3"/>
    </row>
    <row r="104" spans="1:1" ht="15">
      <c r="A104" s="3"/>
    </row>
    <row r="105" spans="1:1" ht="15">
      <c r="A105" s="3"/>
    </row>
    <row r="106" spans="1:1" ht="15">
      <c r="A106" s="3"/>
    </row>
    <row r="107" spans="1:1" ht="15">
      <c r="A107" s="3"/>
    </row>
    <row r="108" spans="1:1" ht="15">
      <c r="A108" s="3"/>
    </row>
    <row r="109" spans="1:1" ht="15">
      <c r="A109" s="3"/>
    </row>
    <row r="110" spans="1:1" ht="15">
      <c r="A110" s="3"/>
    </row>
    <row r="111" spans="1:1" ht="15">
      <c r="A111" s="3"/>
    </row>
    <row r="112" spans="1:1" ht="15">
      <c r="A112" s="3"/>
    </row>
    <row r="113" spans="1:1" ht="15">
      <c r="A113" s="3"/>
    </row>
  </sheetData>
  <sheetProtection formatCells="0" formatColumns="0" formatRows="0"/>
  <mergeCells count="32">
    <mergeCell ref="E29:F29"/>
    <mergeCell ref="O29:U29"/>
    <mergeCell ref="B27:C27"/>
    <mergeCell ref="F27:G27"/>
    <mergeCell ref="H27:J27"/>
    <mergeCell ref="T27:U27"/>
    <mergeCell ref="E28:F28"/>
    <mergeCell ref="O28:U28"/>
    <mergeCell ref="E25:L25"/>
    <mergeCell ref="F26:G26"/>
    <mergeCell ref="H26:J26"/>
    <mergeCell ref="T26:U26"/>
    <mergeCell ref="L5:L6"/>
    <mergeCell ref="M5:M6"/>
    <mergeCell ref="J2:U2"/>
    <mergeCell ref="B4:B6"/>
    <mergeCell ref="C4:C6"/>
    <mergeCell ref="D4:D6"/>
    <mergeCell ref="E4:E6"/>
    <mergeCell ref="F4:F6"/>
    <mergeCell ref="R5:R6"/>
    <mergeCell ref="S5:S6"/>
    <mergeCell ref="T5:T6"/>
    <mergeCell ref="U5:U6"/>
    <mergeCell ref="G4:G6"/>
    <mergeCell ref="H4:H6"/>
    <mergeCell ref="I4:I6"/>
    <mergeCell ref="J4:U4"/>
    <mergeCell ref="N5:N6"/>
    <mergeCell ref="O5:O6"/>
    <mergeCell ref="P5:P6"/>
    <mergeCell ref="Q5:Q6"/>
  </mergeCells>
  <pageMargins left="0.23622047244094491" right="0.23622047244094491" top="0.74803149606299213" bottom="0.74803149606299213" header="0.31496062992125984" footer="0.31496062992125984"/>
  <pageSetup paperSize="9" scale="40" fitToHeight="2" orientation="landscape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79BD6-9829-467D-8FB2-2E84F9CF1EEF}">
  <sheetPr codeName="Sheet10">
    <tabColor rgb="FF3366FF"/>
    <pageSetUpPr fitToPage="1"/>
  </sheetPr>
  <dimension ref="A1:Z270"/>
  <sheetViews>
    <sheetView showGridLines="0" zoomScaleNormal="100" zoomScalePageLayoutView="110" workbookViewId="0">
      <selection activeCell="S190" sqref="S190"/>
    </sheetView>
  </sheetViews>
  <sheetFormatPr baseColWidth="10" defaultColWidth="11.5" defaultRowHeight="18"/>
  <cols>
    <col min="1" max="1" width="2" style="2" customWidth="1"/>
    <col min="2" max="2" width="25.5" style="1" bestFit="1" customWidth="1"/>
    <col min="3" max="3" width="14.5" style="1" bestFit="1" customWidth="1"/>
    <col min="4" max="4" width="48.33203125" style="1" bestFit="1" customWidth="1"/>
    <col min="5" max="5" width="17.5" style="1" customWidth="1"/>
    <col min="6" max="6" width="13.33203125" style="1" customWidth="1"/>
    <col min="7" max="7" width="8.83203125" style="1" customWidth="1"/>
    <col min="8" max="9" width="9.83203125" style="1" customWidth="1"/>
    <col min="10" max="10" width="13.6640625" style="1" bestFit="1" customWidth="1"/>
    <col min="11" max="11" width="16" style="1" customWidth="1"/>
    <col min="12" max="12" width="19.33203125" style="1" bestFit="1" customWidth="1"/>
    <col min="13" max="13" width="15.6640625" style="1" customWidth="1"/>
    <col min="14" max="14" width="13.83203125" style="1" customWidth="1"/>
    <col min="15" max="15" width="16.83203125" style="1" bestFit="1" customWidth="1"/>
    <col min="16" max="16" width="20.5" style="1" bestFit="1" customWidth="1"/>
    <col min="17" max="18" width="11.5" style="1" customWidth="1"/>
    <col min="19" max="19" width="14.83203125" style="1" customWidth="1"/>
    <col min="20" max="20" width="13.5" style="1" customWidth="1"/>
    <col min="21" max="21" width="11.5" style="1" customWidth="1"/>
    <col min="22" max="22" width="2.5" style="1" customWidth="1"/>
    <col min="23" max="23" width="11.5" style="1" customWidth="1"/>
    <col min="24" max="24" width="14.33203125" style="1" bestFit="1" customWidth="1"/>
    <col min="25" max="16384" width="11.5" style="1"/>
  </cols>
  <sheetData>
    <row r="1" spans="1:26" s="2" customFormat="1" ht="8.25" customHeight="1">
      <c r="A1" s="38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  <c r="N1" s="36"/>
      <c r="O1" s="36"/>
      <c r="P1" s="36"/>
      <c r="Q1" s="36"/>
      <c r="R1" s="35"/>
      <c r="S1" s="35"/>
      <c r="T1" s="35"/>
      <c r="U1" s="35"/>
      <c r="V1" s="11"/>
    </row>
    <row r="2" spans="1:26" ht="70.5" customHeight="1">
      <c r="A2" s="21"/>
      <c r="B2" s="80" t="str">
        <f>CONCATENATE('[1]ESPELHO DI'!D14,": ",'[1]ESPELHO DI'!D15)</f>
        <v>DI: 22/2332513-0</v>
      </c>
      <c r="C2" s="79"/>
      <c r="D2" s="78"/>
      <c r="E2" s="77" t="str">
        <f>CONCATENATE('[1]ESPELHO DI'!E14,": ")</f>
        <v xml:space="preserve">DATA DO REGISTRO: </v>
      </c>
      <c r="F2" s="76">
        <f>'[1]ESPELHO DI'!E15</f>
        <v>44888</v>
      </c>
      <c r="G2" s="74"/>
      <c r="H2" s="75" t="str">
        <f>"Cotação "&amp;'[1]ESPELHO DI'!A11&amp;" "&amp;'[1]ESPELHO DI'!B11</f>
        <v>Cotação US$ 5,33390057485329</v>
      </c>
      <c r="I2" s="74"/>
      <c r="J2" s="90" t="s">
        <v>52</v>
      </c>
      <c r="K2" s="90"/>
      <c r="L2" s="90"/>
      <c r="M2" s="90"/>
      <c r="N2" s="90"/>
      <c r="O2" s="90"/>
      <c r="P2" s="90"/>
      <c r="Q2" s="90"/>
      <c r="R2" s="90"/>
      <c r="S2" s="90"/>
      <c r="T2" s="90"/>
      <c r="U2" s="91"/>
      <c r="V2" s="11"/>
    </row>
    <row r="3" spans="1:26" s="3" customFormat="1" ht="7.5" customHeight="1">
      <c r="A3" s="15"/>
      <c r="B3" s="14"/>
      <c r="C3" s="14"/>
      <c r="D3" s="14"/>
      <c r="E3" s="14"/>
      <c r="F3" s="14"/>
      <c r="G3" s="14"/>
      <c r="H3" s="14"/>
      <c r="I3" s="14"/>
      <c r="J3" s="14"/>
      <c r="K3" s="14"/>
      <c r="L3" s="13"/>
      <c r="M3" s="13"/>
      <c r="N3" s="13"/>
      <c r="O3" s="12"/>
      <c r="P3" s="12"/>
      <c r="Q3" s="12"/>
      <c r="R3" s="12"/>
      <c r="S3" s="12"/>
      <c r="T3" s="12"/>
      <c r="U3" s="12"/>
      <c r="V3" s="11"/>
    </row>
    <row r="4" spans="1:26" ht="12.75" customHeight="1">
      <c r="A4" s="15"/>
      <c r="B4" s="81" t="s">
        <v>51</v>
      </c>
      <c r="C4" s="81" t="s">
        <v>50</v>
      </c>
      <c r="D4" s="81" t="s">
        <v>49</v>
      </c>
      <c r="E4" s="81" t="s">
        <v>48</v>
      </c>
      <c r="F4" s="81" t="s">
        <v>47</v>
      </c>
      <c r="G4" s="81" t="s">
        <v>46</v>
      </c>
      <c r="H4" s="84" t="s">
        <v>45</v>
      </c>
      <c r="I4" s="81" t="s">
        <v>44</v>
      </c>
      <c r="J4" s="87" t="s">
        <v>43</v>
      </c>
      <c r="K4" s="88"/>
      <c r="L4" s="88"/>
      <c r="M4" s="88"/>
      <c r="N4" s="88"/>
      <c r="O4" s="88"/>
      <c r="P4" s="88"/>
      <c r="Q4" s="88"/>
      <c r="R4" s="88"/>
      <c r="S4" s="88"/>
      <c r="T4" s="88"/>
      <c r="U4" s="89"/>
      <c r="V4" s="11"/>
    </row>
    <row r="5" spans="1:26" ht="24.75" customHeight="1">
      <c r="A5" s="15"/>
      <c r="B5" s="82"/>
      <c r="C5" s="82"/>
      <c r="D5" s="82"/>
      <c r="E5" s="82"/>
      <c r="F5" s="82"/>
      <c r="G5" s="82"/>
      <c r="H5" s="85"/>
      <c r="I5" s="82"/>
      <c r="J5" s="73" t="s">
        <v>42</v>
      </c>
      <c r="K5" s="71" t="s">
        <v>41</v>
      </c>
      <c r="L5" s="84" t="s">
        <v>40</v>
      </c>
      <c r="M5" s="84" t="s">
        <v>39</v>
      </c>
      <c r="N5" s="84" t="s">
        <v>38</v>
      </c>
      <c r="O5" s="81" t="s">
        <v>37</v>
      </c>
      <c r="P5" s="84" t="s">
        <v>36</v>
      </c>
      <c r="Q5" s="81" t="s">
        <v>35</v>
      </c>
      <c r="R5" s="84" t="s">
        <v>34</v>
      </c>
      <c r="S5" s="81" t="s">
        <v>25</v>
      </c>
      <c r="T5" s="81" t="s">
        <v>33</v>
      </c>
      <c r="U5" s="81" t="s">
        <v>32</v>
      </c>
      <c r="V5" s="11"/>
    </row>
    <row r="6" spans="1:26" ht="15" customHeight="1">
      <c r="A6" s="15"/>
      <c r="B6" s="83"/>
      <c r="C6" s="83"/>
      <c r="D6" s="83"/>
      <c r="E6" s="83"/>
      <c r="F6" s="83"/>
      <c r="G6" s="83"/>
      <c r="H6" s="86"/>
      <c r="I6" s="83"/>
      <c r="J6" s="72" t="s">
        <v>31</v>
      </c>
      <c r="K6" s="71" t="s">
        <v>30</v>
      </c>
      <c r="L6" s="86"/>
      <c r="M6" s="86"/>
      <c r="N6" s="86"/>
      <c r="O6" s="83"/>
      <c r="P6" s="86"/>
      <c r="Q6" s="83"/>
      <c r="R6" s="86"/>
      <c r="S6" s="83"/>
      <c r="T6" s="83"/>
      <c r="U6" s="83"/>
      <c r="V6" s="11"/>
    </row>
    <row r="7" spans="1:26" hidden="1">
      <c r="A7" s="15"/>
      <c r="B7" s="70"/>
      <c r="C7" s="69"/>
      <c r="D7" s="70"/>
      <c r="E7" s="67"/>
      <c r="F7" s="66"/>
      <c r="G7" s="65"/>
      <c r="H7" s="65"/>
      <c r="I7" s="64"/>
      <c r="J7" s="63"/>
      <c r="K7" s="62"/>
      <c r="L7" s="49"/>
      <c r="M7" s="49"/>
      <c r="N7" s="49"/>
      <c r="O7" s="49"/>
      <c r="P7" s="51"/>
      <c r="Q7" s="50"/>
      <c r="R7" s="50"/>
      <c r="S7" s="49"/>
      <c r="T7" s="49"/>
      <c r="U7" s="49"/>
      <c r="V7" s="11"/>
      <c r="W7" s="45"/>
      <c r="Y7" s="61"/>
      <c r="Z7" s="5"/>
    </row>
    <row r="8" spans="1:26" hidden="1">
      <c r="A8" s="15"/>
      <c r="B8" s="58"/>
      <c r="C8" s="59"/>
      <c r="D8" s="58"/>
      <c r="E8" s="57"/>
      <c r="F8" s="56"/>
      <c r="G8" s="55"/>
      <c r="H8" s="55"/>
      <c r="I8" s="54"/>
      <c r="J8" s="53"/>
      <c r="K8" s="52"/>
      <c r="L8" s="49"/>
      <c r="M8" s="49"/>
      <c r="N8" s="49"/>
      <c r="O8" s="49"/>
      <c r="P8" s="51"/>
      <c r="Q8" s="50"/>
      <c r="R8" s="50"/>
      <c r="S8" s="49"/>
      <c r="T8" s="49"/>
      <c r="U8" s="49"/>
      <c r="V8" s="11"/>
      <c r="W8" s="45"/>
      <c r="Y8" s="61"/>
      <c r="Z8" s="5"/>
    </row>
    <row r="9" spans="1:26" hidden="1">
      <c r="A9" s="15"/>
      <c r="B9" s="58"/>
      <c r="C9" s="59"/>
      <c r="D9" s="58"/>
      <c r="E9" s="57"/>
      <c r="F9" s="56"/>
      <c r="G9" s="55"/>
      <c r="H9" s="55"/>
      <c r="I9" s="54"/>
      <c r="J9" s="53"/>
      <c r="K9" s="52"/>
      <c r="L9" s="49"/>
      <c r="M9" s="49"/>
      <c r="N9" s="49"/>
      <c r="O9" s="49"/>
      <c r="P9" s="51"/>
      <c r="Q9" s="50"/>
      <c r="R9" s="50"/>
      <c r="S9" s="49"/>
      <c r="T9" s="49"/>
      <c r="U9" s="49"/>
      <c r="V9" s="11"/>
      <c r="W9" s="45"/>
      <c r="Y9" s="61"/>
      <c r="Z9" s="5"/>
    </row>
    <row r="10" spans="1:26" hidden="1">
      <c r="A10" s="15"/>
      <c r="B10" s="58"/>
      <c r="C10" s="59"/>
      <c r="D10" s="58"/>
      <c r="E10" s="57"/>
      <c r="F10" s="56"/>
      <c r="G10" s="55"/>
      <c r="H10" s="55"/>
      <c r="I10" s="54"/>
      <c r="J10" s="53"/>
      <c r="K10" s="52"/>
      <c r="L10" s="49"/>
      <c r="M10" s="49"/>
      <c r="N10" s="49"/>
      <c r="O10" s="49"/>
      <c r="P10" s="51"/>
      <c r="Q10" s="50"/>
      <c r="R10" s="50"/>
      <c r="S10" s="49"/>
      <c r="T10" s="49"/>
      <c r="U10" s="49"/>
      <c r="V10" s="11"/>
      <c r="W10" s="45"/>
      <c r="Y10" s="61"/>
      <c r="Z10" s="5"/>
    </row>
    <row r="11" spans="1:26" hidden="1">
      <c r="A11" s="15"/>
      <c r="B11" s="58"/>
      <c r="C11" s="59"/>
      <c r="D11" s="58"/>
      <c r="E11" s="57"/>
      <c r="F11" s="56"/>
      <c r="G11" s="55"/>
      <c r="H11" s="55"/>
      <c r="I11" s="54"/>
      <c r="J11" s="53"/>
      <c r="K11" s="52"/>
      <c r="L11" s="49"/>
      <c r="M11" s="49"/>
      <c r="N11" s="49"/>
      <c r="O11" s="49"/>
      <c r="P11" s="51"/>
      <c r="Q11" s="50"/>
      <c r="R11" s="50"/>
      <c r="S11" s="49"/>
      <c r="T11" s="49"/>
      <c r="U11" s="49"/>
      <c r="V11" s="11"/>
      <c r="W11" s="45"/>
      <c r="Y11" s="61"/>
      <c r="Z11" s="5"/>
    </row>
    <row r="12" spans="1:26" hidden="1">
      <c r="A12" s="15"/>
      <c r="B12" s="58"/>
      <c r="C12" s="59"/>
      <c r="D12" s="58"/>
      <c r="E12" s="57"/>
      <c r="F12" s="56"/>
      <c r="G12" s="55"/>
      <c r="H12" s="55"/>
      <c r="I12" s="54"/>
      <c r="J12" s="53"/>
      <c r="K12" s="52"/>
      <c r="L12" s="49"/>
      <c r="M12" s="49"/>
      <c r="N12" s="49"/>
      <c r="O12" s="49"/>
      <c r="P12" s="51"/>
      <c r="Q12" s="50"/>
      <c r="R12" s="50"/>
      <c r="S12" s="49"/>
      <c r="T12" s="49"/>
      <c r="U12" s="49"/>
      <c r="V12" s="11"/>
      <c r="W12" s="45"/>
      <c r="Y12" s="61"/>
      <c r="Z12" s="5"/>
    </row>
    <row r="13" spans="1:26" hidden="1">
      <c r="A13" s="15"/>
      <c r="B13" s="58"/>
      <c r="C13" s="59"/>
      <c r="D13" s="58"/>
      <c r="E13" s="57"/>
      <c r="F13" s="56"/>
      <c r="G13" s="55"/>
      <c r="H13" s="55"/>
      <c r="I13" s="54"/>
      <c r="J13" s="53"/>
      <c r="K13" s="52"/>
      <c r="L13" s="49"/>
      <c r="M13" s="49"/>
      <c r="N13" s="49"/>
      <c r="O13" s="49"/>
      <c r="P13" s="51"/>
      <c r="Q13" s="50"/>
      <c r="R13" s="50"/>
      <c r="S13" s="49"/>
      <c r="T13" s="49"/>
      <c r="U13" s="49"/>
      <c r="V13" s="11"/>
      <c r="W13" s="45"/>
      <c r="Y13" s="61"/>
      <c r="Z13" s="5"/>
    </row>
    <row r="14" spans="1:26" hidden="1">
      <c r="A14" s="15"/>
      <c r="B14" s="58"/>
      <c r="C14" s="59"/>
      <c r="D14" s="58"/>
      <c r="E14" s="57"/>
      <c r="F14" s="56"/>
      <c r="G14" s="55"/>
      <c r="H14" s="55"/>
      <c r="I14" s="54"/>
      <c r="J14" s="53"/>
      <c r="K14" s="52"/>
      <c r="L14" s="49"/>
      <c r="M14" s="49"/>
      <c r="N14" s="49"/>
      <c r="O14" s="49"/>
      <c r="P14" s="51"/>
      <c r="Q14" s="50"/>
      <c r="R14" s="50"/>
      <c r="S14" s="49"/>
      <c r="T14" s="49"/>
      <c r="U14" s="49"/>
      <c r="V14" s="11"/>
    </row>
    <row r="15" spans="1:26" hidden="1">
      <c r="A15" s="15"/>
      <c r="B15" s="58"/>
      <c r="C15" s="59"/>
      <c r="D15" s="58"/>
      <c r="E15" s="57"/>
      <c r="F15" s="56"/>
      <c r="G15" s="55"/>
      <c r="H15" s="55"/>
      <c r="I15" s="54"/>
      <c r="J15" s="53"/>
      <c r="K15" s="52"/>
      <c r="L15" s="49"/>
      <c r="M15" s="49"/>
      <c r="N15" s="49"/>
      <c r="O15" s="49"/>
      <c r="P15" s="51"/>
      <c r="Q15" s="50"/>
      <c r="R15" s="50"/>
      <c r="S15" s="49"/>
      <c r="T15" s="49"/>
      <c r="U15" s="49"/>
      <c r="V15" s="11"/>
    </row>
    <row r="16" spans="1:26" hidden="1">
      <c r="A16" s="15"/>
      <c r="B16" s="58"/>
      <c r="C16" s="59"/>
      <c r="D16" s="58"/>
      <c r="E16" s="57"/>
      <c r="F16" s="56"/>
      <c r="G16" s="55"/>
      <c r="H16" s="55"/>
      <c r="I16" s="54"/>
      <c r="J16" s="53"/>
      <c r="K16" s="52"/>
      <c r="L16" s="49"/>
      <c r="M16" s="49"/>
      <c r="N16" s="49"/>
      <c r="O16" s="49"/>
      <c r="P16" s="51"/>
      <c r="Q16" s="50"/>
      <c r="R16" s="50"/>
      <c r="S16" s="49"/>
      <c r="T16" s="49"/>
      <c r="U16" s="49"/>
      <c r="V16" s="11"/>
    </row>
    <row r="17" spans="1:22" hidden="1">
      <c r="A17" s="15"/>
      <c r="B17" s="58"/>
      <c r="C17" s="59"/>
      <c r="D17" s="58"/>
      <c r="E17" s="57"/>
      <c r="F17" s="56"/>
      <c r="G17" s="55"/>
      <c r="H17" s="55"/>
      <c r="I17" s="54"/>
      <c r="J17" s="53"/>
      <c r="K17" s="52"/>
      <c r="L17" s="49"/>
      <c r="M17" s="49"/>
      <c r="N17" s="49"/>
      <c r="O17" s="49"/>
      <c r="P17" s="51"/>
      <c r="Q17" s="50"/>
      <c r="R17" s="50"/>
      <c r="S17" s="49"/>
      <c r="T17" s="49"/>
      <c r="U17" s="49"/>
      <c r="V17" s="11"/>
    </row>
    <row r="18" spans="1:22" hidden="1">
      <c r="A18" s="15"/>
      <c r="B18" s="58"/>
      <c r="C18" s="59"/>
      <c r="D18" s="58"/>
      <c r="E18" s="57"/>
      <c r="F18" s="56"/>
      <c r="G18" s="55"/>
      <c r="H18" s="55"/>
      <c r="I18" s="54"/>
      <c r="J18" s="53"/>
      <c r="K18" s="52"/>
      <c r="L18" s="49"/>
      <c r="M18" s="49"/>
      <c r="N18" s="49"/>
      <c r="O18" s="49"/>
      <c r="P18" s="51"/>
      <c r="Q18" s="50"/>
      <c r="R18" s="50"/>
      <c r="S18" s="49"/>
      <c r="T18" s="49"/>
      <c r="U18" s="49"/>
      <c r="V18" s="11"/>
    </row>
    <row r="19" spans="1:22" hidden="1">
      <c r="A19" s="15"/>
      <c r="B19" s="58"/>
      <c r="C19" s="59"/>
      <c r="D19" s="58"/>
      <c r="E19" s="57"/>
      <c r="F19" s="56"/>
      <c r="G19" s="55"/>
      <c r="H19" s="55"/>
      <c r="I19" s="54"/>
      <c r="J19" s="53"/>
      <c r="K19" s="52"/>
      <c r="L19" s="49"/>
      <c r="M19" s="49"/>
      <c r="N19" s="49"/>
      <c r="O19" s="49"/>
      <c r="P19" s="51"/>
      <c r="Q19" s="50"/>
      <c r="R19" s="50"/>
      <c r="S19" s="49"/>
      <c r="T19" s="49"/>
      <c r="U19" s="49"/>
      <c r="V19" s="11"/>
    </row>
    <row r="20" spans="1:22" hidden="1">
      <c r="A20" s="15"/>
      <c r="B20" s="58"/>
      <c r="C20" s="59"/>
      <c r="D20" s="58"/>
      <c r="E20" s="57"/>
      <c r="F20" s="56"/>
      <c r="G20" s="55"/>
      <c r="H20" s="55"/>
      <c r="I20" s="54"/>
      <c r="J20" s="53"/>
      <c r="K20" s="52"/>
      <c r="L20" s="49"/>
      <c r="M20" s="49"/>
      <c r="N20" s="49"/>
      <c r="O20" s="49"/>
      <c r="P20" s="51"/>
      <c r="Q20" s="50"/>
      <c r="R20" s="50"/>
      <c r="S20" s="49"/>
      <c r="T20" s="49"/>
      <c r="U20" s="49"/>
      <c r="V20" s="11"/>
    </row>
    <row r="21" spans="1:22" hidden="1">
      <c r="A21" s="15"/>
      <c r="B21" s="58"/>
      <c r="C21" s="59"/>
      <c r="D21" s="58"/>
      <c r="E21" s="57"/>
      <c r="F21" s="56"/>
      <c r="G21" s="55"/>
      <c r="H21" s="55"/>
      <c r="I21" s="54"/>
      <c r="J21" s="53"/>
      <c r="K21" s="52"/>
      <c r="L21" s="49"/>
      <c r="M21" s="49"/>
      <c r="N21" s="49"/>
      <c r="O21" s="49"/>
      <c r="P21" s="51"/>
      <c r="Q21" s="50"/>
      <c r="R21" s="50"/>
      <c r="S21" s="49"/>
      <c r="T21" s="49"/>
      <c r="U21" s="49"/>
      <c r="V21" s="11"/>
    </row>
    <row r="22" spans="1:22" hidden="1">
      <c r="A22" s="15"/>
      <c r="B22" s="58"/>
      <c r="C22" s="59"/>
      <c r="D22" s="58"/>
      <c r="E22" s="57"/>
      <c r="F22" s="56"/>
      <c r="G22" s="55"/>
      <c r="H22" s="55"/>
      <c r="I22" s="54"/>
      <c r="J22" s="53"/>
      <c r="K22" s="52"/>
      <c r="L22" s="49"/>
      <c r="M22" s="49"/>
      <c r="N22" s="49"/>
      <c r="O22" s="49"/>
      <c r="P22" s="51"/>
      <c r="Q22" s="50"/>
      <c r="R22" s="50"/>
      <c r="S22" s="49"/>
      <c r="T22" s="49"/>
      <c r="U22" s="49"/>
      <c r="V22" s="11"/>
    </row>
    <row r="23" spans="1:22" hidden="1">
      <c r="A23" s="15"/>
      <c r="B23" s="58"/>
      <c r="C23" s="59"/>
      <c r="D23" s="58"/>
      <c r="E23" s="57"/>
      <c r="F23" s="56"/>
      <c r="G23" s="55"/>
      <c r="H23" s="55"/>
      <c r="I23" s="54"/>
      <c r="J23" s="53"/>
      <c r="K23" s="52"/>
      <c r="L23" s="49"/>
      <c r="M23" s="49"/>
      <c r="N23" s="49"/>
      <c r="O23" s="49"/>
      <c r="P23" s="51"/>
      <c r="Q23" s="50"/>
      <c r="R23" s="50"/>
      <c r="S23" s="49"/>
      <c r="T23" s="49"/>
      <c r="U23" s="49"/>
      <c r="V23" s="11"/>
    </row>
    <row r="24" spans="1:22" hidden="1">
      <c r="A24" s="15"/>
      <c r="B24" s="58"/>
      <c r="C24" s="59"/>
      <c r="D24" s="58"/>
      <c r="E24" s="57"/>
      <c r="F24" s="56"/>
      <c r="G24" s="55"/>
      <c r="H24" s="55"/>
      <c r="I24" s="54"/>
      <c r="J24" s="53"/>
      <c r="K24" s="52"/>
      <c r="L24" s="49"/>
      <c r="M24" s="49"/>
      <c r="N24" s="49"/>
      <c r="O24" s="49"/>
      <c r="P24" s="51"/>
      <c r="Q24" s="50"/>
      <c r="R24" s="50"/>
      <c r="S24" s="49"/>
      <c r="T24" s="49"/>
      <c r="U24" s="49"/>
      <c r="V24" s="11"/>
    </row>
    <row r="25" spans="1:22" hidden="1">
      <c r="A25" s="15"/>
      <c r="B25" s="58"/>
      <c r="C25" s="59"/>
      <c r="D25" s="58"/>
      <c r="E25" s="57"/>
      <c r="F25" s="56"/>
      <c r="G25" s="55"/>
      <c r="H25" s="55"/>
      <c r="I25" s="54"/>
      <c r="J25" s="53"/>
      <c r="K25" s="52"/>
      <c r="L25" s="49"/>
      <c r="M25" s="49"/>
      <c r="N25" s="49"/>
      <c r="O25" s="49"/>
      <c r="P25" s="51"/>
      <c r="Q25" s="50"/>
      <c r="R25" s="50"/>
      <c r="S25" s="49"/>
      <c r="T25" s="49"/>
      <c r="U25" s="49"/>
      <c r="V25" s="11"/>
    </row>
    <row r="26" spans="1:22" hidden="1">
      <c r="A26" s="15"/>
      <c r="B26" s="58"/>
      <c r="C26" s="59"/>
      <c r="D26" s="58"/>
      <c r="E26" s="57"/>
      <c r="F26" s="56"/>
      <c r="G26" s="55"/>
      <c r="H26" s="55"/>
      <c r="I26" s="54"/>
      <c r="J26" s="53"/>
      <c r="K26" s="52"/>
      <c r="L26" s="49"/>
      <c r="M26" s="49"/>
      <c r="N26" s="49"/>
      <c r="O26" s="49"/>
      <c r="P26" s="51"/>
      <c r="Q26" s="50"/>
      <c r="R26" s="50"/>
      <c r="S26" s="49"/>
      <c r="T26" s="49"/>
      <c r="U26" s="49"/>
      <c r="V26" s="11"/>
    </row>
    <row r="27" spans="1:22" hidden="1">
      <c r="A27" s="15"/>
      <c r="B27" s="58"/>
      <c r="C27" s="59"/>
      <c r="D27" s="58"/>
      <c r="E27" s="57"/>
      <c r="F27" s="56"/>
      <c r="G27" s="55"/>
      <c r="H27" s="55"/>
      <c r="I27" s="54"/>
      <c r="J27" s="53"/>
      <c r="K27" s="52"/>
      <c r="L27" s="49"/>
      <c r="M27" s="49"/>
      <c r="N27" s="49"/>
      <c r="O27" s="49"/>
      <c r="P27" s="51"/>
      <c r="Q27" s="50"/>
      <c r="R27" s="50"/>
      <c r="S27" s="49"/>
      <c r="T27" s="49"/>
      <c r="U27" s="49"/>
      <c r="V27" s="11"/>
    </row>
    <row r="28" spans="1:22" hidden="1">
      <c r="A28" s="15"/>
      <c r="B28" s="58"/>
      <c r="C28" s="59"/>
      <c r="D28" s="58"/>
      <c r="E28" s="57"/>
      <c r="F28" s="56"/>
      <c r="G28" s="55"/>
      <c r="H28" s="55"/>
      <c r="I28" s="54"/>
      <c r="J28" s="53"/>
      <c r="K28" s="52"/>
      <c r="L28" s="49"/>
      <c r="M28" s="49"/>
      <c r="N28" s="49"/>
      <c r="O28" s="49"/>
      <c r="P28" s="51"/>
      <c r="Q28" s="50"/>
      <c r="R28" s="50"/>
      <c r="S28" s="49"/>
      <c r="T28" s="49"/>
      <c r="U28" s="49"/>
      <c r="V28" s="11"/>
    </row>
    <row r="29" spans="1:22" hidden="1">
      <c r="A29" s="15"/>
      <c r="B29" s="58"/>
      <c r="C29" s="59"/>
      <c r="D29" s="58"/>
      <c r="E29" s="57"/>
      <c r="F29" s="56"/>
      <c r="G29" s="55"/>
      <c r="H29" s="55"/>
      <c r="I29" s="54"/>
      <c r="J29" s="53"/>
      <c r="K29" s="52"/>
      <c r="L29" s="49"/>
      <c r="M29" s="49"/>
      <c r="N29" s="49"/>
      <c r="O29" s="49"/>
      <c r="P29" s="51"/>
      <c r="Q29" s="50"/>
      <c r="R29" s="50"/>
      <c r="S29" s="49"/>
      <c r="T29" s="49"/>
      <c r="U29" s="49"/>
      <c r="V29" s="11"/>
    </row>
    <row r="30" spans="1:22" hidden="1">
      <c r="A30" s="15"/>
      <c r="B30" s="58"/>
      <c r="C30" s="59"/>
      <c r="D30" s="58"/>
      <c r="E30" s="57"/>
      <c r="F30" s="56"/>
      <c r="G30" s="55"/>
      <c r="H30" s="55"/>
      <c r="I30" s="54"/>
      <c r="J30" s="53"/>
      <c r="K30" s="52"/>
      <c r="L30" s="49"/>
      <c r="M30" s="49"/>
      <c r="N30" s="49"/>
      <c r="O30" s="49"/>
      <c r="P30" s="51"/>
      <c r="Q30" s="50"/>
      <c r="R30" s="50"/>
      <c r="S30" s="49"/>
      <c r="T30" s="49"/>
      <c r="U30" s="49"/>
      <c r="V30" s="11"/>
    </row>
    <row r="31" spans="1:22" hidden="1">
      <c r="A31" s="15"/>
      <c r="B31" s="58"/>
      <c r="C31" s="59"/>
      <c r="D31" s="58"/>
      <c r="E31" s="57"/>
      <c r="F31" s="56"/>
      <c r="G31" s="55"/>
      <c r="H31" s="55"/>
      <c r="I31" s="54"/>
      <c r="J31" s="53"/>
      <c r="K31" s="52"/>
      <c r="L31" s="49"/>
      <c r="M31" s="49"/>
      <c r="N31" s="49"/>
      <c r="O31" s="49"/>
      <c r="P31" s="51"/>
      <c r="Q31" s="50"/>
      <c r="R31" s="50"/>
      <c r="S31" s="49"/>
      <c r="T31" s="49"/>
      <c r="U31" s="49"/>
      <c r="V31" s="11"/>
    </row>
    <row r="32" spans="1:22" hidden="1">
      <c r="A32" s="15"/>
      <c r="B32" s="58"/>
      <c r="C32" s="59"/>
      <c r="D32" s="58"/>
      <c r="E32" s="57"/>
      <c r="F32" s="56"/>
      <c r="G32" s="55"/>
      <c r="H32" s="55"/>
      <c r="I32" s="54"/>
      <c r="J32" s="53"/>
      <c r="K32" s="52"/>
      <c r="L32" s="49"/>
      <c r="M32" s="49"/>
      <c r="N32" s="49"/>
      <c r="O32" s="49"/>
      <c r="P32" s="51"/>
      <c r="Q32" s="50"/>
      <c r="R32" s="50"/>
      <c r="S32" s="49"/>
      <c r="T32" s="49"/>
      <c r="U32" s="49"/>
      <c r="V32" s="11"/>
    </row>
    <row r="33" spans="1:22" hidden="1">
      <c r="A33" s="15"/>
      <c r="B33" s="58"/>
      <c r="C33" s="59"/>
      <c r="D33" s="58"/>
      <c r="E33" s="57"/>
      <c r="F33" s="56"/>
      <c r="G33" s="55"/>
      <c r="H33" s="55"/>
      <c r="I33" s="54"/>
      <c r="J33" s="53"/>
      <c r="K33" s="52"/>
      <c r="L33" s="49"/>
      <c r="M33" s="49"/>
      <c r="N33" s="49"/>
      <c r="O33" s="49"/>
      <c r="P33" s="51"/>
      <c r="Q33" s="50"/>
      <c r="R33" s="50"/>
      <c r="S33" s="49"/>
      <c r="T33" s="49"/>
      <c r="U33" s="49"/>
      <c r="V33" s="11"/>
    </row>
    <row r="34" spans="1:22" hidden="1">
      <c r="A34" s="15"/>
      <c r="B34" s="58"/>
      <c r="C34" s="59"/>
      <c r="D34" s="58"/>
      <c r="E34" s="57"/>
      <c r="F34" s="56"/>
      <c r="G34" s="55"/>
      <c r="H34" s="55"/>
      <c r="I34" s="54"/>
      <c r="J34" s="53"/>
      <c r="K34" s="52"/>
      <c r="L34" s="49"/>
      <c r="M34" s="49"/>
      <c r="N34" s="49"/>
      <c r="O34" s="49"/>
      <c r="P34" s="51"/>
      <c r="Q34" s="50"/>
      <c r="R34" s="50"/>
      <c r="S34" s="49"/>
      <c r="T34" s="49"/>
      <c r="U34" s="49"/>
      <c r="V34" s="11"/>
    </row>
    <row r="35" spans="1:22" hidden="1">
      <c r="A35" s="15"/>
      <c r="B35" s="58"/>
      <c r="C35" s="59"/>
      <c r="D35" s="58"/>
      <c r="E35" s="57"/>
      <c r="F35" s="56"/>
      <c r="G35" s="55"/>
      <c r="H35" s="55"/>
      <c r="I35" s="54"/>
      <c r="J35" s="53"/>
      <c r="K35" s="52"/>
      <c r="L35" s="49"/>
      <c r="M35" s="49"/>
      <c r="N35" s="49"/>
      <c r="O35" s="49"/>
      <c r="P35" s="51"/>
      <c r="Q35" s="50"/>
      <c r="R35" s="50"/>
      <c r="S35" s="49"/>
      <c r="T35" s="49"/>
      <c r="U35" s="49"/>
      <c r="V35" s="11"/>
    </row>
    <row r="36" spans="1:22" hidden="1">
      <c r="A36" s="15"/>
      <c r="B36" s="58"/>
      <c r="C36" s="59"/>
      <c r="D36" s="58"/>
      <c r="E36" s="57"/>
      <c r="F36" s="56"/>
      <c r="G36" s="55"/>
      <c r="H36" s="55"/>
      <c r="I36" s="54"/>
      <c r="J36" s="53"/>
      <c r="K36" s="52"/>
      <c r="L36" s="49"/>
      <c r="M36" s="49"/>
      <c r="N36" s="49"/>
      <c r="O36" s="49"/>
      <c r="P36" s="51"/>
      <c r="Q36" s="50"/>
      <c r="R36" s="50"/>
      <c r="S36" s="49"/>
      <c r="T36" s="49"/>
      <c r="U36" s="49"/>
      <c r="V36" s="11"/>
    </row>
    <row r="37" spans="1:22" hidden="1">
      <c r="A37" s="15"/>
      <c r="B37" s="58"/>
      <c r="C37" s="59"/>
      <c r="D37" s="58"/>
      <c r="E37" s="57"/>
      <c r="F37" s="56"/>
      <c r="G37" s="55"/>
      <c r="H37" s="55"/>
      <c r="I37" s="54"/>
      <c r="J37" s="53"/>
      <c r="K37" s="52"/>
      <c r="L37" s="49"/>
      <c r="M37" s="49"/>
      <c r="N37" s="49"/>
      <c r="O37" s="49"/>
      <c r="P37" s="51"/>
      <c r="Q37" s="50"/>
      <c r="R37" s="50"/>
      <c r="S37" s="49"/>
      <c r="T37" s="49"/>
      <c r="U37" s="49"/>
      <c r="V37" s="11"/>
    </row>
    <row r="38" spans="1:22" hidden="1">
      <c r="A38" s="15"/>
      <c r="B38" s="58"/>
      <c r="C38" s="59"/>
      <c r="D38" s="58"/>
      <c r="E38" s="57"/>
      <c r="F38" s="56"/>
      <c r="G38" s="55"/>
      <c r="H38" s="55"/>
      <c r="I38" s="54"/>
      <c r="J38" s="53"/>
      <c r="K38" s="52"/>
      <c r="L38" s="49"/>
      <c r="M38" s="49"/>
      <c r="N38" s="49"/>
      <c r="O38" s="49"/>
      <c r="P38" s="51"/>
      <c r="Q38" s="50"/>
      <c r="R38" s="50"/>
      <c r="S38" s="49"/>
      <c r="T38" s="49"/>
      <c r="U38" s="49"/>
      <c r="V38" s="11"/>
    </row>
    <row r="39" spans="1:22" hidden="1">
      <c r="A39" s="15"/>
      <c r="B39" s="58"/>
      <c r="C39" s="59"/>
      <c r="D39" s="58"/>
      <c r="E39" s="57"/>
      <c r="F39" s="56"/>
      <c r="G39" s="55"/>
      <c r="H39" s="55"/>
      <c r="I39" s="54"/>
      <c r="J39" s="53"/>
      <c r="K39" s="52"/>
      <c r="L39" s="49"/>
      <c r="M39" s="49"/>
      <c r="N39" s="49"/>
      <c r="O39" s="49"/>
      <c r="P39" s="51"/>
      <c r="Q39" s="50"/>
      <c r="R39" s="50"/>
      <c r="S39" s="49"/>
      <c r="T39" s="49"/>
      <c r="U39" s="49"/>
      <c r="V39" s="11"/>
    </row>
    <row r="40" spans="1:22" hidden="1">
      <c r="A40" s="15"/>
      <c r="B40" s="58"/>
      <c r="C40" s="59"/>
      <c r="D40" s="58"/>
      <c r="E40" s="57"/>
      <c r="F40" s="56"/>
      <c r="G40" s="55"/>
      <c r="H40" s="55"/>
      <c r="I40" s="54"/>
      <c r="J40" s="53"/>
      <c r="K40" s="52"/>
      <c r="L40" s="49"/>
      <c r="M40" s="49"/>
      <c r="N40" s="49"/>
      <c r="O40" s="49"/>
      <c r="P40" s="51"/>
      <c r="Q40" s="50"/>
      <c r="R40" s="50"/>
      <c r="S40" s="49"/>
      <c r="T40" s="49"/>
      <c r="U40" s="49"/>
      <c r="V40" s="11"/>
    </row>
    <row r="41" spans="1:22" hidden="1">
      <c r="A41" s="15"/>
      <c r="B41" s="58"/>
      <c r="C41" s="59"/>
      <c r="D41" s="58"/>
      <c r="E41" s="57"/>
      <c r="F41" s="56"/>
      <c r="G41" s="55"/>
      <c r="H41" s="55"/>
      <c r="I41" s="54"/>
      <c r="J41" s="53"/>
      <c r="K41" s="52"/>
      <c r="L41" s="49"/>
      <c r="M41" s="49"/>
      <c r="N41" s="49"/>
      <c r="O41" s="49"/>
      <c r="P41" s="51"/>
      <c r="Q41" s="50"/>
      <c r="R41" s="50"/>
      <c r="S41" s="49"/>
      <c r="T41" s="49"/>
      <c r="U41" s="49"/>
      <c r="V41" s="11"/>
    </row>
    <row r="42" spans="1:22" hidden="1">
      <c r="A42" s="15"/>
      <c r="B42" s="58"/>
      <c r="C42" s="59"/>
      <c r="D42" s="58"/>
      <c r="E42" s="57"/>
      <c r="F42" s="56"/>
      <c r="G42" s="55"/>
      <c r="H42" s="55"/>
      <c r="I42" s="54"/>
      <c r="J42" s="53"/>
      <c r="K42" s="52"/>
      <c r="L42" s="49"/>
      <c r="M42" s="49"/>
      <c r="N42" s="49"/>
      <c r="O42" s="49"/>
      <c r="P42" s="51"/>
      <c r="Q42" s="50"/>
      <c r="R42" s="50"/>
      <c r="S42" s="49"/>
      <c r="T42" s="49"/>
      <c r="U42" s="49"/>
      <c r="V42" s="11"/>
    </row>
    <row r="43" spans="1:22" hidden="1">
      <c r="A43" s="15"/>
      <c r="B43" s="58"/>
      <c r="C43" s="59"/>
      <c r="D43" s="58"/>
      <c r="E43" s="57"/>
      <c r="F43" s="56"/>
      <c r="G43" s="55"/>
      <c r="H43" s="55"/>
      <c r="I43" s="54"/>
      <c r="J43" s="53"/>
      <c r="K43" s="52"/>
      <c r="L43" s="49"/>
      <c r="M43" s="49"/>
      <c r="N43" s="49"/>
      <c r="O43" s="49"/>
      <c r="P43" s="51"/>
      <c r="Q43" s="50"/>
      <c r="R43" s="50"/>
      <c r="S43" s="49"/>
      <c r="T43" s="49"/>
      <c r="U43" s="49"/>
      <c r="V43" s="11"/>
    </row>
    <row r="44" spans="1:22" hidden="1">
      <c r="A44" s="15"/>
      <c r="B44" s="58"/>
      <c r="C44" s="59"/>
      <c r="D44" s="58"/>
      <c r="E44" s="57"/>
      <c r="F44" s="56"/>
      <c r="G44" s="55"/>
      <c r="H44" s="55"/>
      <c r="I44" s="54"/>
      <c r="J44" s="53"/>
      <c r="K44" s="52"/>
      <c r="L44" s="49"/>
      <c r="M44" s="49"/>
      <c r="N44" s="49"/>
      <c r="O44" s="49"/>
      <c r="P44" s="51"/>
      <c r="Q44" s="50"/>
      <c r="R44" s="50"/>
      <c r="S44" s="49"/>
      <c r="T44" s="49"/>
      <c r="U44" s="49"/>
      <c r="V44" s="11"/>
    </row>
    <row r="45" spans="1:22" hidden="1">
      <c r="A45" s="15"/>
      <c r="B45" s="58"/>
      <c r="C45" s="59"/>
      <c r="D45" s="58"/>
      <c r="E45" s="57"/>
      <c r="F45" s="56"/>
      <c r="G45" s="55"/>
      <c r="H45" s="55"/>
      <c r="I45" s="54"/>
      <c r="J45" s="53"/>
      <c r="K45" s="52"/>
      <c r="L45" s="49"/>
      <c r="M45" s="49"/>
      <c r="N45" s="49"/>
      <c r="O45" s="49"/>
      <c r="P45" s="51"/>
      <c r="Q45" s="50"/>
      <c r="R45" s="50"/>
      <c r="S45" s="49"/>
      <c r="T45" s="49"/>
      <c r="U45" s="49"/>
      <c r="V45" s="11"/>
    </row>
    <row r="46" spans="1:22" hidden="1">
      <c r="A46" s="15"/>
      <c r="B46" s="58"/>
      <c r="C46" s="59"/>
      <c r="D46" s="58"/>
      <c r="E46" s="57"/>
      <c r="F46" s="56"/>
      <c r="G46" s="55"/>
      <c r="H46" s="55"/>
      <c r="I46" s="54"/>
      <c r="J46" s="53"/>
      <c r="K46" s="52"/>
      <c r="L46" s="49"/>
      <c r="M46" s="49"/>
      <c r="N46" s="49"/>
      <c r="O46" s="49"/>
      <c r="P46" s="51"/>
      <c r="Q46" s="50"/>
      <c r="R46" s="50"/>
      <c r="S46" s="49"/>
      <c r="T46" s="49"/>
      <c r="U46" s="49"/>
      <c r="V46" s="11"/>
    </row>
    <row r="47" spans="1:22" hidden="1">
      <c r="A47" s="15"/>
      <c r="B47" s="58"/>
      <c r="C47" s="59"/>
      <c r="D47" s="58"/>
      <c r="E47" s="57"/>
      <c r="F47" s="56"/>
      <c r="G47" s="55"/>
      <c r="H47" s="55"/>
      <c r="I47" s="54"/>
      <c r="J47" s="53"/>
      <c r="K47" s="52"/>
      <c r="L47" s="49"/>
      <c r="M47" s="49"/>
      <c r="N47" s="49"/>
      <c r="O47" s="49"/>
      <c r="P47" s="51"/>
      <c r="Q47" s="50"/>
      <c r="R47" s="50"/>
      <c r="S47" s="49"/>
      <c r="T47" s="49"/>
      <c r="U47" s="49"/>
      <c r="V47" s="11"/>
    </row>
    <row r="48" spans="1:22" hidden="1">
      <c r="A48" s="15"/>
      <c r="B48" s="58"/>
      <c r="C48" s="59"/>
      <c r="D48" s="58"/>
      <c r="E48" s="57"/>
      <c r="F48" s="56"/>
      <c r="G48" s="55"/>
      <c r="H48" s="55"/>
      <c r="I48" s="54"/>
      <c r="J48" s="53"/>
      <c r="K48" s="52"/>
      <c r="L48" s="49"/>
      <c r="M48" s="49"/>
      <c r="N48" s="49"/>
      <c r="O48" s="49"/>
      <c r="P48" s="51"/>
      <c r="Q48" s="50"/>
      <c r="R48" s="50"/>
      <c r="S48" s="49"/>
      <c r="T48" s="49"/>
      <c r="U48" s="49"/>
      <c r="V48" s="11"/>
    </row>
    <row r="49" spans="1:24" hidden="1">
      <c r="A49" s="15"/>
      <c r="B49" s="58"/>
      <c r="C49" s="59"/>
      <c r="D49" s="58"/>
      <c r="E49" s="57"/>
      <c r="F49" s="56"/>
      <c r="G49" s="55"/>
      <c r="H49" s="55"/>
      <c r="I49" s="54"/>
      <c r="J49" s="53"/>
      <c r="K49" s="52"/>
      <c r="L49" s="49"/>
      <c r="M49" s="49"/>
      <c r="N49" s="49"/>
      <c r="O49" s="49"/>
      <c r="P49" s="51"/>
      <c r="Q49" s="50"/>
      <c r="R49" s="50"/>
      <c r="S49" s="49"/>
      <c r="T49" s="49"/>
      <c r="U49" s="49"/>
      <c r="V49" s="11"/>
    </row>
    <row r="50" spans="1:24" hidden="1">
      <c r="A50" s="15"/>
      <c r="B50" s="58"/>
      <c r="C50" s="59"/>
      <c r="D50" s="58"/>
      <c r="E50" s="57"/>
      <c r="F50" s="56"/>
      <c r="G50" s="55"/>
      <c r="H50" s="55"/>
      <c r="I50" s="54"/>
      <c r="J50" s="53"/>
      <c r="K50" s="52"/>
      <c r="L50" s="49"/>
      <c r="M50" s="49"/>
      <c r="N50" s="49"/>
      <c r="O50" s="49"/>
      <c r="P50" s="51"/>
      <c r="Q50" s="50"/>
      <c r="R50" s="50"/>
      <c r="S50" s="49"/>
      <c r="T50" s="49"/>
      <c r="U50" s="49"/>
      <c r="V50" s="11"/>
    </row>
    <row r="51" spans="1:24" hidden="1">
      <c r="A51" s="15"/>
      <c r="B51" s="58"/>
      <c r="C51" s="59"/>
      <c r="D51" s="58"/>
      <c r="E51" s="57"/>
      <c r="F51" s="56"/>
      <c r="G51" s="55"/>
      <c r="H51" s="55"/>
      <c r="I51" s="54"/>
      <c r="J51" s="53"/>
      <c r="K51" s="52"/>
      <c r="L51" s="49"/>
      <c r="M51" s="49"/>
      <c r="N51" s="49"/>
      <c r="O51" s="49"/>
      <c r="P51" s="51"/>
      <c r="Q51" s="50"/>
      <c r="R51" s="50"/>
      <c r="S51" s="49"/>
      <c r="T51" s="49"/>
      <c r="U51" s="49"/>
      <c r="V51" s="11"/>
    </row>
    <row r="52" spans="1:24" hidden="1">
      <c r="A52" s="15"/>
      <c r="B52" s="58"/>
      <c r="C52" s="59"/>
      <c r="D52" s="58"/>
      <c r="E52" s="57"/>
      <c r="F52" s="56"/>
      <c r="G52" s="55"/>
      <c r="H52" s="55"/>
      <c r="I52" s="54"/>
      <c r="J52" s="53"/>
      <c r="K52" s="52"/>
      <c r="L52" s="49"/>
      <c r="M52" s="49"/>
      <c r="N52" s="49"/>
      <c r="O52" s="49"/>
      <c r="P52" s="51"/>
      <c r="Q52" s="50"/>
      <c r="R52" s="50"/>
      <c r="S52" s="49"/>
      <c r="T52" s="49"/>
      <c r="U52" s="49"/>
      <c r="V52" s="11"/>
    </row>
    <row r="53" spans="1:24" hidden="1">
      <c r="A53" s="15"/>
      <c r="B53" s="58"/>
      <c r="C53" s="59"/>
      <c r="D53" s="58"/>
      <c r="E53" s="57"/>
      <c r="F53" s="56"/>
      <c r="G53" s="55"/>
      <c r="H53" s="55"/>
      <c r="I53" s="54"/>
      <c r="J53" s="53"/>
      <c r="K53" s="52"/>
      <c r="L53" s="49"/>
      <c r="M53" s="49"/>
      <c r="N53" s="49"/>
      <c r="O53" s="49"/>
      <c r="P53" s="51"/>
      <c r="Q53" s="50"/>
      <c r="R53" s="50"/>
      <c r="S53" s="49"/>
      <c r="T53" s="49"/>
      <c r="U53" s="49"/>
      <c r="V53" s="11"/>
    </row>
    <row r="54" spans="1:24" hidden="1">
      <c r="A54" s="15"/>
      <c r="B54" s="58"/>
      <c r="C54" s="59"/>
      <c r="D54" s="58"/>
      <c r="E54" s="57"/>
      <c r="F54" s="56"/>
      <c r="G54" s="55"/>
      <c r="H54" s="55"/>
      <c r="I54" s="54"/>
      <c r="J54" s="53"/>
      <c r="K54" s="52"/>
      <c r="L54" s="49"/>
      <c r="M54" s="49"/>
      <c r="N54" s="49"/>
      <c r="O54" s="49"/>
      <c r="P54" s="51"/>
      <c r="Q54" s="50"/>
      <c r="R54" s="50"/>
      <c r="S54" s="49"/>
      <c r="T54" s="49"/>
      <c r="U54" s="49"/>
      <c r="V54" s="11"/>
    </row>
    <row r="55" spans="1:24" hidden="1">
      <c r="A55" s="15"/>
      <c r="B55" s="58"/>
      <c r="C55" s="59"/>
      <c r="D55" s="58"/>
      <c r="E55" s="57"/>
      <c r="F55" s="56"/>
      <c r="G55" s="55"/>
      <c r="H55" s="55"/>
      <c r="I55" s="54"/>
      <c r="J55" s="53"/>
      <c r="K55" s="52"/>
      <c r="L55" s="49"/>
      <c r="M55" s="49"/>
      <c r="N55" s="49"/>
      <c r="O55" s="49"/>
      <c r="P55" s="51"/>
      <c r="Q55" s="50"/>
      <c r="R55" s="50"/>
      <c r="S55" s="49"/>
      <c r="T55" s="49"/>
      <c r="U55" s="49"/>
      <c r="V55" s="11"/>
    </row>
    <row r="56" spans="1:24" hidden="1">
      <c r="A56" s="15"/>
      <c r="B56" s="58"/>
      <c r="C56" s="59"/>
      <c r="D56" s="58"/>
      <c r="E56" s="57"/>
      <c r="F56" s="56"/>
      <c r="G56" s="55"/>
      <c r="H56" s="55"/>
      <c r="I56" s="54"/>
      <c r="J56" s="53"/>
      <c r="K56" s="52"/>
      <c r="L56" s="49"/>
      <c r="M56" s="49"/>
      <c r="N56" s="49"/>
      <c r="O56" s="49"/>
      <c r="P56" s="51"/>
      <c r="Q56" s="50"/>
      <c r="R56" s="50"/>
      <c r="S56" s="49"/>
      <c r="T56" s="49"/>
      <c r="U56" s="49"/>
      <c r="V56" s="11"/>
    </row>
    <row r="57" spans="1:24" hidden="1">
      <c r="A57" s="15"/>
      <c r="B57" s="58"/>
      <c r="C57" s="59"/>
      <c r="D57" s="58"/>
      <c r="E57" s="57"/>
      <c r="F57" s="56"/>
      <c r="G57" s="55"/>
      <c r="H57" s="55"/>
      <c r="I57" s="54"/>
      <c r="J57" s="53"/>
      <c r="K57" s="52"/>
      <c r="L57" s="49"/>
      <c r="M57" s="49"/>
      <c r="N57" s="49"/>
      <c r="O57" s="49"/>
      <c r="P57" s="51"/>
      <c r="Q57" s="50"/>
      <c r="R57" s="50"/>
      <c r="S57" s="49"/>
      <c r="T57" s="49"/>
      <c r="U57" s="49"/>
      <c r="V57" s="11"/>
    </row>
    <row r="58" spans="1:24" hidden="1">
      <c r="A58" s="15"/>
      <c r="B58" s="58"/>
      <c r="C58" s="59"/>
      <c r="D58" s="58"/>
      <c r="E58" s="57"/>
      <c r="F58" s="56"/>
      <c r="G58" s="55"/>
      <c r="H58" s="55"/>
      <c r="I58" s="54"/>
      <c r="J58" s="53"/>
      <c r="K58" s="52"/>
      <c r="L58" s="49"/>
      <c r="M58" s="49"/>
      <c r="N58" s="49"/>
      <c r="O58" s="49"/>
      <c r="P58" s="51"/>
      <c r="Q58" s="50"/>
      <c r="R58" s="50"/>
      <c r="S58" s="49"/>
      <c r="T58" s="49"/>
      <c r="U58" s="49"/>
      <c r="V58" s="11"/>
    </row>
    <row r="59" spans="1:24" hidden="1">
      <c r="A59" s="15"/>
      <c r="B59" s="58"/>
      <c r="C59" s="59"/>
      <c r="D59" s="58"/>
      <c r="E59" s="57"/>
      <c r="F59" s="56"/>
      <c r="G59" s="55"/>
      <c r="H59" s="55"/>
      <c r="I59" s="54"/>
      <c r="J59" s="53"/>
      <c r="K59" s="52"/>
      <c r="L59" s="49"/>
      <c r="M59" s="49"/>
      <c r="N59" s="49"/>
      <c r="O59" s="49"/>
      <c r="P59" s="51"/>
      <c r="Q59" s="50"/>
      <c r="R59" s="50"/>
      <c r="S59" s="49"/>
      <c r="T59" s="49"/>
      <c r="U59" s="49"/>
      <c r="V59" s="11"/>
    </row>
    <row r="60" spans="1:24" hidden="1">
      <c r="A60" s="15"/>
      <c r="B60" s="58"/>
      <c r="C60" s="59"/>
      <c r="D60" s="58"/>
      <c r="E60" s="57"/>
      <c r="F60" s="56"/>
      <c r="G60" s="55"/>
      <c r="H60" s="55"/>
      <c r="I60" s="54"/>
      <c r="J60" s="53"/>
      <c r="K60" s="52"/>
      <c r="L60" s="49"/>
      <c r="M60" s="49"/>
      <c r="N60" s="49"/>
      <c r="O60" s="49"/>
      <c r="P60" s="51"/>
      <c r="Q60" s="50"/>
      <c r="R60" s="50"/>
      <c r="S60" s="49"/>
      <c r="T60" s="49"/>
      <c r="U60" s="49"/>
      <c r="V60" s="11"/>
    </row>
    <row r="61" spans="1:24" hidden="1">
      <c r="A61" s="15"/>
      <c r="B61" s="58"/>
      <c r="C61" s="59"/>
      <c r="D61" s="58"/>
      <c r="E61" s="57"/>
      <c r="F61" s="56"/>
      <c r="G61" s="55"/>
      <c r="H61" s="55"/>
      <c r="I61" s="54"/>
      <c r="J61" s="53"/>
      <c r="K61" s="52"/>
      <c r="L61" s="49"/>
      <c r="M61" s="49"/>
      <c r="N61" s="49"/>
      <c r="O61" s="49"/>
      <c r="P61" s="51"/>
      <c r="Q61" s="50"/>
      <c r="R61" s="50"/>
      <c r="S61" s="49"/>
      <c r="T61" s="49"/>
      <c r="U61" s="49"/>
      <c r="V61" s="11"/>
    </row>
    <row r="62" spans="1:24" hidden="1">
      <c r="A62" s="15"/>
      <c r="B62" s="58"/>
      <c r="C62" s="59"/>
      <c r="D62" s="58"/>
      <c r="E62" s="57"/>
      <c r="F62" s="56"/>
      <c r="G62" s="55"/>
      <c r="H62" s="55"/>
      <c r="I62" s="54"/>
      <c r="J62" s="53"/>
      <c r="K62" s="52"/>
      <c r="L62" s="49"/>
      <c r="M62" s="49"/>
      <c r="N62" s="49"/>
      <c r="O62" s="49"/>
      <c r="P62" s="51"/>
      <c r="Q62" s="50"/>
      <c r="R62" s="50"/>
      <c r="S62" s="49"/>
      <c r="T62" s="49"/>
      <c r="U62" s="49"/>
      <c r="V62" s="11"/>
    </row>
    <row r="63" spans="1:24" ht="28">
      <c r="A63" s="15"/>
      <c r="B63" s="58">
        <f>[1]Detalhamento!B63</f>
        <v>5</v>
      </c>
      <c r="C63" s="59" t="str">
        <f>[1]Detalhamento!C63</f>
        <v>IC0008</v>
      </c>
      <c r="D63" s="60" t="str">
        <f>[1]Detalhamento!D63</f>
        <v>CARBURADOR MOTO MARCA HAGANE COMP TITAN 150 09 ESD</v>
      </c>
      <c r="E63" s="57">
        <f>[1]Detalhamento!E63</f>
        <v>87141000</v>
      </c>
      <c r="F63" s="56">
        <f>[1]Detalhamento!G63</f>
        <v>12</v>
      </c>
      <c r="G63" s="55">
        <f>[1]Detalhamento!I63</f>
        <v>8</v>
      </c>
      <c r="H63" s="55">
        <f>[1]Detalhamento!J63</f>
        <v>25</v>
      </c>
      <c r="I63" s="54">
        <f t="shared" ref="I63:I93" si="0">G63*H63</f>
        <v>200</v>
      </c>
      <c r="J63" s="53">
        <f>IFERROR(([1]Detalhamento!Q63+[1]Detalhamento!AA63)/'Croqui (Nota-2)'!I63,0)</f>
        <v>18.522029558746912</v>
      </c>
      <c r="K63" s="52">
        <f t="shared" ref="K63:K93" si="1">J63*I63</f>
        <v>3704.4059117493825</v>
      </c>
      <c r="L63" s="49">
        <f>[1]Detalhamento!AF63</f>
        <v>5435.3470386264044</v>
      </c>
      <c r="M63" s="49">
        <f>[1]Detalhamento!AG63</f>
        <v>978.3624669527527</v>
      </c>
      <c r="N63" s="49">
        <f>[1]Detalhamento!Q63+[1]Detalhamento!AA63</f>
        <v>3704.4059117493825</v>
      </c>
      <c r="O63" s="49">
        <f t="shared" ref="O63:O93" si="2">IFERROR(N63*Q63,0)</f>
        <v>333.3965320574444</v>
      </c>
      <c r="P63" s="51">
        <f>[1]Detalhamento!X63</f>
        <v>0.18</v>
      </c>
      <c r="Q63" s="50">
        <f>IF([1]PARAMETROS!$C$7="SIM",[1]Detalhamento!U63,0)</f>
        <v>0.09</v>
      </c>
      <c r="R63" s="50">
        <f>[1]Detalhamento!AT63</f>
        <v>0.71779999999999999</v>
      </c>
      <c r="S63" s="49">
        <f t="shared" ref="S63:S93" si="3">L63*(1+R63)</f>
        <v>9336.8391429524381</v>
      </c>
      <c r="T63" s="49">
        <f t="shared" ref="T63:T93" si="4">S63*P63-M63</f>
        <v>702.26857877868599</v>
      </c>
      <c r="U63" s="49">
        <f>[1]Detalhamento!AW63</f>
        <v>0</v>
      </c>
      <c r="V63" s="11"/>
      <c r="X63" s="6"/>
    </row>
    <row r="64" spans="1:24" ht="28">
      <c r="A64" s="15"/>
      <c r="B64" s="58">
        <f>[1]Detalhamento!B64</f>
        <v>5</v>
      </c>
      <c r="C64" s="59" t="str">
        <f>[1]Detalhamento!C64</f>
        <v>IC0009</v>
      </c>
      <c r="D64" s="60" t="str">
        <f>[1]Detalhamento!D64</f>
        <v>EMBREAGEM MOTO MARCA HAGANE COMP CBX 250 TWISTER / XR 250 TORNADO</v>
      </c>
      <c r="E64" s="57">
        <f>[1]Detalhamento!E64</f>
        <v>87141000</v>
      </c>
      <c r="F64" s="56">
        <f>[1]Detalhamento!G64</f>
        <v>27.22</v>
      </c>
      <c r="G64" s="55">
        <f>[1]Detalhamento!I64</f>
        <v>1</v>
      </c>
      <c r="H64" s="55">
        <f>[1]Detalhamento!J64</f>
        <v>24</v>
      </c>
      <c r="I64" s="54">
        <f t="shared" si="0"/>
        <v>24</v>
      </c>
      <c r="J64" s="53">
        <f>IFERROR(([1]Detalhamento!Q64+[1]Detalhamento!AA64)/'Croqui (Nota-2)'!I64,0)</f>
        <v>43.875104210105313</v>
      </c>
      <c r="K64" s="52">
        <f t="shared" si="1"/>
        <v>1053.0025010425275</v>
      </c>
      <c r="L64" s="49">
        <f>[1]Detalhamento!AF64</f>
        <v>1545.0342543603283</v>
      </c>
      <c r="M64" s="49">
        <f>[1]Detalhamento!AG64</f>
        <v>278.10616578485906</v>
      </c>
      <c r="N64" s="49">
        <f>[1]Detalhamento!Q64+[1]Detalhamento!AA64</f>
        <v>1053.0025010425275</v>
      </c>
      <c r="O64" s="49">
        <f t="shared" si="2"/>
        <v>94.770225093827463</v>
      </c>
      <c r="P64" s="51">
        <f>[1]Detalhamento!X64</f>
        <v>0.18</v>
      </c>
      <c r="Q64" s="50">
        <f>IF([1]PARAMETROS!$C$7="SIM",[1]Detalhamento!U64,0)</f>
        <v>0.09</v>
      </c>
      <c r="R64" s="50">
        <f>[1]Detalhamento!AT64</f>
        <v>0.71779999999999999</v>
      </c>
      <c r="S64" s="49">
        <f t="shared" si="3"/>
        <v>2654.0598421401719</v>
      </c>
      <c r="T64" s="49">
        <f t="shared" si="4"/>
        <v>199.62460580037185</v>
      </c>
      <c r="U64" s="49">
        <f>[1]Detalhamento!AW64</f>
        <v>0</v>
      </c>
      <c r="V64" s="11"/>
    </row>
    <row r="65" spans="1:22">
      <c r="A65" s="15"/>
      <c r="B65" s="58">
        <f>[1]Detalhamento!B65</f>
        <v>5</v>
      </c>
      <c r="C65" s="59" t="str">
        <f>[1]Detalhamento!C65</f>
        <v>IC0010</v>
      </c>
      <c r="D65" s="60" t="str">
        <f>[1]Detalhamento!D65</f>
        <v>EMBREAGEM MOTO MARCA HAGANE COMP CB 300R</v>
      </c>
      <c r="E65" s="57">
        <f>[1]Detalhamento!E65</f>
        <v>87141000</v>
      </c>
      <c r="F65" s="56">
        <f>[1]Detalhamento!G65</f>
        <v>29.2</v>
      </c>
      <c r="G65" s="55">
        <f>[1]Detalhamento!I65</f>
        <v>1</v>
      </c>
      <c r="H65" s="55">
        <f>[1]Detalhamento!J65</f>
        <v>24</v>
      </c>
      <c r="I65" s="54">
        <f t="shared" si="0"/>
        <v>24</v>
      </c>
      <c r="J65" s="53">
        <f>IFERROR(([1]Detalhamento!Q65+[1]Detalhamento!AA65)/'Croqui (Nota-2)'!I65,0)</f>
        <v>46.392931985545239</v>
      </c>
      <c r="K65" s="52">
        <f t="shared" si="1"/>
        <v>1113.4303676530858</v>
      </c>
      <c r="L65" s="49">
        <f>[1]Detalhamento!AF65</f>
        <v>1633.6979790322025</v>
      </c>
      <c r="M65" s="49">
        <f>[1]Detalhamento!AG65</f>
        <v>294.06563622579642</v>
      </c>
      <c r="N65" s="49">
        <f>[1]Detalhamento!Q65+[1]Detalhamento!AA65</f>
        <v>1113.4303676530858</v>
      </c>
      <c r="O65" s="49">
        <f t="shared" si="2"/>
        <v>100.20873308877772</v>
      </c>
      <c r="P65" s="51">
        <f>[1]Detalhamento!X65</f>
        <v>0.18</v>
      </c>
      <c r="Q65" s="50">
        <f>IF([1]PARAMETROS!$C$7="SIM",[1]Detalhamento!U65,0)</f>
        <v>0.09</v>
      </c>
      <c r="R65" s="50">
        <f>[1]Detalhamento!AT65</f>
        <v>0.71779999999999999</v>
      </c>
      <c r="S65" s="49">
        <f t="shared" si="3"/>
        <v>2806.3663883815175</v>
      </c>
      <c r="T65" s="49">
        <f t="shared" si="4"/>
        <v>211.08031368287669</v>
      </c>
      <c r="U65" s="49">
        <f>[1]Detalhamento!AW65</f>
        <v>0</v>
      </c>
      <c r="V65" s="11"/>
    </row>
    <row r="66" spans="1:22" ht="28">
      <c r="A66" s="15"/>
      <c r="B66" s="58">
        <f>[1]Detalhamento!B66</f>
        <v>5</v>
      </c>
      <c r="C66" s="59" t="str">
        <f>[1]Detalhamento!C66</f>
        <v>IC0011</v>
      </c>
      <c r="D66" s="60" t="str">
        <f>[1]Detalhamento!D66</f>
        <v xml:space="preserve">EMBREAGEM MOTO MARCA HAGANE COMP YS 250 FAZER / XTZ 250 LANDER  </v>
      </c>
      <c r="E66" s="57">
        <f>[1]Detalhamento!E66</f>
        <v>87141000</v>
      </c>
      <c r="F66" s="56">
        <f>[1]Detalhamento!G66</f>
        <v>27.9</v>
      </c>
      <c r="G66" s="55">
        <f>[1]Detalhamento!I66</f>
        <v>1</v>
      </c>
      <c r="H66" s="55">
        <f>[1]Detalhamento!J66</f>
        <v>24</v>
      </c>
      <c r="I66" s="54">
        <f t="shared" si="0"/>
        <v>24</v>
      </c>
      <c r="J66" s="53">
        <f>IFERROR(([1]Detalhamento!Q66+[1]Detalhamento!AA66)/'Croqui (Nota-2)'!I66,0)</f>
        <v>41.151928942816959</v>
      </c>
      <c r="K66" s="52">
        <f t="shared" si="1"/>
        <v>987.64629462760695</v>
      </c>
      <c r="L66" s="49">
        <f>[1]Detalhamento!AF66</f>
        <v>1449.1393466596119</v>
      </c>
      <c r="M66" s="49">
        <f>[1]Detalhamento!AG66</f>
        <v>260.84508239873014</v>
      </c>
      <c r="N66" s="49">
        <f>[1]Detalhamento!Q66+[1]Detalhamento!AA66</f>
        <v>987.64629462760695</v>
      </c>
      <c r="O66" s="49">
        <f t="shared" si="2"/>
        <v>88.888166516484617</v>
      </c>
      <c r="P66" s="51">
        <f>[1]Detalhamento!X66</f>
        <v>0.18</v>
      </c>
      <c r="Q66" s="50">
        <f>IF([1]PARAMETROS!$C$7="SIM",[1]Detalhamento!U66,0)</f>
        <v>0.09</v>
      </c>
      <c r="R66" s="50">
        <f>[1]Detalhamento!AT66</f>
        <v>0.71779999999999999</v>
      </c>
      <c r="S66" s="49">
        <f t="shared" si="3"/>
        <v>2489.3315696918812</v>
      </c>
      <c r="T66" s="49">
        <f t="shared" si="4"/>
        <v>187.23460014580849</v>
      </c>
      <c r="U66" s="49">
        <f>[1]Detalhamento!AW66</f>
        <v>0</v>
      </c>
      <c r="V66" s="11"/>
    </row>
    <row r="67" spans="1:22">
      <c r="A67" s="15"/>
      <c r="B67" s="58">
        <f>[1]Detalhamento!B67</f>
        <v>5</v>
      </c>
      <c r="C67" s="59" t="str">
        <f>[1]Detalhamento!C67</f>
        <v>IC0012</v>
      </c>
      <c r="D67" s="60" t="str">
        <f>[1]Detalhamento!D67</f>
        <v xml:space="preserve">EMBREAGEM MOTO MARCA HAGANE COMP NX 400 FALCON </v>
      </c>
      <c r="E67" s="57">
        <f>[1]Detalhamento!E67</f>
        <v>87141000</v>
      </c>
      <c r="F67" s="56">
        <f>[1]Detalhamento!G67</f>
        <v>28.8</v>
      </c>
      <c r="G67" s="55">
        <f>[1]Detalhamento!I67</f>
        <v>1</v>
      </c>
      <c r="H67" s="55">
        <f>[1]Detalhamento!J67</f>
        <v>24</v>
      </c>
      <c r="I67" s="54">
        <f t="shared" si="0"/>
        <v>24</v>
      </c>
      <c r="J67" s="53">
        <f>IFERROR(([1]Detalhamento!Q67+[1]Detalhamento!AA67)/'Croqui (Nota-2)'!I67,0)</f>
        <v>46.341893080404297</v>
      </c>
      <c r="K67" s="52">
        <f t="shared" si="1"/>
        <v>1112.2054339297031</v>
      </c>
      <c r="L67" s="49">
        <f>[1]Detalhamento!AF67</f>
        <v>1631.9006760247798</v>
      </c>
      <c r="M67" s="49">
        <f>[1]Detalhamento!AG67</f>
        <v>293.74212168446036</v>
      </c>
      <c r="N67" s="49">
        <f>[1]Detalhamento!Q67+[1]Detalhamento!AA67</f>
        <v>1112.2054339297031</v>
      </c>
      <c r="O67" s="49">
        <f t="shared" si="2"/>
        <v>100.09848905367328</v>
      </c>
      <c r="P67" s="51">
        <f>[1]Detalhamento!X67</f>
        <v>0.18</v>
      </c>
      <c r="Q67" s="50">
        <f>IF([1]PARAMETROS!$C$7="SIM",[1]Detalhamento!U67,0)</f>
        <v>0.09</v>
      </c>
      <c r="R67" s="50">
        <f>[1]Detalhamento!AT67</f>
        <v>0.71779999999999999</v>
      </c>
      <c r="S67" s="49">
        <f t="shared" si="3"/>
        <v>2803.2789812753667</v>
      </c>
      <c r="T67" s="49">
        <f t="shared" si="4"/>
        <v>210.84809494510563</v>
      </c>
      <c r="U67" s="49">
        <f>[1]Detalhamento!AW67</f>
        <v>0</v>
      </c>
      <c r="V67" s="11"/>
    </row>
    <row r="68" spans="1:22">
      <c r="A68" s="15"/>
      <c r="B68" s="58">
        <f>[1]Detalhamento!B68</f>
        <v>5</v>
      </c>
      <c r="C68" s="59" t="str">
        <f>[1]Detalhamento!C68</f>
        <v>IC0013</v>
      </c>
      <c r="D68" s="60" t="str">
        <f>[1]Detalhamento!D68</f>
        <v>EMBREAGEM MOTO MARCA HAGANE COMP POP 100</v>
      </c>
      <c r="E68" s="57">
        <f>[1]Detalhamento!E68</f>
        <v>87141000</v>
      </c>
      <c r="F68" s="56">
        <f>[1]Detalhamento!G68</f>
        <v>18.3</v>
      </c>
      <c r="G68" s="55">
        <f>[1]Detalhamento!I68</f>
        <v>1</v>
      </c>
      <c r="H68" s="55">
        <f>[1]Detalhamento!J68</f>
        <v>24</v>
      </c>
      <c r="I68" s="54">
        <f t="shared" si="0"/>
        <v>24</v>
      </c>
      <c r="J68" s="53">
        <f>IFERROR(([1]Detalhamento!Q68+[1]Detalhamento!AA68)/'Croqui (Nota-2)'!I68,0)</f>
        <v>25.942993055175382</v>
      </c>
      <c r="K68" s="52">
        <f t="shared" si="1"/>
        <v>622.6318333242092</v>
      </c>
      <c r="L68" s="49">
        <f>[1]Detalhamento!AF68</f>
        <v>913.56621602385167</v>
      </c>
      <c r="M68" s="49">
        <f>[1]Detalhamento!AG68</f>
        <v>164.4419188842933</v>
      </c>
      <c r="N68" s="49">
        <f>[1]Detalhamento!Q68+[1]Detalhamento!AA68</f>
        <v>622.6318333242092</v>
      </c>
      <c r="O68" s="49">
        <f t="shared" si="2"/>
        <v>56.036864999178825</v>
      </c>
      <c r="P68" s="51">
        <f>[1]Detalhamento!X68</f>
        <v>0.18</v>
      </c>
      <c r="Q68" s="50">
        <f>IF([1]PARAMETROS!$C$7="SIM",[1]Detalhamento!U68,0)</f>
        <v>0.09</v>
      </c>
      <c r="R68" s="50">
        <f>[1]Detalhamento!AT68</f>
        <v>0.71779999999999999</v>
      </c>
      <c r="S68" s="49">
        <f t="shared" si="3"/>
        <v>1569.3240458857724</v>
      </c>
      <c r="T68" s="49">
        <f t="shared" si="4"/>
        <v>118.03640937514572</v>
      </c>
      <c r="U68" s="49">
        <f>[1]Detalhamento!AW68</f>
        <v>0</v>
      </c>
      <c r="V68" s="11"/>
    </row>
    <row r="69" spans="1:22">
      <c r="A69" s="15"/>
      <c r="B69" s="58">
        <f>[1]Detalhamento!B69</f>
        <v>5</v>
      </c>
      <c r="C69" s="59" t="str">
        <f>[1]Detalhamento!C69</f>
        <v>IC0014</v>
      </c>
      <c r="D69" s="60" t="str">
        <f>[1]Detalhamento!D69</f>
        <v>EMBREAGEM MOTO MARCA HAGANE COMP YES 125</v>
      </c>
      <c r="E69" s="57">
        <f>[1]Detalhamento!E69</f>
        <v>87141000</v>
      </c>
      <c r="F69" s="56">
        <f>[1]Detalhamento!G69</f>
        <v>20.149999999999999</v>
      </c>
      <c r="G69" s="55">
        <f>[1]Detalhamento!I69</f>
        <v>1</v>
      </c>
      <c r="H69" s="55">
        <f>[1]Detalhamento!J69</f>
        <v>24</v>
      </c>
      <c r="I69" s="54">
        <f t="shared" si="0"/>
        <v>24</v>
      </c>
      <c r="J69" s="53">
        <f>IFERROR(([1]Detalhamento!Q69+[1]Detalhamento!AA69)/'Croqui (Nota-2)'!I69,0)</f>
        <v>26.990936512533917</v>
      </c>
      <c r="K69" s="52">
        <f t="shared" si="1"/>
        <v>647.78247630081398</v>
      </c>
      <c r="L69" s="49">
        <f>[1]Detalhamento!AF69</f>
        <v>950.4688870807289</v>
      </c>
      <c r="M69" s="49">
        <f>[1]Detalhamento!AG69</f>
        <v>171.0843996745312</v>
      </c>
      <c r="N69" s="49">
        <f>[1]Detalhamento!Q69+[1]Detalhamento!AA69</f>
        <v>647.78247630081398</v>
      </c>
      <c r="O69" s="49">
        <f t="shared" si="2"/>
        <v>58.300422867073259</v>
      </c>
      <c r="P69" s="51">
        <f>[1]Detalhamento!X69</f>
        <v>0.18</v>
      </c>
      <c r="Q69" s="50">
        <f>IF([1]PARAMETROS!$C$7="SIM",[1]Detalhamento!U69,0)</f>
        <v>0.09</v>
      </c>
      <c r="R69" s="50">
        <f>[1]Detalhamento!AT69</f>
        <v>0.71779999999999999</v>
      </c>
      <c r="S69" s="49">
        <f t="shared" si="3"/>
        <v>1632.715454227276</v>
      </c>
      <c r="T69" s="49">
        <f t="shared" si="4"/>
        <v>122.8043820863785</v>
      </c>
      <c r="U69" s="49">
        <f>[1]Detalhamento!AW69</f>
        <v>0</v>
      </c>
      <c r="V69" s="11"/>
    </row>
    <row r="70" spans="1:22">
      <c r="A70" s="15"/>
      <c r="B70" s="58">
        <f>[1]Detalhamento!B70</f>
        <v>5</v>
      </c>
      <c r="C70" s="59" t="str">
        <f>[1]Detalhamento!C70</f>
        <v>IC0015</v>
      </c>
      <c r="D70" s="60" t="str">
        <f>[1]Detalhamento!D70</f>
        <v>EMBREAGEM MOTO MARCA HAGANE COMP BIZ 125</v>
      </c>
      <c r="E70" s="57">
        <f>[1]Detalhamento!E70</f>
        <v>87141000</v>
      </c>
      <c r="F70" s="56">
        <f>[1]Detalhamento!G70</f>
        <v>18.25</v>
      </c>
      <c r="G70" s="55">
        <f>[1]Detalhamento!I70</f>
        <v>1</v>
      </c>
      <c r="H70" s="55">
        <f>[1]Detalhamento!J70</f>
        <v>24</v>
      </c>
      <c r="I70" s="54">
        <f t="shared" si="0"/>
        <v>24</v>
      </c>
      <c r="J70" s="53">
        <f>IFERROR(([1]Detalhamento!Q70+[1]Detalhamento!AA70)/'Croqui (Nota-2)'!I70,0)</f>
        <v>28.274956346716106</v>
      </c>
      <c r="K70" s="52">
        <f t="shared" si="1"/>
        <v>678.59895232118652</v>
      </c>
      <c r="L70" s="49">
        <f>[1]Detalhamento!AF70</f>
        <v>995.68483956233308</v>
      </c>
      <c r="M70" s="49">
        <f>[1]Detalhamento!AG70</f>
        <v>179.22327112121994</v>
      </c>
      <c r="N70" s="49">
        <f>[1]Detalhamento!Q70+[1]Detalhamento!AA70</f>
        <v>678.59895232118652</v>
      </c>
      <c r="O70" s="49">
        <f t="shared" si="2"/>
        <v>61.073905708906786</v>
      </c>
      <c r="P70" s="51">
        <f>[1]Detalhamento!X70</f>
        <v>0.18</v>
      </c>
      <c r="Q70" s="50">
        <f>IF([1]PARAMETROS!$C$7="SIM",[1]Detalhamento!U70,0)</f>
        <v>0.09</v>
      </c>
      <c r="R70" s="50">
        <f>[1]Detalhamento!AT70</f>
        <v>0.71779999999999999</v>
      </c>
      <c r="S70" s="49">
        <f t="shared" si="3"/>
        <v>1710.3874174001758</v>
      </c>
      <c r="T70" s="49">
        <f t="shared" si="4"/>
        <v>128.64646401081168</v>
      </c>
      <c r="U70" s="49">
        <f>[1]Detalhamento!AW70</f>
        <v>0</v>
      </c>
      <c r="V70" s="11"/>
    </row>
    <row r="71" spans="1:22" ht="28">
      <c r="A71" s="15"/>
      <c r="B71" s="58">
        <f>[1]Detalhamento!B71</f>
        <v>5</v>
      </c>
      <c r="C71" s="59" t="str">
        <f>[1]Detalhamento!C71</f>
        <v>IC0016</v>
      </c>
      <c r="D71" s="60" t="str">
        <f>[1]Detalhamento!D71</f>
        <v>EMBREAGEM MOTO MARCA HAGANE COMP TITAN 150 / NXR 150</v>
      </c>
      <c r="E71" s="57">
        <f>[1]Detalhamento!E71</f>
        <v>87141000</v>
      </c>
      <c r="F71" s="56">
        <f>[1]Detalhamento!G71</f>
        <v>20.45</v>
      </c>
      <c r="G71" s="55">
        <f>[1]Detalhamento!I71</f>
        <v>1</v>
      </c>
      <c r="H71" s="55">
        <f>[1]Detalhamento!J71</f>
        <v>24</v>
      </c>
      <c r="I71" s="54">
        <f t="shared" si="0"/>
        <v>24</v>
      </c>
      <c r="J71" s="53">
        <f>IFERROR(([1]Detalhamento!Q71+[1]Detalhamento!AA71)/'Croqui (Nota-2)'!I71,0)</f>
        <v>26.129521450212533</v>
      </c>
      <c r="K71" s="52">
        <f t="shared" si="1"/>
        <v>627.10851480510075</v>
      </c>
      <c r="L71" s="49">
        <f>[1]Detalhamento!AF71</f>
        <v>920.13469637123001</v>
      </c>
      <c r="M71" s="49">
        <f>[1]Detalhamento!AG71</f>
        <v>165.6242453468214</v>
      </c>
      <c r="N71" s="49">
        <f>[1]Detalhamento!Q71+[1]Detalhamento!AA71</f>
        <v>627.10851480510075</v>
      </c>
      <c r="O71" s="49">
        <f t="shared" si="2"/>
        <v>56.439766332459065</v>
      </c>
      <c r="P71" s="51">
        <f>[1]Detalhamento!X71</f>
        <v>0.18</v>
      </c>
      <c r="Q71" s="50">
        <f>IF([1]PARAMETROS!$C$7="SIM",[1]Detalhamento!U71,0)</f>
        <v>0.09</v>
      </c>
      <c r="R71" s="50">
        <f>[1]Detalhamento!AT71</f>
        <v>0.71779999999999999</v>
      </c>
      <c r="S71" s="49">
        <f t="shared" si="3"/>
        <v>1580.6073814264989</v>
      </c>
      <c r="T71" s="49">
        <f t="shared" si="4"/>
        <v>118.88508330994841</v>
      </c>
      <c r="U71" s="49">
        <f>[1]Detalhamento!AW71</f>
        <v>0</v>
      </c>
      <c r="V71" s="11"/>
    </row>
    <row r="72" spans="1:22">
      <c r="A72" s="15"/>
      <c r="B72" s="58">
        <f>[1]Detalhamento!B72</f>
        <v>5</v>
      </c>
      <c r="C72" s="59" t="str">
        <f>[1]Detalhamento!C72</f>
        <v>IC0017</v>
      </c>
      <c r="D72" s="60" t="str">
        <f>[1]Detalhamento!D72</f>
        <v>EMBREAGEM MOTO MARCA HAGANE COMP YBR / XTZ 125</v>
      </c>
      <c r="E72" s="57">
        <f>[1]Detalhamento!E72</f>
        <v>87141000</v>
      </c>
      <c r="F72" s="56">
        <f>[1]Detalhamento!G72</f>
        <v>17.600000000000001</v>
      </c>
      <c r="G72" s="55">
        <f>[1]Detalhamento!I72</f>
        <v>1</v>
      </c>
      <c r="H72" s="55">
        <f>[1]Detalhamento!J72</f>
        <v>24</v>
      </c>
      <c r="I72" s="54">
        <f t="shared" si="0"/>
        <v>24</v>
      </c>
      <c r="J72" s="53">
        <f>IFERROR(([1]Detalhamento!Q72+[1]Detalhamento!AA72)/'Croqui (Nota-2)'!I72,0)</f>
        <v>26.152229602744494</v>
      </c>
      <c r="K72" s="52">
        <f t="shared" si="1"/>
        <v>627.65351046586784</v>
      </c>
      <c r="L72" s="49">
        <f>[1]Detalhamento!AF72</f>
        <v>920.93434970873795</v>
      </c>
      <c r="M72" s="49">
        <f>[1]Detalhamento!AG72</f>
        <v>165.76818294757283</v>
      </c>
      <c r="N72" s="49">
        <f>[1]Detalhamento!Q72+[1]Detalhamento!AA72</f>
        <v>627.65351046586784</v>
      </c>
      <c r="O72" s="49">
        <f t="shared" si="2"/>
        <v>56.488815941928102</v>
      </c>
      <c r="P72" s="51">
        <f>[1]Detalhamento!X72</f>
        <v>0.18</v>
      </c>
      <c r="Q72" s="50">
        <f>IF([1]PARAMETROS!$C$7="SIM",[1]Detalhamento!U72,0)</f>
        <v>0.09</v>
      </c>
      <c r="R72" s="50">
        <f>[1]Detalhamento!AT72</f>
        <v>0.71779999999999999</v>
      </c>
      <c r="S72" s="49">
        <f t="shared" si="3"/>
        <v>1581.9810259296701</v>
      </c>
      <c r="T72" s="49">
        <f t="shared" si="4"/>
        <v>118.98840171976775</v>
      </c>
      <c r="U72" s="49">
        <f>[1]Detalhamento!AW72</f>
        <v>0</v>
      </c>
      <c r="V72" s="11"/>
    </row>
    <row r="73" spans="1:22">
      <c r="A73" s="15"/>
      <c r="B73" s="58">
        <f>[1]Detalhamento!B73</f>
        <v>5</v>
      </c>
      <c r="C73" s="59" t="str">
        <f>[1]Detalhamento!C73</f>
        <v>IC0018</v>
      </c>
      <c r="D73" s="60" t="str">
        <f>[1]Detalhamento!D73</f>
        <v>EMBREAGEM MOTO MARCA HAGANE COMP FAZER 150</v>
      </c>
      <c r="E73" s="57">
        <f>[1]Detalhamento!E73</f>
        <v>87141000</v>
      </c>
      <c r="F73" s="56">
        <f>[1]Detalhamento!G73</f>
        <v>24.7</v>
      </c>
      <c r="G73" s="55">
        <f>[1]Detalhamento!I73</f>
        <v>1</v>
      </c>
      <c r="H73" s="55">
        <f>[1]Detalhamento!J73</f>
        <v>24</v>
      </c>
      <c r="I73" s="54">
        <f t="shared" si="0"/>
        <v>24</v>
      </c>
      <c r="J73" s="53">
        <f>IFERROR(([1]Detalhamento!Q73+[1]Detalhamento!AA73)/'Croqui (Nota-2)'!I73,0)</f>
        <v>30.723074681069434</v>
      </c>
      <c r="K73" s="52">
        <f t="shared" si="1"/>
        <v>737.35379234566642</v>
      </c>
      <c r="L73" s="49">
        <f>[1]Detalhamento!AF73</f>
        <v>1081.8937900229516</v>
      </c>
      <c r="M73" s="49">
        <f>[1]Detalhamento!AG73</f>
        <v>194.74088220413128</v>
      </c>
      <c r="N73" s="49">
        <f>[1]Detalhamento!Q73+[1]Detalhamento!AA73</f>
        <v>737.35379234566642</v>
      </c>
      <c r="O73" s="49">
        <f t="shared" si="2"/>
        <v>66.36184131110997</v>
      </c>
      <c r="P73" s="51">
        <f>[1]Detalhamento!X73</f>
        <v>0.18</v>
      </c>
      <c r="Q73" s="50">
        <f>IF([1]PARAMETROS!$C$7="SIM",[1]Detalhamento!U73,0)</f>
        <v>0.09</v>
      </c>
      <c r="R73" s="50">
        <f>[1]Detalhamento!AT73</f>
        <v>0.71779999999999999</v>
      </c>
      <c r="S73" s="49">
        <f t="shared" si="3"/>
        <v>1858.4771525014264</v>
      </c>
      <c r="T73" s="49">
        <f t="shared" si="4"/>
        <v>139.78500524612545</v>
      </c>
      <c r="U73" s="49">
        <f>[1]Detalhamento!AW73</f>
        <v>0</v>
      </c>
      <c r="V73" s="11"/>
    </row>
    <row r="74" spans="1:22">
      <c r="A74" s="15"/>
      <c r="B74" s="58">
        <f>[1]Detalhamento!B74</f>
        <v>5</v>
      </c>
      <c r="C74" s="59" t="str">
        <f>[1]Detalhamento!C74</f>
        <v>IC0019</v>
      </c>
      <c r="D74" s="60" t="str">
        <f>[1]Detalhamento!D74</f>
        <v>EMBREAGEM MOTO MARCA HAGANE COMP TITAN 160</v>
      </c>
      <c r="E74" s="57">
        <f>[1]Detalhamento!E74</f>
        <v>87141000</v>
      </c>
      <c r="F74" s="56">
        <f>[1]Detalhamento!G74</f>
        <v>19.8</v>
      </c>
      <c r="G74" s="55">
        <f>[1]Detalhamento!I74</f>
        <v>1</v>
      </c>
      <c r="H74" s="55">
        <f>[1]Detalhamento!J74</f>
        <v>24</v>
      </c>
      <c r="I74" s="54">
        <f t="shared" si="0"/>
        <v>24</v>
      </c>
      <c r="J74" s="53">
        <f>IFERROR(([1]Detalhamento!Q74+[1]Detalhamento!AA74)/'Croqui (Nota-2)'!I74,0)</f>
        <v>26.070000787599923</v>
      </c>
      <c r="K74" s="52">
        <f t="shared" si="1"/>
        <v>625.68001890239816</v>
      </c>
      <c r="L74" s="49">
        <f>[1]Detalhamento!AF74</f>
        <v>918.03871359844084</v>
      </c>
      <c r="M74" s="49">
        <f>[1]Detalhamento!AG74</f>
        <v>165.24696844771935</v>
      </c>
      <c r="N74" s="49">
        <f>[1]Detalhamento!Q74+[1]Detalhamento!AA74</f>
        <v>625.68001890239816</v>
      </c>
      <c r="O74" s="49">
        <f t="shared" si="2"/>
        <v>56.311201701215829</v>
      </c>
      <c r="P74" s="51">
        <f>[1]Detalhamento!X74</f>
        <v>0.18</v>
      </c>
      <c r="Q74" s="50">
        <f>IF([1]PARAMETROS!$C$7="SIM",[1]Detalhamento!U74,0)</f>
        <v>0.09</v>
      </c>
      <c r="R74" s="50">
        <f>[1]Detalhamento!AT74</f>
        <v>0.71779999999999999</v>
      </c>
      <c r="S74" s="49">
        <f t="shared" si="3"/>
        <v>1577.0069022194016</v>
      </c>
      <c r="T74" s="49">
        <f t="shared" si="4"/>
        <v>118.6142739517729</v>
      </c>
      <c r="U74" s="49">
        <f>[1]Detalhamento!AW74</f>
        <v>0</v>
      </c>
      <c r="V74" s="11"/>
    </row>
    <row r="75" spans="1:22" ht="28">
      <c r="A75" s="15"/>
      <c r="B75" s="58">
        <f>[1]Detalhamento!B75</f>
        <v>5</v>
      </c>
      <c r="C75" s="59" t="str">
        <f>[1]Detalhamento!C75</f>
        <v>IC0020</v>
      </c>
      <c r="D75" s="60" t="str">
        <f>[1]Detalhamento!D75</f>
        <v>EMBREAGEM MOTO MARCA HAGANE COMP POP 110 (4 DISCOS)</v>
      </c>
      <c r="E75" s="57">
        <f>[1]Detalhamento!E75</f>
        <v>87141000</v>
      </c>
      <c r="F75" s="56">
        <f>[1]Detalhamento!G75</f>
        <v>17.05</v>
      </c>
      <c r="G75" s="55">
        <f>[1]Detalhamento!I75</f>
        <v>1</v>
      </c>
      <c r="H75" s="55">
        <f>[1]Detalhamento!J75</f>
        <v>24</v>
      </c>
      <c r="I75" s="54">
        <f t="shared" si="0"/>
        <v>24</v>
      </c>
      <c r="J75" s="53">
        <f>IFERROR(([1]Detalhamento!Q75+[1]Detalhamento!AA75)/'Croqui (Nota-2)'!I75,0)</f>
        <v>25.836268142690567</v>
      </c>
      <c r="K75" s="52">
        <f t="shared" si="1"/>
        <v>620.07043542457359</v>
      </c>
      <c r="L75" s="49">
        <f>[1]Detalhamento!AF75</f>
        <v>909.80796522191577</v>
      </c>
      <c r="M75" s="49">
        <f>[1]Detalhamento!AG75</f>
        <v>163.76543373994483</v>
      </c>
      <c r="N75" s="49">
        <f>[1]Detalhamento!Q75+[1]Detalhamento!AA75</f>
        <v>620.07043542457359</v>
      </c>
      <c r="O75" s="49">
        <f t="shared" si="2"/>
        <v>55.806339188211624</v>
      </c>
      <c r="P75" s="51">
        <f>[1]Detalhamento!X75</f>
        <v>0.18</v>
      </c>
      <c r="Q75" s="50">
        <f>IF([1]PARAMETROS!$C$7="SIM",[1]Detalhamento!U75,0)</f>
        <v>0.09</v>
      </c>
      <c r="R75" s="50">
        <f>[1]Detalhamento!AT75</f>
        <v>0.71779999999999999</v>
      </c>
      <c r="S75" s="49">
        <f t="shared" si="3"/>
        <v>1562.8681226582069</v>
      </c>
      <c r="T75" s="49">
        <f t="shared" si="4"/>
        <v>117.5508283385324</v>
      </c>
      <c r="U75" s="49">
        <f>[1]Detalhamento!AW75</f>
        <v>0</v>
      </c>
      <c r="V75" s="11"/>
    </row>
    <row r="76" spans="1:22" ht="28">
      <c r="A76" s="15"/>
      <c r="B76" s="58">
        <f>[1]Detalhamento!B76</f>
        <v>5</v>
      </c>
      <c r="C76" s="59" t="str">
        <f>[1]Detalhamento!C76</f>
        <v>IC0021</v>
      </c>
      <c r="D76" s="60" t="str">
        <f>[1]Detalhamento!D76</f>
        <v>EMBREAGEM MOTO MARCA HAGANE COMP FACTOR 125i (3 DISCOS)</v>
      </c>
      <c r="E76" s="57">
        <f>[1]Detalhamento!E76</f>
        <v>87141000</v>
      </c>
      <c r="F76" s="56">
        <f>[1]Detalhamento!G76</f>
        <v>21.15</v>
      </c>
      <c r="G76" s="55">
        <f>[1]Detalhamento!I76</f>
        <v>1</v>
      </c>
      <c r="H76" s="55">
        <f>[1]Detalhamento!J76</f>
        <v>24</v>
      </c>
      <c r="I76" s="54">
        <f t="shared" si="0"/>
        <v>24</v>
      </c>
      <c r="J76" s="53">
        <f>IFERROR(([1]Detalhamento!Q76+[1]Detalhamento!AA76)/'Croqui (Nota-2)'!I76,0)</f>
        <v>30.414037069875747</v>
      </c>
      <c r="K76" s="52">
        <f t="shared" si="1"/>
        <v>729.93688967701792</v>
      </c>
      <c r="L76" s="49">
        <f>[1]Detalhamento!AF76</f>
        <v>1071.0112245276434</v>
      </c>
      <c r="M76" s="49">
        <f>[1]Detalhamento!AG76</f>
        <v>192.78202041497582</v>
      </c>
      <c r="N76" s="49">
        <f>[1]Detalhamento!Q76+[1]Detalhamento!AA76</f>
        <v>729.93688967701792</v>
      </c>
      <c r="O76" s="49">
        <f t="shared" si="2"/>
        <v>65.69432007093161</v>
      </c>
      <c r="P76" s="51">
        <f>[1]Detalhamento!X76</f>
        <v>0.18</v>
      </c>
      <c r="Q76" s="50">
        <f>IF([1]PARAMETROS!$C$7="SIM",[1]Detalhamento!U76,0)</f>
        <v>0.09</v>
      </c>
      <c r="R76" s="50">
        <f>[1]Detalhamento!AT76</f>
        <v>0.71779999999999999</v>
      </c>
      <c r="S76" s="49">
        <f t="shared" si="3"/>
        <v>1839.783081493586</v>
      </c>
      <c r="T76" s="49">
        <f t="shared" si="4"/>
        <v>138.37893425386966</v>
      </c>
      <c r="U76" s="49">
        <f>[1]Detalhamento!AW76</f>
        <v>0</v>
      </c>
      <c r="V76" s="11"/>
    </row>
    <row r="77" spans="1:22" ht="28">
      <c r="A77" s="15"/>
      <c r="B77" s="58">
        <f>[1]Detalhamento!B77</f>
        <v>5</v>
      </c>
      <c r="C77" s="59" t="str">
        <f>[1]Detalhamento!C77</f>
        <v>IC0022</v>
      </c>
      <c r="D77" s="60" t="str">
        <f>[1]Detalhamento!D77</f>
        <v>GUIA CORRENTE TRANSMISSÃO MOTO MARCA HAGANE COMP CB 300R</v>
      </c>
      <c r="E77" s="57">
        <f>[1]Detalhamento!E77</f>
        <v>87141000</v>
      </c>
      <c r="F77" s="56">
        <f>[1]Detalhamento!G77</f>
        <v>21.6</v>
      </c>
      <c r="G77" s="55">
        <f>[1]Detalhamento!I77</f>
        <v>1</v>
      </c>
      <c r="H77" s="55">
        <f>[1]Detalhamento!J77</f>
        <v>100</v>
      </c>
      <c r="I77" s="54">
        <f t="shared" si="0"/>
        <v>100</v>
      </c>
      <c r="J77" s="53">
        <f>IFERROR(([1]Detalhamento!Q77+[1]Detalhamento!AA77)/'Croqui (Nota-2)'!I77,0)</f>
        <v>3.8617882467322118</v>
      </c>
      <c r="K77" s="52">
        <f t="shared" si="1"/>
        <v>386.17882467322119</v>
      </c>
      <c r="L77" s="49">
        <f>[1]Detalhamento!AF77</f>
        <v>566.6268711024087</v>
      </c>
      <c r="M77" s="49">
        <f>[1]Detalhamento!AG77</f>
        <v>101.99283679843356</v>
      </c>
      <c r="N77" s="49">
        <f>[1]Detalhamento!Q77+[1]Detalhamento!AA77</f>
        <v>386.17882467322119</v>
      </c>
      <c r="O77" s="49">
        <f t="shared" si="2"/>
        <v>34.756094220589908</v>
      </c>
      <c r="P77" s="51">
        <f>[1]Detalhamento!X77</f>
        <v>0.18</v>
      </c>
      <c r="Q77" s="50">
        <f>IF([1]PARAMETROS!$C$7="SIM",[1]Detalhamento!U77,0)</f>
        <v>0.09</v>
      </c>
      <c r="R77" s="50">
        <f>[1]Detalhamento!AT77</f>
        <v>0.71779999999999999</v>
      </c>
      <c r="S77" s="49">
        <f t="shared" si="3"/>
        <v>973.35163917971761</v>
      </c>
      <c r="T77" s="49">
        <f t="shared" si="4"/>
        <v>73.210458253915618</v>
      </c>
      <c r="U77" s="49">
        <f>[1]Detalhamento!AW77</f>
        <v>0</v>
      </c>
      <c r="V77" s="11"/>
    </row>
    <row r="78" spans="1:22" ht="28">
      <c r="A78" s="15"/>
      <c r="B78" s="58">
        <f>[1]Detalhamento!B78</f>
        <v>5</v>
      </c>
      <c r="C78" s="59" t="str">
        <f>[1]Detalhamento!C78</f>
        <v>IC0023</v>
      </c>
      <c r="D78" s="60" t="str">
        <f>[1]Detalhamento!D78</f>
        <v>GUIA CORRENTE TRANSMISSÃO MOTO MARCA HAGANE COMP CBX 250 TWISTER</v>
      </c>
      <c r="E78" s="57">
        <f>[1]Detalhamento!E78</f>
        <v>87141000</v>
      </c>
      <c r="F78" s="56">
        <f>[1]Detalhamento!G78</f>
        <v>19</v>
      </c>
      <c r="G78" s="55">
        <f>[1]Detalhamento!I78</f>
        <v>1</v>
      </c>
      <c r="H78" s="55">
        <f>[1]Detalhamento!J78</f>
        <v>100</v>
      </c>
      <c r="I78" s="54">
        <f t="shared" si="0"/>
        <v>100</v>
      </c>
      <c r="J78" s="53">
        <f>IFERROR(([1]Detalhamento!Q78+[1]Detalhamento!AA78)/'Croqui (Nota-2)'!I78,0)</f>
        <v>3.8967742974873563</v>
      </c>
      <c r="K78" s="52">
        <f t="shared" si="1"/>
        <v>389.67742974873562</v>
      </c>
      <c r="L78" s="49">
        <f>[1]Detalhamento!AF78</f>
        <v>571.76025367158297</v>
      </c>
      <c r="M78" s="49">
        <f>[1]Detalhamento!AG78</f>
        <v>102.91684566088493</v>
      </c>
      <c r="N78" s="49">
        <f>[1]Detalhamento!Q78+[1]Detalhamento!AA78</f>
        <v>389.67742974873562</v>
      </c>
      <c r="O78" s="49">
        <f t="shared" si="2"/>
        <v>35.070968677386205</v>
      </c>
      <c r="P78" s="51">
        <f>[1]Detalhamento!X78</f>
        <v>0.18</v>
      </c>
      <c r="Q78" s="50">
        <f>IF([1]PARAMETROS!$C$7="SIM",[1]Detalhamento!U78,0)</f>
        <v>0.09</v>
      </c>
      <c r="R78" s="50">
        <f>[1]Detalhamento!AT78</f>
        <v>0.71779999999999999</v>
      </c>
      <c r="S78" s="49">
        <f t="shared" si="3"/>
        <v>982.16976375704519</v>
      </c>
      <c r="T78" s="49">
        <f t="shared" si="4"/>
        <v>73.873711815383203</v>
      </c>
      <c r="U78" s="49">
        <f>[1]Detalhamento!AW78</f>
        <v>0</v>
      </c>
      <c r="V78" s="11"/>
    </row>
    <row r="79" spans="1:22" ht="28">
      <c r="A79" s="15"/>
      <c r="B79" s="58">
        <f>[1]Detalhamento!B79</f>
        <v>5</v>
      </c>
      <c r="C79" s="59" t="str">
        <f>[1]Detalhamento!C79</f>
        <v>IC0024</v>
      </c>
      <c r="D79" s="60" t="str">
        <f>[1]Detalhamento!D79</f>
        <v>GUIA CORRENTE TRANSMISSÃO MOTO MARCA HAGANE COMP NRX 125/150/160 BROS</v>
      </c>
      <c r="E79" s="57">
        <f>[1]Detalhamento!E79</f>
        <v>87141000</v>
      </c>
      <c r="F79" s="56">
        <f>[1]Detalhamento!G79</f>
        <v>25.5</v>
      </c>
      <c r="G79" s="55">
        <f>[1]Detalhamento!I79</f>
        <v>1</v>
      </c>
      <c r="H79" s="55">
        <f>[1]Detalhamento!J79</f>
        <v>200</v>
      </c>
      <c r="I79" s="54">
        <f t="shared" si="0"/>
        <v>200</v>
      </c>
      <c r="J79" s="53">
        <f>IFERROR(([1]Detalhamento!Q79+[1]Detalhamento!AA79)/'Croqui (Nota-2)'!I79,0)</f>
        <v>3.2200424751720629</v>
      </c>
      <c r="K79" s="52">
        <f t="shared" si="1"/>
        <v>644.00849503441259</v>
      </c>
      <c r="L79" s="49">
        <f>[1]Detalhamento!AF79</f>
        <v>944.93145452370118</v>
      </c>
      <c r="M79" s="49">
        <f>[1]Detalhamento!AG79</f>
        <v>170.0876618142662</v>
      </c>
      <c r="N79" s="49">
        <f>[1]Detalhamento!Q79+[1]Detalhamento!AA79</f>
        <v>644.00849503441259</v>
      </c>
      <c r="O79" s="49">
        <f t="shared" si="2"/>
        <v>57.960764553097128</v>
      </c>
      <c r="P79" s="51">
        <f>[1]Detalhamento!X79</f>
        <v>0.18</v>
      </c>
      <c r="Q79" s="50">
        <f>IF([1]PARAMETROS!$C$7="SIM",[1]Detalhamento!U79,0)</f>
        <v>0.09</v>
      </c>
      <c r="R79" s="50">
        <f>[1]Detalhamento!AT79</f>
        <v>0.71779999999999999</v>
      </c>
      <c r="S79" s="49">
        <f t="shared" si="3"/>
        <v>1623.2032525808138</v>
      </c>
      <c r="T79" s="49">
        <f t="shared" si="4"/>
        <v>122.08892365028026</v>
      </c>
      <c r="U79" s="49">
        <f>[1]Detalhamento!AW79</f>
        <v>0</v>
      </c>
      <c r="V79" s="11"/>
    </row>
    <row r="80" spans="1:22" ht="28">
      <c r="A80" s="15"/>
      <c r="B80" s="58">
        <f>[1]Detalhamento!B80</f>
        <v>5</v>
      </c>
      <c r="C80" s="59" t="str">
        <f>[1]Detalhamento!C80</f>
        <v>IC0100</v>
      </c>
      <c r="D80" s="60" t="str">
        <f>[1]Detalhamento!D80</f>
        <v>PASTILHA FREIO MOTO MARCA HAGANE COMPATÍVEL TITAN 150 09 ESD</v>
      </c>
      <c r="E80" s="57">
        <f>[1]Detalhamento!E80</f>
        <v>87141000</v>
      </c>
      <c r="F80" s="56">
        <f>[1]Detalhamento!G80</f>
        <v>15</v>
      </c>
      <c r="G80" s="55">
        <f>[1]Detalhamento!I80</f>
        <v>5</v>
      </c>
      <c r="H80" s="55">
        <f>[1]Detalhamento!J80</f>
        <v>100</v>
      </c>
      <c r="I80" s="54">
        <f t="shared" si="0"/>
        <v>500</v>
      </c>
      <c r="J80" s="53">
        <f>IFERROR(([1]Detalhamento!Q80+[1]Detalhamento!AA80)/'Croqui (Nota-2)'!I80,0)</f>
        <v>3.033576430573659</v>
      </c>
      <c r="K80" s="52">
        <f t="shared" si="1"/>
        <v>1516.7882152868294</v>
      </c>
      <c r="L80" s="49">
        <f>[1]Detalhamento!AF80</f>
        <v>2225.5310380631031</v>
      </c>
      <c r="M80" s="49">
        <f>[1]Detalhamento!AG80</f>
        <v>400.59558685135852</v>
      </c>
      <c r="N80" s="49">
        <f>[1]Detalhamento!Q80+[1]Detalhamento!AA80</f>
        <v>1516.7882152868294</v>
      </c>
      <c r="O80" s="49">
        <f t="shared" si="2"/>
        <v>136.51093937581464</v>
      </c>
      <c r="P80" s="51">
        <f>[1]Detalhamento!X80</f>
        <v>0.18</v>
      </c>
      <c r="Q80" s="50">
        <f>IF([1]PARAMETROS!$C$7="SIM",[1]Detalhamento!U80,0)</f>
        <v>0.09</v>
      </c>
      <c r="R80" s="50">
        <f>[1]Detalhamento!AT80</f>
        <v>0.71779999999999999</v>
      </c>
      <c r="S80" s="49">
        <f t="shared" si="3"/>
        <v>3823.0172171847985</v>
      </c>
      <c r="T80" s="49">
        <f t="shared" si="4"/>
        <v>287.54751224190517</v>
      </c>
      <c r="U80" s="49">
        <f>[1]Detalhamento!AW80</f>
        <v>0</v>
      </c>
      <c r="V80" s="11"/>
    </row>
    <row r="81" spans="1:22" ht="28">
      <c r="A81" s="15"/>
      <c r="B81" s="58">
        <f>[1]Detalhamento!B81</f>
        <v>5</v>
      </c>
      <c r="C81" s="59" t="str">
        <f>[1]Detalhamento!C81</f>
        <v>IC0101</v>
      </c>
      <c r="D81" s="60" t="str">
        <f>[1]Detalhamento!D81</f>
        <v>PASTILHA FREIO MOTO MARCA HAGANE COMPATÍVEL BIZ 125 / BROS / FALCON / XR 250 / NX 350</v>
      </c>
      <c r="E81" s="57">
        <f>[1]Detalhamento!E81</f>
        <v>87141000</v>
      </c>
      <c r="F81" s="56">
        <f>[1]Detalhamento!G81</f>
        <v>13.4</v>
      </c>
      <c r="G81" s="55">
        <f>[1]Detalhamento!I81</f>
        <v>5</v>
      </c>
      <c r="H81" s="55">
        <f>[1]Detalhamento!J81</f>
        <v>100</v>
      </c>
      <c r="I81" s="54">
        <f t="shared" si="0"/>
        <v>500</v>
      </c>
      <c r="J81" s="53">
        <f>IFERROR(([1]Detalhamento!Q81+[1]Detalhamento!AA81)/'Croqui (Nota-2)'!I81,0)</f>
        <v>3.0000216542054985</v>
      </c>
      <c r="K81" s="52">
        <f t="shared" si="1"/>
        <v>1500.0108271027493</v>
      </c>
      <c r="L81" s="49">
        <f>[1]Detalhamento!AF81</f>
        <v>2200.9141549907072</v>
      </c>
      <c r="M81" s="49">
        <f>[1]Detalhamento!AG81</f>
        <v>396.16454789832727</v>
      </c>
      <c r="N81" s="49">
        <f>[1]Detalhamento!Q81+[1]Detalhamento!AA81</f>
        <v>1500.0108271027493</v>
      </c>
      <c r="O81" s="49">
        <f t="shared" si="2"/>
        <v>135.00097443924744</v>
      </c>
      <c r="P81" s="51">
        <f>[1]Detalhamento!X81</f>
        <v>0.18</v>
      </c>
      <c r="Q81" s="50">
        <f>IF([1]PARAMETROS!$C$7="SIM",[1]Detalhamento!U81,0)</f>
        <v>0.09</v>
      </c>
      <c r="R81" s="50">
        <f>[1]Detalhamento!AT81</f>
        <v>0.71779999999999999</v>
      </c>
      <c r="S81" s="49">
        <f t="shared" si="3"/>
        <v>3780.7303354430369</v>
      </c>
      <c r="T81" s="49">
        <f t="shared" si="4"/>
        <v>284.36691248141932</v>
      </c>
      <c r="U81" s="49">
        <f>[1]Detalhamento!AW81</f>
        <v>0</v>
      </c>
      <c r="V81" s="11"/>
    </row>
    <row r="82" spans="1:22" ht="28">
      <c r="A82" s="15"/>
      <c r="B82" s="58">
        <f>[1]Detalhamento!B82</f>
        <v>5</v>
      </c>
      <c r="C82" s="59" t="str">
        <f>[1]Detalhamento!C82</f>
        <v>IC0102</v>
      </c>
      <c r="D82" s="60" t="str">
        <f>[1]Detalhamento!D82</f>
        <v>PASTILHA FREIO MOTO MARCA HAGANE COMPATÍVEL TWISTER / YBR / CB 300R</v>
      </c>
      <c r="E82" s="57">
        <f>[1]Detalhamento!E82</f>
        <v>87141000</v>
      </c>
      <c r="F82" s="56">
        <f>[1]Detalhamento!G82</f>
        <v>14.8</v>
      </c>
      <c r="G82" s="55">
        <f>[1]Detalhamento!I82</f>
        <v>5</v>
      </c>
      <c r="H82" s="55">
        <f>[1]Detalhamento!J82</f>
        <v>100</v>
      </c>
      <c r="I82" s="54">
        <f t="shared" si="0"/>
        <v>500</v>
      </c>
      <c r="J82" s="53">
        <f>IFERROR(([1]Detalhamento!Q82+[1]Detalhamento!AA82)/'Croqui (Nota-2)'!I82,0)</f>
        <v>2.8946544787298891</v>
      </c>
      <c r="K82" s="52">
        <f t="shared" si="1"/>
        <v>1447.3272393649445</v>
      </c>
      <c r="L82" s="49">
        <f>[1]Detalhamento!AF82</f>
        <v>2123.6133436280388</v>
      </c>
      <c r="M82" s="49">
        <f>[1]Detalhamento!AG82</f>
        <v>382.25040185304698</v>
      </c>
      <c r="N82" s="49">
        <f>[1]Detalhamento!Q82+[1]Detalhamento!AA82</f>
        <v>1447.3272393649445</v>
      </c>
      <c r="O82" s="49">
        <f t="shared" si="2"/>
        <v>130.259451542845</v>
      </c>
      <c r="P82" s="51">
        <f>[1]Detalhamento!X82</f>
        <v>0.18</v>
      </c>
      <c r="Q82" s="50">
        <f>IF([1]PARAMETROS!$C$7="SIM",[1]Detalhamento!U82,0)</f>
        <v>0.09</v>
      </c>
      <c r="R82" s="50">
        <f>[1]Detalhamento!AT82</f>
        <v>0.71779999999999999</v>
      </c>
      <c r="S82" s="49">
        <f t="shared" si="3"/>
        <v>3647.9430016842452</v>
      </c>
      <c r="T82" s="49">
        <f t="shared" si="4"/>
        <v>274.37933845011713</v>
      </c>
      <c r="U82" s="49">
        <f>[1]Detalhamento!AW82</f>
        <v>0</v>
      </c>
      <c r="V82" s="11"/>
    </row>
    <row r="83" spans="1:22" ht="28">
      <c r="A83" s="15"/>
      <c r="B83" s="58">
        <f>[1]Detalhamento!B83</f>
        <v>5</v>
      </c>
      <c r="C83" s="59" t="str">
        <f>[1]Detalhamento!C83</f>
        <v>IC0103</v>
      </c>
      <c r="D83" s="60" t="str">
        <f>[1]Detalhamento!D83</f>
        <v>PASTILHA FREIO MOTO MARCA HAGANE COMPATÍVEL NX 400 / XRE 300</v>
      </c>
      <c r="E83" s="57">
        <f>[1]Detalhamento!E83</f>
        <v>87141000</v>
      </c>
      <c r="F83" s="56">
        <f>[1]Detalhamento!G83</f>
        <v>13</v>
      </c>
      <c r="G83" s="55">
        <f>[1]Detalhamento!I83</f>
        <v>5</v>
      </c>
      <c r="H83" s="55">
        <f>[1]Detalhamento!J83</f>
        <v>100</v>
      </c>
      <c r="I83" s="54">
        <f t="shared" si="0"/>
        <v>500</v>
      </c>
      <c r="J83" s="53">
        <f>IFERROR(([1]Detalhamento!Q83+[1]Detalhamento!AA83)/'Croqui (Nota-2)'!I83,0)</f>
        <v>2.8569504771062522</v>
      </c>
      <c r="K83" s="52">
        <f t="shared" si="1"/>
        <v>1428.475238553126</v>
      </c>
      <c r="L83" s="49">
        <f>[1]Detalhamento!AF83</f>
        <v>2095.9524529951573</v>
      </c>
      <c r="M83" s="49">
        <f>[1]Detalhamento!AG83</f>
        <v>377.27144153912832</v>
      </c>
      <c r="N83" s="49">
        <f>[1]Detalhamento!Q83+[1]Detalhamento!AA83</f>
        <v>1428.475238553126</v>
      </c>
      <c r="O83" s="49">
        <f t="shared" si="2"/>
        <v>128.56277146978132</v>
      </c>
      <c r="P83" s="51">
        <f>[1]Detalhamento!X83</f>
        <v>0.18</v>
      </c>
      <c r="Q83" s="50">
        <f>IF([1]PARAMETROS!$C$7="SIM",[1]Detalhamento!U83,0)</f>
        <v>0.09</v>
      </c>
      <c r="R83" s="50">
        <f>[1]Detalhamento!AT83</f>
        <v>0.71779999999999999</v>
      </c>
      <c r="S83" s="49">
        <f t="shared" si="3"/>
        <v>3600.4271237550811</v>
      </c>
      <c r="T83" s="49">
        <f t="shared" si="4"/>
        <v>270.8054407367863</v>
      </c>
      <c r="U83" s="49">
        <f>[1]Detalhamento!AW83</f>
        <v>0</v>
      </c>
      <c r="V83" s="11"/>
    </row>
    <row r="84" spans="1:22" ht="28">
      <c r="A84" s="15"/>
      <c r="B84" s="58">
        <f>[1]Detalhamento!B84</f>
        <v>5</v>
      </c>
      <c r="C84" s="59" t="str">
        <f>[1]Detalhamento!C84</f>
        <v>IC0104</v>
      </c>
      <c r="D84" s="60" t="str">
        <f>[1]Detalhamento!D84</f>
        <v>PASTILHA FREIO MOTO MARCA HAGANE COMPATÍVEL YES EN 125 / XTZ 125 / 250</v>
      </c>
      <c r="E84" s="57">
        <f>[1]Detalhamento!E84</f>
        <v>87141000</v>
      </c>
      <c r="F84" s="56">
        <f>[1]Detalhamento!G84</f>
        <v>14.7</v>
      </c>
      <c r="G84" s="55">
        <f>[1]Detalhamento!I84</f>
        <v>5</v>
      </c>
      <c r="H84" s="55">
        <f>[1]Detalhamento!J84</f>
        <v>100</v>
      </c>
      <c r="I84" s="54">
        <f t="shared" si="0"/>
        <v>500</v>
      </c>
      <c r="J84" s="53">
        <f>IFERROR(([1]Detalhamento!Q84+[1]Detalhamento!AA84)/'Croqui (Nota-2)'!I84,0)</f>
        <v>2.8925798630938306</v>
      </c>
      <c r="K84" s="52">
        <f t="shared" si="1"/>
        <v>1446.2899315469153</v>
      </c>
      <c r="L84" s="49">
        <f>[1]Detalhamento!AF84</f>
        <v>2122.0913376407943</v>
      </c>
      <c r="M84" s="49">
        <f>[1]Detalhamento!AG84</f>
        <v>381.97644077534295</v>
      </c>
      <c r="N84" s="49">
        <f>[1]Detalhamento!Q84+[1]Detalhamento!AA84</f>
        <v>1446.2899315469153</v>
      </c>
      <c r="O84" s="49">
        <f t="shared" si="2"/>
        <v>130.16609383922238</v>
      </c>
      <c r="P84" s="51">
        <f>[1]Detalhamento!X84</f>
        <v>0.18</v>
      </c>
      <c r="Q84" s="50">
        <f>IF([1]PARAMETROS!$C$7="SIM",[1]Detalhamento!U84,0)</f>
        <v>0.09</v>
      </c>
      <c r="R84" s="50">
        <f>[1]Detalhamento!AT84</f>
        <v>0.71779999999999999</v>
      </c>
      <c r="S84" s="49">
        <f t="shared" si="3"/>
        <v>3645.3284997993565</v>
      </c>
      <c r="T84" s="49">
        <f t="shared" si="4"/>
        <v>274.18268918854113</v>
      </c>
      <c r="U84" s="49">
        <f>[1]Detalhamento!AW84</f>
        <v>0</v>
      </c>
      <c r="V84" s="11"/>
    </row>
    <row r="85" spans="1:22" ht="28">
      <c r="A85" s="15"/>
      <c r="B85" s="58">
        <f>[1]Detalhamento!B85</f>
        <v>5</v>
      </c>
      <c r="C85" s="59" t="str">
        <f>[1]Detalhamento!C85</f>
        <v>IC0105</v>
      </c>
      <c r="D85" s="60" t="str">
        <f>[1]Detalhamento!D85</f>
        <v>PASTILHA FREIO MOTO MARCA HAGANE COMPATÍVEL YBR 125 ED / CBX 250 / FAZER 250</v>
      </c>
      <c r="E85" s="57">
        <f>[1]Detalhamento!E85</f>
        <v>87141000</v>
      </c>
      <c r="F85" s="56">
        <f>[1]Detalhamento!G85</f>
        <v>14.7</v>
      </c>
      <c r="G85" s="55">
        <f>[1]Detalhamento!I85</f>
        <v>5</v>
      </c>
      <c r="H85" s="55">
        <f>[1]Detalhamento!J85</f>
        <v>100</v>
      </c>
      <c r="I85" s="54">
        <f t="shared" si="0"/>
        <v>500</v>
      </c>
      <c r="J85" s="53">
        <f>IFERROR(([1]Detalhamento!Q85+[1]Detalhamento!AA85)/'Croqui (Nota-2)'!I85,0)</f>
        <v>2.8925798630938306</v>
      </c>
      <c r="K85" s="52">
        <f t="shared" si="1"/>
        <v>1446.2899315469153</v>
      </c>
      <c r="L85" s="49">
        <f>[1]Detalhamento!AF85</f>
        <v>2122.0913376407943</v>
      </c>
      <c r="M85" s="49">
        <f>[1]Detalhamento!AG85</f>
        <v>381.97644077534295</v>
      </c>
      <c r="N85" s="49">
        <f>[1]Detalhamento!Q85+[1]Detalhamento!AA85</f>
        <v>1446.2899315469153</v>
      </c>
      <c r="O85" s="49">
        <f t="shared" si="2"/>
        <v>130.16609383922238</v>
      </c>
      <c r="P85" s="51">
        <f>[1]Detalhamento!X85</f>
        <v>0.18</v>
      </c>
      <c r="Q85" s="50">
        <f>IF([1]PARAMETROS!$C$7="SIM",[1]Detalhamento!U85,0)</f>
        <v>0.09</v>
      </c>
      <c r="R85" s="50">
        <f>[1]Detalhamento!AT85</f>
        <v>0.71779999999999999</v>
      </c>
      <c r="S85" s="49">
        <f t="shared" si="3"/>
        <v>3645.3284997993565</v>
      </c>
      <c r="T85" s="49">
        <f t="shared" si="4"/>
        <v>274.18268918854113</v>
      </c>
      <c r="U85" s="49">
        <f>[1]Detalhamento!AW85</f>
        <v>0</v>
      </c>
      <c r="V85" s="11"/>
    </row>
    <row r="86" spans="1:22" ht="28">
      <c r="A86" s="15"/>
      <c r="B86" s="58">
        <f>[1]Detalhamento!B86</f>
        <v>5</v>
      </c>
      <c r="C86" s="59" t="str">
        <f>[1]Detalhamento!C86</f>
        <v>IC0106</v>
      </c>
      <c r="D86" s="60" t="str">
        <f>[1]Detalhamento!D86</f>
        <v>PASTILHA FREIO MOTO MARCA HAGANE COMPATÍVEL XTZ CROSSER 150</v>
      </c>
      <c r="E86" s="57">
        <f>[1]Detalhamento!E86</f>
        <v>87141000</v>
      </c>
      <c r="F86" s="56">
        <f>[1]Detalhamento!G86</f>
        <v>14.7</v>
      </c>
      <c r="G86" s="55">
        <f>[1]Detalhamento!I86</f>
        <v>5</v>
      </c>
      <c r="H86" s="55">
        <f>[1]Detalhamento!J86</f>
        <v>100</v>
      </c>
      <c r="I86" s="54">
        <f t="shared" si="0"/>
        <v>500</v>
      </c>
      <c r="J86" s="53">
        <f>IFERROR(([1]Detalhamento!Q86+[1]Detalhamento!AA86)/'Croqui (Nota-2)'!I86,0)</f>
        <v>3.0272322629017951</v>
      </c>
      <c r="K86" s="52">
        <f t="shared" si="1"/>
        <v>1513.6161314508977</v>
      </c>
      <c r="L86" s="49">
        <f>[1]Detalhamento!AF86</f>
        <v>2220.8767488478684</v>
      </c>
      <c r="M86" s="49">
        <f>[1]Detalhamento!AG86</f>
        <v>399.75781479261627</v>
      </c>
      <c r="N86" s="49">
        <f>[1]Detalhamento!Q86+[1]Detalhamento!AA86</f>
        <v>1513.6161314508977</v>
      </c>
      <c r="O86" s="49">
        <f t="shared" si="2"/>
        <v>136.22545183058079</v>
      </c>
      <c r="P86" s="51">
        <f>[1]Detalhamento!X86</f>
        <v>0.18</v>
      </c>
      <c r="Q86" s="50">
        <f>IF([1]PARAMETROS!$C$7="SIM",[1]Detalhamento!U86,0)</f>
        <v>0.09</v>
      </c>
      <c r="R86" s="50">
        <f>[1]Detalhamento!AT86</f>
        <v>0.71779999999999999</v>
      </c>
      <c r="S86" s="49">
        <f t="shared" si="3"/>
        <v>3815.0220791708684</v>
      </c>
      <c r="T86" s="49">
        <f t="shared" si="4"/>
        <v>286.94615945814007</v>
      </c>
      <c r="U86" s="49">
        <f>[1]Detalhamento!AW86</f>
        <v>0</v>
      </c>
      <c r="V86" s="11"/>
    </row>
    <row r="87" spans="1:22" ht="28">
      <c r="A87" s="15"/>
      <c r="B87" s="58">
        <f>[1]Detalhamento!B87</f>
        <v>5</v>
      </c>
      <c r="C87" s="59" t="str">
        <f>[1]Detalhamento!C87</f>
        <v>IC0107</v>
      </c>
      <c r="D87" s="60" t="str">
        <f>[1]Detalhamento!D87</f>
        <v>PASTILHA FREIO MOTO MARCA HAGANE COMPATÍVEL TITAN / FAN 150 14 / 15 / TITAN 160 16</v>
      </c>
      <c r="E87" s="57">
        <f>[1]Detalhamento!E87</f>
        <v>87141000</v>
      </c>
      <c r="F87" s="56">
        <f>[1]Detalhamento!G87</f>
        <v>15</v>
      </c>
      <c r="G87" s="55">
        <f>[1]Detalhamento!I87</f>
        <v>5</v>
      </c>
      <c r="H87" s="55">
        <f>[1]Detalhamento!J87</f>
        <v>100</v>
      </c>
      <c r="I87" s="54">
        <f t="shared" si="0"/>
        <v>500</v>
      </c>
      <c r="J87" s="53">
        <f>IFERROR(([1]Detalhamento!Q87+[1]Detalhamento!AA87)/'Croqui (Nota-2)'!I87,0)</f>
        <v>3.033576430573659</v>
      </c>
      <c r="K87" s="52">
        <f t="shared" si="1"/>
        <v>1516.7882152868294</v>
      </c>
      <c r="L87" s="49">
        <f>[1]Detalhamento!AF87</f>
        <v>2225.5310380631031</v>
      </c>
      <c r="M87" s="49">
        <f>[1]Detalhamento!AG87</f>
        <v>400.59558685135852</v>
      </c>
      <c r="N87" s="49">
        <f>[1]Detalhamento!Q87+[1]Detalhamento!AA87</f>
        <v>1516.7882152868294</v>
      </c>
      <c r="O87" s="49">
        <f t="shared" si="2"/>
        <v>136.51093937581464</v>
      </c>
      <c r="P87" s="51">
        <f>[1]Detalhamento!X87</f>
        <v>0.18</v>
      </c>
      <c r="Q87" s="50">
        <f>IF([1]PARAMETROS!$C$7="SIM",[1]Detalhamento!U87,0)</f>
        <v>0.09</v>
      </c>
      <c r="R87" s="50">
        <f>[1]Detalhamento!AT87</f>
        <v>0.71779999999999999</v>
      </c>
      <c r="S87" s="49">
        <f t="shared" si="3"/>
        <v>3823.0172171847985</v>
      </c>
      <c r="T87" s="49">
        <f t="shared" si="4"/>
        <v>287.54751224190517</v>
      </c>
      <c r="U87" s="49">
        <f>[1]Detalhamento!AW87</f>
        <v>0</v>
      </c>
      <c r="V87" s="11"/>
    </row>
    <row r="88" spans="1:22" ht="28">
      <c r="A88" s="15"/>
      <c r="B88" s="58">
        <f>[1]Detalhamento!B88</f>
        <v>5</v>
      </c>
      <c r="C88" s="59" t="str">
        <f>[1]Detalhamento!C88</f>
        <v>IC0108</v>
      </c>
      <c r="D88" s="60" t="str">
        <f>[1]Detalhamento!D88</f>
        <v>PASTILHA FREIO MOTO MARCA HAGANE COMPATÍVEL NXR 160 BROS / CB250 TWISTER /CRF250 13 / XRE 190</v>
      </c>
      <c r="E88" s="57">
        <f>[1]Detalhamento!E88</f>
        <v>87141000</v>
      </c>
      <c r="F88" s="56">
        <f>[1]Detalhamento!G88</f>
        <v>17.5</v>
      </c>
      <c r="G88" s="55">
        <f>[1]Detalhamento!I88</f>
        <v>5</v>
      </c>
      <c r="H88" s="55">
        <f>[1]Detalhamento!J88</f>
        <v>100</v>
      </c>
      <c r="I88" s="54">
        <f t="shared" si="0"/>
        <v>500</v>
      </c>
      <c r="J88" s="53">
        <f>IFERROR(([1]Detalhamento!Q88+[1]Detalhamento!AA88)/'Croqui (Nota-2)'!I88,0)</f>
        <v>4.4778125008836733</v>
      </c>
      <c r="K88" s="52">
        <f t="shared" si="1"/>
        <v>2238.9062504418366</v>
      </c>
      <c r="L88" s="49">
        <f>[1]Detalhamento!AF88</f>
        <v>3285.0699270033128</v>
      </c>
      <c r="M88" s="49">
        <f>[1]Detalhamento!AG88</f>
        <v>591.3125868605963</v>
      </c>
      <c r="N88" s="49">
        <f>[1]Detalhamento!Q88+[1]Detalhamento!AA88</f>
        <v>2238.9062504418366</v>
      </c>
      <c r="O88" s="49">
        <f t="shared" si="2"/>
        <v>201.50156253976527</v>
      </c>
      <c r="P88" s="51">
        <f>[1]Detalhamento!X88</f>
        <v>0.18</v>
      </c>
      <c r="Q88" s="50">
        <f>IF([1]PARAMETROS!$C$7="SIM",[1]Detalhamento!U88,0)</f>
        <v>0.09</v>
      </c>
      <c r="R88" s="50">
        <f>[1]Detalhamento!AT88</f>
        <v>0.71779999999999999</v>
      </c>
      <c r="S88" s="49">
        <f t="shared" si="3"/>
        <v>5643.0931206062905</v>
      </c>
      <c r="T88" s="49">
        <f t="shared" si="4"/>
        <v>424.44417484853591</v>
      </c>
      <c r="U88" s="49">
        <f>[1]Detalhamento!AW88</f>
        <v>0</v>
      </c>
      <c r="V88" s="11"/>
    </row>
    <row r="89" spans="1:22" ht="28">
      <c r="A89" s="15"/>
      <c r="B89" s="58">
        <f>[1]Detalhamento!B89</f>
        <v>5</v>
      </c>
      <c r="C89" s="59" t="str">
        <f>[1]Detalhamento!C89</f>
        <v>IC0109</v>
      </c>
      <c r="D89" s="60" t="str">
        <f>[1]Detalhamento!D89</f>
        <v>PASTILHA FREIO MOTO MARCA HAGANE COMPATÍVEL TITAN 160 2018</v>
      </c>
      <c r="E89" s="57">
        <f>[1]Detalhamento!E89</f>
        <v>87141000</v>
      </c>
      <c r="F89" s="56">
        <f>[1]Detalhamento!G89</f>
        <v>17.8</v>
      </c>
      <c r="G89" s="55">
        <f>[1]Detalhamento!I89</f>
        <v>5</v>
      </c>
      <c r="H89" s="55">
        <f>[1]Detalhamento!J89</f>
        <v>100</v>
      </c>
      <c r="I89" s="54">
        <f t="shared" si="0"/>
        <v>500</v>
      </c>
      <c r="J89" s="53">
        <f>IFERROR(([1]Detalhamento!Q89+[1]Detalhamento!AA89)/'Croqui (Nota-2)'!I89,0)</f>
        <v>4.4840363357585673</v>
      </c>
      <c r="K89" s="52">
        <f t="shared" si="1"/>
        <v>2242.0181678792837</v>
      </c>
      <c r="L89" s="49">
        <f>[1]Detalhamento!AF89</f>
        <v>3289.6359361370396</v>
      </c>
      <c r="M89" s="49">
        <f>[1]Detalhamento!AG89</f>
        <v>592.1344685046671</v>
      </c>
      <c r="N89" s="49">
        <f>[1]Detalhamento!Q89+[1]Detalhamento!AA89</f>
        <v>2242.0181678792837</v>
      </c>
      <c r="O89" s="49">
        <f t="shared" si="2"/>
        <v>201.78163510913552</v>
      </c>
      <c r="P89" s="51">
        <f>[1]Detalhamento!X89</f>
        <v>0.18</v>
      </c>
      <c r="Q89" s="50">
        <f>IF([1]PARAMETROS!$C$7="SIM",[1]Detalhamento!U89,0)</f>
        <v>0.09</v>
      </c>
      <c r="R89" s="50">
        <f>[1]Detalhamento!AT89</f>
        <v>0.71779999999999999</v>
      </c>
      <c r="S89" s="49">
        <f t="shared" si="3"/>
        <v>5650.9366110962064</v>
      </c>
      <c r="T89" s="49">
        <f t="shared" si="4"/>
        <v>425.03412149265</v>
      </c>
      <c r="U89" s="49">
        <f>[1]Detalhamento!AW89</f>
        <v>0</v>
      </c>
      <c r="V89" s="11"/>
    </row>
    <row r="90" spans="1:22" ht="28">
      <c r="A90" s="15"/>
      <c r="B90" s="58">
        <f>[1]Detalhamento!B90</f>
        <v>5</v>
      </c>
      <c r="C90" s="59" t="str">
        <f>[1]Detalhamento!C90</f>
        <v>IC0110</v>
      </c>
      <c r="D90" s="60" t="str">
        <f>[1]Detalhamento!D90</f>
        <v>PEDAL CAMBIO MOTO MARCA HAGANE COMP XRE 300 (CROMO JATEADO)</v>
      </c>
      <c r="E90" s="57">
        <f>[1]Detalhamento!E90</f>
        <v>87141000</v>
      </c>
      <c r="F90" s="56">
        <f>[1]Detalhamento!G90</f>
        <v>16</v>
      </c>
      <c r="G90" s="55">
        <f>[1]Detalhamento!I90</f>
        <v>1</v>
      </c>
      <c r="H90" s="55">
        <f>[1]Detalhamento!J90</f>
        <v>100</v>
      </c>
      <c r="I90" s="54">
        <f t="shared" si="0"/>
        <v>100</v>
      </c>
      <c r="J90" s="53">
        <f>IFERROR(([1]Detalhamento!Q90+[1]Detalhamento!AA90)/'Croqui (Nota-2)'!I90,0)</f>
        <v>4.8286296361211001</v>
      </c>
      <c r="K90" s="52">
        <f t="shared" si="1"/>
        <v>482.86296361210998</v>
      </c>
      <c r="L90" s="49">
        <f>[1]Detalhamento!AF90</f>
        <v>708.48817377360115</v>
      </c>
      <c r="M90" s="49">
        <f>[1]Detalhamento!AG90</f>
        <v>127.5278712792482</v>
      </c>
      <c r="N90" s="49">
        <f>[1]Detalhamento!Q90+[1]Detalhamento!AA90</f>
        <v>482.86296361210998</v>
      </c>
      <c r="O90" s="49">
        <f t="shared" si="2"/>
        <v>43.457666725089894</v>
      </c>
      <c r="P90" s="51">
        <f>[1]Detalhamento!X90</f>
        <v>0.18</v>
      </c>
      <c r="Q90" s="50">
        <f>IF([1]PARAMETROS!$C$7="SIM",[1]Detalhamento!U90,0)</f>
        <v>0.09</v>
      </c>
      <c r="R90" s="50">
        <f>[1]Detalhamento!AT90</f>
        <v>0.71779999999999999</v>
      </c>
      <c r="S90" s="49">
        <f t="shared" si="3"/>
        <v>1217.0409849082921</v>
      </c>
      <c r="T90" s="49">
        <f t="shared" si="4"/>
        <v>91.539506004244359</v>
      </c>
      <c r="U90" s="49">
        <f>[1]Detalhamento!AW90</f>
        <v>0</v>
      </c>
      <c r="V90" s="11"/>
    </row>
    <row r="91" spans="1:22" ht="42">
      <c r="A91" s="15"/>
      <c r="B91" s="58">
        <f>[1]Detalhamento!B91</f>
        <v>5</v>
      </c>
      <c r="C91" s="59" t="str">
        <f>[1]Detalhamento!C91</f>
        <v>IC0116</v>
      </c>
      <c r="D91" s="60" t="str">
        <f>[1]Detalhamento!D91</f>
        <v>DISCO FREIO MOTO MARCA HAGANE COMP CG 160 TITAN/FAN 16/TITAN 150 ESD/MIX 09/15 /TITAN 150 ESD 04/08 (DIANTEIRO)</v>
      </c>
      <c r="E91" s="57">
        <f>[1]Detalhamento!E91</f>
        <v>87141000</v>
      </c>
      <c r="F91" s="56">
        <f>[1]Detalhamento!G91</f>
        <v>21.3</v>
      </c>
      <c r="G91" s="55">
        <f>[1]Detalhamento!I91</f>
        <v>15</v>
      </c>
      <c r="H91" s="55">
        <f>[1]Detalhamento!J91</f>
        <v>20</v>
      </c>
      <c r="I91" s="54">
        <f t="shared" si="0"/>
        <v>300</v>
      </c>
      <c r="J91" s="53">
        <f>IFERROR(([1]Detalhamento!Q91+[1]Detalhamento!AA91)/'Croqui (Nota-2)'!I91,0)</f>
        <v>29.873525961758453</v>
      </c>
      <c r="K91" s="52">
        <f t="shared" si="1"/>
        <v>8962.0577885275361</v>
      </c>
      <c r="L91" s="49">
        <f>[1]Detalhamento!AF91</f>
        <v>13149.718314175771</v>
      </c>
      <c r="M91" s="49">
        <f>[1]Detalhamento!AG91</f>
        <v>2366.9492965516388</v>
      </c>
      <c r="N91" s="49">
        <f>[1]Detalhamento!Q91+[1]Detalhamento!AA91</f>
        <v>8962.0577885275361</v>
      </c>
      <c r="O91" s="49">
        <f t="shared" si="2"/>
        <v>806.58520096747827</v>
      </c>
      <c r="P91" s="51">
        <f>[1]Detalhamento!X91</f>
        <v>0.18</v>
      </c>
      <c r="Q91" s="50">
        <f>IF([1]PARAMETROS!$C$7="SIM",[1]Detalhamento!U91,0)</f>
        <v>0.09</v>
      </c>
      <c r="R91" s="50">
        <f>[1]Detalhamento!AT91</f>
        <v>0.71779999999999999</v>
      </c>
      <c r="S91" s="49">
        <f t="shared" si="3"/>
        <v>22588.586120091139</v>
      </c>
      <c r="T91" s="49">
        <f t="shared" si="4"/>
        <v>1698.9962050647659</v>
      </c>
      <c r="U91" s="49">
        <f>[1]Detalhamento!AW91</f>
        <v>0</v>
      </c>
      <c r="V91" s="11"/>
    </row>
    <row r="92" spans="1:22" ht="28">
      <c r="A92" s="15"/>
      <c r="B92" s="58">
        <f>[1]Detalhamento!B92</f>
        <v>5</v>
      </c>
      <c r="C92" s="59" t="str">
        <f>[1]Detalhamento!C92</f>
        <v>IC0117</v>
      </c>
      <c r="D92" s="60" t="str">
        <f>[1]Detalhamento!D92</f>
        <v>DISCO FREIO MOTO MARCA HAGANE COMP YAMAHA CROSSER 150 (DIANTEIRO)</v>
      </c>
      <c r="E92" s="57">
        <f>[1]Detalhamento!E92</f>
        <v>87141000</v>
      </c>
      <c r="F92" s="56">
        <f>[1]Detalhamento!G92</f>
        <v>14.8</v>
      </c>
      <c r="G92" s="55">
        <f>[1]Detalhamento!I92</f>
        <v>15</v>
      </c>
      <c r="H92" s="55">
        <f>[1]Detalhamento!J92</f>
        <v>20</v>
      </c>
      <c r="I92" s="54">
        <f t="shared" si="0"/>
        <v>300</v>
      </c>
      <c r="J92" s="53">
        <f>IFERROR(([1]Detalhamento!Q92+[1]Detalhamento!AA92)/'Croqui (Nota-2)'!I92,0)</f>
        <v>25.069054632772144</v>
      </c>
      <c r="K92" s="52">
        <f t="shared" si="1"/>
        <v>7520.716389831643</v>
      </c>
      <c r="L92" s="49">
        <f>[1]Detalhamento!AF92</f>
        <v>11034.887788124774</v>
      </c>
      <c r="M92" s="49">
        <f>[1]Detalhamento!AG92</f>
        <v>1986.2798018624592</v>
      </c>
      <c r="N92" s="49">
        <f>[1]Detalhamento!Q92+[1]Detalhamento!AA92</f>
        <v>7520.716389831643</v>
      </c>
      <c r="O92" s="49">
        <f t="shared" si="2"/>
        <v>676.86447508484787</v>
      </c>
      <c r="P92" s="51">
        <f>[1]Detalhamento!X92</f>
        <v>0.18</v>
      </c>
      <c r="Q92" s="50">
        <f>IF([1]PARAMETROS!$C$7="SIM",[1]Detalhamento!U92,0)</f>
        <v>0.09</v>
      </c>
      <c r="R92" s="50">
        <f>[1]Detalhamento!AT92</f>
        <v>0.71779999999999999</v>
      </c>
      <c r="S92" s="49">
        <f t="shared" si="3"/>
        <v>18955.730242440735</v>
      </c>
      <c r="T92" s="49">
        <f t="shared" si="4"/>
        <v>1425.7516417768732</v>
      </c>
      <c r="U92" s="49">
        <f>[1]Detalhamento!AW92</f>
        <v>0</v>
      </c>
      <c r="V92" s="11"/>
    </row>
    <row r="93" spans="1:22" ht="28">
      <c r="A93" s="15"/>
      <c r="B93" s="58">
        <f>[1]Detalhamento!B93</f>
        <v>5</v>
      </c>
      <c r="C93" s="59" t="str">
        <f>[1]Detalhamento!C93</f>
        <v>IC0118</v>
      </c>
      <c r="D93" s="60" t="str">
        <f>[1]Detalhamento!D93</f>
        <v>DISCO FREIO MOTO MARCA HAGANE COMP NXR BROS 160 ESDD/XRE 190 (TRASEIRO)</v>
      </c>
      <c r="E93" s="57">
        <f>[1]Detalhamento!E93</f>
        <v>87141000</v>
      </c>
      <c r="F93" s="56">
        <f>[1]Detalhamento!G93</f>
        <v>15.5</v>
      </c>
      <c r="G93" s="55">
        <f>[1]Detalhamento!I93</f>
        <v>15</v>
      </c>
      <c r="H93" s="55">
        <f>[1]Detalhamento!J93</f>
        <v>20</v>
      </c>
      <c r="I93" s="54">
        <f t="shared" si="0"/>
        <v>300</v>
      </c>
      <c r="J93" s="53">
        <f>IFERROR(([1]Detalhamento!Q93+[1]Detalhamento!AA93)/'Croqui (Nota-2)'!I93,0)</f>
        <v>25.142267693603024</v>
      </c>
      <c r="K93" s="52">
        <f t="shared" si="1"/>
        <v>7542.6803080809077</v>
      </c>
      <c r="L93" s="49">
        <f>[1]Detalhamento!AF93</f>
        <v>11067.114687891386</v>
      </c>
      <c r="M93" s="49">
        <f>[1]Detalhamento!AG93</f>
        <v>1992.0806438204495</v>
      </c>
      <c r="N93" s="49">
        <f>[1]Detalhamento!Q93+[1]Detalhamento!AA93</f>
        <v>7542.6803080809077</v>
      </c>
      <c r="O93" s="49">
        <f t="shared" si="2"/>
        <v>678.84122772728165</v>
      </c>
      <c r="P93" s="51">
        <f>[1]Detalhamento!X93</f>
        <v>0.18</v>
      </c>
      <c r="Q93" s="50">
        <f>IF([1]PARAMETROS!$C$7="SIM",[1]Detalhamento!U93,0)</f>
        <v>0.09</v>
      </c>
      <c r="R93" s="50">
        <f>[1]Detalhamento!AT93</f>
        <v>0.71779999999999999</v>
      </c>
      <c r="S93" s="49">
        <f t="shared" si="3"/>
        <v>19011.089610859824</v>
      </c>
      <c r="T93" s="49">
        <f t="shared" si="4"/>
        <v>1429.9154861343186</v>
      </c>
      <c r="U93" s="49">
        <f>[1]Detalhamento!AW93</f>
        <v>0</v>
      </c>
      <c r="V93" s="11"/>
    </row>
    <row r="94" spans="1:22" hidden="1">
      <c r="A94" s="15"/>
      <c r="B94" s="58"/>
      <c r="C94" s="59"/>
      <c r="D94" s="58"/>
      <c r="E94" s="57"/>
      <c r="F94" s="56"/>
      <c r="G94" s="55"/>
      <c r="H94" s="55"/>
      <c r="I94" s="54"/>
      <c r="J94" s="53"/>
      <c r="K94" s="52"/>
      <c r="L94" s="49"/>
      <c r="M94" s="49"/>
      <c r="N94" s="49"/>
      <c r="O94" s="49"/>
      <c r="P94" s="51"/>
      <c r="Q94" s="50"/>
      <c r="R94" s="50"/>
      <c r="S94" s="49"/>
      <c r="T94" s="49"/>
      <c r="U94" s="49"/>
      <c r="V94" s="11"/>
    </row>
    <row r="95" spans="1:22" hidden="1">
      <c r="A95" s="15"/>
      <c r="B95" s="58"/>
      <c r="C95" s="59"/>
      <c r="D95" s="58"/>
      <c r="E95" s="57"/>
      <c r="F95" s="56"/>
      <c r="G95" s="55"/>
      <c r="H95" s="55"/>
      <c r="I95" s="54"/>
      <c r="J95" s="53"/>
      <c r="K95" s="52"/>
      <c r="L95" s="49"/>
      <c r="M95" s="49"/>
      <c r="N95" s="49"/>
      <c r="O95" s="49"/>
      <c r="P95" s="51"/>
      <c r="Q95" s="50"/>
      <c r="R95" s="50"/>
      <c r="S95" s="49"/>
      <c r="T95" s="49"/>
      <c r="U95" s="49"/>
      <c r="V95" s="11"/>
    </row>
    <row r="96" spans="1:22" hidden="1">
      <c r="A96" s="15"/>
      <c r="B96" s="58"/>
      <c r="C96" s="59"/>
      <c r="D96" s="58"/>
      <c r="E96" s="57"/>
      <c r="F96" s="56"/>
      <c r="G96" s="55"/>
      <c r="H96" s="55"/>
      <c r="I96" s="54"/>
      <c r="J96" s="53"/>
      <c r="K96" s="52"/>
      <c r="L96" s="49"/>
      <c r="M96" s="49"/>
      <c r="N96" s="49"/>
      <c r="O96" s="49"/>
      <c r="P96" s="51"/>
      <c r="Q96" s="50"/>
      <c r="R96" s="50"/>
      <c r="S96" s="49"/>
      <c r="T96" s="49"/>
      <c r="U96" s="49"/>
      <c r="V96" s="11"/>
    </row>
    <row r="97" spans="1:22" hidden="1">
      <c r="A97" s="15"/>
      <c r="B97" s="58"/>
      <c r="C97" s="59"/>
      <c r="D97" s="58"/>
      <c r="E97" s="57"/>
      <c r="F97" s="56"/>
      <c r="G97" s="55"/>
      <c r="H97" s="55"/>
      <c r="I97" s="54"/>
      <c r="J97" s="53"/>
      <c r="K97" s="52"/>
      <c r="L97" s="49"/>
      <c r="M97" s="49"/>
      <c r="N97" s="49"/>
      <c r="O97" s="49"/>
      <c r="P97" s="51"/>
      <c r="Q97" s="50"/>
      <c r="R97" s="50"/>
      <c r="S97" s="49"/>
      <c r="T97" s="49"/>
      <c r="U97" s="49"/>
      <c r="V97" s="11"/>
    </row>
    <row r="98" spans="1:22" hidden="1">
      <c r="A98" s="15"/>
      <c r="B98" s="58"/>
      <c r="C98" s="59"/>
      <c r="D98" s="58"/>
      <c r="E98" s="57"/>
      <c r="F98" s="56"/>
      <c r="G98" s="55"/>
      <c r="H98" s="55"/>
      <c r="I98" s="54"/>
      <c r="J98" s="53"/>
      <c r="K98" s="52"/>
      <c r="L98" s="49"/>
      <c r="M98" s="49"/>
      <c r="N98" s="49"/>
      <c r="O98" s="49"/>
      <c r="P98" s="51"/>
      <c r="Q98" s="50"/>
      <c r="R98" s="50"/>
      <c r="S98" s="49"/>
      <c r="T98" s="49"/>
      <c r="U98" s="49"/>
      <c r="V98" s="11"/>
    </row>
    <row r="99" spans="1:22" hidden="1">
      <c r="A99" s="15"/>
      <c r="B99" s="58"/>
      <c r="C99" s="59"/>
      <c r="D99" s="58"/>
      <c r="E99" s="57"/>
      <c r="F99" s="56"/>
      <c r="G99" s="55"/>
      <c r="H99" s="55"/>
      <c r="I99" s="54"/>
      <c r="J99" s="53"/>
      <c r="K99" s="52"/>
      <c r="L99" s="49"/>
      <c r="M99" s="49"/>
      <c r="N99" s="49"/>
      <c r="O99" s="49"/>
      <c r="P99" s="51"/>
      <c r="Q99" s="50"/>
      <c r="R99" s="50"/>
      <c r="S99" s="49"/>
      <c r="T99" s="49"/>
      <c r="U99" s="49"/>
      <c r="V99" s="11"/>
    </row>
    <row r="100" spans="1:22" hidden="1">
      <c r="A100" s="15"/>
      <c r="B100" s="58"/>
      <c r="C100" s="59"/>
      <c r="D100" s="58"/>
      <c r="E100" s="57"/>
      <c r="F100" s="56"/>
      <c r="G100" s="55"/>
      <c r="H100" s="55"/>
      <c r="I100" s="54"/>
      <c r="J100" s="53"/>
      <c r="K100" s="52"/>
      <c r="L100" s="49"/>
      <c r="M100" s="49"/>
      <c r="N100" s="49"/>
      <c r="O100" s="49"/>
      <c r="P100" s="51"/>
      <c r="Q100" s="50"/>
      <c r="R100" s="50"/>
      <c r="S100" s="49"/>
      <c r="T100" s="49"/>
      <c r="U100" s="49"/>
      <c r="V100" s="11"/>
    </row>
    <row r="101" spans="1:22" hidden="1">
      <c r="A101" s="15"/>
      <c r="B101" s="58"/>
      <c r="C101" s="59"/>
      <c r="D101" s="58"/>
      <c r="E101" s="57"/>
      <c r="F101" s="56"/>
      <c r="G101" s="55"/>
      <c r="H101" s="55"/>
      <c r="I101" s="54"/>
      <c r="J101" s="53"/>
      <c r="K101" s="52"/>
      <c r="L101" s="49"/>
      <c r="M101" s="49"/>
      <c r="N101" s="49"/>
      <c r="O101" s="49"/>
      <c r="P101" s="51"/>
      <c r="Q101" s="50"/>
      <c r="R101" s="50"/>
      <c r="S101" s="49"/>
      <c r="T101" s="49"/>
      <c r="U101" s="49"/>
      <c r="V101" s="11"/>
    </row>
    <row r="102" spans="1:22" hidden="1">
      <c r="A102" s="15"/>
      <c r="B102" s="58"/>
      <c r="C102" s="59"/>
      <c r="D102" s="58"/>
      <c r="E102" s="57"/>
      <c r="F102" s="56"/>
      <c r="G102" s="55"/>
      <c r="H102" s="55"/>
      <c r="I102" s="54"/>
      <c r="J102" s="53"/>
      <c r="K102" s="52"/>
      <c r="L102" s="49"/>
      <c r="M102" s="49"/>
      <c r="N102" s="49"/>
      <c r="O102" s="49"/>
      <c r="P102" s="51"/>
      <c r="Q102" s="50"/>
      <c r="R102" s="50"/>
      <c r="S102" s="49"/>
      <c r="T102" s="49"/>
      <c r="U102" s="49"/>
      <c r="V102" s="11"/>
    </row>
    <row r="103" spans="1:22" hidden="1">
      <c r="A103" s="15"/>
      <c r="B103" s="58"/>
      <c r="C103" s="59"/>
      <c r="D103" s="58"/>
      <c r="E103" s="57"/>
      <c r="F103" s="56"/>
      <c r="G103" s="55"/>
      <c r="H103" s="55"/>
      <c r="I103" s="54"/>
      <c r="J103" s="53"/>
      <c r="K103" s="52"/>
      <c r="L103" s="49"/>
      <c r="M103" s="49"/>
      <c r="N103" s="49"/>
      <c r="O103" s="49"/>
      <c r="P103" s="51"/>
      <c r="Q103" s="50"/>
      <c r="R103" s="50"/>
      <c r="S103" s="49"/>
      <c r="T103" s="49"/>
      <c r="U103" s="49"/>
      <c r="V103" s="11"/>
    </row>
    <row r="104" spans="1:22" hidden="1">
      <c r="A104" s="15"/>
      <c r="B104" s="58"/>
      <c r="C104" s="59"/>
      <c r="D104" s="58"/>
      <c r="E104" s="57"/>
      <c r="F104" s="56"/>
      <c r="G104" s="55"/>
      <c r="H104" s="55"/>
      <c r="I104" s="54"/>
      <c r="J104" s="53"/>
      <c r="K104" s="52"/>
      <c r="L104" s="49"/>
      <c r="M104" s="49"/>
      <c r="N104" s="49"/>
      <c r="O104" s="49"/>
      <c r="P104" s="51"/>
      <c r="Q104" s="50"/>
      <c r="R104" s="50"/>
      <c r="S104" s="49"/>
      <c r="T104" s="49"/>
      <c r="U104" s="49"/>
      <c r="V104" s="11"/>
    </row>
    <row r="105" spans="1:22" hidden="1">
      <c r="A105" s="15"/>
      <c r="B105" s="58"/>
      <c r="C105" s="59"/>
      <c r="D105" s="58"/>
      <c r="E105" s="57"/>
      <c r="F105" s="56"/>
      <c r="G105" s="55"/>
      <c r="H105" s="55"/>
      <c r="I105" s="54"/>
      <c r="J105" s="53"/>
      <c r="K105" s="52"/>
      <c r="L105" s="49"/>
      <c r="M105" s="49"/>
      <c r="N105" s="49"/>
      <c r="O105" s="49"/>
      <c r="P105" s="51"/>
      <c r="Q105" s="50"/>
      <c r="R105" s="50"/>
      <c r="S105" s="49"/>
      <c r="T105" s="49"/>
      <c r="U105" s="49"/>
      <c r="V105" s="11"/>
    </row>
    <row r="106" spans="1:22" hidden="1">
      <c r="A106" s="15"/>
      <c r="B106" s="58"/>
      <c r="C106" s="59"/>
      <c r="D106" s="58"/>
      <c r="E106" s="57"/>
      <c r="F106" s="56"/>
      <c r="G106" s="55"/>
      <c r="H106" s="55"/>
      <c r="I106" s="54"/>
      <c r="J106" s="53"/>
      <c r="K106" s="52"/>
      <c r="L106" s="49"/>
      <c r="M106" s="49"/>
      <c r="N106" s="49"/>
      <c r="O106" s="49"/>
      <c r="P106" s="51"/>
      <c r="Q106" s="50"/>
      <c r="R106" s="50"/>
      <c r="S106" s="49"/>
      <c r="T106" s="49"/>
      <c r="U106" s="49"/>
      <c r="V106" s="11"/>
    </row>
    <row r="107" spans="1:22" hidden="1">
      <c r="A107" s="15"/>
      <c r="B107" s="58"/>
      <c r="C107" s="59"/>
      <c r="D107" s="58"/>
      <c r="E107" s="57"/>
      <c r="F107" s="56"/>
      <c r="G107" s="55"/>
      <c r="H107" s="55"/>
      <c r="I107" s="54"/>
      <c r="J107" s="53"/>
      <c r="K107" s="52"/>
      <c r="L107" s="49"/>
      <c r="M107" s="49"/>
      <c r="N107" s="49"/>
      <c r="O107" s="49"/>
      <c r="P107" s="51"/>
      <c r="Q107" s="50"/>
      <c r="R107" s="50"/>
      <c r="S107" s="49"/>
      <c r="T107" s="49"/>
      <c r="U107" s="49"/>
      <c r="V107" s="11"/>
    </row>
    <row r="108" spans="1:22" hidden="1">
      <c r="A108" s="15"/>
      <c r="B108" s="58"/>
      <c r="C108" s="59"/>
      <c r="D108" s="58"/>
      <c r="E108" s="57"/>
      <c r="F108" s="56"/>
      <c r="G108" s="55"/>
      <c r="H108" s="55"/>
      <c r="I108" s="54"/>
      <c r="J108" s="53"/>
      <c r="K108" s="52"/>
      <c r="L108" s="49"/>
      <c r="M108" s="49"/>
      <c r="N108" s="49"/>
      <c r="O108" s="49"/>
      <c r="P108" s="51"/>
      <c r="Q108" s="50"/>
      <c r="R108" s="50"/>
      <c r="S108" s="49"/>
      <c r="T108" s="49"/>
      <c r="U108" s="49"/>
      <c r="V108" s="11"/>
    </row>
    <row r="109" spans="1:22" hidden="1">
      <c r="A109" s="15"/>
      <c r="B109" s="58"/>
      <c r="C109" s="59"/>
      <c r="D109" s="58"/>
      <c r="E109" s="57"/>
      <c r="F109" s="56"/>
      <c r="G109" s="55"/>
      <c r="H109" s="55"/>
      <c r="I109" s="54"/>
      <c r="J109" s="53"/>
      <c r="K109" s="52"/>
      <c r="L109" s="49"/>
      <c r="M109" s="49"/>
      <c r="N109" s="49"/>
      <c r="O109" s="49"/>
      <c r="P109" s="51"/>
      <c r="Q109" s="50"/>
      <c r="R109" s="50"/>
      <c r="S109" s="49"/>
      <c r="T109" s="49"/>
      <c r="U109" s="49"/>
      <c r="V109" s="11"/>
    </row>
    <row r="110" spans="1:22" hidden="1">
      <c r="A110" s="15"/>
      <c r="B110" s="58"/>
      <c r="C110" s="59"/>
      <c r="D110" s="58"/>
      <c r="E110" s="57"/>
      <c r="F110" s="56"/>
      <c r="G110" s="55"/>
      <c r="H110" s="55"/>
      <c r="I110" s="54"/>
      <c r="J110" s="53"/>
      <c r="K110" s="52"/>
      <c r="L110" s="49"/>
      <c r="M110" s="49"/>
      <c r="N110" s="49"/>
      <c r="O110" s="49"/>
      <c r="P110" s="51"/>
      <c r="Q110" s="50"/>
      <c r="R110" s="50"/>
      <c r="S110" s="49"/>
      <c r="T110" s="49"/>
      <c r="U110" s="49"/>
      <c r="V110" s="11"/>
    </row>
    <row r="111" spans="1:22" hidden="1">
      <c r="A111" s="15"/>
      <c r="B111" s="58"/>
      <c r="C111" s="59"/>
      <c r="D111" s="58"/>
      <c r="E111" s="57"/>
      <c r="F111" s="56"/>
      <c r="G111" s="55"/>
      <c r="H111" s="55"/>
      <c r="I111" s="54"/>
      <c r="J111" s="53"/>
      <c r="K111" s="52"/>
      <c r="L111" s="49"/>
      <c r="M111" s="49"/>
      <c r="N111" s="49"/>
      <c r="O111" s="49"/>
      <c r="P111" s="51"/>
      <c r="Q111" s="50"/>
      <c r="R111" s="50"/>
      <c r="S111" s="49"/>
      <c r="T111" s="49"/>
      <c r="U111" s="49"/>
      <c r="V111" s="11"/>
    </row>
    <row r="112" spans="1:22" hidden="1">
      <c r="A112" s="15"/>
      <c r="B112" s="58"/>
      <c r="C112" s="59"/>
      <c r="D112" s="58"/>
      <c r="E112" s="57"/>
      <c r="F112" s="56"/>
      <c r="G112" s="55"/>
      <c r="H112" s="55"/>
      <c r="I112" s="54"/>
      <c r="J112" s="53"/>
      <c r="K112" s="52"/>
      <c r="L112" s="49"/>
      <c r="M112" s="49"/>
      <c r="N112" s="49"/>
      <c r="O112" s="49"/>
      <c r="P112" s="51"/>
      <c r="Q112" s="50"/>
      <c r="R112" s="50"/>
      <c r="S112" s="49"/>
      <c r="T112" s="49"/>
      <c r="U112" s="49"/>
      <c r="V112" s="11"/>
    </row>
    <row r="113" spans="1:22" hidden="1">
      <c r="A113" s="15"/>
      <c r="B113" s="58"/>
      <c r="C113" s="59"/>
      <c r="D113" s="58"/>
      <c r="E113" s="57"/>
      <c r="F113" s="56"/>
      <c r="G113" s="55"/>
      <c r="H113" s="55"/>
      <c r="I113" s="54"/>
      <c r="J113" s="53"/>
      <c r="K113" s="52"/>
      <c r="L113" s="49"/>
      <c r="M113" s="49"/>
      <c r="N113" s="49"/>
      <c r="O113" s="49"/>
      <c r="P113" s="51"/>
      <c r="Q113" s="50"/>
      <c r="R113" s="50"/>
      <c r="S113" s="49"/>
      <c r="T113" s="49"/>
      <c r="U113" s="49"/>
      <c r="V113" s="11"/>
    </row>
    <row r="114" spans="1:22" hidden="1">
      <c r="A114" s="15"/>
      <c r="B114" s="58"/>
      <c r="C114" s="59"/>
      <c r="D114" s="58"/>
      <c r="E114" s="57"/>
      <c r="F114" s="56"/>
      <c r="G114" s="55"/>
      <c r="H114" s="55"/>
      <c r="I114" s="54"/>
      <c r="J114" s="53"/>
      <c r="K114" s="52"/>
      <c r="L114" s="49"/>
      <c r="M114" s="49"/>
      <c r="N114" s="49"/>
      <c r="O114" s="49"/>
      <c r="P114" s="51"/>
      <c r="Q114" s="50"/>
      <c r="R114" s="50"/>
      <c r="S114" s="49"/>
      <c r="T114" s="49"/>
      <c r="U114" s="49"/>
      <c r="V114" s="11"/>
    </row>
    <row r="115" spans="1:22" hidden="1">
      <c r="A115" s="15"/>
      <c r="B115" s="58"/>
      <c r="C115" s="59"/>
      <c r="D115" s="58"/>
      <c r="E115" s="57"/>
      <c r="F115" s="56"/>
      <c r="G115" s="55"/>
      <c r="H115" s="55"/>
      <c r="I115" s="54"/>
      <c r="J115" s="53"/>
      <c r="K115" s="52"/>
      <c r="L115" s="49"/>
      <c r="M115" s="49"/>
      <c r="N115" s="49"/>
      <c r="O115" s="49"/>
      <c r="P115" s="51"/>
      <c r="Q115" s="50"/>
      <c r="R115" s="50"/>
      <c r="S115" s="49"/>
      <c r="T115" s="49"/>
      <c r="U115" s="49"/>
      <c r="V115" s="11"/>
    </row>
    <row r="116" spans="1:22" hidden="1">
      <c r="A116" s="15"/>
      <c r="B116" s="58"/>
      <c r="C116" s="59"/>
      <c r="D116" s="58"/>
      <c r="E116" s="57"/>
      <c r="F116" s="56"/>
      <c r="G116" s="55"/>
      <c r="H116" s="55"/>
      <c r="I116" s="54"/>
      <c r="J116" s="53"/>
      <c r="K116" s="52"/>
      <c r="L116" s="49"/>
      <c r="M116" s="49"/>
      <c r="N116" s="49"/>
      <c r="O116" s="49"/>
      <c r="P116" s="51"/>
      <c r="Q116" s="50"/>
      <c r="R116" s="50"/>
      <c r="S116" s="49"/>
      <c r="T116" s="49"/>
      <c r="U116" s="49"/>
      <c r="V116" s="11"/>
    </row>
    <row r="117" spans="1:22" hidden="1">
      <c r="A117" s="15"/>
      <c r="B117" s="58"/>
      <c r="C117" s="59"/>
      <c r="D117" s="58"/>
      <c r="E117" s="57"/>
      <c r="F117" s="56"/>
      <c r="G117" s="55"/>
      <c r="H117" s="55"/>
      <c r="I117" s="54"/>
      <c r="J117" s="53"/>
      <c r="K117" s="52"/>
      <c r="L117" s="49"/>
      <c r="M117" s="49"/>
      <c r="N117" s="49"/>
      <c r="O117" s="49"/>
      <c r="P117" s="51"/>
      <c r="Q117" s="50"/>
      <c r="R117" s="50"/>
      <c r="S117" s="49"/>
      <c r="T117" s="49"/>
      <c r="U117" s="49"/>
      <c r="V117" s="11"/>
    </row>
    <row r="118" spans="1:22" hidden="1">
      <c r="A118" s="15"/>
      <c r="B118" s="58"/>
      <c r="C118" s="59"/>
      <c r="D118" s="58"/>
      <c r="E118" s="57"/>
      <c r="F118" s="56"/>
      <c r="G118" s="55"/>
      <c r="H118" s="55"/>
      <c r="I118" s="54"/>
      <c r="J118" s="53"/>
      <c r="K118" s="52"/>
      <c r="L118" s="49"/>
      <c r="M118" s="49"/>
      <c r="N118" s="49"/>
      <c r="O118" s="49"/>
      <c r="P118" s="51"/>
      <c r="Q118" s="50"/>
      <c r="R118" s="50"/>
      <c r="S118" s="49"/>
      <c r="T118" s="49"/>
      <c r="U118" s="49"/>
      <c r="V118" s="11"/>
    </row>
    <row r="119" spans="1:22" hidden="1">
      <c r="A119" s="15"/>
      <c r="B119" s="58"/>
      <c r="C119" s="59"/>
      <c r="D119" s="58"/>
      <c r="E119" s="57"/>
      <c r="F119" s="56"/>
      <c r="G119" s="55"/>
      <c r="H119" s="55"/>
      <c r="I119" s="54"/>
      <c r="J119" s="53"/>
      <c r="K119" s="52"/>
      <c r="L119" s="49"/>
      <c r="M119" s="49"/>
      <c r="N119" s="49"/>
      <c r="O119" s="49"/>
      <c r="P119" s="51"/>
      <c r="Q119" s="50"/>
      <c r="R119" s="50"/>
      <c r="S119" s="49"/>
      <c r="T119" s="49"/>
      <c r="U119" s="49"/>
      <c r="V119" s="11"/>
    </row>
    <row r="120" spans="1:22" hidden="1">
      <c r="A120" s="15"/>
      <c r="B120" s="58"/>
      <c r="C120" s="59"/>
      <c r="D120" s="58"/>
      <c r="E120" s="57"/>
      <c r="F120" s="56"/>
      <c r="G120" s="55"/>
      <c r="H120" s="55"/>
      <c r="I120" s="54"/>
      <c r="J120" s="53"/>
      <c r="K120" s="52"/>
      <c r="L120" s="49"/>
      <c r="M120" s="49"/>
      <c r="N120" s="49"/>
      <c r="O120" s="49"/>
      <c r="P120" s="51"/>
      <c r="Q120" s="50"/>
      <c r="R120" s="50"/>
      <c r="S120" s="49"/>
      <c r="T120" s="49"/>
      <c r="U120" s="49"/>
      <c r="V120" s="11"/>
    </row>
    <row r="121" spans="1:22" hidden="1">
      <c r="A121" s="15"/>
      <c r="B121" s="58"/>
      <c r="C121" s="59"/>
      <c r="D121" s="58"/>
      <c r="E121" s="57"/>
      <c r="F121" s="56"/>
      <c r="G121" s="55"/>
      <c r="H121" s="55"/>
      <c r="I121" s="54"/>
      <c r="J121" s="53"/>
      <c r="K121" s="52"/>
      <c r="L121" s="49"/>
      <c r="M121" s="49"/>
      <c r="N121" s="49"/>
      <c r="O121" s="49"/>
      <c r="P121" s="51"/>
      <c r="Q121" s="50"/>
      <c r="R121" s="50"/>
      <c r="S121" s="49"/>
      <c r="T121" s="49"/>
      <c r="U121" s="49"/>
      <c r="V121" s="11"/>
    </row>
    <row r="122" spans="1:22" hidden="1">
      <c r="A122" s="15"/>
      <c r="B122" s="58"/>
      <c r="C122" s="59"/>
      <c r="D122" s="58"/>
      <c r="E122" s="57"/>
      <c r="F122" s="56"/>
      <c r="G122" s="55"/>
      <c r="H122" s="55"/>
      <c r="I122" s="54"/>
      <c r="J122" s="53"/>
      <c r="K122" s="52"/>
      <c r="L122" s="49"/>
      <c r="M122" s="49"/>
      <c r="N122" s="49"/>
      <c r="O122" s="49"/>
      <c r="P122" s="51"/>
      <c r="Q122" s="50"/>
      <c r="R122" s="50"/>
      <c r="S122" s="49"/>
      <c r="T122" s="49"/>
      <c r="U122" s="49"/>
      <c r="V122" s="11"/>
    </row>
    <row r="123" spans="1:22" hidden="1">
      <c r="A123" s="15"/>
      <c r="B123" s="58"/>
      <c r="C123" s="59"/>
      <c r="D123" s="58"/>
      <c r="E123" s="57"/>
      <c r="F123" s="56"/>
      <c r="G123" s="55"/>
      <c r="H123" s="55"/>
      <c r="I123" s="54"/>
      <c r="J123" s="53"/>
      <c r="K123" s="52"/>
      <c r="L123" s="49"/>
      <c r="M123" s="49"/>
      <c r="N123" s="49"/>
      <c r="O123" s="49"/>
      <c r="P123" s="51"/>
      <c r="Q123" s="50"/>
      <c r="R123" s="50"/>
      <c r="S123" s="49"/>
      <c r="T123" s="49"/>
      <c r="U123" s="49"/>
      <c r="V123" s="11"/>
    </row>
    <row r="124" spans="1:22" hidden="1">
      <c r="A124" s="15"/>
      <c r="B124" s="58"/>
      <c r="C124" s="59"/>
      <c r="D124" s="58"/>
      <c r="E124" s="57"/>
      <c r="F124" s="56"/>
      <c r="G124" s="55"/>
      <c r="H124" s="55"/>
      <c r="I124" s="54"/>
      <c r="J124" s="53"/>
      <c r="K124" s="52"/>
      <c r="L124" s="49"/>
      <c r="M124" s="49"/>
      <c r="N124" s="49"/>
      <c r="O124" s="49"/>
      <c r="P124" s="51"/>
      <c r="Q124" s="50"/>
      <c r="R124" s="50"/>
      <c r="S124" s="49"/>
      <c r="T124" s="49"/>
      <c r="U124" s="49"/>
      <c r="V124" s="11"/>
    </row>
    <row r="125" spans="1:22" hidden="1">
      <c r="A125" s="15"/>
      <c r="B125" s="58">
        <f>[1]Detalhamento!B125</f>
        <v>0</v>
      </c>
      <c r="C125" s="59">
        <f>[1]Detalhamento!C125</f>
        <v>0</v>
      </c>
      <c r="D125" s="58">
        <f>[1]Detalhamento!D125</f>
        <v>0</v>
      </c>
      <c r="E125" s="57" t="str">
        <f>[1]Detalhamento!E125</f>
        <v/>
      </c>
      <c r="F125" s="56">
        <f>[1]Detalhamento!G125</f>
        <v>0</v>
      </c>
      <c r="G125" s="55">
        <f>[1]Detalhamento!I125</f>
        <v>0</v>
      </c>
      <c r="H125" s="55">
        <f>[1]Detalhamento!J125</f>
        <v>0</v>
      </c>
      <c r="I125" s="54">
        <f t="shared" ref="I125:I156" si="5">G125*H125</f>
        <v>0</v>
      </c>
      <c r="J125" s="53">
        <f>IFERROR(([1]Detalhamento!Q125+[1]Detalhamento!AA125)/'Croqui (Nota-2)'!I125,0)</f>
        <v>0</v>
      </c>
      <c r="K125" s="52">
        <f t="shared" ref="K125:K156" si="6">J125*I125</f>
        <v>0</v>
      </c>
      <c r="L125" s="49">
        <f>[1]Detalhamento!AF125</f>
        <v>0</v>
      </c>
      <c r="M125" s="49">
        <f>[1]Detalhamento!AG125</f>
        <v>0</v>
      </c>
      <c r="N125" s="49">
        <f>[1]Detalhamento!Q125+[1]Detalhamento!AA125</f>
        <v>0</v>
      </c>
      <c r="O125" s="49">
        <f t="shared" ref="O125:O156" si="7">IFERROR(N125*Q125,0)</f>
        <v>0</v>
      </c>
      <c r="P125" s="51" t="str">
        <f>[1]Detalhamento!X125</f>
        <v/>
      </c>
      <c r="Q125" s="50" t="str">
        <f>IF([1]PARAMETROS!$C$7="SIM",[1]Detalhamento!U125,0)</f>
        <v/>
      </c>
      <c r="R125" s="50">
        <f>[1]Detalhamento!AT125</f>
        <v>0</v>
      </c>
      <c r="S125" s="49">
        <f>[1]Detalhamento!AU125</f>
        <v>0</v>
      </c>
      <c r="T125" s="49">
        <f>[1]Detalhamento!AV125</f>
        <v>0</v>
      </c>
      <c r="U125" s="49">
        <f>[1]Detalhamento!AW125</f>
        <v>0</v>
      </c>
      <c r="V125" s="11"/>
    </row>
    <row r="126" spans="1:22" hidden="1">
      <c r="A126" s="15"/>
      <c r="B126" s="58">
        <f>[1]Detalhamento!B126</f>
        <v>0</v>
      </c>
      <c r="C126" s="59">
        <f>[1]Detalhamento!C126</f>
        <v>0</v>
      </c>
      <c r="D126" s="58">
        <f>[1]Detalhamento!D126</f>
        <v>0</v>
      </c>
      <c r="E126" s="57" t="str">
        <f>[1]Detalhamento!E126</f>
        <v/>
      </c>
      <c r="F126" s="56">
        <f>[1]Detalhamento!G126</f>
        <v>0</v>
      </c>
      <c r="G126" s="55">
        <f>[1]Detalhamento!I126</f>
        <v>0</v>
      </c>
      <c r="H126" s="55">
        <f>[1]Detalhamento!J126</f>
        <v>0</v>
      </c>
      <c r="I126" s="54">
        <f t="shared" si="5"/>
        <v>0</v>
      </c>
      <c r="J126" s="53">
        <f>IFERROR(([1]Detalhamento!Q126+[1]Detalhamento!AA126)/'Croqui (Nota-2)'!I126,0)</f>
        <v>0</v>
      </c>
      <c r="K126" s="52">
        <f t="shared" si="6"/>
        <v>0</v>
      </c>
      <c r="L126" s="49">
        <f>[1]Detalhamento!AF126</f>
        <v>0</v>
      </c>
      <c r="M126" s="49">
        <f>[1]Detalhamento!AG126</f>
        <v>0</v>
      </c>
      <c r="N126" s="49">
        <f>[1]Detalhamento!Q126+[1]Detalhamento!AA126</f>
        <v>0</v>
      </c>
      <c r="O126" s="49">
        <f t="shared" si="7"/>
        <v>0</v>
      </c>
      <c r="P126" s="51" t="str">
        <f>[1]Detalhamento!X126</f>
        <v/>
      </c>
      <c r="Q126" s="50" t="str">
        <f>IF([1]PARAMETROS!$C$7="SIM",[1]Detalhamento!U126,0)</f>
        <v/>
      </c>
      <c r="R126" s="50">
        <f>[1]Detalhamento!AT126</f>
        <v>0</v>
      </c>
      <c r="S126" s="49">
        <f>[1]Detalhamento!AU126</f>
        <v>0</v>
      </c>
      <c r="T126" s="49">
        <f>[1]Detalhamento!AV126</f>
        <v>0</v>
      </c>
      <c r="U126" s="49">
        <f>[1]Detalhamento!AW126</f>
        <v>0</v>
      </c>
      <c r="V126" s="11"/>
    </row>
    <row r="127" spans="1:22" hidden="1">
      <c r="A127" s="15"/>
      <c r="B127" s="58">
        <f>[1]Detalhamento!B127</f>
        <v>0</v>
      </c>
      <c r="C127" s="59">
        <f>[1]Detalhamento!C127</f>
        <v>0</v>
      </c>
      <c r="D127" s="58">
        <f>[1]Detalhamento!D127</f>
        <v>0</v>
      </c>
      <c r="E127" s="57" t="str">
        <f>[1]Detalhamento!E127</f>
        <v/>
      </c>
      <c r="F127" s="56">
        <f>[1]Detalhamento!G127</f>
        <v>0</v>
      </c>
      <c r="G127" s="55">
        <f>[1]Detalhamento!I127</f>
        <v>0</v>
      </c>
      <c r="H127" s="55">
        <f>[1]Detalhamento!J127</f>
        <v>0</v>
      </c>
      <c r="I127" s="54">
        <f t="shared" si="5"/>
        <v>0</v>
      </c>
      <c r="J127" s="53">
        <f>IFERROR(([1]Detalhamento!Q127+[1]Detalhamento!AA127)/'Croqui (Nota-2)'!I127,0)</f>
        <v>0</v>
      </c>
      <c r="K127" s="52">
        <f t="shared" si="6"/>
        <v>0</v>
      </c>
      <c r="L127" s="49">
        <f>[1]Detalhamento!AF127</f>
        <v>0</v>
      </c>
      <c r="M127" s="49">
        <f>[1]Detalhamento!AG127</f>
        <v>0</v>
      </c>
      <c r="N127" s="49">
        <f>[1]Detalhamento!Q127+[1]Detalhamento!AA127</f>
        <v>0</v>
      </c>
      <c r="O127" s="49">
        <f t="shared" si="7"/>
        <v>0</v>
      </c>
      <c r="P127" s="51" t="str">
        <f>[1]Detalhamento!X127</f>
        <v/>
      </c>
      <c r="Q127" s="50" t="str">
        <f>IF([1]PARAMETROS!$C$7="SIM",[1]Detalhamento!U127,0)</f>
        <v/>
      </c>
      <c r="R127" s="50">
        <f>[1]Detalhamento!AT127</f>
        <v>0</v>
      </c>
      <c r="S127" s="49">
        <f>[1]Detalhamento!AU127</f>
        <v>0</v>
      </c>
      <c r="T127" s="49">
        <f>[1]Detalhamento!AV127</f>
        <v>0</v>
      </c>
      <c r="U127" s="49">
        <f>[1]Detalhamento!AW127</f>
        <v>0</v>
      </c>
      <c r="V127" s="11"/>
    </row>
    <row r="128" spans="1:22" hidden="1">
      <c r="A128" s="15"/>
      <c r="B128" s="58">
        <f>[1]Detalhamento!B128</f>
        <v>0</v>
      </c>
      <c r="C128" s="59">
        <f>[1]Detalhamento!C128</f>
        <v>0</v>
      </c>
      <c r="D128" s="58">
        <f>[1]Detalhamento!D128</f>
        <v>0</v>
      </c>
      <c r="E128" s="57" t="str">
        <f>[1]Detalhamento!E128</f>
        <v/>
      </c>
      <c r="F128" s="56">
        <f>[1]Detalhamento!G128</f>
        <v>0</v>
      </c>
      <c r="G128" s="55">
        <f>[1]Detalhamento!I128</f>
        <v>0</v>
      </c>
      <c r="H128" s="55">
        <f>[1]Detalhamento!J128</f>
        <v>0</v>
      </c>
      <c r="I128" s="54">
        <f t="shared" si="5"/>
        <v>0</v>
      </c>
      <c r="J128" s="53">
        <f>IFERROR(([1]Detalhamento!Q128+[1]Detalhamento!AA128)/'Croqui (Nota-2)'!I128,0)</f>
        <v>0</v>
      </c>
      <c r="K128" s="52">
        <f t="shared" si="6"/>
        <v>0</v>
      </c>
      <c r="L128" s="49">
        <f>[1]Detalhamento!AF128</f>
        <v>0</v>
      </c>
      <c r="M128" s="49">
        <f>[1]Detalhamento!AG128</f>
        <v>0</v>
      </c>
      <c r="N128" s="49">
        <f>[1]Detalhamento!Q128+[1]Detalhamento!AA128</f>
        <v>0</v>
      </c>
      <c r="O128" s="49">
        <f t="shared" si="7"/>
        <v>0</v>
      </c>
      <c r="P128" s="51" t="str">
        <f>[1]Detalhamento!X128</f>
        <v/>
      </c>
      <c r="Q128" s="50" t="str">
        <f>IF([1]PARAMETROS!$C$7="SIM",[1]Detalhamento!U128,0)</f>
        <v/>
      </c>
      <c r="R128" s="50">
        <f>[1]Detalhamento!AT128</f>
        <v>0</v>
      </c>
      <c r="S128" s="49">
        <f>[1]Detalhamento!AU128</f>
        <v>0</v>
      </c>
      <c r="T128" s="49">
        <f>[1]Detalhamento!AV128</f>
        <v>0</v>
      </c>
      <c r="U128" s="49">
        <f>[1]Detalhamento!AW128</f>
        <v>0</v>
      </c>
      <c r="V128" s="11"/>
    </row>
    <row r="129" spans="1:22" hidden="1">
      <c r="A129" s="15"/>
      <c r="B129" s="58">
        <f>[1]Detalhamento!B129</f>
        <v>0</v>
      </c>
      <c r="C129" s="59">
        <f>[1]Detalhamento!C129</f>
        <v>0</v>
      </c>
      <c r="D129" s="58">
        <f>[1]Detalhamento!D129</f>
        <v>0</v>
      </c>
      <c r="E129" s="57" t="str">
        <f>[1]Detalhamento!E129</f>
        <v/>
      </c>
      <c r="F129" s="56">
        <f>[1]Detalhamento!G129</f>
        <v>0</v>
      </c>
      <c r="G129" s="55">
        <f>[1]Detalhamento!I129</f>
        <v>0</v>
      </c>
      <c r="H129" s="55">
        <f>[1]Detalhamento!J129</f>
        <v>0</v>
      </c>
      <c r="I129" s="54">
        <f t="shared" si="5"/>
        <v>0</v>
      </c>
      <c r="J129" s="53">
        <f>IFERROR(([1]Detalhamento!Q129+[1]Detalhamento!AA129)/'Croqui (Nota-2)'!I129,0)</f>
        <v>0</v>
      </c>
      <c r="K129" s="52">
        <f t="shared" si="6"/>
        <v>0</v>
      </c>
      <c r="L129" s="49">
        <f>[1]Detalhamento!AF129</f>
        <v>0</v>
      </c>
      <c r="M129" s="49">
        <f>[1]Detalhamento!AG129</f>
        <v>0</v>
      </c>
      <c r="N129" s="49">
        <f>[1]Detalhamento!Q129+[1]Detalhamento!AA129</f>
        <v>0</v>
      </c>
      <c r="O129" s="49">
        <f t="shared" si="7"/>
        <v>0</v>
      </c>
      <c r="P129" s="51" t="str">
        <f>[1]Detalhamento!X129</f>
        <v/>
      </c>
      <c r="Q129" s="50" t="str">
        <f>IF([1]PARAMETROS!$C$7="SIM",[1]Detalhamento!U129,0)</f>
        <v/>
      </c>
      <c r="R129" s="50">
        <f>[1]Detalhamento!AT129</f>
        <v>0</v>
      </c>
      <c r="S129" s="49">
        <f>[1]Detalhamento!AU129</f>
        <v>0</v>
      </c>
      <c r="T129" s="49">
        <f>[1]Detalhamento!AV129</f>
        <v>0</v>
      </c>
      <c r="U129" s="49">
        <f>[1]Detalhamento!AW129</f>
        <v>0</v>
      </c>
      <c r="V129" s="11"/>
    </row>
    <row r="130" spans="1:22" hidden="1">
      <c r="A130" s="15"/>
      <c r="B130" s="58">
        <f>[1]Detalhamento!B130</f>
        <v>0</v>
      </c>
      <c r="C130" s="59">
        <f>[1]Detalhamento!C130</f>
        <v>0</v>
      </c>
      <c r="D130" s="58">
        <f>[1]Detalhamento!D130</f>
        <v>0</v>
      </c>
      <c r="E130" s="57" t="str">
        <f>[1]Detalhamento!E130</f>
        <v/>
      </c>
      <c r="F130" s="56">
        <f>[1]Detalhamento!G130</f>
        <v>0</v>
      </c>
      <c r="G130" s="55">
        <f>[1]Detalhamento!I130</f>
        <v>0</v>
      </c>
      <c r="H130" s="55">
        <f>[1]Detalhamento!J130</f>
        <v>0</v>
      </c>
      <c r="I130" s="54">
        <f t="shared" si="5"/>
        <v>0</v>
      </c>
      <c r="J130" s="53">
        <f>IFERROR(([1]Detalhamento!Q130+[1]Detalhamento!AA130)/'Croqui (Nota-2)'!I130,0)</f>
        <v>0</v>
      </c>
      <c r="K130" s="52">
        <f t="shared" si="6"/>
        <v>0</v>
      </c>
      <c r="L130" s="49">
        <f>[1]Detalhamento!AF130</f>
        <v>0</v>
      </c>
      <c r="M130" s="49">
        <f>[1]Detalhamento!AG130</f>
        <v>0</v>
      </c>
      <c r="N130" s="49">
        <f>[1]Detalhamento!Q130+[1]Detalhamento!AA130</f>
        <v>0</v>
      </c>
      <c r="O130" s="49">
        <f t="shared" si="7"/>
        <v>0</v>
      </c>
      <c r="P130" s="51" t="str">
        <f>[1]Detalhamento!X130</f>
        <v/>
      </c>
      <c r="Q130" s="50" t="str">
        <f>IF([1]PARAMETROS!$C$7="SIM",[1]Detalhamento!U130,0)</f>
        <v/>
      </c>
      <c r="R130" s="50">
        <f>[1]Detalhamento!AT130</f>
        <v>0</v>
      </c>
      <c r="S130" s="49">
        <f>[1]Detalhamento!AU130</f>
        <v>0</v>
      </c>
      <c r="T130" s="49">
        <f>[1]Detalhamento!AV130</f>
        <v>0</v>
      </c>
      <c r="U130" s="49">
        <f>[1]Detalhamento!AW130</f>
        <v>0</v>
      </c>
      <c r="V130" s="11"/>
    </row>
    <row r="131" spans="1:22" hidden="1">
      <c r="A131" s="15"/>
      <c r="B131" s="58">
        <f>[1]Detalhamento!B131</f>
        <v>0</v>
      </c>
      <c r="C131" s="59">
        <f>[1]Detalhamento!C131</f>
        <v>0</v>
      </c>
      <c r="D131" s="58">
        <f>[1]Detalhamento!D131</f>
        <v>0</v>
      </c>
      <c r="E131" s="57" t="str">
        <f>[1]Detalhamento!E131</f>
        <v/>
      </c>
      <c r="F131" s="56">
        <f>[1]Detalhamento!G131</f>
        <v>0</v>
      </c>
      <c r="G131" s="55">
        <f>[1]Detalhamento!I131</f>
        <v>0</v>
      </c>
      <c r="H131" s="55">
        <f>[1]Detalhamento!J131</f>
        <v>0</v>
      </c>
      <c r="I131" s="54">
        <f t="shared" si="5"/>
        <v>0</v>
      </c>
      <c r="J131" s="53">
        <f>IFERROR(([1]Detalhamento!Q131+[1]Detalhamento!AA131)/'Croqui (Nota-2)'!I131,0)</f>
        <v>0</v>
      </c>
      <c r="K131" s="52">
        <f t="shared" si="6"/>
        <v>0</v>
      </c>
      <c r="L131" s="49">
        <f>[1]Detalhamento!AF131</f>
        <v>0</v>
      </c>
      <c r="M131" s="49">
        <f>[1]Detalhamento!AG131</f>
        <v>0</v>
      </c>
      <c r="N131" s="49">
        <f>[1]Detalhamento!Q131+[1]Detalhamento!AA131</f>
        <v>0</v>
      </c>
      <c r="O131" s="49">
        <f t="shared" si="7"/>
        <v>0</v>
      </c>
      <c r="P131" s="51" t="str">
        <f>[1]Detalhamento!X131</f>
        <v/>
      </c>
      <c r="Q131" s="50" t="str">
        <f>IF([1]PARAMETROS!$C$7="SIM",[1]Detalhamento!U131,0)</f>
        <v/>
      </c>
      <c r="R131" s="50">
        <f>[1]Detalhamento!AT131</f>
        <v>0</v>
      </c>
      <c r="S131" s="49">
        <f>[1]Detalhamento!AU131</f>
        <v>0</v>
      </c>
      <c r="T131" s="49">
        <f>[1]Detalhamento!AV131</f>
        <v>0</v>
      </c>
      <c r="U131" s="49">
        <f>[1]Detalhamento!AW131</f>
        <v>0</v>
      </c>
      <c r="V131" s="11"/>
    </row>
    <row r="132" spans="1:22" hidden="1">
      <c r="A132" s="15"/>
      <c r="B132" s="58">
        <f>[1]Detalhamento!B132</f>
        <v>0</v>
      </c>
      <c r="C132" s="59">
        <f>[1]Detalhamento!C132</f>
        <v>0</v>
      </c>
      <c r="D132" s="58">
        <f>[1]Detalhamento!D132</f>
        <v>0</v>
      </c>
      <c r="E132" s="57" t="str">
        <f>[1]Detalhamento!E132</f>
        <v/>
      </c>
      <c r="F132" s="56">
        <f>[1]Detalhamento!G132</f>
        <v>0</v>
      </c>
      <c r="G132" s="55">
        <f>[1]Detalhamento!I132</f>
        <v>0</v>
      </c>
      <c r="H132" s="55">
        <f>[1]Detalhamento!J132</f>
        <v>0</v>
      </c>
      <c r="I132" s="54">
        <f t="shared" si="5"/>
        <v>0</v>
      </c>
      <c r="J132" s="53">
        <f>IFERROR(([1]Detalhamento!Q132+[1]Detalhamento!AA132)/'Croqui (Nota-2)'!I132,0)</f>
        <v>0</v>
      </c>
      <c r="K132" s="52">
        <f t="shared" si="6"/>
        <v>0</v>
      </c>
      <c r="L132" s="49">
        <f>[1]Detalhamento!AF132</f>
        <v>0</v>
      </c>
      <c r="M132" s="49">
        <f>[1]Detalhamento!AG132</f>
        <v>0</v>
      </c>
      <c r="N132" s="49">
        <f>[1]Detalhamento!Q132+[1]Detalhamento!AA132</f>
        <v>0</v>
      </c>
      <c r="O132" s="49">
        <f t="shared" si="7"/>
        <v>0</v>
      </c>
      <c r="P132" s="51" t="str">
        <f>[1]Detalhamento!X132</f>
        <v/>
      </c>
      <c r="Q132" s="50" t="str">
        <f>IF([1]PARAMETROS!$C$7="SIM",[1]Detalhamento!U132,0)</f>
        <v/>
      </c>
      <c r="R132" s="50">
        <f>[1]Detalhamento!AT132</f>
        <v>0</v>
      </c>
      <c r="S132" s="49">
        <f>[1]Detalhamento!AU132</f>
        <v>0</v>
      </c>
      <c r="T132" s="49">
        <f>[1]Detalhamento!AV132</f>
        <v>0</v>
      </c>
      <c r="U132" s="49">
        <f>[1]Detalhamento!AW132</f>
        <v>0</v>
      </c>
      <c r="V132" s="11"/>
    </row>
    <row r="133" spans="1:22" hidden="1">
      <c r="A133" s="15"/>
      <c r="B133" s="58">
        <f>[1]Detalhamento!B133</f>
        <v>0</v>
      </c>
      <c r="C133" s="59">
        <f>[1]Detalhamento!C133</f>
        <v>0</v>
      </c>
      <c r="D133" s="58">
        <f>[1]Detalhamento!D133</f>
        <v>0</v>
      </c>
      <c r="E133" s="57" t="str">
        <f>[1]Detalhamento!E133</f>
        <v/>
      </c>
      <c r="F133" s="56">
        <f>[1]Detalhamento!G133</f>
        <v>0</v>
      </c>
      <c r="G133" s="55">
        <f>[1]Detalhamento!I133</f>
        <v>0</v>
      </c>
      <c r="H133" s="55">
        <f>[1]Detalhamento!J133</f>
        <v>0</v>
      </c>
      <c r="I133" s="54">
        <f t="shared" si="5"/>
        <v>0</v>
      </c>
      <c r="J133" s="53">
        <f>IFERROR(([1]Detalhamento!Q133+[1]Detalhamento!AA133)/'Croqui (Nota-2)'!I133,0)</f>
        <v>0</v>
      </c>
      <c r="K133" s="52">
        <f t="shared" si="6"/>
        <v>0</v>
      </c>
      <c r="L133" s="49">
        <f>[1]Detalhamento!AF133</f>
        <v>0</v>
      </c>
      <c r="M133" s="49">
        <f>[1]Detalhamento!AG133</f>
        <v>0</v>
      </c>
      <c r="N133" s="49">
        <f>[1]Detalhamento!Q133+[1]Detalhamento!AA133</f>
        <v>0</v>
      </c>
      <c r="O133" s="49">
        <f t="shared" si="7"/>
        <v>0</v>
      </c>
      <c r="P133" s="51" t="str">
        <f>[1]Detalhamento!X133</f>
        <v/>
      </c>
      <c r="Q133" s="50" t="str">
        <f>IF([1]PARAMETROS!$C$7="SIM",[1]Detalhamento!U133,0)</f>
        <v/>
      </c>
      <c r="R133" s="50">
        <f>[1]Detalhamento!AT133</f>
        <v>0</v>
      </c>
      <c r="S133" s="49">
        <f>[1]Detalhamento!AU133</f>
        <v>0</v>
      </c>
      <c r="T133" s="49">
        <f>[1]Detalhamento!AV133</f>
        <v>0</v>
      </c>
      <c r="U133" s="49">
        <f>[1]Detalhamento!AW133</f>
        <v>0</v>
      </c>
      <c r="V133" s="11"/>
    </row>
    <row r="134" spans="1:22" hidden="1">
      <c r="A134" s="15"/>
      <c r="B134" s="58">
        <f>[1]Detalhamento!B134</f>
        <v>0</v>
      </c>
      <c r="C134" s="59">
        <f>[1]Detalhamento!C134</f>
        <v>0</v>
      </c>
      <c r="D134" s="58">
        <f>[1]Detalhamento!D134</f>
        <v>0</v>
      </c>
      <c r="E134" s="57" t="str">
        <f>[1]Detalhamento!E134</f>
        <v/>
      </c>
      <c r="F134" s="56">
        <f>[1]Detalhamento!G134</f>
        <v>0</v>
      </c>
      <c r="G134" s="55">
        <f>[1]Detalhamento!I134</f>
        <v>0</v>
      </c>
      <c r="H134" s="55">
        <f>[1]Detalhamento!J134</f>
        <v>0</v>
      </c>
      <c r="I134" s="54">
        <f t="shared" si="5"/>
        <v>0</v>
      </c>
      <c r="J134" s="53">
        <f>IFERROR(([1]Detalhamento!Q134+[1]Detalhamento!AA134)/'Croqui (Nota-2)'!I134,0)</f>
        <v>0</v>
      </c>
      <c r="K134" s="52">
        <f t="shared" si="6"/>
        <v>0</v>
      </c>
      <c r="L134" s="49">
        <f>[1]Detalhamento!AF134</f>
        <v>0</v>
      </c>
      <c r="M134" s="49">
        <f>[1]Detalhamento!AG134</f>
        <v>0</v>
      </c>
      <c r="N134" s="49">
        <f>[1]Detalhamento!Q134+[1]Detalhamento!AA134</f>
        <v>0</v>
      </c>
      <c r="O134" s="49">
        <f t="shared" si="7"/>
        <v>0</v>
      </c>
      <c r="P134" s="51" t="str">
        <f>[1]Detalhamento!X134</f>
        <v/>
      </c>
      <c r="Q134" s="50" t="str">
        <f>IF([1]PARAMETROS!$C$7="SIM",[1]Detalhamento!U134,0)</f>
        <v/>
      </c>
      <c r="R134" s="50">
        <f>[1]Detalhamento!AT134</f>
        <v>0</v>
      </c>
      <c r="S134" s="49">
        <f>[1]Detalhamento!AU134</f>
        <v>0</v>
      </c>
      <c r="T134" s="49">
        <f>[1]Detalhamento!AV134</f>
        <v>0</v>
      </c>
      <c r="U134" s="49">
        <f>[1]Detalhamento!AW134</f>
        <v>0</v>
      </c>
      <c r="V134" s="11"/>
    </row>
    <row r="135" spans="1:22" hidden="1">
      <c r="A135" s="15"/>
      <c r="B135" s="58">
        <f>[1]Detalhamento!B135</f>
        <v>0</v>
      </c>
      <c r="C135" s="59">
        <f>[1]Detalhamento!C135</f>
        <v>0</v>
      </c>
      <c r="D135" s="58">
        <f>[1]Detalhamento!D135</f>
        <v>0</v>
      </c>
      <c r="E135" s="57" t="str">
        <f>[1]Detalhamento!E135</f>
        <v/>
      </c>
      <c r="F135" s="56">
        <f>[1]Detalhamento!G135</f>
        <v>0</v>
      </c>
      <c r="G135" s="55">
        <f>[1]Detalhamento!I135</f>
        <v>0</v>
      </c>
      <c r="H135" s="55">
        <f>[1]Detalhamento!J135</f>
        <v>0</v>
      </c>
      <c r="I135" s="54">
        <f t="shared" si="5"/>
        <v>0</v>
      </c>
      <c r="J135" s="53">
        <f>IFERROR(([1]Detalhamento!Q135+[1]Detalhamento!AA135)/'Croqui (Nota-2)'!I135,0)</f>
        <v>0</v>
      </c>
      <c r="K135" s="52">
        <f t="shared" si="6"/>
        <v>0</v>
      </c>
      <c r="L135" s="49">
        <f>[1]Detalhamento!AF135</f>
        <v>0</v>
      </c>
      <c r="M135" s="49">
        <f>[1]Detalhamento!AG135</f>
        <v>0</v>
      </c>
      <c r="N135" s="49">
        <f>[1]Detalhamento!Q135+[1]Detalhamento!AA135</f>
        <v>0</v>
      </c>
      <c r="O135" s="49">
        <f t="shared" si="7"/>
        <v>0</v>
      </c>
      <c r="P135" s="51" t="str">
        <f>[1]Detalhamento!X135</f>
        <v/>
      </c>
      <c r="Q135" s="50" t="str">
        <f>IF([1]PARAMETROS!$C$7="SIM",[1]Detalhamento!U135,0)</f>
        <v/>
      </c>
      <c r="R135" s="50">
        <f>[1]Detalhamento!AT135</f>
        <v>0</v>
      </c>
      <c r="S135" s="49">
        <f>[1]Detalhamento!AU135</f>
        <v>0</v>
      </c>
      <c r="T135" s="49">
        <f>[1]Detalhamento!AV135</f>
        <v>0</v>
      </c>
      <c r="U135" s="49">
        <f>[1]Detalhamento!AW135</f>
        <v>0</v>
      </c>
      <c r="V135" s="11"/>
    </row>
    <row r="136" spans="1:22" hidden="1">
      <c r="A136" s="15"/>
      <c r="B136" s="58">
        <f>[1]Detalhamento!B136</f>
        <v>0</v>
      </c>
      <c r="C136" s="59">
        <f>[1]Detalhamento!C136</f>
        <v>0</v>
      </c>
      <c r="D136" s="58">
        <f>[1]Detalhamento!D136</f>
        <v>0</v>
      </c>
      <c r="E136" s="57" t="str">
        <f>[1]Detalhamento!E136</f>
        <v/>
      </c>
      <c r="F136" s="56">
        <f>[1]Detalhamento!G136</f>
        <v>0</v>
      </c>
      <c r="G136" s="55">
        <f>[1]Detalhamento!I136</f>
        <v>0</v>
      </c>
      <c r="H136" s="55">
        <f>[1]Detalhamento!J136</f>
        <v>0</v>
      </c>
      <c r="I136" s="54">
        <f t="shared" si="5"/>
        <v>0</v>
      </c>
      <c r="J136" s="53">
        <f>IFERROR(([1]Detalhamento!Q136+[1]Detalhamento!AA136)/'Croqui (Nota-2)'!I136,0)</f>
        <v>0</v>
      </c>
      <c r="K136" s="52">
        <f t="shared" si="6"/>
        <v>0</v>
      </c>
      <c r="L136" s="49">
        <f>[1]Detalhamento!AF136</f>
        <v>0</v>
      </c>
      <c r="M136" s="49">
        <f>[1]Detalhamento!AG136</f>
        <v>0</v>
      </c>
      <c r="N136" s="49">
        <f>[1]Detalhamento!Q136+[1]Detalhamento!AA136</f>
        <v>0</v>
      </c>
      <c r="O136" s="49">
        <f t="shared" si="7"/>
        <v>0</v>
      </c>
      <c r="P136" s="51" t="str">
        <f>[1]Detalhamento!X136</f>
        <v/>
      </c>
      <c r="Q136" s="50" t="str">
        <f>IF([1]PARAMETROS!$C$7="SIM",[1]Detalhamento!U136,0)</f>
        <v/>
      </c>
      <c r="R136" s="50">
        <f>[1]Detalhamento!AT136</f>
        <v>0</v>
      </c>
      <c r="S136" s="49">
        <f>[1]Detalhamento!AU136</f>
        <v>0</v>
      </c>
      <c r="T136" s="49">
        <f>[1]Detalhamento!AV136</f>
        <v>0</v>
      </c>
      <c r="U136" s="49">
        <f>[1]Detalhamento!AW136</f>
        <v>0</v>
      </c>
      <c r="V136" s="11"/>
    </row>
    <row r="137" spans="1:22" hidden="1">
      <c r="A137" s="15"/>
      <c r="B137" s="58">
        <f>[1]Detalhamento!B137</f>
        <v>0</v>
      </c>
      <c r="C137" s="59">
        <f>[1]Detalhamento!C137</f>
        <v>0</v>
      </c>
      <c r="D137" s="58">
        <f>[1]Detalhamento!D137</f>
        <v>0</v>
      </c>
      <c r="E137" s="57" t="str">
        <f>[1]Detalhamento!E137</f>
        <v/>
      </c>
      <c r="F137" s="56">
        <f>[1]Detalhamento!G137</f>
        <v>0</v>
      </c>
      <c r="G137" s="55">
        <f>[1]Detalhamento!I137</f>
        <v>0</v>
      </c>
      <c r="H137" s="55">
        <f>[1]Detalhamento!J137</f>
        <v>0</v>
      </c>
      <c r="I137" s="54">
        <f t="shared" si="5"/>
        <v>0</v>
      </c>
      <c r="J137" s="53">
        <f>IFERROR(([1]Detalhamento!Q137+[1]Detalhamento!AA137)/'Croqui (Nota-2)'!I137,0)</f>
        <v>0</v>
      </c>
      <c r="K137" s="52">
        <f t="shared" si="6"/>
        <v>0</v>
      </c>
      <c r="L137" s="49">
        <f>[1]Detalhamento!AF137</f>
        <v>0</v>
      </c>
      <c r="M137" s="49">
        <f>[1]Detalhamento!AG137</f>
        <v>0</v>
      </c>
      <c r="N137" s="49">
        <f>[1]Detalhamento!Q137+[1]Detalhamento!AA137</f>
        <v>0</v>
      </c>
      <c r="O137" s="49">
        <f t="shared" si="7"/>
        <v>0</v>
      </c>
      <c r="P137" s="51" t="str">
        <f>[1]Detalhamento!X137</f>
        <v/>
      </c>
      <c r="Q137" s="50" t="str">
        <f>IF([1]PARAMETROS!$C$7="SIM",[1]Detalhamento!U137,0)</f>
        <v/>
      </c>
      <c r="R137" s="50">
        <f>[1]Detalhamento!AT137</f>
        <v>0</v>
      </c>
      <c r="S137" s="49">
        <f>[1]Detalhamento!AU137</f>
        <v>0</v>
      </c>
      <c r="T137" s="49">
        <f>[1]Detalhamento!AV137</f>
        <v>0</v>
      </c>
      <c r="U137" s="49">
        <f>[1]Detalhamento!AW137</f>
        <v>0</v>
      </c>
      <c r="V137" s="11"/>
    </row>
    <row r="138" spans="1:22" hidden="1">
      <c r="A138" s="15"/>
      <c r="B138" s="58">
        <f>[1]Detalhamento!B138</f>
        <v>0</v>
      </c>
      <c r="C138" s="59">
        <f>[1]Detalhamento!C138</f>
        <v>0</v>
      </c>
      <c r="D138" s="58">
        <f>[1]Detalhamento!D138</f>
        <v>0</v>
      </c>
      <c r="E138" s="57" t="str">
        <f>[1]Detalhamento!E138</f>
        <v/>
      </c>
      <c r="F138" s="56">
        <f>[1]Detalhamento!G138</f>
        <v>0</v>
      </c>
      <c r="G138" s="55">
        <f>[1]Detalhamento!I138</f>
        <v>0</v>
      </c>
      <c r="H138" s="55">
        <f>[1]Detalhamento!J138</f>
        <v>0</v>
      </c>
      <c r="I138" s="54">
        <f t="shared" si="5"/>
        <v>0</v>
      </c>
      <c r="J138" s="53">
        <f>IFERROR(([1]Detalhamento!Q138+[1]Detalhamento!AA138)/'Croqui (Nota-2)'!I138,0)</f>
        <v>0</v>
      </c>
      <c r="K138" s="52">
        <f t="shared" si="6"/>
        <v>0</v>
      </c>
      <c r="L138" s="49">
        <f>[1]Detalhamento!AF138</f>
        <v>0</v>
      </c>
      <c r="M138" s="49">
        <f>[1]Detalhamento!AG138</f>
        <v>0</v>
      </c>
      <c r="N138" s="49">
        <f>[1]Detalhamento!Q138+[1]Detalhamento!AA138</f>
        <v>0</v>
      </c>
      <c r="O138" s="49">
        <f t="shared" si="7"/>
        <v>0</v>
      </c>
      <c r="P138" s="51" t="str">
        <f>[1]Detalhamento!X138</f>
        <v/>
      </c>
      <c r="Q138" s="50" t="str">
        <f>IF([1]PARAMETROS!$C$7="SIM",[1]Detalhamento!U138,0)</f>
        <v/>
      </c>
      <c r="R138" s="50">
        <f>[1]Detalhamento!AT138</f>
        <v>0</v>
      </c>
      <c r="S138" s="49">
        <f>[1]Detalhamento!AU138</f>
        <v>0</v>
      </c>
      <c r="T138" s="49">
        <f>[1]Detalhamento!AV138</f>
        <v>0</v>
      </c>
      <c r="U138" s="49">
        <f>[1]Detalhamento!AW138</f>
        <v>0</v>
      </c>
      <c r="V138" s="11"/>
    </row>
    <row r="139" spans="1:22" hidden="1">
      <c r="A139" s="15"/>
      <c r="B139" s="58">
        <f>[1]Detalhamento!B139</f>
        <v>0</v>
      </c>
      <c r="C139" s="59">
        <f>[1]Detalhamento!C139</f>
        <v>0</v>
      </c>
      <c r="D139" s="58">
        <f>[1]Detalhamento!D139</f>
        <v>0</v>
      </c>
      <c r="E139" s="57" t="str">
        <f>[1]Detalhamento!E139</f>
        <v/>
      </c>
      <c r="F139" s="56">
        <f>[1]Detalhamento!G139</f>
        <v>0</v>
      </c>
      <c r="G139" s="55">
        <f>[1]Detalhamento!I139</f>
        <v>0</v>
      </c>
      <c r="H139" s="55">
        <f>[1]Detalhamento!J139</f>
        <v>0</v>
      </c>
      <c r="I139" s="54">
        <f t="shared" si="5"/>
        <v>0</v>
      </c>
      <c r="J139" s="53">
        <f>IFERROR(([1]Detalhamento!Q139+[1]Detalhamento!AA139)/'Croqui (Nota-2)'!I139,0)</f>
        <v>0</v>
      </c>
      <c r="K139" s="52">
        <f t="shared" si="6"/>
        <v>0</v>
      </c>
      <c r="L139" s="49">
        <f>[1]Detalhamento!AF139</f>
        <v>0</v>
      </c>
      <c r="M139" s="49">
        <f>[1]Detalhamento!AG139</f>
        <v>0</v>
      </c>
      <c r="N139" s="49">
        <f>[1]Detalhamento!Q139+[1]Detalhamento!AA139</f>
        <v>0</v>
      </c>
      <c r="O139" s="49">
        <f t="shared" si="7"/>
        <v>0</v>
      </c>
      <c r="P139" s="51" t="str">
        <f>[1]Detalhamento!X139</f>
        <v/>
      </c>
      <c r="Q139" s="50" t="str">
        <f>IF([1]PARAMETROS!$C$7="SIM",[1]Detalhamento!U139,0)</f>
        <v/>
      </c>
      <c r="R139" s="50">
        <f>[1]Detalhamento!AT139</f>
        <v>0</v>
      </c>
      <c r="S139" s="49">
        <f>[1]Detalhamento!AU139</f>
        <v>0</v>
      </c>
      <c r="T139" s="49">
        <f>[1]Detalhamento!AV139</f>
        <v>0</v>
      </c>
      <c r="U139" s="49">
        <f>[1]Detalhamento!AW139</f>
        <v>0</v>
      </c>
      <c r="V139" s="11"/>
    </row>
    <row r="140" spans="1:22" hidden="1">
      <c r="A140" s="15"/>
      <c r="B140" s="58">
        <f>[1]Detalhamento!B140</f>
        <v>0</v>
      </c>
      <c r="C140" s="59">
        <f>[1]Detalhamento!C140</f>
        <v>0</v>
      </c>
      <c r="D140" s="58">
        <f>[1]Detalhamento!D140</f>
        <v>0</v>
      </c>
      <c r="E140" s="57" t="str">
        <f>[1]Detalhamento!E140</f>
        <v/>
      </c>
      <c r="F140" s="56">
        <f>[1]Detalhamento!G140</f>
        <v>0</v>
      </c>
      <c r="G140" s="55">
        <f>[1]Detalhamento!I140</f>
        <v>0</v>
      </c>
      <c r="H140" s="55">
        <f>[1]Detalhamento!J140</f>
        <v>0</v>
      </c>
      <c r="I140" s="54">
        <f t="shared" si="5"/>
        <v>0</v>
      </c>
      <c r="J140" s="53">
        <f>IFERROR(([1]Detalhamento!Q140+[1]Detalhamento!AA140)/'Croqui (Nota-2)'!I140,0)</f>
        <v>0</v>
      </c>
      <c r="K140" s="52">
        <f t="shared" si="6"/>
        <v>0</v>
      </c>
      <c r="L140" s="49">
        <f>[1]Detalhamento!AF140</f>
        <v>0</v>
      </c>
      <c r="M140" s="49">
        <f>[1]Detalhamento!AG140</f>
        <v>0</v>
      </c>
      <c r="N140" s="49">
        <f>[1]Detalhamento!Q140+[1]Detalhamento!AA140</f>
        <v>0</v>
      </c>
      <c r="O140" s="49">
        <f t="shared" si="7"/>
        <v>0</v>
      </c>
      <c r="P140" s="51" t="str">
        <f>[1]Detalhamento!X140</f>
        <v/>
      </c>
      <c r="Q140" s="50" t="str">
        <f>IF([1]PARAMETROS!$C$7="SIM",[1]Detalhamento!U140,0)</f>
        <v/>
      </c>
      <c r="R140" s="50">
        <f>[1]Detalhamento!AT140</f>
        <v>0</v>
      </c>
      <c r="S140" s="49">
        <f>[1]Detalhamento!AU140</f>
        <v>0</v>
      </c>
      <c r="T140" s="49">
        <f>[1]Detalhamento!AV140</f>
        <v>0</v>
      </c>
      <c r="U140" s="49">
        <f>[1]Detalhamento!AW140</f>
        <v>0</v>
      </c>
      <c r="V140" s="11"/>
    </row>
    <row r="141" spans="1:22" hidden="1">
      <c r="A141" s="15"/>
      <c r="B141" s="58">
        <f>[1]Detalhamento!B141</f>
        <v>0</v>
      </c>
      <c r="C141" s="59">
        <f>[1]Detalhamento!C141</f>
        <v>0</v>
      </c>
      <c r="D141" s="58">
        <f>[1]Detalhamento!D141</f>
        <v>0</v>
      </c>
      <c r="E141" s="57" t="str">
        <f>[1]Detalhamento!E141</f>
        <v/>
      </c>
      <c r="F141" s="56">
        <f>[1]Detalhamento!G141</f>
        <v>0</v>
      </c>
      <c r="G141" s="55">
        <f>[1]Detalhamento!I141</f>
        <v>0</v>
      </c>
      <c r="H141" s="55">
        <f>[1]Detalhamento!J141</f>
        <v>0</v>
      </c>
      <c r="I141" s="54">
        <f t="shared" si="5"/>
        <v>0</v>
      </c>
      <c r="J141" s="53">
        <f>IFERROR(([1]Detalhamento!Q141+[1]Detalhamento!AA141)/'Croqui (Nota-2)'!I141,0)</f>
        <v>0</v>
      </c>
      <c r="K141" s="52">
        <f t="shared" si="6"/>
        <v>0</v>
      </c>
      <c r="L141" s="49">
        <f>[1]Detalhamento!AF141</f>
        <v>0</v>
      </c>
      <c r="M141" s="49">
        <f>[1]Detalhamento!AG141</f>
        <v>0</v>
      </c>
      <c r="N141" s="49">
        <f>[1]Detalhamento!Q141+[1]Detalhamento!AA141</f>
        <v>0</v>
      </c>
      <c r="O141" s="49">
        <f t="shared" si="7"/>
        <v>0</v>
      </c>
      <c r="P141" s="51" t="str">
        <f>[1]Detalhamento!X141</f>
        <v/>
      </c>
      <c r="Q141" s="50" t="str">
        <f>IF([1]PARAMETROS!$C$7="SIM",[1]Detalhamento!U141,0)</f>
        <v/>
      </c>
      <c r="R141" s="50">
        <f>[1]Detalhamento!AT141</f>
        <v>0</v>
      </c>
      <c r="S141" s="49">
        <f>[1]Detalhamento!AU141</f>
        <v>0</v>
      </c>
      <c r="T141" s="49">
        <f>[1]Detalhamento!AV141</f>
        <v>0</v>
      </c>
      <c r="U141" s="49">
        <f>[1]Detalhamento!AW141</f>
        <v>0</v>
      </c>
      <c r="V141" s="11"/>
    </row>
    <row r="142" spans="1:22" hidden="1">
      <c r="A142" s="15"/>
      <c r="B142" s="58">
        <f>[1]Detalhamento!B142</f>
        <v>0</v>
      </c>
      <c r="C142" s="59">
        <f>[1]Detalhamento!C142</f>
        <v>0</v>
      </c>
      <c r="D142" s="58">
        <f>[1]Detalhamento!D142</f>
        <v>0</v>
      </c>
      <c r="E142" s="57" t="str">
        <f>[1]Detalhamento!E142</f>
        <v/>
      </c>
      <c r="F142" s="56">
        <f>[1]Detalhamento!G142</f>
        <v>0</v>
      </c>
      <c r="G142" s="55">
        <f>[1]Detalhamento!I142</f>
        <v>0</v>
      </c>
      <c r="H142" s="55">
        <f>[1]Detalhamento!J142</f>
        <v>0</v>
      </c>
      <c r="I142" s="54">
        <f t="shared" si="5"/>
        <v>0</v>
      </c>
      <c r="J142" s="53">
        <f>IFERROR(([1]Detalhamento!Q142+[1]Detalhamento!AA142)/'Croqui (Nota-2)'!I142,0)</f>
        <v>0</v>
      </c>
      <c r="K142" s="52">
        <f t="shared" si="6"/>
        <v>0</v>
      </c>
      <c r="L142" s="49">
        <f>[1]Detalhamento!AF142</f>
        <v>0</v>
      </c>
      <c r="M142" s="49">
        <f>[1]Detalhamento!AG142</f>
        <v>0</v>
      </c>
      <c r="N142" s="49">
        <f>[1]Detalhamento!Q142+[1]Detalhamento!AA142</f>
        <v>0</v>
      </c>
      <c r="O142" s="49">
        <f t="shared" si="7"/>
        <v>0</v>
      </c>
      <c r="P142" s="51" t="str">
        <f>[1]Detalhamento!X142</f>
        <v/>
      </c>
      <c r="Q142" s="50" t="str">
        <f>IF([1]PARAMETROS!$C$7="SIM",[1]Detalhamento!U142,0)</f>
        <v/>
      </c>
      <c r="R142" s="50">
        <f>[1]Detalhamento!AT142</f>
        <v>0</v>
      </c>
      <c r="S142" s="49">
        <f>[1]Detalhamento!AU142</f>
        <v>0</v>
      </c>
      <c r="T142" s="49">
        <f>[1]Detalhamento!AV142</f>
        <v>0</v>
      </c>
      <c r="U142" s="49">
        <f>[1]Detalhamento!AW142</f>
        <v>0</v>
      </c>
      <c r="V142" s="11"/>
    </row>
    <row r="143" spans="1:22" hidden="1">
      <c r="A143" s="15"/>
      <c r="B143" s="58">
        <f>[1]Detalhamento!B143</f>
        <v>0</v>
      </c>
      <c r="C143" s="59">
        <f>[1]Detalhamento!C143</f>
        <v>0</v>
      </c>
      <c r="D143" s="58">
        <f>[1]Detalhamento!D143</f>
        <v>0</v>
      </c>
      <c r="E143" s="57" t="str">
        <f>[1]Detalhamento!E143</f>
        <v/>
      </c>
      <c r="F143" s="56">
        <f>[1]Detalhamento!G143</f>
        <v>0</v>
      </c>
      <c r="G143" s="55">
        <f>[1]Detalhamento!I143</f>
        <v>0</v>
      </c>
      <c r="H143" s="55">
        <f>[1]Detalhamento!J143</f>
        <v>0</v>
      </c>
      <c r="I143" s="54">
        <f t="shared" si="5"/>
        <v>0</v>
      </c>
      <c r="J143" s="53">
        <f>IFERROR(([1]Detalhamento!Q143+[1]Detalhamento!AA143)/'Croqui (Nota-2)'!I143,0)</f>
        <v>0</v>
      </c>
      <c r="K143" s="52">
        <f t="shared" si="6"/>
        <v>0</v>
      </c>
      <c r="L143" s="49">
        <f>[1]Detalhamento!AF143</f>
        <v>0</v>
      </c>
      <c r="M143" s="49">
        <f>[1]Detalhamento!AG143</f>
        <v>0</v>
      </c>
      <c r="N143" s="49">
        <f>[1]Detalhamento!Q143+[1]Detalhamento!AA143</f>
        <v>0</v>
      </c>
      <c r="O143" s="49">
        <f t="shared" si="7"/>
        <v>0</v>
      </c>
      <c r="P143" s="51" t="str">
        <f>[1]Detalhamento!X143</f>
        <v/>
      </c>
      <c r="Q143" s="50" t="str">
        <f>IF([1]PARAMETROS!$C$7="SIM",[1]Detalhamento!U143,0)</f>
        <v/>
      </c>
      <c r="R143" s="50">
        <f>[1]Detalhamento!AT143</f>
        <v>0</v>
      </c>
      <c r="S143" s="49">
        <f>[1]Detalhamento!AU143</f>
        <v>0</v>
      </c>
      <c r="T143" s="49">
        <f>[1]Detalhamento!AV143</f>
        <v>0</v>
      </c>
      <c r="U143" s="49">
        <f>[1]Detalhamento!AW143</f>
        <v>0</v>
      </c>
      <c r="V143" s="11"/>
    </row>
    <row r="144" spans="1:22" hidden="1">
      <c r="A144" s="15"/>
      <c r="B144" s="58">
        <f>[1]Detalhamento!B144</f>
        <v>0</v>
      </c>
      <c r="C144" s="59">
        <f>[1]Detalhamento!C144</f>
        <v>0</v>
      </c>
      <c r="D144" s="58">
        <f>[1]Detalhamento!D144</f>
        <v>0</v>
      </c>
      <c r="E144" s="57" t="str">
        <f>[1]Detalhamento!E144</f>
        <v/>
      </c>
      <c r="F144" s="56">
        <f>[1]Detalhamento!G144</f>
        <v>0</v>
      </c>
      <c r="G144" s="55">
        <f>[1]Detalhamento!I144</f>
        <v>0</v>
      </c>
      <c r="H144" s="55">
        <f>[1]Detalhamento!J144</f>
        <v>0</v>
      </c>
      <c r="I144" s="54">
        <f t="shared" si="5"/>
        <v>0</v>
      </c>
      <c r="J144" s="53">
        <f>IFERROR(([1]Detalhamento!Q144+[1]Detalhamento!AA144)/'Croqui (Nota-2)'!I144,0)</f>
        <v>0</v>
      </c>
      <c r="K144" s="52">
        <f t="shared" si="6"/>
        <v>0</v>
      </c>
      <c r="L144" s="49">
        <f>[1]Detalhamento!AF144</f>
        <v>0</v>
      </c>
      <c r="M144" s="49">
        <f>[1]Detalhamento!AG144</f>
        <v>0</v>
      </c>
      <c r="N144" s="49">
        <f>[1]Detalhamento!Q144+[1]Detalhamento!AA144</f>
        <v>0</v>
      </c>
      <c r="O144" s="49">
        <f t="shared" si="7"/>
        <v>0</v>
      </c>
      <c r="P144" s="51" t="str">
        <f>[1]Detalhamento!X144</f>
        <v/>
      </c>
      <c r="Q144" s="50" t="str">
        <f>IF([1]PARAMETROS!$C$7="SIM",[1]Detalhamento!U144,0)</f>
        <v/>
      </c>
      <c r="R144" s="50">
        <f>[1]Detalhamento!AT144</f>
        <v>0</v>
      </c>
      <c r="S144" s="49">
        <f>[1]Detalhamento!AU144</f>
        <v>0</v>
      </c>
      <c r="T144" s="49">
        <f>[1]Detalhamento!AV144</f>
        <v>0</v>
      </c>
      <c r="U144" s="49">
        <f>[1]Detalhamento!AW144</f>
        <v>0</v>
      </c>
      <c r="V144" s="11"/>
    </row>
    <row r="145" spans="1:22" hidden="1">
      <c r="A145" s="15"/>
      <c r="B145" s="58">
        <f>[1]Detalhamento!B145</f>
        <v>0</v>
      </c>
      <c r="C145" s="59">
        <f>[1]Detalhamento!C145</f>
        <v>0</v>
      </c>
      <c r="D145" s="58">
        <f>[1]Detalhamento!D145</f>
        <v>0</v>
      </c>
      <c r="E145" s="57" t="str">
        <f>[1]Detalhamento!E145</f>
        <v/>
      </c>
      <c r="F145" s="56">
        <f>[1]Detalhamento!G145</f>
        <v>0</v>
      </c>
      <c r="G145" s="55">
        <f>[1]Detalhamento!I145</f>
        <v>0</v>
      </c>
      <c r="H145" s="55">
        <f>[1]Detalhamento!J145</f>
        <v>0</v>
      </c>
      <c r="I145" s="54">
        <f t="shared" si="5"/>
        <v>0</v>
      </c>
      <c r="J145" s="53">
        <f>IFERROR(([1]Detalhamento!Q145+[1]Detalhamento!AA145)/'Croqui (Nota-2)'!I145,0)</f>
        <v>0</v>
      </c>
      <c r="K145" s="52">
        <f t="shared" si="6"/>
        <v>0</v>
      </c>
      <c r="L145" s="49">
        <f>[1]Detalhamento!AF145</f>
        <v>0</v>
      </c>
      <c r="M145" s="49">
        <f>[1]Detalhamento!AG145</f>
        <v>0</v>
      </c>
      <c r="N145" s="49">
        <f>[1]Detalhamento!Q145+[1]Detalhamento!AA145</f>
        <v>0</v>
      </c>
      <c r="O145" s="49">
        <f t="shared" si="7"/>
        <v>0</v>
      </c>
      <c r="P145" s="51" t="str">
        <f>[1]Detalhamento!X145</f>
        <v/>
      </c>
      <c r="Q145" s="50" t="str">
        <f>IF([1]PARAMETROS!$C$7="SIM",[1]Detalhamento!U145,0)</f>
        <v/>
      </c>
      <c r="R145" s="50">
        <f>[1]Detalhamento!AT145</f>
        <v>0</v>
      </c>
      <c r="S145" s="49">
        <f>[1]Detalhamento!AU145</f>
        <v>0</v>
      </c>
      <c r="T145" s="49">
        <f>[1]Detalhamento!AV145</f>
        <v>0</v>
      </c>
      <c r="U145" s="49">
        <f>[1]Detalhamento!AW145</f>
        <v>0</v>
      </c>
      <c r="V145" s="11"/>
    </row>
    <row r="146" spans="1:22" hidden="1">
      <c r="A146" s="15"/>
      <c r="B146" s="58">
        <f>[1]Detalhamento!B146</f>
        <v>0</v>
      </c>
      <c r="C146" s="59">
        <f>[1]Detalhamento!C146</f>
        <v>0</v>
      </c>
      <c r="D146" s="58">
        <f>[1]Detalhamento!D146</f>
        <v>0</v>
      </c>
      <c r="E146" s="57" t="str">
        <f>[1]Detalhamento!E146</f>
        <v/>
      </c>
      <c r="F146" s="56">
        <f>[1]Detalhamento!G146</f>
        <v>0</v>
      </c>
      <c r="G146" s="55">
        <f>[1]Detalhamento!I146</f>
        <v>0</v>
      </c>
      <c r="H146" s="55">
        <f>[1]Detalhamento!J146</f>
        <v>0</v>
      </c>
      <c r="I146" s="54">
        <f t="shared" si="5"/>
        <v>0</v>
      </c>
      <c r="J146" s="53">
        <f>IFERROR(([1]Detalhamento!Q146+[1]Detalhamento!AA146)/'Croqui (Nota-2)'!I146,0)</f>
        <v>0</v>
      </c>
      <c r="K146" s="52">
        <f t="shared" si="6"/>
        <v>0</v>
      </c>
      <c r="L146" s="49">
        <f>[1]Detalhamento!AF146</f>
        <v>0</v>
      </c>
      <c r="M146" s="49">
        <f>[1]Detalhamento!AG146</f>
        <v>0</v>
      </c>
      <c r="N146" s="49">
        <f>[1]Detalhamento!Q146+[1]Detalhamento!AA146</f>
        <v>0</v>
      </c>
      <c r="O146" s="49">
        <f t="shared" si="7"/>
        <v>0</v>
      </c>
      <c r="P146" s="51" t="str">
        <f>[1]Detalhamento!X146</f>
        <v/>
      </c>
      <c r="Q146" s="50" t="str">
        <f>IF([1]PARAMETROS!$C$7="SIM",[1]Detalhamento!U146,0)</f>
        <v/>
      </c>
      <c r="R146" s="50">
        <f>[1]Detalhamento!AT146</f>
        <v>0</v>
      </c>
      <c r="S146" s="49">
        <f>[1]Detalhamento!AU146</f>
        <v>0</v>
      </c>
      <c r="T146" s="49">
        <f>[1]Detalhamento!AV146</f>
        <v>0</v>
      </c>
      <c r="U146" s="49">
        <f>[1]Detalhamento!AW146</f>
        <v>0</v>
      </c>
      <c r="V146" s="11"/>
    </row>
    <row r="147" spans="1:22" hidden="1">
      <c r="A147" s="15"/>
      <c r="B147" s="58">
        <f>[1]Detalhamento!B147</f>
        <v>0</v>
      </c>
      <c r="C147" s="59">
        <f>[1]Detalhamento!C147</f>
        <v>0</v>
      </c>
      <c r="D147" s="58">
        <f>[1]Detalhamento!D147</f>
        <v>0</v>
      </c>
      <c r="E147" s="57" t="str">
        <f>[1]Detalhamento!E147</f>
        <v/>
      </c>
      <c r="F147" s="56">
        <f>[1]Detalhamento!G147</f>
        <v>0</v>
      </c>
      <c r="G147" s="55">
        <f>[1]Detalhamento!I147</f>
        <v>0</v>
      </c>
      <c r="H147" s="55">
        <f>[1]Detalhamento!J147</f>
        <v>0</v>
      </c>
      <c r="I147" s="54">
        <f t="shared" si="5"/>
        <v>0</v>
      </c>
      <c r="J147" s="53">
        <f>IFERROR(([1]Detalhamento!Q147+[1]Detalhamento!AA147)/'Croqui (Nota-2)'!I147,0)</f>
        <v>0</v>
      </c>
      <c r="K147" s="52">
        <f t="shared" si="6"/>
        <v>0</v>
      </c>
      <c r="L147" s="49">
        <f>[1]Detalhamento!AF147</f>
        <v>0</v>
      </c>
      <c r="M147" s="49">
        <f>[1]Detalhamento!AG147</f>
        <v>0</v>
      </c>
      <c r="N147" s="49">
        <f>[1]Detalhamento!Q147+[1]Detalhamento!AA147</f>
        <v>0</v>
      </c>
      <c r="O147" s="49">
        <f t="shared" si="7"/>
        <v>0</v>
      </c>
      <c r="P147" s="51" t="str">
        <f>[1]Detalhamento!X147</f>
        <v/>
      </c>
      <c r="Q147" s="50" t="str">
        <f>IF([1]PARAMETROS!$C$7="SIM",[1]Detalhamento!U147,0)</f>
        <v/>
      </c>
      <c r="R147" s="50">
        <f>[1]Detalhamento!AT147</f>
        <v>0</v>
      </c>
      <c r="S147" s="49">
        <f>[1]Detalhamento!AU147</f>
        <v>0</v>
      </c>
      <c r="T147" s="49">
        <f>[1]Detalhamento!AV147</f>
        <v>0</v>
      </c>
      <c r="U147" s="49">
        <f>[1]Detalhamento!AW147</f>
        <v>0</v>
      </c>
      <c r="V147" s="11"/>
    </row>
    <row r="148" spans="1:22" hidden="1">
      <c r="A148" s="15"/>
      <c r="B148" s="58">
        <f>[1]Detalhamento!B148</f>
        <v>0</v>
      </c>
      <c r="C148" s="59">
        <f>[1]Detalhamento!C148</f>
        <v>0</v>
      </c>
      <c r="D148" s="58">
        <f>[1]Detalhamento!D148</f>
        <v>0</v>
      </c>
      <c r="E148" s="57" t="str">
        <f>[1]Detalhamento!E148</f>
        <v/>
      </c>
      <c r="F148" s="56">
        <f>[1]Detalhamento!G148</f>
        <v>0</v>
      </c>
      <c r="G148" s="55">
        <f>[1]Detalhamento!I148</f>
        <v>0</v>
      </c>
      <c r="H148" s="55">
        <f>[1]Detalhamento!J148</f>
        <v>0</v>
      </c>
      <c r="I148" s="54">
        <f t="shared" si="5"/>
        <v>0</v>
      </c>
      <c r="J148" s="53">
        <f>IFERROR(([1]Detalhamento!Q148+[1]Detalhamento!AA148)/'Croqui (Nota-2)'!I148,0)</f>
        <v>0</v>
      </c>
      <c r="K148" s="52">
        <f t="shared" si="6"/>
        <v>0</v>
      </c>
      <c r="L148" s="49">
        <f>[1]Detalhamento!AF148</f>
        <v>0</v>
      </c>
      <c r="M148" s="49">
        <f>[1]Detalhamento!AG148</f>
        <v>0</v>
      </c>
      <c r="N148" s="49">
        <f>[1]Detalhamento!Q148+[1]Detalhamento!AA148</f>
        <v>0</v>
      </c>
      <c r="O148" s="49">
        <f t="shared" si="7"/>
        <v>0</v>
      </c>
      <c r="P148" s="51" t="str">
        <f>[1]Detalhamento!X148</f>
        <v/>
      </c>
      <c r="Q148" s="50" t="str">
        <f>IF([1]PARAMETROS!$C$7="SIM",[1]Detalhamento!U148,0)</f>
        <v/>
      </c>
      <c r="R148" s="50">
        <f>[1]Detalhamento!AT148</f>
        <v>0</v>
      </c>
      <c r="S148" s="49">
        <f>[1]Detalhamento!AU148</f>
        <v>0</v>
      </c>
      <c r="T148" s="49">
        <f>[1]Detalhamento!AV148</f>
        <v>0</v>
      </c>
      <c r="U148" s="49">
        <f>[1]Detalhamento!AW148</f>
        <v>0</v>
      </c>
      <c r="V148" s="11"/>
    </row>
    <row r="149" spans="1:22" hidden="1">
      <c r="A149" s="15"/>
      <c r="B149" s="58">
        <f>[1]Detalhamento!B149</f>
        <v>0</v>
      </c>
      <c r="C149" s="59">
        <f>[1]Detalhamento!C149</f>
        <v>0</v>
      </c>
      <c r="D149" s="58">
        <f>[1]Detalhamento!D149</f>
        <v>0</v>
      </c>
      <c r="E149" s="57" t="str">
        <f>[1]Detalhamento!E149</f>
        <v/>
      </c>
      <c r="F149" s="56">
        <f>[1]Detalhamento!G149</f>
        <v>0</v>
      </c>
      <c r="G149" s="55">
        <f>[1]Detalhamento!I149</f>
        <v>0</v>
      </c>
      <c r="H149" s="55">
        <f>[1]Detalhamento!J149</f>
        <v>0</v>
      </c>
      <c r="I149" s="54">
        <f t="shared" si="5"/>
        <v>0</v>
      </c>
      <c r="J149" s="53">
        <f>IFERROR(([1]Detalhamento!Q149+[1]Detalhamento!AA149)/'Croqui (Nota-2)'!I149,0)</f>
        <v>0</v>
      </c>
      <c r="K149" s="52">
        <f t="shared" si="6"/>
        <v>0</v>
      </c>
      <c r="L149" s="49">
        <f>[1]Detalhamento!AF149</f>
        <v>0</v>
      </c>
      <c r="M149" s="49">
        <f>[1]Detalhamento!AG149</f>
        <v>0</v>
      </c>
      <c r="N149" s="49">
        <f>[1]Detalhamento!Q149+[1]Detalhamento!AA149</f>
        <v>0</v>
      </c>
      <c r="O149" s="49">
        <f t="shared" si="7"/>
        <v>0</v>
      </c>
      <c r="P149" s="51" t="str">
        <f>[1]Detalhamento!X149</f>
        <v/>
      </c>
      <c r="Q149" s="50" t="str">
        <f>IF([1]PARAMETROS!$C$7="SIM",[1]Detalhamento!U149,0)</f>
        <v/>
      </c>
      <c r="R149" s="50">
        <f>[1]Detalhamento!AT149</f>
        <v>0</v>
      </c>
      <c r="S149" s="49">
        <f>[1]Detalhamento!AU149</f>
        <v>0</v>
      </c>
      <c r="T149" s="49">
        <f>[1]Detalhamento!AV149</f>
        <v>0</v>
      </c>
      <c r="U149" s="49">
        <f>[1]Detalhamento!AW149</f>
        <v>0</v>
      </c>
      <c r="V149" s="11"/>
    </row>
    <row r="150" spans="1:22" hidden="1">
      <c r="A150" s="15"/>
      <c r="B150" s="58">
        <f>[1]Detalhamento!B150</f>
        <v>0</v>
      </c>
      <c r="C150" s="59">
        <f>[1]Detalhamento!C150</f>
        <v>0</v>
      </c>
      <c r="D150" s="58">
        <f>[1]Detalhamento!D150</f>
        <v>0</v>
      </c>
      <c r="E150" s="57" t="str">
        <f>[1]Detalhamento!E150</f>
        <v/>
      </c>
      <c r="F150" s="56">
        <f>[1]Detalhamento!G150</f>
        <v>0</v>
      </c>
      <c r="G150" s="55">
        <f>[1]Detalhamento!I150</f>
        <v>0</v>
      </c>
      <c r="H150" s="55">
        <f>[1]Detalhamento!J150</f>
        <v>0</v>
      </c>
      <c r="I150" s="54">
        <f t="shared" si="5"/>
        <v>0</v>
      </c>
      <c r="J150" s="53">
        <f>IFERROR(([1]Detalhamento!Q150+[1]Detalhamento!AA150)/'Croqui (Nota-2)'!I150,0)</f>
        <v>0</v>
      </c>
      <c r="K150" s="52">
        <f t="shared" si="6"/>
        <v>0</v>
      </c>
      <c r="L150" s="49">
        <f>[1]Detalhamento!AF150</f>
        <v>0</v>
      </c>
      <c r="M150" s="49">
        <f>[1]Detalhamento!AG150</f>
        <v>0</v>
      </c>
      <c r="N150" s="49">
        <f>[1]Detalhamento!Q150+[1]Detalhamento!AA150</f>
        <v>0</v>
      </c>
      <c r="O150" s="49">
        <f t="shared" si="7"/>
        <v>0</v>
      </c>
      <c r="P150" s="51" t="str">
        <f>[1]Detalhamento!X150</f>
        <v/>
      </c>
      <c r="Q150" s="50" t="str">
        <f>IF([1]PARAMETROS!$C$7="SIM",[1]Detalhamento!U150,0)</f>
        <v/>
      </c>
      <c r="R150" s="50">
        <f>[1]Detalhamento!AT150</f>
        <v>0</v>
      </c>
      <c r="S150" s="49">
        <f>[1]Detalhamento!AU150</f>
        <v>0</v>
      </c>
      <c r="T150" s="49">
        <f>[1]Detalhamento!AV150</f>
        <v>0</v>
      </c>
      <c r="U150" s="49">
        <f>[1]Detalhamento!AW150</f>
        <v>0</v>
      </c>
      <c r="V150" s="11"/>
    </row>
    <row r="151" spans="1:22" hidden="1">
      <c r="A151" s="15"/>
      <c r="B151" s="58">
        <f>[1]Detalhamento!B151</f>
        <v>0</v>
      </c>
      <c r="C151" s="59">
        <f>[1]Detalhamento!C151</f>
        <v>0</v>
      </c>
      <c r="D151" s="58">
        <f>[1]Detalhamento!D151</f>
        <v>0</v>
      </c>
      <c r="E151" s="57" t="str">
        <f>[1]Detalhamento!E151</f>
        <v/>
      </c>
      <c r="F151" s="56">
        <f>[1]Detalhamento!G151</f>
        <v>0</v>
      </c>
      <c r="G151" s="55">
        <f>[1]Detalhamento!I151</f>
        <v>0</v>
      </c>
      <c r="H151" s="55">
        <f>[1]Detalhamento!J151</f>
        <v>0</v>
      </c>
      <c r="I151" s="54">
        <f t="shared" si="5"/>
        <v>0</v>
      </c>
      <c r="J151" s="53">
        <f>IFERROR(([1]Detalhamento!Q151+[1]Detalhamento!AA151)/'Croqui (Nota-2)'!I151,0)</f>
        <v>0</v>
      </c>
      <c r="K151" s="52">
        <f t="shared" si="6"/>
        <v>0</v>
      </c>
      <c r="L151" s="49">
        <f>[1]Detalhamento!AF151</f>
        <v>0</v>
      </c>
      <c r="M151" s="49">
        <f>[1]Detalhamento!AG151</f>
        <v>0</v>
      </c>
      <c r="N151" s="49">
        <f>[1]Detalhamento!Q151+[1]Detalhamento!AA151</f>
        <v>0</v>
      </c>
      <c r="O151" s="49">
        <f t="shared" si="7"/>
        <v>0</v>
      </c>
      <c r="P151" s="51" t="str">
        <f>[1]Detalhamento!X151</f>
        <v/>
      </c>
      <c r="Q151" s="50" t="str">
        <f>IF([1]PARAMETROS!$C$7="SIM",[1]Detalhamento!U151,0)</f>
        <v/>
      </c>
      <c r="R151" s="50">
        <f>[1]Detalhamento!AT151</f>
        <v>0</v>
      </c>
      <c r="S151" s="49">
        <f>[1]Detalhamento!AU151</f>
        <v>0</v>
      </c>
      <c r="T151" s="49">
        <f>[1]Detalhamento!AV151</f>
        <v>0</v>
      </c>
      <c r="U151" s="49">
        <f>[1]Detalhamento!AW151</f>
        <v>0</v>
      </c>
      <c r="V151" s="11"/>
    </row>
    <row r="152" spans="1:22" hidden="1">
      <c r="A152" s="15"/>
      <c r="B152" s="58">
        <f>[1]Detalhamento!B152</f>
        <v>0</v>
      </c>
      <c r="C152" s="59">
        <f>[1]Detalhamento!C152</f>
        <v>0</v>
      </c>
      <c r="D152" s="58">
        <f>[1]Detalhamento!D152</f>
        <v>0</v>
      </c>
      <c r="E152" s="57" t="str">
        <f>[1]Detalhamento!E152</f>
        <v/>
      </c>
      <c r="F152" s="56">
        <f>[1]Detalhamento!G152</f>
        <v>0</v>
      </c>
      <c r="G152" s="55">
        <f>[1]Detalhamento!I152</f>
        <v>0</v>
      </c>
      <c r="H152" s="55">
        <f>[1]Detalhamento!J152</f>
        <v>0</v>
      </c>
      <c r="I152" s="54">
        <f t="shared" si="5"/>
        <v>0</v>
      </c>
      <c r="J152" s="53">
        <f>IFERROR(([1]Detalhamento!Q152+[1]Detalhamento!AA152)/'Croqui (Nota-2)'!I152,0)</f>
        <v>0</v>
      </c>
      <c r="K152" s="52">
        <f t="shared" si="6"/>
        <v>0</v>
      </c>
      <c r="L152" s="49">
        <f>[1]Detalhamento!AF152</f>
        <v>0</v>
      </c>
      <c r="M152" s="49">
        <f>[1]Detalhamento!AG152</f>
        <v>0</v>
      </c>
      <c r="N152" s="49">
        <f>[1]Detalhamento!Q152+[1]Detalhamento!AA152</f>
        <v>0</v>
      </c>
      <c r="O152" s="49">
        <f t="shared" si="7"/>
        <v>0</v>
      </c>
      <c r="P152" s="51" t="str">
        <f>[1]Detalhamento!X152</f>
        <v/>
      </c>
      <c r="Q152" s="50" t="str">
        <f>IF([1]PARAMETROS!$C$7="SIM",[1]Detalhamento!U152,0)</f>
        <v/>
      </c>
      <c r="R152" s="50">
        <f>[1]Detalhamento!AT152</f>
        <v>0</v>
      </c>
      <c r="S152" s="49">
        <f>[1]Detalhamento!AU152</f>
        <v>0</v>
      </c>
      <c r="T152" s="49">
        <f>[1]Detalhamento!AV152</f>
        <v>0</v>
      </c>
      <c r="U152" s="49">
        <f>[1]Detalhamento!AW152</f>
        <v>0</v>
      </c>
      <c r="V152" s="11"/>
    </row>
    <row r="153" spans="1:22" hidden="1">
      <c r="A153" s="15"/>
      <c r="B153" s="58">
        <f>[1]Detalhamento!B153</f>
        <v>0</v>
      </c>
      <c r="C153" s="59">
        <f>[1]Detalhamento!C153</f>
        <v>0</v>
      </c>
      <c r="D153" s="58">
        <f>[1]Detalhamento!D153</f>
        <v>0</v>
      </c>
      <c r="E153" s="57" t="str">
        <f>[1]Detalhamento!E153</f>
        <v/>
      </c>
      <c r="F153" s="56">
        <f>[1]Detalhamento!G153</f>
        <v>0</v>
      </c>
      <c r="G153" s="55">
        <f>[1]Detalhamento!I153</f>
        <v>0</v>
      </c>
      <c r="H153" s="55">
        <f>[1]Detalhamento!J153</f>
        <v>0</v>
      </c>
      <c r="I153" s="54">
        <f t="shared" si="5"/>
        <v>0</v>
      </c>
      <c r="J153" s="53">
        <f>IFERROR(([1]Detalhamento!Q153+[1]Detalhamento!AA153)/'Croqui (Nota-2)'!I153,0)</f>
        <v>0</v>
      </c>
      <c r="K153" s="52">
        <f t="shared" si="6"/>
        <v>0</v>
      </c>
      <c r="L153" s="49">
        <f>[1]Detalhamento!AF153</f>
        <v>0</v>
      </c>
      <c r="M153" s="49">
        <f>[1]Detalhamento!AG153</f>
        <v>0</v>
      </c>
      <c r="N153" s="49">
        <f>[1]Detalhamento!Q153+[1]Detalhamento!AA153</f>
        <v>0</v>
      </c>
      <c r="O153" s="49">
        <f t="shared" si="7"/>
        <v>0</v>
      </c>
      <c r="P153" s="51" t="str">
        <f>[1]Detalhamento!X153</f>
        <v/>
      </c>
      <c r="Q153" s="50" t="str">
        <f>IF([1]PARAMETROS!$C$7="SIM",[1]Detalhamento!U153,0)</f>
        <v/>
      </c>
      <c r="R153" s="50">
        <f>[1]Detalhamento!AT153</f>
        <v>0</v>
      </c>
      <c r="S153" s="49">
        <f>[1]Detalhamento!AU153</f>
        <v>0</v>
      </c>
      <c r="T153" s="49">
        <f>[1]Detalhamento!AV153</f>
        <v>0</v>
      </c>
      <c r="U153" s="49">
        <f>[1]Detalhamento!AW153</f>
        <v>0</v>
      </c>
      <c r="V153" s="11"/>
    </row>
    <row r="154" spans="1:22" hidden="1">
      <c r="A154" s="15"/>
      <c r="B154" s="58">
        <f>[1]Detalhamento!B154</f>
        <v>0</v>
      </c>
      <c r="C154" s="59">
        <f>[1]Detalhamento!C154</f>
        <v>0</v>
      </c>
      <c r="D154" s="58">
        <f>[1]Detalhamento!D154</f>
        <v>0</v>
      </c>
      <c r="E154" s="57" t="str">
        <f>[1]Detalhamento!E154</f>
        <v/>
      </c>
      <c r="F154" s="56">
        <f>[1]Detalhamento!G154</f>
        <v>0</v>
      </c>
      <c r="G154" s="55">
        <f>[1]Detalhamento!I154</f>
        <v>0</v>
      </c>
      <c r="H154" s="55">
        <f>[1]Detalhamento!J154</f>
        <v>0</v>
      </c>
      <c r="I154" s="54">
        <f t="shared" si="5"/>
        <v>0</v>
      </c>
      <c r="J154" s="53">
        <f>IFERROR(([1]Detalhamento!Q154+[1]Detalhamento!AA154)/'Croqui (Nota-2)'!I154,0)</f>
        <v>0</v>
      </c>
      <c r="K154" s="52">
        <f t="shared" si="6"/>
        <v>0</v>
      </c>
      <c r="L154" s="49">
        <f>[1]Detalhamento!AF154</f>
        <v>0</v>
      </c>
      <c r="M154" s="49">
        <f>[1]Detalhamento!AG154</f>
        <v>0</v>
      </c>
      <c r="N154" s="49">
        <f>[1]Detalhamento!Q154+[1]Detalhamento!AA154</f>
        <v>0</v>
      </c>
      <c r="O154" s="49">
        <f t="shared" si="7"/>
        <v>0</v>
      </c>
      <c r="P154" s="51" t="str">
        <f>[1]Detalhamento!X154</f>
        <v/>
      </c>
      <c r="Q154" s="50" t="str">
        <f>IF([1]PARAMETROS!$C$7="SIM",[1]Detalhamento!U154,0)</f>
        <v/>
      </c>
      <c r="R154" s="50">
        <f>[1]Detalhamento!AT154</f>
        <v>0</v>
      </c>
      <c r="S154" s="49">
        <f>[1]Detalhamento!AU154</f>
        <v>0</v>
      </c>
      <c r="T154" s="49">
        <f>[1]Detalhamento!AV154</f>
        <v>0</v>
      </c>
      <c r="U154" s="49">
        <f>[1]Detalhamento!AW154</f>
        <v>0</v>
      </c>
      <c r="V154" s="11"/>
    </row>
    <row r="155" spans="1:22" hidden="1">
      <c r="A155" s="15"/>
      <c r="B155" s="58">
        <f>[1]Detalhamento!B155</f>
        <v>0</v>
      </c>
      <c r="C155" s="59">
        <f>[1]Detalhamento!C155</f>
        <v>0</v>
      </c>
      <c r="D155" s="58">
        <f>[1]Detalhamento!D155</f>
        <v>0</v>
      </c>
      <c r="E155" s="57" t="str">
        <f>[1]Detalhamento!E155</f>
        <v/>
      </c>
      <c r="F155" s="56">
        <f>[1]Detalhamento!G155</f>
        <v>0</v>
      </c>
      <c r="G155" s="55">
        <f>[1]Detalhamento!I155</f>
        <v>0</v>
      </c>
      <c r="H155" s="55">
        <f>[1]Detalhamento!J155</f>
        <v>0</v>
      </c>
      <c r="I155" s="54">
        <f t="shared" si="5"/>
        <v>0</v>
      </c>
      <c r="J155" s="53">
        <f>IFERROR(([1]Detalhamento!Q155+[1]Detalhamento!AA155)/'Croqui (Nota-2)'!I155,0)</f>
        <v>0</v>
      </c>
      <c r="K155" s="52">
        <f t="shared" si="6"/>
        <v>0</v>
      </c>
      <c r="L155" s="49">
        <f>[1]Detalhamento!AF155</f>
        <v>0</v>
      </c>
      <c r="M155" s="49">
        <f>[1]Detalhamento!AG155</f>
        <v>0</v>
      </c>
      <c r="N155" s="49">
        <f>[1]Detalhamento!Q155+[1]Detalhamento!AA155</f>
        <v>0</v>
      </c>
      <c r="O155" s="49">
        <f t="shared" si="7"/>
        <v>0</v>
      </c>
      <c r="P155" s="51" t="str">
        <f>[1]Detalhamento!X155</f>
        <v/>
      </c>
      <c r="Q155" s="50" t="str">
        <f>IF([1]PARAMETROS!$C$7="SIM",[1]Detalhamento!U155,0)</f>
        <v/>
      </c>
      <c r="R155" s="50">
        <f>[1]Detalhamento!AT155</f>
        <v>0</v>
      </c>
      <c r="S155" s="49">
        <f>[1]Detalhamento!AU155</f>
        <v>0</v>
      </c>
      <c r="T155" s="49">
        <f>[1]Detalhamento!AV155</f>
        <v>0</v>
      </c>
      <c r="U155" s="49">
        <f>[1]Detalhamento!AW155</f>
        <v>0</v>
      </c>
      <c r="V155" s="11"/>
    </row>
    <row r="156" spans="1:22" hidden="1">
      <c r="A156" s="15"/>
      <c r="B156" s="58">
        <f>[1]Detalhamento!B156</f>
        <v>0</v>
      </c>
      <c r="C156" s="59">
        <f>[1]Detalhamento!C156</f>
        <v>0</v>
      </c>
      <c r="D156" s="58">
        <f>[1]Detalhamento!D156</f>
        <v>0</v>
      </c>
      <c r="E156" s="57" t="str">
        <f>[1]Detalhamento!E156</f>
        <v/>
      </c>
      <c r="F156" s="56">
        <f>[1]Detalhamento!G156</f>
        <v>0</v>
      </c>
      <c r="G156" s="55">
        <f>[1]Detalhamento!I156</f>
        <v>0</v>
      </c>
      <c r="H156" s="55">
        <f>[1]Detalhamento!J156</f>
        <v>0</v>
      </c>
      <c r="I156" s="54">
        <f t="shared" si="5"/>
        <v>0</v>
      </c>
      <c r="J156" s="53">
        <f>IFERROR(([1]Detalhamento!Q156+[1]Detalhamento!AA156)/'Croqui (Nota-2)'!I156,0)</f>
        <v>0</v>
      </c>
      <c r="K156" s="52">
        <f t="shared" si="6"/>
        <v>0</v>
      </c>
      <c r="L156" s="49">
        <f>[1]Detalhamento!AF156</f>
        <v>0</v>
      </c>
      <c r="M156" s="49">
        <f>[1]Detalhamento!AG156</f>
        <v>0</v>
      </c>
      <c r="N156" s="49">
        <f>[1]Detalhamento!Q156+[1]Detalhamento!AA156</f>
        <v>0</v>
      </c>
      <c r="O156" s="49">
        <f t="shared" si="7"/>
        <v>0</v>
      </c>
      <c r="P156" s="51" t="str">
        <f>[1]Detalhamento!X156</f>
        <v/>
      </c>
      <c r="Q156" s="50" t="str">
        <f>IF([1]PARAMETROS!$C$7="SIM",[1]Detalhamento!U156,0)</f>
        <v/>
      </c>
      <c r="R156" s="50">
        <f>[1]Detalhamento!AT156</f>
        <v>0</v>
      </c>
      <c r="S156" s="49">
        <f>[1]Detalhamento!AU156</f>
        <v>0</v>
      </c>
      <c r="T156" s="49">
        <f>[1]Detalhamento!AV156</f>
        <v>0</v>
      </c>
      <c r="U156" s="49">
        <f>[1]Detalhamento!AW156</f>
        <v>0</v>
      </c>
      <c r="V156" s="11"/>
    </row>
    <row r="157" spans="1:22" hidden="1">
      <c r="A157" s="15"/>
      <c r="B157" s="58">
        <f>[1]Detalhamento!B157</f>
        <v>0</v>
      </c>
      <c r="C157" s="59">
        <f>[1]Detalhamento!C157</f>
        <v>0</v>
      </c>
      <c r="D157" s="58">
        <f>[1]Detalhamento!D157</f>
        <v>0</v>
      </c>
      <c r="E157" s="57" t="str">
        <f>[1]Detalhamento!E157</f>
        <v/>
      </c>
      <c r="F157" s="56">
        <f>[1]Detalhamento!G157</f>
        <v>0</v>
      </c>
      <c r="G157" s="55">
        <f>[1]Detalhamento!I157</f>
        <v>0</v>
      </c>
      <c r="H157" s="55">
        <f>[1]Detalhamento!J157</f>
        <v>0</v>
      </c>
      <c r="I157" s="54">
        <f t="shared" ref="I157:I188" si="8">G157*H157</f>
        <v>0</v>
      </c>
      <c r="J157" s="53">
        <f>IFERROR(([1]Detalhamento!Q157+[1]Detalhamento!AA157)/'Croqui (Nota-2)'!I157,0)</f>
        <v>0</v>
      </c>
      <c r="K157" s="52">
        <f t="shared" ref="K157:K188" si="9">J157*I157</f>
        <v>0</v>
      </c>
      <c r="L157" s="49">
        <f>[1]Detalhamento!AF157</f>
        <v>0</v>
      </c>
      <c r="M157" s="49">
        <f>[1]Detalhamento!AG157</f>
        <v>0</v>
      </c>
      <c r="N157" s="49">
        <f>[1]Detalhamento!Q157+[1]Detalhamento!AA157</f>
        <v>0</v>
      </c>
      <c r="O157" s="49">
        <f t="shared" ref="O157:O188" si="10">IFERROR(N157*Q157,0)</f>
        <v>0</v>
      </c>
      <c r="P157" s="51" t="str">
        <f>[1]Detalhamento!X157</f>
        <v/>
      </c>
      <c r="Q157" s="50" t="str">
        <f>IF([1]PARAMETROS!$C$7="SIM",[1]Detalhamento!U157,0)</f>
        <v/>
      </c>
      <c r="R157" s="50">
        <f>[1]Detalhamento!AT157</f>
        <v>0</v>
      </c>
      <c r="S157" s="49">
        <f>[1]Detalhamento!AU157</f>
        <v>0</v>
      </c>
      <c r="T157" s="49">
        <f>[1]Detalhamento!AV157</f>
        <v>0</v>
      </c>
      <c r="U157" s="49">
        <f>[1]Detalhamento!AW157</f>
        <v>0</v>
      </c>
      <c r="V157" s="11"/>
    </row>
    <row r="158" spans="1:22" hidden="1">
      <c r="A158" s="15"/>
      <c r="B158" s="58">
        <f>[1]Detalhamento!B158</f>
        <v>0</v>
      </c>
      <c r="C158" s="59">
        <f>[1]Detalhamento!C158</f>
        <v>0</v>
      </c>
      <c r="D158" s="58">
        <f>[1]Detalhamento!D158</f>
        <v>0</v>
      </c>
      <c r="E158" s="57" t="str">
        <f>[1]Detalhamento!E158</f>
        <v/>
      </c>
      <c r="F158" s="56">
        <f>[1]Detalhamento!G158</f>
        <v>0</v>
      </c>
      <c r="G158" s="55">
        <f>[1]Detalhamento!I158</f>
        <v>0</v>
      </c>
      <c r="H158" s="55">
        <f>[1]Detalhamento!J158</f>
        <v>0</v>
      </c>
      <c r="I158" s="54">
        <f t="shared" si="8"/>
        <v>0</v>
      </c>
      <c r="J158" s="53">
        <f>IFERROR(([1]Detalhamento!Q158+[1]Detalhamento!AA158)/'Croqui (Nota-2)'!I158,0)</f>
        <v>0</v>
      </c>
      <c r="K158" s="52">
        <f t="shared" si="9"/>
        <v>0</v>
      </c>
      <c r="L158" s="49">
        <f>[1]Detalhamento!AF158</f>
        <v>0</v>
      </c>
      <c r="M158" s="49">
        <f>[1]Detalhamento!AG158</f>
        <v>0</v>
      </c>
      <c r="N158" s="49">
        <f>[1]Detalhamento!Q158+[1]Detalhamento!AA158</f>
        <v>0</v>
      </c>
      <c r="O158" s="49">
        <f t="shared" si="10"/>
        <v>0</v>
      </c>
      <c r="P158" s="51" t="str">
        <f>[1]Detalhamento!X158</f>
        <v/>
      </c>
      <c r="Q158" s="50" t="str">
        <f>IF([1]PARAMETROS!$C$7="SIM",[1]Detalhamento!U158,0)</f>
        <v/>
      </c>
      <c r="R158" s="50">
        <f>[1]Detalhamento!AT158</f>
        <v>0</v>
      </c>
      <c r="S158" s="49">
        <f>[1]Detalhamento!AU158</f>
        <v>0</v>
      </c>
      <c r="T158" s="49">
        <f>[1]Detalhamento!AV158</f>
        <v>0</v>
      </c>
      <c r="U158" s="49">
        <f>[1]Detalhamento!AW158</f>
        <v>0</v>
      </c>
      <c r="V158" s="11"/>
    </row>
    <row r="159" spans="1:22" hidden="1">
      <c r="A159" s="15"/>
      <c r="B159" s="58">
        <f>[1]Detalhamento!B159</f>
        <v>0</v>
      </c>
      <c r="C159" s="59">
        <f>[1]Detalhamento!C159</f>
        <v>0</v>
      </c>
      <c r="D159" s="58">
        <f>[1]Detalhamento!D159</f>
        <v>0</v>
      </c>
      <c r="E159" s="57" t="str">
        <f>[1]Detalhamento!E159</f>
        <v/>
      </c>
      <c r="F159" s="56">
        <f>[1]Detalhamento!G159</f>
        <v>0</v>
      </c>
      <c r="G159" s="55">
        <f>[1]Detalhamento!I159</f>
        <v>0</v>
      </c>
      <c r="H159" s="55">
        <f>[1]Detalhamento!J159</f>
        <v>0</v>
      </c>
      <c r="I159" s="54">
        <f t="shared" si="8"/>
        <v>0</v>
      </c>
      <c r="J159" s="53">
        <f>IFERROR(([1]Detalhamento!Q159+[1]Detalhamento!AA159)/'Croqui (Nota-2)'!I159,0)</f>
        <v>0</v>
      </c>
      <c r="K159" s="52">
        <f t="shared" si="9"/>
        <v>0</v>
      </c>
      <c r="L159" s="49">
        <f>[1]Detalhamento!AF159</f>
        <v>0</v>
      </c>
      <c r="M159" s="49">
        <f>[1]Detalhamento!AG159</f>
        <v>0</v>
      </c>
      <c r="N159" s="49">
        <f>[1]Detalhamento!Q159+[1]Detalhamento!AA159</f>
        <v>0</v>
      </c>
      <c r="O159" s="49">
        <f t="shared" si="10"/>
        <v>0</v>
      </c>
      <c r="P159" s="51" t="str">
        <f>[1]Detalhamento!X159</f>
        <v/>
      </c>
      <c r="Q159" s="50" t="str">
        <f>IF([1]PARAMETROS!$C$7="SIM",[1]Detalhamento!U159,0)</f>
        <v/>
      </c>
      <c r="R159" s="50">
        <f>[1]Detalhamento!AT159</f>
        <v>0</v>
      </c>
      <c r="S159" s="49">
        <f>[1]Detalhamento!AU159</f>
        <v>0</v>
      </c>
      <c r="T159" s="49">
        <f>[1]Detalhamento!AV159</f>
        <v>0</v>
      </c>
      <c r="U159" s="49">
        <f>[1]Detalhamento!AW159</f>
        <v>0</v>
      </c>
      <c r="V159" s="11"/>
    </row>
    <row r="160" spans="1:22" hidden="1">
      <c r="A160" s="15"/>
      <c r="B160" s="58">
        <f>[1]Detalhamento!B160</f>
        <v>0</v>
      </c>
      <c r="C160" s="59">
        <f>[1]Detalhamento!C160</f>
        <v>0</v>
      </c>
      <c r="D160" s="58">
        <f>[1]Detalhamento!D160</f>
        <v>0</v>
      </c>
      <c r="E160" s="57" t="str">
        <f>[1]Detalhamento!E160</f>
        <v/>
      </c>
      <c r="F160" s="56">
        <f>[1]Detalhamento!G160</f>
        <v>0</v>
      </c>
      <c r="G160" s="55">
        <f>[1]Detalhamento!I160</f>
        <v>0</v>
      </c>
      <c r="H160" s="55">
        <f>[1]Detalhamento!J160</f>
        <v>0</v>
      </c>
      <c r="I160" s="54">
        <f t="shared" si="8"/>
        <v>0</v>
      </c>
      <c r="J160" s="53">
        <f>IFERROR(([1]Detalhamento!Q160+[1]Detalhamento!AA160)/'Croqui (Nota-2)'!I160,0)</f>
        <v>0</v>
      </c>
      <c r="K160" s="52">
        <f t="shared" si="9"/>
        <v>0</v>
      </c>
      <c r="L160" s="49">
        <f>[1]Detalhamento!AF160</f>
        <v>0</v>
      </c>
      <c r="M160" s="49">
        <f>[1]Detalhamento!AG160</f>
        <v>0</v>
      </c>
      <c r="N160" s="49">
        <f>[1]Detalhamento!Q160+[1]Detalhamento!AA160</f>
        <v>0</v>
      </c>
      <c r="O160" s="49">
        <f t="shared" si="10"/>
        <v>0</v>
      </c>
      <c r="P160" s="51" t="str">
        <f>[1]Detalhamento!X160</f>
        <v/>
      </c>
      <c r="Q160" s="50" t="str">
        <f>IF([1]PARAMETROS!$C$7="SIM",[1]Detalhamento!U160,0)</f>
        <v/>
      </c>
      <c r="R160" s="50">
        <f>[1]Detalhamento!AT160</f>
        <v>0</v>
      </c>
      <c r="S160" s="49">
        <f>[1]Detalhamento!AU160</f>
        <v>0</v>
      </c>
      <c r="T160" s="49">
        <f>[1]Detalhamento!AV160</f>
        <v>0</v>
      </c>
      <c r="U160" s="49">
        <f>[1]Detalhamento!AW160</f>
        <v>0</v>
      </c>
      <c r="V160" s="11"/>
    </row>
    <row r="161" spans="1:22" hidden="1">
      <c r="A161" s="15"/>
      <c r="B161" s="58">
        <f>[1]Detalhamento!B161</f>
        <v>0</v>
      </c>
      <c r="C161" s="59">
        <f>[1]Detalhamento!C161</f>
        <v>0</v>
      </c>
      <c r="D161" s="58">
        <f>[1]Detalhamento!D161</f>
        <v>0</v>
      </c>
      <c r="E161" s="57" t="str">
        <f>[1]Detalhamento!E161</f>
        <v/>
      </c>
      <c r="F161" s="56">
        <f>[1]Detalhamento!G161</f>
        <v>0</v>
      </c>
      <c r="G161" s="55">
        <f>[1]Detalhamento!I161</f>
        <v>0</v>
      </c>
      <c r="H161" s="55">
        <f>[1]Detalhamento!J161</f>
        <v>0</v>
      </c>
      <c r="I161" s="54">
        <f t="shared" si="8"/>
        <v>0</v>
      </c>
      <c r="J161" s="53">
        <f>IFERROR(([1]Detalhamento!Q161+[1]Detalhamento!AA161)/'Croqui (Nota-2)'!I161,0)</f>
        <v>0</v>
      </c>
      <c r="K161" s="52">
        <f t="shared" si="9"/>
        <v>0</v>
      </c>
      <c r="L161" s="49">
        <f>[1]Detalhamento!AF161</f>
        <v>0</v>
      </c>
      <c r="M161" s="49">
        <f>[1]Detalhamento!AG161</f>
        <v>0</v>
      </c>
      <c r="N161" s="49">
        <f>[1]Detalhamento!Q161+[1]Detalhamento!AA161</f>
        <v>0</v>
      </c>
      <c r="O161" s="49">
        <f t="shared" si="10"/>
        <v>0</v>
      </c>
      <c r="P161" s="51" t="str">
        <f>[1]Detalhamento!X161</f>
        <v/>
      </c>
      <c r="Q161" s="50" t="str">
        <f>IF([1]PARAMETROS!$C$7="SIM",[1]Detalhamento!U161,0)</f>
        <v/>
      </c>
      <c r="R161" s="50">
        <f>[1]Detalhamento!AT161</f>
        <v>0</v>
      </c>
      <c r="S161" s="49">
        <f>[1]Detalhamento!AU161</f>
        <v>0</v>
      </c>
      <c r="T161" s="49">
        <f>[1]Detalhamento!AV161</f>
        <v>0</v>
      </c>
      <c r="U161" s="49">
        <f>[1]Detalhamento!AW161</f>
        <v>0</v>
      </c>
      <c r="V161" s="11"/>
    </row>
    <row r="162" spans="1:22" hidden="1">
      <c r="A162" s="15"/>
      <c r="B162" s="58">
        <f>[1]Detalhamento!B162</f>
        <v>0</v>
      </c>
      <c r="C162" s="59">
        <f>[1]Detalhamento!C162</f>
        <v>0</v>
      </c>
      <c r="D162" s="58">
        <f>[1]Detalhamento!D162</f>
        <v>0</v>
      </c>
      <c r="E162" s="57" t="str">
        <f>[1]Detalhamento!E162</f>
        <v/>
      </c>
      <c r="F162" s="56">
        <f>[1]Detalhamento!G162</f>
        <v>0</v>
      </c>
      <c r="G162" s="55">
        <f>[1]Detalhamento!I162</f>
        <v>0</v>
      </c>
      <c r="H162" s="55">
        <f>[1]Detalhamento!J162</f>
        <v>0</v>
      </c>
      <c r="I162" s="54">
        <f t="shared" si="8"/>
        <v>0</v>
      </c>
      <c r="J162" s="53">
        <f>IFERROR(([1]Detalhamento!Q162+[1]Detalhamento!AA162)/'Croqui (Nota-2)'!I162,0)</f>
        <v>0</v>
      </c>
      <c r="K162" s="52">
        <f t="shared" si="9"/>
        <v>0</v>
      </c>
      <c r="L162" s="49">
        <f>[1]Detalhamento!AF162</f>
        <v>0</v>
      </c>
      <c r="M162" s="49">
        <f>[1]Detalhamento!AG162</f>
        <v>0</v>
      </c>
      <c r="N162" s="49">
        <f>[1]Detalhamento!Q162+[1]Detalhamento!AA162</f>
        <v>0</v>
      </c>
      <c r="O162" s="49">
        <f t="shared" si="10"/>
        <v>0</v>
      </c>
      <c r="P162" s="51" t="str">
        <f>[1]Detalhamento!X162</f>
        <v/>
      </c>
      <c r="Q162" s="50" t="str">
        <f>IF([1]PARAMETROS!$C$7="SIM",[1]Detalhamento!U162,0)</f>
        <v/>
      </c>
      <c r="R162" s="50">
        <f>[1]Detalhamento!AT162</f>
        <v>0</v>
      </c>
      <c r="S162" s="49">
        <f>[1]Detalhamento!AU162</f>
        <v>0</v>
      </c>
      <c r="T162" s="49">
        <f>[1]Detalhamento!AV162</f>
        <v>0</v>
      </c>
      <c r="U162" s="49">
        <f>[1]Detalhamento!AW162</f>
        <v>0</v>
      </c>
      <c r="V162" s="11"/>
    </row>
    <row r="163" spans="1:22" hidden="1">
      <c r="A163" s="15"/>
      <c r="B163" s="58">
        <f>[1]Detalhamento!B163</f>
        <v>0</v>
      </c>
      <c r="C163" s="59">
        <f>[1]Detalhamento!C163</f>
        <v>0</v>
      </c>
      <c r="D163" s="58">
        <f>[1]Detalhamento!D163</f>
        <v>0</v>
      </c>
      <c r="E163" s="57" t="str">
        <f>[1]Detalhamento!E163</f>
        <v/>
      </c>
      <c r="F163" s="56">
        <f>[1]Detalhamento!G163</f>
        <v>0</v>
      </c>
      <c r="G163" s="55">
        <f>[1]Detalhamento!I163</f>
        <v>0</v>
      </c>
      <c r="H163" s="55">
        <f>[1]Detalhamento!J163</f>
        <v>0</v>
      </c>
      <c r="I163" s="54">
        <f t="shared" si="8"/>
        <v>0</v>
      </c>
      <c r="J163" s="53">
        <f>IFERROR(([1]Detalhamento!Q163+[1]Detalhamento!AA163)/'Croqui (Nota-2)'!I163,0)</f>
        <v>0</v>
      </c>
      <c r="K163" s="52">
        <f t="shared" si="9"/>
        <v>0</v>
      </c>
      <c r="L163" s="49">
        <f>[1]Detalhamento!AF163</f>
        <v>0</v>
      </c>
      <c r="M163" s="49">
        <f>[1]Detalhamento!AG163</f>
        <v>0</v>
      </c>
      <c r="N163" s="49">
        <f>[1]Detalhamento!Q163+[1]Detalhamento!AA163</f>
        <v>0</v>
      </c>
      <c r="O163" s="49">
        <f t="shared" si="10"/>
        <v>0</v>
      </c>
      <c r="P163" s="51" t="str">
        <f>[1]Detalhamento!X163</f>
        <v/>
      </c>
      <c r="Q163" s="50" t="str">
        <f>IF([1]PARAMETROS!$C$7="SIM",[1]Detalhamento!U163,0)</f>
        <v/>
      </c>
      <c r="R163" s="50">
        <f>[1]Detalhamento!AT163</f>
        <v>0</v>
      </c>
      <c r="S163" s="49">
        <f>[1]Detalhamento!AU163</f>
        <v>0</v>
      </c>
      <c r="T163" s="49">
        <f>[1]Detalhamento!AV163</f>
        <v>0</v>
      </c>
      <c r="U163" s="49">
        <f>[1]Detalhamento!AW163</f>
        <v>0</v>
      </c>
      <c r="V163" s="11"/>
    </row>
    <row r="164" spans="1:22" hidden="1">
      <c r="A164" s="15"/>
      <c r="B164" s="58">
        <f>[1]Detalhamento!B164</f>
        <v>0</v>
      </c>
      <c r="C164" s="59">
        <f>[1]Detalhamento!C164</f>
        <v>0</v>
      </c>
      <c r="D164" s="58">
        <f>[1]Detalhamento!D164</f>
        <v>0</v>
      </c>
      <c r="E164" s="57" t="str">
        <f>[1]Detalhamento!E164</f>
        <v/>
      </c>
      <c r="F164" s="56">
        <f>[1]Detalhamento!G164</f>
        <v>0</v>
      </c>
      <c r="G164" s="55">
        <f>[1]Detalhamento!I164</f>
        <v>0</v>
      </c>
      <c r="H164" s="55">
        <f>[1]Detalhamento!J164</f>
        <v>0</v>
      </c>
      <c r="I164" s="54">
        <f t="shared" si="8"/>
        <v>0</v>
      </c>
      <c r="J164" s="53">
        <f>IFERROR(([1]Detalhamento!Q164+[1]Detalhamento!AA164)/'Croqui (Nota-2)'!I164,0)</f>
        <v>0</v>
      </c>
      <c r="K164" s="52">
        <f t="shared" si="9"/>
        <v>0</v>
      </c>
      <c r="L164" s="49">
        <f>[1]Detalhamento!AF164</f>
        <v>0</v>
      </c>
      <c r="M164" s="49">
        <f>[1]Detalhamento!AG164</f>
        <v>0</v>
      </c>
      <c r="N164" s="49">
        <f>[1]Detalhamento!Q164+[1]Detalhamento!AA164</f>
        <v>0</v>
      </c>
      <c r="O164" s="49">
        <f t="shared" si="10"/>
        <v>0</v>
      </c>
      <c r="P164" s="51" t="str">
        <f>[1]Detalhamento!X164</f>
        <v/>
      </c>
      <c r="Q164" s="50" t="str">
        <f>IF([1]PARAMETROS!$C$7="SIM",[1]Detalhamento!U164,0)</f>
        <v/>
      </c>
      <c r="R164" s="50">
        <f>[1]Detalhamento!AT164</f>
        <v>0</v>
      </c>
      <c r="S164" s="49">
        <f>[1]Detalhamento!AU164</f>
        <v>0</v>
      </c>
      <c r="T164" s="49">
        <f>[1]Detalhamento!AV164</f>
        <v>0</v>
      </c>
      <c r="U164" s="49">
        <f>[1]Detalhamento!AW164</f>
        <v>0</v>
      </c>
      <c r="V164" s="11"/>
    </row>
    <row r="165" spans="1:22" hidden="1">
      <c r="A165" s="15"/>
      <c r="B165" s="58">
        <f>[1]Detalhamento!B165</f>
        <v>0</v>
      </c>
      <c r="C165" s="59">
        <f>[1]Detalhamento!C165</f>
        <v>0</v>
      </c>
      <c r="D165" s="58">
        <f>[1]Detalhamento!D165</f>
        <v>0</v>
      </c>
      <c r="E165" s="57" t="str">
        <f>[1]Detalhamento!E165</f>
        <v/>
      </c>
      <c r="F165" s="56">
        <f>[1]Detalhamento!G165</f>
        <v>0</v>
      </c>
      <c r="G165" s="55">
        <f>[1]Detalhamento!I165</f>
        <v>0</v>
      </c>
      <c r="H165" s="55">
        <f>[1]Detalhamento!J165</f>
        <v>0</v>
      </c>
      <c r="I165" s="54">
        <f t="shared" si="8"/>
        <v>0</v>
      </c>
      <c r="J165" s="53">
        <f>IFERROR(([1]Detalhamento!Q165+[1]Detalhamento!AA165)/'Croqui (Nota-2)'!I165,0)</f>
        <v>0</v>
      </c>
      <c r="K165" s="52">
        <f t="shared" si="9"/>
        <v>0</v>
      </c>
      <c r="L165" s="49">
        <f>[1]Detalhamento!AF165</f>
        <v>0</v>
      </c>
      <c r="M165" s="49">
        <f>[1]Detalhamento!AG165</f>
        <v>0</v>
      </c>
      <c r="N165" s="49">
        <f>[1]Detalhamento!Q165+[1]Detalhamento!AA165</f>
        <v>0</v>
      </c>
      <c r="O165" s="49">
        <f t="shared" si="10"/>
        <v>0</v>
      </c>
      <c r="P165" s="51" t="str">
        <f>[1]Detalhamento!X165</f>
        <v/>
      </c>
      <c r="Q165" s="50" t="str">
        <f>IF([1]PARAMETROS!$C$7="SIM",[1]Detalhamento!U165,0)</f>
        <v/>
      </c>
      <c r="R165" s="50">
        <f>[1]Detalhamento!AT165</f>
        <v>0</v>
      </c>
      <c r="S165" s="49">
        <f>[1]Detalhamento!AU165</f>
        <v>0</v>
      </c>
      <c r="T165" s="49">
        <f>[1]Detalhamento!AV165</f>
        <v>0</v>
      </c>
      <c r="U165" s="49">
        <f>[1]Detalhamento!AW165</f>
        <v>0</v>
      </c>
      <c r="V165" s="11"/>
    </row>
    <row r="166" spans="1:22" hidden="1">
      <c r="A166" s="15"/>
      <c r="B166" s="58">
        <f>[1]Detalhamento!B166</f>
        <v>0</v>
      </c>
      <c r="C166" s="59">
        <f>[1]Detalhamento!C166</f>
        <v>0</v>
      </c>
      <c r="D166" s="58">
        <f>[1]Detalhamento!D166</f>
        <v>0</v>
      </c>
      <c r="E166" s="57" t="str">
        <f>[1]Detalhamento!E166</f>
        <v/>
      </c>
      <c r="F166" s="56">
        <f>[1]Detalhamento!G166</f>
        <v>0</v>
      </c>
      <c r="G166" s="55">
        <f>[1]Detalhamento!I166</f>
        <v>0</v>
      </c>
      <c r="H166" s="55">
        <f>[1]Detalhamento!J166</f>
        <v>0</v>
      </c>
      <c r="I166" s="54">
        <f t="shared" si="8"/>
        <v>0</v>
      </c>
      <c r="J166" s="53">
        <f>IFERROR(([1]Detalhamento!Q166+[1]Detalhamento!AA166)/'Croqui (Nota-2)'!I166,0)</f>
        <v>0</v>
      </c>
      <c r="K166" s="52">
        <f t="shared" si="9"/>
        <v>0</v>
      </c>
      <c r="L166" s="49">
        <f>[1]Detalhamento!AF166</f>
        <v>0</v>
      </c>
      <c r="M166" s="49">
        <f>[1]Detalhamento!AG166</f>
        <v>0</v>
      </c>
      <c r="N166" s="49">
        <f>[1]Detalhamento!Q166+[1]Detalhamento!AA166</f>
        <v>0</v>
      </c>
      <c r="O166" s="49">
        <f t="shared" si="10"/>
        <v>0</v>
      </c>
      <c r="P166" s="51" t="str">
        <f>[1]Detalhamento!X166</f>
        <v/>
      </c>
      <c r="Q166" s="50" t="str">
        <f>IF([1]PARAMETROS!$C$7="SIM",[1]Detalhamento!U166,0)</f>
        <v/>
      </c>
      <c r="R166" s="50">
        <f>[1]Detalhamento!AT166</f>
        <v>0</v>
      </c>
      <c r="S166" s="49">
        <f>[1]Detalhamento!AU166</f>
        <v>0</v>
      </c>
      <c r="T166" s="49">
        <f>[1]Detalhamento!AV166</f>
        <v>0</v>
      </c>
      <c r="U166" s="49">
        <f>[1]Detalhamento!AW166</f>
        <v>0</v>
      </c>
      <c r="V166" s="11"/>
    </row>
    <row r="167" spans="1:22" hidden="1">
      <c r="A167" s="15"/>
      <c r="B167" s="58">
        <f>[1]Detalhamento!B167</f>
        <v>0</v>
      </c>
      <c r="C167" s="59">
        <f>[1]Detalhamento!C167</f>
        <v>0</v>
      </c>
      <c r="D167" s="58">
        <f>[1]Detalhamento!D167</f>
        <v>0</v>
      </c>
      <c r="E167" s="57" t="str">
        <f>[1]Detalhamento!E167</f>
        <v/>
      </c>
      <c r="F167" s="56">
        <f>[1]Detalhamento!G167</f>
        <v>0</v>
      </c>
      <c r="G167" s="55">
        <f>[1]Detalhamento!I167</f>
        <v>0</v>
      </c>
      <c r="H167" s="55">
        <f>[1]Detalhamento!J167</f>
        <v>0</v>
      </c>
      <c r="I167" s="54">
        <f t="shared" si="8"/>
        <v>0</v>
      </c>
      <c r="J167" s="53">
        <f>IFERROR(([1]Detalhamento!Q167+[1]Detalhamento!AA167)/'Croqui (Nota-2)'!I167,0)</f>
        <v>0</v>
      </c>
      <c r="K167" s="52">
        <f t="shared" si="9"/>
        <v>0</v>
      </c>
      <c r="L167" s="49">
        <f>[1]Detalhamento!AF167</f>
        <v>0</v>
      </c>
      <c r="M167" s="49">
        <f>[1]Detalhamento!AG167</f>
        <v>0</v>
      </c>
      <c r="N167" s="49">
        <f>[1]Detalhamento!Q167+[1]Detalhamento!AA167</f>
        <v>0</v>
      </c>
      <c r="O167" s="49">
        <f t="shared" si="10"/>
        <v>0</v>
      </c>
      <c r="P167" s="51" t="str">
        <f>[1]Detalhamento!X167</f>
        <v/>
      </c>
      <c r="Q167" s="50" t="str">
        <f>IF([1]PARAMETROS!$C$7="SIM",[1]Detalhamento!U167,0)</f>
        <v/>
      </c>
      <c r="R167" s="50">
        <f>[1]Detalhamento!AT167</f>
        <v>0</v>
      </c>
      <c r="S167" s="49">
        <f>[1]Detalhamento!AU167</f>
        <v>0</v>
      </c>
      <c r="T167" s="49">
        <f>[1]Detalhamento!AV167</f>
        <v>0</v>
      </c>
      <c r="U167" s="49">
        <f>[1]Detalhamento!AW167</f>
        <v>0</v>
      </c>
      <c r="V167" s="11"/>
    </row>
    <row r="168" spans="1:22" hidden="1">
      <c r="A168" s="15"/>
      <c r="B168" s="58">
        <f>[1]Detalhamento!B168</f>
        <v>0</v>
      </c>
      <c r="C168" s="59">
        <f>[1]Detalhamento!C168</f>
        <v>0</v>
      </c>
      <c r="D168" s="58">
        <f>[1]Detalhamento!D168</f>
        <v>0</v>
      </c>
      <c r="E168" s="57" t="str">
        <f>[1]Detalhamento!E168</f>
        <v/>
      </c>
      <c r="F168" s="56">
        <f>[1]Detalhamento!G168</f>
        <v>0</v>
      </c>
      <c r="G168" s="55">
        <f>[1]Detalhamento!I168</f>
        <v>0</v>
      </c>
      <c r="H168" s="55">
        <f>[1]Detalhamento!J168</f>
        <v>0</v>
      </c>
      <c r="I168" s="54">
        <f t="shared" si="8"/>
        <v>0</v>
      </c>
      <c r="J168" s="53">
        <f>IFERROR(([1]Detalhamento!Q168+[1]Detalhamento!AA168)/'Croqui (Nota-2)'!I168,0)</f>
        <v>0</v>
      </c>
      <c r="K168" s="52">
        <f t="shared" si="9"/>
        <v>0</v>
      </c>
      <c r="L168" s="49">
        <f>[1]Detalhamento!AF168</f>
        <v>0</v>
      </c>
      <c r="M168" s="49">
        <f>[1]Detalhamento!AG168</f>
        <v>0</v>
      </c>
      <c r="N168" s="49">
        <f>[1]Detalhamento!Q168+[1]Detalhamento!AA168</f>
        <v>0</v>
      </c>
      <c r="O168" s="49">
        <f t="shared" si="10"/>
        <v>0</v>
      </c>
      <c r="P168" s="51" t="str">
        <f>[1]Detalhamento!X168</f>
        <v/>
      </c>
      <c r="Q168" s="50" t="str">
        <f>IF([1]PARAMETROS!$C$7="SIM",[1]Detalhamento!U168,0)</f>
        <v/>
      </c>
      <c r="R168" s="50">
        <f>[1]Detalhamento!AT168</f>
        <v>0</v>
      </c>
      <c r="S168" s="49">
        <f>[1]Detalhamento!AU168</f>
        <v>0</v>
      </c>
      <c r="T168" s="49">
        <f>[1]Detalhamento!AV168</f>
        <v>0</v>
      </c>
      <c r="U168" s="49">
        <f>[1]Detalhamento!AW168</f>
        <v>0</v>
      </c>
      <c r="V168" s="11"/>
    </row>
    <row r="169" spans="1:22" hidden="1">
      <c r="A169" s="15"/>
      <c r="B169" s="58">
        <f>[1]Detalhamento!B169</f>
        <v>0</v>
      </c>
      <c r="C169" s="59">
        <f>[1]Detalhamento!C169</f>
        <v>0</v>
      </c>
      <c r="D169" s="58">
        <f>[1]Detalhamento!D169</f>
        <v>0</v>
      </c>
      <c r="E169" s="57" t="str">
        <f>[1]Detalhamento!E169</f>
        <v/>
      </c>
      <c r="F169" s="56">
        <f>[1]Detalhamento!G169</f>
        <v>0</v>
      </c>
      <c r="G169" s="55">
        <f>[1]Detalhamento!I169</f>
        <v>0</v>
      </c>
      <c r="H169" s="55">
        <f>[1]Detalhamento!J169</f>
        <v>0</v>
      </c>
      <c r="I169" s="54">
        <f t="shared" si="8"/>
        <v>0</v>
      </c>
      <c r="J169" s="53">
        <f>IFERROR(([1]Detalhamento!Q169+[1]Detalhamento!AA169)/'Croqui (Nota-2)'!I169,0)</f>
        <v>0</v>
      </c>
      <c r="K169" s="52">
        <f t="shared" si="9"/>
        <v>0</v>
      </c>
      <c r="L169" s="49">
        <f>[1]Detalhamento!AF169</f>
        <v>0</v>
      </c>
      <c r="M169" s="49">
        <f>[1]Detalhamento!AG169</f>
        <v>0</v>
      </c>
      <c r="N169" s="49">
        <f>[1]Detalhamento!Q169+[1]Detalhamento!AA169</f>
        <v>0</v>
      </c>
      <c r="O169" s="49">
        <f t="shared" si="10"/>
        <v>0</v>
      </c>
      <c r="P169" s="51" t="str">
        <f>[1]Detalhamento!X169</f>
        <v/>
      </c>
      <c r="Q169" s="50" t="str">
        <f>IF([1]PARAMETROS!$C$7="SIM",[1]Detalhamento!U169,0)</f>
        <v/>
      </c>
      <c r="R169" s="50">
        <f>[1]Detalhamento!AT169</f>
        <v>0</v>
      </c>
      <c r="S169" s="49">
        <f>[1]Detalhamento!AU169</f>
        <v>0</v>
      </c>
      <c r="T169" s="49">
        <f>[1]Detalhamento!AV169</f>
        <v>0</v>
      </c>
      <c r="U169" s="49">
        <f>[1]Detalhamento!AW169</f>
        <v>0</v>
      </c>
      <c r="V169" s="11"/>
    </row>
    <row r="170" spans="1:22" hidden="1">
      <c r="A170" s="15"/>
      <c r="B170" s="58">
        <f>[1]Detalhamento!B170</f>
        <v>0</v>
      </c>
      <c r="C170" s="59">
        <f>[1]Detalhamento!C170</f>
        <v>0</v>
      </c>
      <c r="D170" s="58">
        <f>[1]Detalhamento!D170</f>
        <v>0</v>
      </c>
      <c r="E170" s="57" t="str">
        <f>[1]Detalhamento!E170</f>
        <v/>
      </c>
      <c r="F170" s="56">
        <f>[1]Detalhamento!G170</f>
        <v>0</v>
      </c>
      <c r="G170" s="55">
        <f>[1]Detalhamento!I170</f>
        <v>0</v>
      </c>
      <c r="H170" s="55">
        <f>[1]Detalhamento!J170</f>
        <v>0</v>
      </c>
      <c r="I170" s="54">
        <f t="shared" si="8"/>
        <v>0</v>
      </c>
      <c r="J170" s="53">
        <f>IFERROR(([1]Detalhamento!Q170+[1]Detalhamento!AA170)/'Croqui (Nota-2)'!I170,0)</f>
        <v>0</v>
      </c>
      <c r="K170" s="52">
        <f t="shared" si="9"/>
        <v>0</v>
      </c>
      <c r="L170" s="49">
        <f>[1]Detalhamento!AF170</f>
        <v>0</v>
      </c>
      <c r="M170" s="49">
        <f>[1]Detalhamento!AG170</f>
        <v>0</v>
      </c>
      <c r="N170" s="49">
        <f>[1]Detalhamento!Q170+[1]Detalhamento!AA170</f>
        <v>0</v>
      </c>
      <c r="O170" s="49">
        <f t="shared" si="10"/>
        <v>0</v>
      </c>
      <c r="P170" s="51" t="str">
        <f>[1]Detalhamento!X170</f>
        <v/>
      </c>
      <c r="Q170" s="50" t="str">
        <f>IF([1]PARAMETROS!$C$7="SIM",[1]Detalhamento!U170,0)</f>
        <v/>
      </c>
      <c r="R170" s="50">
        <f>[1]Detalhamento!AT170</f>
        <v>0</v>
      </c>
      <c r="S170" s="49">
        <f>[1]Detalhamento!AU170</f>
        <v>0</v>
      </c>
      <c r="T170" s="49">
        <f>[1]Detalhamento!AV170</f>
        <v>0</v>
      </c>
      <c r="U170" s="49">
        <f>[1]Detalhamento!AW170</f>
        <v>0</v>
      </c>
      <c r="V170" s="11"/>
    </row>
    <row r="171" spans="1:22" hidden="1">
      <c r="A171" s="15"/>
      <c r="B171" s="58">
        <f>[1]Detalhamento!B171</f>
        <v>0</v>
      </c>
      <c r="C171" s="59">
        <f>[1]Detalhamento!C171</f>
        <v>0</v>
      </c>
      <c r="D171" s="58">
        <f>[1]Detalhamento!D171</f>
        <v>0</v>
      </c>
      <c r="E171" s="57" t="str">
        <f>[1]Detalhamento!E171</f>
        <v/>
      </c>
      <c r="F171" s="56">
        <f>[1]Detalhamento!G171</f>
        <v>0</v>
      </c>
      <c r="G171" s="55">
        <f>[1]Detalhamento!I171</f>
        <v>0</v>
      </c>
      <c r="H171" s="55">
        <f>[1]Detalhamento!J171</f>
        <v>0</v>
      </c>
      <c r="I171" s="54">
        <f t="shared" si="8"/>
        <v>0</v>
      </c>
      <c r="J171" s="53">
        <f>IFERROR(([1]Detalhamento!Q171+[1]Detalhamento!AA171)/'Croqui (Nota-2)'!I171,0)</f>
        <v>0</v>
      </c>
      <c r="K171" s="52">
        <f t="shared" si="9"/>
        <v>0</v>
      </c>
      <c r="L171" s="49">
        <f>[1]Detalhamento!AF171</f>
        <v>0</v>
      </c>
      <c r="M171" s="49">
        <f>[1]Detalhamento!AG171</f>
        <v>0</v>
      </c>
      <c r="N171" s="49">
        <f>[1]Detalhamento!Q171+[1]Detalhamento!AA171</f>
        <v>0</v>
      </c>
      <c r="O171" s="49">
        <f t="shared" si="10"/>
        <v>0</v>
      </c>
      <c r="P171" s="51" t="str">
        <f>[1]Detalhamento!X171</f>
        <v/>
      </c>
      <c r="Q171" s="50" t="str">
        <f>IF([1]PARAMETROS!$C$7="SIM",[1]Detalhamento!U171,0)</f>
        <v/>
      </c>
      <c r="R171" s="50">
        <f>[1]Detalhamento!AT171</f>
        <v>0</v>
      </c>
      <c r="S171" s="49">
        <f>[1]Detalhamento!AU171</f>
        <v>0</v>
      </c>
      <c r="T171" s="49">
        <f>[1]Detalhamento!AV171</f>
        <v>0</v>
      </c>
      <c r="U171" s="49">
        <f>[1]Detalhamento!AW171</f>
        <v>0</v>
      </c>
      <c r="V171" s="11"/>
    </row>
    <row r="172" spans="1:22" hidden="1">
      <c r="A172" s="15"/>
      <c r="B172" s="58">
        <f>[1]Detalhamento!B172</f>
        <v>0</v>
      </c>
      <c r="C172" s="59">
        <f>[1]Detalhamento!C172</f>
        <v>0</v>
      </c>
      <c r="D172" s="58">
        <f>[1]Detalhamento!D172</f>
        <v>0</v>
      </c>
      <c r="E172" s="57" t="str">
        <f>[1]Detalhamento!E172</f>
        <v/>
      </c>
      <c r="F172" s="56">
        <f>[1]Detalhamento!G172</f>
        <v>0</v>
      </c>
      <c r="G172" s="55">
        <f>[1]Detalhamento!I172</f>
        <v>0</v>
      </c>
      <c r="H172" s="55">
        <f>[1]Detalhamento!J172</f>
        <v>0</v>
      </c>
      <c r="I172" s="54">
        <f t="shared" si="8"/>
        <v>0</v>
      </c>
      <c r="J172" s="53">
        <f>IFERROR(([1]Detalhamento!Q172+[1]Detalhamento!AA172)/'Croqui (Nota-2)'!I172,0)</f>
        <v>0</v>
      </c>
      <c r="K172" s="52">
        <f t="shared" si="9"/>
        <v>0</v>
      </c>
      <c r="L172" s="49">
        <f>[1]Detalhamento!AF172</f>
        <v>0</v>
      </c>
      <c r="M172" s="49">
        <f>[1]Detalhamento!AG172</f>
        <v>0</v>
      </c>
      <c r="N172" s="49">
        <f>[1]Detalhamento!Q172+[1]Detalhamento!AA172</f>
        <v>0</v>
      </c>
      <c r="O172" s="49">
        <f t="shared" si="10"/>
        <v>0</v>
      </c>
      <c r="P172" s="51" t="str">
        <f>[1]Detalhamento!X172</f>
        <v/>
      </c>
      <c r="Q172" s="50" t="str">
        <f>IF([1]PARAMETROS!$C$7="SIM",[1]Detalhamento!U172,0)</f>
        <v/>
      </c>
      <c r="R172" s="50">
        <f>[1]Detalhamento!AT172</f>
        <v>0</v>
      </c>
      <c r="S172" s="49">
        <f>[1]Detalhamento!AU172</f>
        <v>0</v>
      </c>
      <c r="T172" s="49">
        <f>[1]Detalhamento!AV172</f>
        <v>0</v>
      </c>
      <c r="U172" s="49">
        <f>[1]Detalhamento!AW172</f>
        <v>0</v>
      </c>
      <c r="V172" s="11"/>
    </row>
    <row r="173" spans="1:22" hidden="1">
      <c r="A173" s="15"/>
      <c r="B173" s="58">
        <f>[1]Detalhamento!B173</f>
        <v>0</v>
      </c>
      <c r="C173" s="59">
        <f>[1]Detalhamento!C173</f>
        <v>0</v>
      </c>
      <c r="D173" s="58">
        <f>[1]Detalhamento!D173</f>
        <v>0</v>
      </c>
      <c r="E173" s="57" t="str">
        <f>[1]Detalhamento!E173</f>
        <v/>
      </c>
      <c r="F173" s="56">
        <f>[1]Detalhamento!G173</f>
        <v>0</v>
      </c>
      <c r="G173" s="55">
        <f>[1]Detalhamento!I173</f>
        <v>0</v>
      </c>
      <c r="H173" s="55">
        <f>[1]Detalhamento!J173</f>
        <v>0</v>
      </c>
      <c r="I173" s="54">
        <f t="shared" si="8"/>
        <v>0</v>
      </c>
      <c r="J173" s="53">
        <f>IFERROR(([1]Detalhamento!Q173+[1]Detalhamento!AA173)/'Croqui (Nota-2)'!I173,0)</f>
        <v>0</v>
      </c>
      <c r="K173" s="52">
        <f t="shared" si="9"/>
        <v>0</v>
      </c>
      <c r="L173" s="49">
        <f>[1]Detalhamento!AF173</f>
        <v>0</v>
      </c>
      <c r="M173" s="49">
        <f>[1]Detalhamento!AG173</f>
        <v>0</v>
      </c>
      <c r="N173" s="49">
        <f>[1]Detalhamento!Q173+[1]Detalhamento!AA173</f>
        <v>0</v>
      </c>
      <c r="O173" s="49">
        <f t="shared" si="10"/>
        <v>0</v>
      </c>
      <c r="P173" s="51" t="str">
        <f>[1]Detalhamento!X173</f>
        <v/>
      </c>
      <c r="Q173" s="50" t="str">
        <f>IF([1]PARAMETROS!$C$7="SIM",[1]Detalhamento!U173,0)</f>
        <v/>
      </c>
      <c r="R173" s="50">
        <f>[1]Detalhamento!AT173</f>
        <v>0</v>
      </c>
      <c r="S173" s="49">
        <f>[1]Detalhamento!AU173</f>
        <v>0</v>
      </c>
      <c r="T173" s="49">
        <f>[1]Detalhamento!AV173</f>
        <v>0</v>
      </c>
      <c r="U173" s="49">
        <f>[1]Detalhamento!AW173</f>
        <v>0</v>
      </c>
      <c r="V173" s="11"/>
    </row>
    <row r="174" spans="1:22" hidden="1">
      <c r="A174" s="15"/>
      <c r="B174" s="58">
        <f>[1]Detalhamento!B174</f>
        <v>0</v>
      </c>
      <c r="C174" s="59">
        <f>[1]Detalhamento!C174</f>
        <v>0</v>
      </c>
      <c r="D174" s="58">
        <f>[1]Detalhamento!D174</f>
        <v>0</v>
      </c>
      <c r="E174" s="57" t="str">
        <f>[1]Detalhamento!E174</f>
        <v/>
      </c>
      <c r="F174" s="56">
        <f>[1]Detalhamento!G174</f>
        <v>0</v>
      </c>
      <c r="G174" s="55">
        <f>[1]Detalhamento!I174</f>
        <v>0</v>
      </c>
      <c r="H174" s="55">
        <f>[1]Detalhamento!J174</f>
        <v>0</v>
      </c>
      <c r="I174" s="54">
        <f t="shared" si="8"/>
        <v>0</v>
      </c>
      <c r="J174" s="53">
        <f>IFERROR(([1]Detalhamento!Q174+[1]Detalhamento!AA174)/'Croqui (Nota-2)'!I174,0)</f>
        <v>0</v>
      </c>
      <c r="K174" s="52">
        <f t="shared" si="9"/>
        <v>0</v>
      </c>
      <c r="L174" s="49">
        <f>[1]Detalhamento!AF174</f>
        <v>0</v>
      </c>
      <c r="M174" s="49">
        <f>[1]Detalhamento!AG174</f>
        <v>0</v>
      </c>
      <c r="N174" s="49">
        <f>[1]Detalhamento!Q174+[1]Detalhamento!AA174</f>
        <v>0</v>
      </c>
      <c r="O174" s="49">
        <f t="shared" si="10"/>
        <v>0</v>
      </c>
      <c r="P174" s="51" t="str">
        <f>[1]Detalhamento!X174</f>
        <v/>
      </c>
      <c r="Q174" s="50" t="str">
        <f>IF([1]PARAMETROS!$C$7="SIM",[1]Detalhamento!U174,0)</f>
        <v/>
      </c>
      <c r="R174" s="50">
        <f>[1]Detalhamento!AT174</f>
        <v>0</v>
      </c>
      <c r="S174" s="49">
        <f>[1]Detalhamento!AU174</f>
        <v>0</v>
      </c>
      <c r="T174" s="49">
        <f>[1]Detalhamento!AV174</f>
        <v>0</v>
      </c>
      <c r="U174" s="49">
        <f>[1]Detalhamento!AW174</f>
        <v>0</v>
      </c>
      <c r="V174" s="11"/>
    </row>
    <row r="175" spans="1:22" hidden="1">
      <c r="A175" s="15"/>
      <c r="B175" s="58">
        <f>[1]Detalhamento!B175</f>
        <v>0</v>
      </c>
      <c r="C175" s="59">
        <f>[1]Detalhamento!C175</f>
        <v>0</v>
      </c>
      <c r="D175" s="58">
        <f>[1]Detalhamento!D175</f>
        <v>0</v>
      </c>
      <c r="E175" s="57" t="str">
        <f>[1]Detalhamento!E175</f>
        <v/>
      </c>
      <c r="F175" s="56">
        <f>[1]Detalhamento!G175</f>
        <v>0</v>
      </c>
      <c r="G175" s="55">
        <f>[1]Detalhamento!I175</f>
        <v>0</v>
      </c>
      <c r="H175" s="55">
        <f>[1]Detalhamento!J175</f>
        <v>0</v>
      </c>
      <c r="I175" s="54">
        <f t="shared" si="8"/>
        <v>0</v>
      </c>
      <c r="J175" s="53">
        <f>IFERROR(([1]Detalhamento!Q175+[1]Detalhamento!AA175)/'Croqui (Nota-2)'!I175,0)</f>
        <v>0</v>
      </c>
      <c r="K175" s="52">
        <f t="shared" si="9"/>
        <v>0</v>
      </c>
      <c r="L175" s="49">
        <f>[1]Detalhamento!AF175</f>
        <v>0</v>
      </c>
      <c r="M175" s="49">
        <f>[1]Detalhamento!AG175</f>
        <v>0</v>
      </c>
      <c r="N175" s="49">
        <f>[1]Detalhamento!Q175+[1]Detalhamento!AA175</f>
        <v>0</v>
      </c>
      <c r="O175" s="49">
        <f t="shared" si="10"/>
        <v>0</v>
      </c>
      <c r="P175" s="51" t="str">
        <f>[1]Detalhamento!X175</f>
        <v/>
      </c>
      <c r="Q175" s="50" t="str">
        <f>IF([1]PARAMETROS!$C$7="SIM",[1]Detalhamento!U175,0)</f>
        <v/>
      </c>
      <c r="R175" s="50">
        <f>[1]Detalhamento!AT175</f>
        <v>0</v>
      </c>
      <c r="S175" s="49">
        <f>[1]Detalhamento!AU175</f>
        <v>0</v>
      </c>
      <c r="T175" s="49">
        <f>[1]Detalhamento!AV175</f>
        <v>0</v>
      </c>
      <c r="U175" s="49">
        <f>[1]Detalhamento!AW175</f>
        <v>0</v>
      </c>
      <c r="V175" s="11"/>
    </row>
    <row r="176" spans="1:22" hidden="1">
      <c r="A176" s="15"/>
      <c r="B176" s="58">
        <f>[1]Detalhamento!B176</f>
        <v>0</v>
      </c>
      <c r="C176" s="59">
        <f>[1]Detalhamento!C176</f>
        <v>0</v>
      </c>
      <c r="D176" s="58">
        <f>[1]Detalhamento!D176</f>
        <v>0</v>
      </c>
      <c r="E176" s="57" t="str">
        <f>[1]Detalhamento!E176</f>
        <v/>
      </c>
      <c r="F176" s="56">
        <f>[1]Detalhamento!G176</f>
        <v>0</v>
      </c>
      <c r="G176" s="55">
        <f>[1]Detalhamento!I176</f>
        <v>0</v>
      </c>
      <c r="H176" s="55">
        <f>[1]Detalhamento!J176</f>
        <v>0</v>
      </c>
      <c r="I176" s="54">
        <f t="shared" si="8"/>
        <v>0</v>
      </c>
      <c r="J176" s="53">
        <f>IFERROR(([1]Detalhamento!Q176+[1]Detalhamento!AA176)/'Croqui (Nota-2)'!I176,0)</f>
        <v>0</v>
      </c>
      <c r="K176" s="52">
        <f t="shared" si="9"/>
        <v>0</v>
      </c>
      <c r="L176" s="49">
        <f>[1]Detalhamento!AF176</f>
        <v>0</v>
      </c>
      <c r="M176" s="49">
        <f>[1]Detalhamento!AG176</f>
        <v>0</v>
      </c>
      <c r="N176" s="49">
        <f>[1]Detalhamento!Q176+[1]Detalhamento!AA176</f>
        <v>0</v>
      </c>
      <c r="O176" s="49">
        <f t="shared" si="10"/>
        <v>0</v>
      </c>
      <c r="P176" s="51" t="str">
        <f>[1]Detalhamento!X176</f>
        <v/>
      </c>
      <c r="Q176" s="50" t="str">
        <f>IF([1]PARAMETROS!$C$7="SIM",[1]Detalhamento!U176,0)</f>
        <v/>
      </c>
      <c r="R176" s="50">
        <f>[1]Detalhamento!AT176</f>
        <v>0</v>
      </c>
      <c r="S176" s="49">
        <f>[1]Detalhamento!AU176</f>
        <v>0</v>
      </c>
      <c r="T176" s="49">
        <f>[1]Detalhamento!AV176</f>
        <v>0</v>
      </c>
      <c r="U176" s="49">
        <f>[1]Detalhamento!AW176</f>
        <v>0</v>
      </c>
      <c r="V176" s="11"/>
    </row>
    <row r="177" spans="1:26" hidden="1">
      <c r="A177" s="15"/>
      <c r="B177" s="58">
        <f>[1]Detalhamento!B177</f>
        <v>0</v>
      </c>
      <c r="C177" s="59">
        <f>[1]Detalhamento!C177</f>
        <v>0</v>
      </c>
      <c r="D177" s="58">
        <f>[1]Detalhamento!D177</f>
        <v>0</v>
      </c>
      <c r="E177" s="57" t="str">
        <f>[1]Detalhamento!E177</f>
        <v/>
      </c>
      <c r="F177" s="56">
        <f>[1]Detalhamento!G177</f>
        <v>0</v>
      </c>
      <c r="G177" s="55">
        <f>[1]Detalhamento!I177</f>
        <v>0</v>
      </c>
      <c r="H177" s="55">
        <f>[1]Detalhamento!J177</f>
        <v>0</v>
      </c>
      <c r="I177" s="54">
        <f t="shared" si="8"/>
        <v>0</v>
      </c>
      <c r="J177" s="53">
        <f>IFERROR(([1]Detalhamento!Q177+[1]Detalhamento!AA177)/'Croqui (Nota-2)'!I177,0)</f>
        <v>0</v>
      </c>
      <c r="K177" s="52">
        <f t="shared" si="9"/>
        <v>0</v>
      </c>
      <c r="L177" s="49">
        <f>[1]Detalhamento!AF177</f>
        <v>0</v>
      </c>
      <c r="M177" s="49">
        <f>[1]Detalhamento!AG177</f>
        <v>0</v>
      </c>
      <c r="N177" s="49">
        <f>[1]Detalhamento!Q177+[1]Detalhamento!AA177</f>
        <v>0</v>
      </c>
      <c r="O177" s="49">
        <f t="shared" si="10"/>
        <v>0</v>
      </c>
      <c r="P177" s="51" t="str">
        <f>[1]Detalhamento!X177</f>
        <v/>
      </c>
      <c r="Q177" s="50" t="str">
        <f>IF([1]PARAMETROS!$C$7="SIM",[1]Detalhamento!U177,0)</f>
        <v/>
      </c>
      <c r="R177" s="50">
        <f>[1]Detalhamento!AT177</f>
        <v>0</v>
      </c>
      <c r="S177" s="49">
        <f>[1]Detalhamento!AU177</f>
        <v>0</v>
      </c>
      <c r="T177" s="49">
        <f>[1]Detalhamento!AV177</f>
        <v>0</v>
      </c>
      <c r="U177" s="49">
        <f>[1]Detalhamento!AW177</f>
        <v>0</v>
      </c>
      <c r="V177" s="11"/>
    </row>
    <row r="178" spans="1:26">
      <c r="A178" s="15"/>
      <c r="B178" s="48"/>
      <c r="C178" s="48"/>
      <c r="D178" s="48" t="s">
        <v>29</v>
      </c>
      <c r="E178" s="48"/>
      <c r="F178" s="46">
        <f>SUBTOTAL(109,F7:F177)</f>
        <v>586.86999999999978</v>
      </c>
      <c r="G178" s="48">
        <f>SUM(G7:G177)</f>
        <v>120</v>
      </c>
      <c r="H178" s="48"/>
      <c r="I178" s="48"/>
      <c r="J178" s="47"/>
      <c r="K178" s="46">
        <f>SUM(K7:K177)</f>
        <v>56112.199280538029</v>
      </c>
      <c r="L178" s="46">
        <f>SUM(L7:L177)</f>
        <v>82331.494835094301</v>
      </c>
      <c r="M178" s="46">
        <f>SUM(M7:M177)</f>
        <v>14819.669070316973</v>
      </c>
      <c r="N178" s="46"/>
      <c r="O178" s="46">
        <f>SUM(O7:O177)</f>
        <v>5050.0979352484228</v>
      </c>
      <c r="P178" s="46"/>
      <c r="Q178" s="46"/>
      <c r="R178" s="46"/>
      <c r="S178" s="46">
        <f>SUM(S7:S177)</f>
        <v>141429.04182772501</v>
      </c>
      <c r="T178" s="46">
        <f>SUM(T7:T177)</f>
        <v>10637.558458673524</v>
      </c>
      <c r="U178" s="46">
        <f>SUM(U7:U177)</f>
        <v>0</v>
      </c>
      <c r="V178" s="11"/>
      <c r="W178" s="45"/>
      <c r="Y178" s="45"/>
      <c r="Z178" s="45"/>
    </row>
    <row r="179" spans="1:26" s="3" customFormat="1">
      <c r="A179" s="44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2"/>
      <c r="M179" s="42"/>
      <c r="N179" s="42"/>
      <c r="O179" s="41"/>
      <c r="P179" s="41"/>
      <c r="Q179" s="41"/>
      <c r="R179" s="12"/>
      <c r="S179" s="12"/>
      <c r="T179" s="12"/>
      <c r="U179" s="12"/>
      <c r="V179" s="11"/>
    </row>
    <row r="180" spans="1:26" ht="15">
      <c r="A180" s="3"/>
      <c r="F180" s="40"/>
      <c r="G180" s="40"/>
      <c r="H180" s="40"/>
      <c r="I180" s="40"/>
      <c r="J180" s="40"/>
      <c r="K180" s="40"/>
      <c r="L180" s="39"/>
      <c r="M180" s="39"/>
      <c r="N180" s="39"/>
    </row>
    <row r="181" spans="1:26">
      <c r="A181" s="38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7"/>
      <c r="N181" s="36"/>
      <c r="O181" s="36"/>
      <c r="P181" s="36"/>
      <c r="Q181" s="36"/>
      <c r="R181" s="35"/>
      <c r="S181" s="35"/>
      <c r="T181" s="35"/>
      <c r="U181" s="35"/>
      <c r="V181" s="11"/>
    </row>
    <row r="182" spans="1:26" ht="28">
      <c r="A182" s="21"/>
      <c r="B182" s="33"/>
      <c r="C182" s="33"/>
      <c r="D182" s="34"/>
      <c r="E182" s="92" t="s">
        <v>28</v>
      </c>
      <c r="F182" s="92"/>
      <c r="G182" s="92"/>
      <c r="H182" s="92"/>
      <c r="I182" s="92"/>
      <c r="J182" s="92"/>
      <c r="K182" s="92"/>
      <c r="L182" s="92"/>
      <c r="M182" s="34"/>
      <c r="N182" s="34"/>
      <c r="O182" s="34"/>
      <c r="P182" s="34"/>
      <c r="Q182" s="34"/>
      <c r="R182" s="33"/>
      <c r="S182" s="33"/>
      <c r="T182" s="33"/>
      <c r="U182" s="33"/>
      <c r="V182" s="11"/>
    </row>
    <row r="183" spans="1:26" ht="39" customHeight="1">
      <c r="A183" s="21"/>
      <c r="B183" s="32" t="s">
        <v>27</v>
      </c>
      <c r="C183" s="31"/>
      <c r="D183" s="22" t="s">
        <v>26</v>
      </c>
      <c r="E183" s="25" t="s">
        <v>25</v>
      </c>
      <c r="F183" s="93" t="s">
        <v>24</v>
      </c>
      <c r="G183" s="94"/>
      <c r="H183" s="95" t="s">
        <v>23</v>
      </c>
      <c r="I183" s="96"/>
      <c r="J183" s="97"/>
      <c r="K183" s="28" t="s">
        <v>22</v>
      </c>
      <c r="L183" s="28" t="s">
        <v>21</v>
      </c>
      <c r="M183" s="29" t="s">
        <v>20</v>
      </c>
      <c r="N183" s="23"/>
      <c r="O183" s="30" t="s">
        <v>19</v>
      </c>
      <c r="P183" s="29" t="s">
        <v>18</v>
      </c>
      <c r="Q183" s="23"/>
      <c r="R183" s="24"/>
      <c r="T183" s="98" t="s">
        <v>17</v>
      </c>
      <c r="U183" s="99"/>
      <c r="V183" s="16"/>
    </row>
    <row r="184" spans="1:26">
      <c r="A184" s="21"/>
      <c r="B184" s="100">
        <f>L178</f>
        <v>82331.494835094301</v>
      </c>
      <c r="C184" s="101"/>
      <c r="D184" s="17">
        <f>M178</f>
        <v>14819.669070316973</v>
      </c>
      <c r="E184" s="20">
        <f>S178</f>
        <v>141429.04182772501</v>
      </c>
      <c r="F184" s="100">
        <f>T178</f>
        <v>10637.558458673524</v>
      </c>
      <c r="G184" s="101"/>
      <c r="H184" s="100">
        <f>K178</f>
        <v>56112.199280538029</v>
      </c>
      <c r="I184" s="102"/>
      <c r="J184" s="101"/>
      <c r="K184" s="17">
        <f>[1]Detalhamento!O178</f>
        <v>0</v>
      </c>
      <c r="L184" s="17">
        <f>[1]Detalhamento!P178</f>
        <v>0</v>
      </c>
      <c r="M184" s="26"/>
      <c r="N184" s="18"/>
      <c r="O184" s="27">
        <f>[1]Detalhamento!AA178</f>
        <v>54860.419999999984</v>
      </c>
      <c r="P184" s="26">
        <f>O178</f>
        <v>5050.0979352484228</v>
      </c>
      <c r="R184" s="18"/>
      <c r="S184" s="19"/>
      <c r="T184" s="100">
        <f>[1]Adições!W6</f>
        <v>468.18666775127969</v>
      </c>
      <c r="U184" s="101"/>
      <c r="V184" s="16"/>
    </row>
    <row r="185" spans="1:26">
      <c r="A185" s="21"/>
      <c r="D185" s="25" t="s">
        <v>16</v>
      </c>
      <c r="E185" s="93" t="s">
        <v>15</v>
      </c>
      <c r="F185" s="94"/>
      <c r="M185" s="24"/>
      <c r="N185" s="23"/>
      <c r="O185" s="93" t="s">
        <v>14</v>
      </c>
      <c r="P185" s="103"/>
      <c r="Q185" s="103"/>
      <c r="R185" s="103"/>
      <c r="S185" s="103"/>
      <c r="T185" s="103"/>
      <c r="U185" s="94"/>
      <c r="V185" s="16"/>
    </row>
    <row r="186" spans="1:26" ht="32" customHeight="1">
      <c r="A186" s="21"/>
      <c r="D186" s="20">
        <f>[1]Adições!O6</f>
        <v>1044.6420078823571</v>
      </c>
      <c r="E186" s="100">
        <f>[1]Adições!P6</f>
        <v>4800.3787505070213</v>
      </c>
      <c r="F186" s="101"/>
      <c r="M186" s="19"/>
      <c r="N186" s="18"/>
      <c r="O186" s="100">
        <f>H184+K184+L184+P184+T184+D186+E186-M184+D184</f>
        <v>82295.173712244083</v>
      </c>
      <c r="P186" s="102"/>
      <c r="Q186" s="102"/>
      <c r="R186" s="102"/>
      <c r="S186" s="102"/>
      <c r="T186" s="102"/>
      <c r="U186" s="101"/>
      <c r="V186" s="16"/>
    </row>
    <row r="187" spans="1:26">
      <c r="A187" s="1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3"/>
      <c r="M187" s="13"/>
      <c r="N187" s="13"/>
      <c r="O187" s="12"/>
      <c r="P187" s="12"/>
      <c r="Q187" s="12"/>
      <c r="R187" s="12"/>
      <c r="S187" s="12"/>
      <c r="T187" s="12"/>
      <c r="U187" s="12"/>
      <c r="V187" s="11"/>
    </row>
    <row r="188" spans="1:26" ht="15">
      <c r="A188" s="3"/>
      <c r="B188" s="7"/>
      <c r="C188" s="7"/>
    </row>
    <row r="189" spans="1:26" ht="15">
      <c r="A189" s="3"/>
      <c r="B189" s="7" t="s">
        <v>13</v>
      </c>
      <c r="C189" s="7"/>
      <c r="F189" s="5"/>
    </row>
    <row r="190" spans="1:26" ht="15">
      <c r="A190" s="3"/>
      <c r="B190" s="7" t="s">
        <v>12</v>
      </c>
      <c r="C190" s="7"/>
      <c r="D190" s="8"/>
      <c r="E190" s="8"/>
      <c r="S190" s="8"/>
    </row>
    <row r="191" spans="1:26" ht="15">
      <c r="A191" s="3"/>
      <c r="B191" s="10" t="s">
        <v>53</v>
      </c>
      <c r="C191" s="9"/>
      <c r="O191" s="8"/>
    </row>
    <row r="192" spans="1:26" ht="15">
      <c r="A192" s="3"/>
      <c r="B192" s="7" t="s">
        <v>10</v>
      </c>
      <c r="C192" s="7"/>
    </row>
    <row r="193" spans="1:4" ht="15">
      <c r="A193" s="3"/>
      <c r="B193" s="1" t="s">
        <v>54</v>
      </c>
      <c r="C193" s="5">
        <f>F178</f>
        <v>586.86999999999978</v>
      </c>
    </row>
    <row r="194" spans="1:4" ht="15">
      <c r="A194" s="3"/>
      <c r="B194" s="1" t="s">
        <v>9</v>
      </c>
      <c r="C194" s="6">
        <f>[1]Adições!V6</f>
        <v>36.321122850216341</v>
      </c>
    </row>
    <row r="195" spans="1:4" ht="15">
      <c r="A195" s="3"/>
      <c r="B195" s="1" t="s">
        <v>8</v>
      </c>
      <c r="C195" s="6">
        <f>[1]Adições!M6</f>
        <v>6367.3417623305568</v>
      </c>
    </row>
    <row r="196" spans="1:4" ht="15">
      <c r="A196" s="3"/>
      <c r="B196" s="1" t="s">
        <v>7</v>
      </c>
      <c r="C196" s="6">
        <f>P184</f>
        <v>5050.0979352484228</v>
      </c>
    </row>
    <row r="197" spans="1:4" ht="15">
      <c r="A197" s="3"/>
      <c r="B197" s="1" t="s">
        <v>6</v>
      </c>
      <c r="C197" s="6">
        <f>D186</f>
        <v>1044.6420078823571</v>
      </c>
    </row>
    <row r="198" spans="1:4" ht="15">
      <c r="A198" s="3"/>
      <c r="B198" s="1" t="s">
        <v>5</v>
      </c>
      <c r="C198" s="6">
        <f>E186</f>
        <v>4800.3787505070213</v>
      </c>
    </row>
    <row r="199" spans="1:4" ht="15">
      <c r="A199" s="3"/>
      <c r="B199" s="1" t="s">
        <v>4</v>
      </c>
      <c r="D199" s="5">
        <f>T184</f>
        <v>468.18666775127969</v>
      </c>
    </row>
    <row r="200" spans="1:4" ht="15">
      <c r="A200" s="3"/>
    </row>
    <row r="201" spans="1:4" ht="15">
      <c r="A201" s="3"/>
    </row>
    <row r="202" spans="1:4" ht="15">
      <c r="A202" s="3"/>
      <c r="C202" s="4"/>
    </row>
    <row r="203" spans="1:4" ht="15">
      <c r="A203" s="3"/>
      <c r="C203" s="4"/>
    </row>
    <row r="204" spans="1:4" ht="15">
      <c r="A204" s="3"/>
    </row>
    <row r="205" spans="1:4" ht="15">
      <c r="A205" s="3"/>
    </row>
    <row r="206" spans="1:4" ht="15">
      <c r="A206" s="3"/>
    </row>
    <row r="207" spans="1:4" ht="15">
      <c r="A207" s="3"/>
    </row>
    <row r="208" spans="1:4" ht="15">
      <c r="A208" s="3"/>
    </row>
    <row r="209" spans="1:1" ht="15">
      <c r="A209" s="3"/>
    </row>
    <row r="210" spans="1:1" ht="15">
      <c r="A210" s="3"/>
    </row>
    <row r="211" spans="1:1" ht="15">
      <c r="A211" s="3"/>
    </row>
    <row r="212" spans="1:1" ht="15">
      <c r="A212" s="3"/>
    </row>
    <row r="213" spans="1:1" ht="15">
      <c r="A213" s="3"/>
    </row>
    <row r="214" spans="1:1" ht="15">
      <c r="A214" s="3"/>
    </row>
    <row r="215" spans="1:1" ht="15">
      <c r="A215" s="3"/>
    </row>
    <row r="216" spans="1:1" ht="15">
      <c r="A216" s="3"/>
    </row>
    <row r="217" spans="1:1" ht="15">
      <c r="A217" s="3"/>
    </row>
    <row r="218" spans="1:1" ht="15">
      <c r="A218" s="3"/>
    </row>
    <row r="219" spans="1:1" ht="15">
      <c r="A219" s="3"/>
    </row>
    <row r="220" spans="1:1" ht="15">
      <c r="A220" s="3"/>
    </row>
    <row r="221" spans="1:1" ht="15">
      <c r="A221" s="3"/>
    </row>
    <row r="222" spans="1:1" ht="15">
      <c r="A222" s="3"/>
    </row>
    <row r="223" spans="1:1" ht="15">
      <c r="A223" s="3"/>
    </row>
    <row r="224" spans="1:1" ht="15">
      <c r="A224" s="3"/>
    </row>
    <row r="225" spans="1:1" ht="15">
      <c r="A225" s="3"/>
    </row>
    <row r="226" spans="1:1" ht="15">
      <c r="A226" s="3"/>
    </row>
    <row r="227" spans="1:1" ht="15">
      <c r="A227" s="3"/>
    </row>
    <row r="228" spans="1:1" ht="15">
      <c r="A228" s="3"/>
    </row>
    <row r="229" spans="1:1" ht="15">
      <c r="A229" s="3"/>
    </row>
    <row r="230" spans="1:1" ht="15">
      <c r="A230" s="3"/>
    </row>
    <row r="231" spans="1:1" ht="15">
      <c r="A231" s="3"/>
    </row>
    <row r="232" spans="1:1" ht="15">
      <c r="A232" s="3"/>
    </row>
    <row r="233" spans="1:1" ht="15">
      <c r="A233" s="3"/>
    </row>
    <row r="234" spans="1:1" ht="15">
      <c r="A234" s="3"/>
    </row>
    <row r="235" spans="1:1" ht="15">
      <c r="A235" s="3"/>
    </row>
    <row r="236" spans="1:1" ht="15">
      <c r="A236" s="3"/>
    </row>
    <row r="237" spans="1:1" ht="15">
      <c r="A237" s="3"/>
    </row>
    <row r="238" spans="1:1" ht="15">
      <c r="A238" s="3"/>
    </row>
    <row r="239" spans="1:1" ht="15">
      <c r="A239" s="3"/>
    </row>
    <row r="240" spans="1:1" ht="15">
      <c r="A240" s="3"/>
    </row>
    <row r="241" spans="1:1" ht="15">
      <c r="A241" s="3"/>
    </row>
    <row r="242" spans="1:1" ht="15">
      <c r="A242" s="3"/>
    </row>
    <row r="243" spans="1:1" ht="15">
      <c r="A243" s="3"/>
    </row>
    <row r="244" spans="1:1" ht="15">
      <c r="A244" s="3"/>
    </row>
    <row r="245" spans="1:1" ht="15">
      <c r="A245" s="3"/>
    </row>
    <row r="246" spans="1:1" ht="15">
      <c r="A246" s="3"/>
    </row>
    <row r="247" spans="1:1" ht="15">
      <c r="A247" s="3"/>
    </row>
    <row r="248" spans="1:1" ht="15">
      <c r="A248" s="3"/>
    </row>
    <row r="249" spans="1:1" ht="15">
      <c r="A249" s="3"/>
    </row>
    <row r="250" spans="1:1" ht="15">
      <c r="A250" s="3"/>
    </row>
    <row r="251" spans="1:1" ht="15">
      <c r="A251" s="3"/>
    </row>
    <row r="252" spans="1:1" ht="15">
      <c r="A252" s="3"/>
    </row>
    <row r="253" spans="1:1" ht="15">
      <c r="A253" s="3"/>
    </row>
    <row r="254" spans="1:1" ht="15">
      <c r="A254" s="3"/>
    </row>
    <row r="255" spans="1:1" ht="15">
      <c r="A255" s="3"/>
    </row>
    <row r="256" spans="1:1" ht="15">
      <c r="A256" s="3"/>
    </row>
    <row r="257" spans="1:1" ht="15">
      <c r="A257" s="3"/>
    </row>
    <row r="258" spans="1:1" ht="15">
      <c r="A258" s="3"/>
    </row>
    <row r="259" spans="1:1" ht="15">
      <c r="A259" s="3"/>
    </row>
    <row r="260" spans="1:1" ht="15">
      <c r="A260" s="3"/>
    </row>
    <row r="261" spans="1:1" ht="15">
      <c r="A261" s="3"/>
    </row>
    <row r="262" spans="1:1" ht="15">
      <c r="A262" s="3"/>
    </row>
    <row r="263" spans="1:1" ht="15">
      <c r="A263" s="3"/>
    </row>
    <row r="264" spans="1:1" ht="15">
      <c r="A264" s="3"/>
    </row>
    <row r="265" spans="1:1" ht="15">
      <c r="A265" s="3"/>
    </row>
    <row r="266" spans="1:1" ht="15">
      <c r="A266" s="3"/>
    </row>
    <row r="267" spans="1:1" ht="15">
      <c r="A267" s="3"/>
    </row>
    <row r="268" spans="1:1" ht="15">
      <c r="A268" s="3"/>
    </row>
    <row r="269" spans="1:1" ht="15">
      <c r="A269" s="3"/>
    </row>
    <row r="270" spans="1:1" ht="15">
      <c r="A270" s="3"/>
    </row>
  </sheetData>
  <sheetProtection formatCells="0" formatColumns="0" formatRows="0"/>
  <mergeCells count="32">
    <mergeCell ref="E186:F186"/>
    <mergeCell ref="O186:U186"/>
    <mergeCell ref="B184:C184"/>
    <mergeCell ref="F184:G184"/>
    <mergeCell ref="H184:J184"/>
    <mergeCell ref="T184:U184"/>
    <mergeCell ref="E185:F185"/>
    <mergeCell ref="O185:U185"/>
    <mergeCell ref="E182:L182"/>
    <mergeCell ref="F183:G183"/>
    <mergeCell ref="H183:J183"/>
    <mergeCell ref="T183:U183"/>
    <mergeCell ref="L5:L6"/>
    <mergeCell ref="M5:M6"/>
    <mergeCell ref="J2:U2"/>
    <mergeCell ref="B4:B6"/>
    <mergeCell ref="C4:C6"/>
    <mergeCell ref="D4:D6"/>
    <mergeCell ref="E4:E6"/>
    <mergeCell ref="F4:F6"/>
    <mergeCell ref="R5:R6"/>
    <mergeCell ref="S5:S6"/>
    <mergeCell ref="T5:T6"/>
    <mergeCell ref="U5:U6"/>
    <mergeCell ref="G4:G6"/>
    <mergeCell ref="H4:H6"/>
    <mergeCell ref="I4:I6"/>
    <mergeCell ref="J4:U4"/>
    <mergeCell ref="N5:N6"/>
    <mergeCell ref="O5:O6"/>
    <mergeCell ref="P5:P6"/>
    <mergeCell ref="Q5:Q6"/>
  </mergeCells>
  <pageMargins left="0.23622047244094491" right="0.23622047244094491" top="0.74803149606299213" bottom="0.74803149606299213" header="0.31496062992125984" footer="0.31496062992125984"/>
  <pageSetup paperSize="9" scale="37" fitToHeight="2" orientation="landscape" horizontalDpi="4294967292" verticalDpi="4294967292"/>
  <headerFooter alignWithMargins="0"/>
  <rowBreaks count="1" manualBreakCount="1">
    <brk id="58" max="2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Croqui (Nota-1)</vt:lpstr>
      <vt:lpstr>Croqui (Nota-2)</vt:lpstr>
      <vt:lpstr>'Croqui (Nota-1)'!Print_Area</vt:lpstr>
      <vt:lpstr>'Croqui (Nota-2)'!Print_Area</vt:lpstr>
      <vt:lpstr>'Croqui (Nota-1)'!Print_Titles</vt:lpstr>
      <vt:lpstr>'Croqui (Nota-2)'!Print_Titles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Cecilio Daher</dc:creator>
  <cp:lastModifiedBy>Cecilio Elias Daher</cp:lastModifiedBy>
  <cp:lastPrinted>2025-08-03T11:33:09Z</cp:lastPrinted>
  <dcterms:created xsi:type="dcterms:W3CDTF">2022-12-07T11:17:06Z</dcterms:created>
  <dcterms:modified xsi:type="dcterms:W3CDTF">2025-08-03T11:33:17Z</dcterms:modified>
</cp:coreProperties>
</file>