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mc:AlternateContent xmlns:mc="http://schemas.openxmlformats.org/markup-compatibility/2006">
    <mc:Choice Requires="x15">
      <x15ac:absPath xmlns:x15ac="http://schemas.microsoft.com/office/spreadsheetml/2010/11/ac" url="https://d.docs.live.net/0d823b2345a6de47/Documents/Incentivos/Documentos e Informacoes/"/>
    </mc:Choice>
  </mc:AlternateContent>
  <xr:revisionPtr revIDLastSave="0" documentId="8_{D3AAC4DD-DFA0-7241-B8F8-91DB9A80F60A}" xr6:coauthVersionLast="47" xr6:coauthVersionMax="47" xr10:uidLastSave="{00000000-0000-0000-0000-000000000000}"/>
  <bookViews>
    <workbookView xWindow="0" yWindow="760" windowWidth="30240" windowHeight="17580" tabRatio="689" firstSheet="6" activeTab="19" xr2:uid="{D9CE839D-70DE-C045-880C-1BDEA8E5A8FA}"/>
  </bookViews>
  <sheets>
    <sheet name="PROJETO" sheetId="12" r:id="rId1"/>
    <sheet name="Investimentos" sheetId="19" r:id="rId2"/>
    <sheet name="Organograma" sheetId="17" r:id="rId3"/>
    <sheet name="Balancos" sheetId="1" state="hidden" r:id="rId4"/>
    <sheet name="Fluxograma" sheetId="21" r:id="rId5"/>
    <sheet name="Capacidades de Produção" sheetId="14" r:id="rId6"/>
    <sheet name="Formulação (Opcional)" sheetId="20" r:id="rId7"/>
    <sheet name="Insumos" sheetId="15" r:id="rId8"/>
    <sheet name="Mercado" sheetId="13" r:id="rId9"/>
    <sheet name="Empregados" sheetId="16" r:id="rId10"/>
    <sheet name="Capital" sheetId="2" r:id="rId11"/>
    <sheet name="Controle" sheetId="3" r:id="rId12"/>
    <sheet name="Imobilizado" sheetId="5" r:id="rId13"/>
    <sheet name="Endividamento" sheetId="6" state="hidden" r:id="rId14"/>
    <sheet name="Depreciacao" sheetId="11" r:id="rId15"/>
    <sheet name="Passivo" sheetId="7" r:id="rId16"/>
    <sheet name="Fornecedores" sheetId="8" r:id="rId17"/>
    <sheet name="Clientes" sheetId="9" r:id="rId18"/>
    <sheet name="Faturamento" sheetId="10" r:id="rId19"/>
    <sheet name="Outras Info" sheetId="22" r:id="rId20"/>
  </sheets>
  <externalReferences>
    <externalReference r:id="rId21"/>
  </externalReferences>
  <definedNames>
    <definedName name="Analista" localSheetId="4">PROJETO!#REF!</definedName>
    <definedName name="Analista" localSheetId="7">PROJETO!#REF!</definedName>
    <definedName name="Analista">PROJETO!#REF!</definedName>
    <definedName name="Ativo">#REF!</definedName>
    <definedName name="Cargo" localSheetId="4">PROJETO!#REF!</definedName>
    <definedName name="Cargo" localSheetId="7">PROJETO!#REF!</definedName>
    <definedName name="Cargo">PROJETO!#REF!</definedName>
    <definedName name="CIFRAO" localSheetId="4">PROJETO!#REF!</definedName>
    <definedName name="CIFRAO" localSheetId="7">PROJETO!#REF!</definedName>
    <definedName name="CIFRAO">PROJETO!#REF!</definedName>
    <definedName name="data">PROJETO!$D$7</definedName>
    <definedName name="_xlnm.Database">PROJETO!$D$192</definedName>
    <definedName name="DRE">#REF!</definedName>
    <definedName name="empresa">PROJETO!$D$12</definedName>
    <definedName name="fcaixa">#REF!</definedName>
    <definedName name="IND">#REF!</definedName>
    <definedName name="Passivo">#REF!</definedName>
    <definedName name="_xlnm.Print_Area" localSheetId="0">PROJETO!$B$2:$I$234</definedName>
    <definedName name="_xlnm.Print_Titles" localSheetId="0">PROJETO!$2:$5</definedName>
    <definedName name="segura" localSheetId="4">PROJETO!#REF!</definedName>
    <definedName name="segura" localSheetId="7">PROJETO!#REF!</definedName>
    <definedName name="segura">PROJETO!#REF!</definedName>
    <definedName name="sumula" localSheetId="4">PROJETO!#REF!</definedName>
    <definedName name="sumula" localSheetId="7">PROJETO!#REF!</definedName>
    <definedName name="sumula">PROJETO!#REF!</definedName>
    <definedName name="versa" localSheetId="4">PROJETO!#REF!</definedName>
    <definedName name="versa" localSheetId="7">PROJETO!#REF!</definedName>
    <definedName name="versa">PROJETO!#REF!</definedName>
    <definedName name="VPL">#REF!</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 i="10" l="1"/>
  <c r="G37" i="6"/>
  <c r="D3" i="16"/>
  <c r="E3" i="16"/>
  <c r="F3" i="16"/>
  <c r="G3" i="16"/>
  <c r="H3" i="16"/>
  <c r="I3" i="16"/>
  <c r="C4" i="16"/>
  <c r="C3" i="16" s="1"/>
  <c r="C5" i="16"/>
  <c r="C6" i="16"/>
  <c r="D8" i="16"/>
  <c r="E8" i="16"/>
  <c r="F8" i="16"/>
  <c r="G8" i="16"/>
  <c r="H8" i="16"/>
  <c r="I8" i="16"/>
  <c r="C9" i="16"/>
  <c r="C8" i="16" s="1"/>
  <c r="C40" i="16" s="1"/>
  <c r="C10" i="16"/>
  <c r="C11" i="16"/>
  <c r="C12" i="16"/>
  <c r="C13" i="16"/>
  <c r="C14" i="16"/>
  <c r="C15" i="16"/>
  <c r="C16" i="16"/>
  <c r="C17" i="16"/>
  <c r="C18" i="16"/>
  <c r="D20" i="16"/>
  <c r="E20" i="16"/>
  <c r="F20" i="16"/>
  <c r="G20" i="16"/>
  <c r="H20" i="16"/>
  <c r="I20" i="16"/>
  <c r="C21" i="16"/>
  <c r="C20" i="16" s="1"/>
  <c r="C41" i="16" s="1"/>
  <c r="C22" i="16"/>
  <c r="C23" i="16"/>
  <c r="C24" i="16"/>
  <c r="C25" i="16"/>
  <c r="C26" i="16"/>
  <c r="C27" i="16"/>
  <c r="C28" i="16"/>
  <c r="C29" i="16"/>
  <c r="C30" i="16"/>
  <c r="C31" i="16"/>
  <c r="C32" i="16"/>
  <c r="C33" i="16"/>
  <c r="C34" i="16"/>
  <c r="D36" i="16"/>
  <c r="E36" i="16"/>
  <c r="F36" i="16"/>
  <c r="G36" i="16"/>
  <c r="H36" i="16"/>
  <c r="I36" i="16"/>
  <c r="E39" i="16"/>
  <c r="E38" i="16" s="1"/>
  <c r="E42" i="16" s="1"/>
  <c r="F39" i="16"/>
  <c r="F38" i="16" s="1"/>
  <c r="F42" i="16" s="1"/>
  <c r="G39" i="16"/>
  <c r="G38" i="16" s="1"/>
  <c r="G42" i="16" s="1"/>
  <c r="H39" i="16"/>
  <c r="H38" i="16" s="1"/>
  <c r="H42" i="16" s="1"/>
  <c r="I39" i="16"/>
  <c r="I38" i="16" s="1"/>
  <c r="I42" i="16" s="1"/>
  <c r="E40" i="16"/>
  <c r="F40" i="16"/>
  <c r="G40" i="16"/>
  <c r="H40" i="16"/>
  <c r="I40" i="16"/>
  <c r="E41" i="16"/>
  <c r="F41" i="16"/>
  <c r="G41" i="16"/>
  <c r="H41" i="16"/>
  <c r="I41" i="16"/>
  <c r="C6" i="13"/>
  <c r="D6" i="13"/>
  <c r="C12" i="13"/>
  <c r="D12" i="13"/>
  <c r="C18" i="13"/>
  <c r="D18" i="13"/>
  <c r="C24" i="13"/>
  <c r="C25" i="13" s="1"/>
  <c r="D24" i="13"/>
  <c r="C40" i="13"/>
  <c r="D40" i="13"/>
  <c r="E40" i="13"/>
  <c r="B50" i="13"/>
  <c r="L50" i="13"/>
  <c r="L71" i="13" s="1"/>
  <c r="B51" i="13"/>
  <c r="B52" i="13"/>
  <c r="B53" i="13"/>
  <c r="B54" i="13"/>
  <c r="B56" i="13"/>
  <c r="L56" i="13"/>
  <c r="B57" i="13"/>
  <c r="B58" i="13"/>
  <c r="B59" i="13"/>
  <c r="B60" i="13"/>
  <c r="B62" i="13"/>
  <c r="L62" i="13"/>
  <c r="B63" i="13"/>
  <c r="B64" i="13"/>
  <c r="B65" i="13"/>
  <c r="B66" i="13"/>
  <c r="B68" i="13"/>
  <c r="L68" i="13"/>
  <c r="B69" i="13"/>
  <c r="C70" i="13"/>
  <c r="D70" i="13"/>
  <c r="E70" i="13"/>
  <c r="F70" i="13"/>
  <c r="G70" i="13"/>
  <c r="H70" i="13"/>
  <c r="I70" i="13"/>
  <c r="J70" i="13"/>
  <c r="K70" i="13"/>
  <c r="L70" i="13"/>
  <c r="B71" i="13"/>
  <c r="L78" i="13"/>
  <c r="L84" i="13" s="1"/>
  <c r="B79" i="13"/>
  <c r="B80" i="13"/>
  <c r="B81" i="13"/>
  <c r="B82" i="13"/>
  <c r="B84" i="13"/>
  <c r="B8" i="15"/>
  <c r="D8" i="15"/>
  <c r="B9" i="15"/>
  <c r="D9" i="15"/>
  <c r="B10" i="15"/>
  <c r="D10" i="15"/>
  <c r="B11" i="15"/>
  <c r="D11" i="15"/>
  <c r="B12" i="15"/>
  <c r="D12" i="15"/>
  <c r="B13" i="15"/>
  <c r="D13" i="15"/>
  <c r="B14" i="15"/>
  <c r="D14" i="15"/>
  <c r="B15" i="15"/>
  <c r="D15" i="15"/>
  <c r="B16" i="15"/>
  <c r="D16" i="15"/>
  <c r="B17" i="15"/>
  <c r="D17" i="15"/>
  <c r="B18" i="15"/>
  <c r="D18" i="15"/>
  <c r="B19" i="15"/>
  <c r="D19" i="15"/>
  <c r="B20" i="15"/>
  <c r="D20" i="15"/>
  <c r="B21" i="15"/>
  <c r="D21" i="15"/>
  <c r="B22" i="15"/>
  <c r="D22" i="15"/>
  <c r="B23" i="15"/>
  <c r="D23" i="15"/>
  <c r="B24" i="15"/>
  <c r="D24" i="15"/>
  <c r="B25" i="15"/>
  <c r="D25" i="15"/>
  <c r="B26" i="15"/>
  <c r="D26" i="15"/>
  <c r="B27" i="15"/>
  <c r="D27" i="15"/>
  <c r="B28" i="15"/>
  <c r="D28" i="15"/>
  <c r="B29" i="15"/>
  <c r="D29" i="15"/>
  <c r="B30" i="15"/>
  <c r="D30" i="15"/>
  <c r="B31" i="15"/>
  <c r="D31" i="15"/>
  <c r="B32" i="15"/>
  <c r="D32" i="15"/>
  <c r="B33" i="15"/>
  <c r="D33" i="15"/>
  <c r="B34" i="15"/>
  <c r="D34" i="15"/>
  <c r="B35" i="15"/>
  <c r="D35" i="15"/>
  <c r="B36" i="15"/>
  <c r="D36" i="15"/>
  <c r="B44" i="15"/>
  <c r="C44" i="15"/>
  <c r="D44" i="15"/>
  <c r="E44" i="15"/>
  <c r="F44" i="15"/>
  <c r="B50" i="15"/>
  <c r="C51" i="15"/>
  <c r="D51" i="15"/>
  <c r="E51" i="15"/>
  <c r="F51" i="15"/>
  <c r="G51"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C90" i="15"/>
  <c r="D90" i="15"/>
  <c r="E90" i="15"/>
  <c r="F90" i="15"/>
  <c r="G90" i="15"/>
  <c r="B92" i="15"/>
  <c r="B93" i="15"/>
  <c r="B94" i="15"/>
  <c r="B95" i="15"/>
  <c r="B96" i="15"/>
  <c r="B97" i="15"/>
  <c r="B98" i="15"/>
  <c r="B99" i="15"/>
  <c r="B100" i="15"/>
  <c r="B101" i="15"/>
  <c r="B102" i="15"/>
  <c r="B103" i="15"/>
  <c r="B104" i="15"/>
  <c r="B105" i="15"/>
  <c r="B106" i="15"/>
  <c r="B107" i="15"/>
  <c r="B108" i="15"/>
  <c r="P1" i="20"/>
  <c r="R1" i="20"/>
  <c r="T1" i="20"/>
  <c r="V1" i="20"/>
  <c r="X1" i="20"/>
  <c r="Z1" i="20"/>
  <c r="AB1" i="20"/>
  <c r="AH1" i="20"/>
  <c r="AJ1" i="20"/>
  <c r="A2" i="20"/>
  <c r="H1" i="20" s="1"/>
  <c r="B2" i="20"/>
  <c r="C2" i="20"/>
  <c r="D2" i="20"/>
  <c r="A3" i="20"/>
  <c r="J1" i="20" s="1"/>
  <c r="B3" i="20"/>
  <c r="C3" i="20"/>
  <c r="D3" i="20"/>
  <c r="J3" i="20"/>
  <c r="P3" i="20"/>
  <c r="R3" i="20"/>
  <c r="T3" i="20"/>
  <c r="V3" i="20"/>
  <c r="X3" i="20"/>
  <c r="Z3" i="20"/>
  <c r="AB3" i="20"/>
  <c r="AH3" i="20"/>
  <c r="AJ3" i="20"/>
  <c r="A4" i="20"/>
  <c r="L1" i="20" s="1"/>
  <c r="B4" i="20"/>
  <c r="C4" i="20"/>
  <c r="D4" i="20"/>
  <c r="H4" i="20"/>
  <c r="J4" i="20"/>
  <c r="L4" i="20"/>
  <c r="P4" i="20"/>
  <c r="R4" i="20"/>
  <c r="T4" i="20"/>
  <c r="V4" i="20"/>
  <c r="X4" i="20"/>
  <c r="Z4" i="20"/>
  <c r="AB4" i="20"/>
  <c r="AD4" i="20"/>
  <c r="AH4" i="20"/>
  <c r="AJ4" i="20"/>
  <c r="A5" i="20"/>
  <c r="N1" i="20" s="1"/>
  <c r="B5" i="20"/>
  <c r="C5" i="20"/>
  <c r="D5" i="20"/>
  <c r="H5" i="20"/>
  <c r="J5" i="20"/>
  <c r="L5" i="20"/>
  <c r="N5" i="20"/>
  <c r="P5" i="20"/>
  <c r="R5" i="20"/>
  <c r="T5" i="20"/>
  <c r="V5" i="20"/>
  <c r="X5" i="20"/>
  <c r="Z5" i="20"/>
  <c r="AB5" i="20"/>
  <c r="AD5" i="20"/>
  <c r="AH5" i="20"/>
  <c r="AJ5" i="20"/>
  <c r="A6" i="20"/>
  <c r="B6" i="20"/>
  <c r="C6" i="20"/>
  <c r="D6" i="20"/>
  <c r="P6" i="20"/>
  <c r="AH6" i="20"/>
  <c r="A7" i="20"/>
  <c r="B7" i="20"/>
  <c r="C7" i="20"/>
  <c r="D7" i="20"/>
  <c r="P7" i="20"/>
  <c r="R7" i="20"/>
  <c r="AH7" i="20"/>
  <c r="AJ7" i="20"/>
  <c r="A8" i="20"/>
  <c r="B8" i="20"/>
  <c r="C8" i="20"/>
  <c r="D8" i="20"/>
  <c r="P8" i="20"/>
  <c r="R8" i="20"/>
  <c r="T8" i="20"/>
  <c r="AH8" i="20"/>
  <c r="AJ8" i="20"/>
  <c r="A9" i="20"/>
  <c r="B9" i="20"/>
  <c r="C9" i="20"/>
  <c r="D9" i="20"/>
  <c r="P9" i="20"/>
  <c r="R9" i="20"/>
  <c r="T9" i="20"/>
  <c r="V9" i="20"/>
  <c r="AH9" i="20"/>
  <c r="AJ9" i="20"/>
  <c r="A10" i="20"/>
  <c r="B10" i="20"/>
  <c r="C10" i="20"/>
  <c r="D10" i="20"/>
  <c r="P10" i="20"/>
  <c r="R10" i="20"/>
  <c r="T10" i="20"/>
  <c r="V10" i="20"/>
  <c r="X10" i="20"/>
  <c r="AH10" i="20"/>
  <c r="AJ10" i="20"/>
  <c r="A11" i="20"/>
  <c r="B11" i="20"/>
  <c r="C11" i="20"/>
  <c r="D11" i="20"/>
  <c r="P11" i="20"/>
  <c r="R11" i="20"/>
  <c r="T11" i="20"/>
  <c r="V11" i="20"/>
  <c r="X11" i="20"/>
  <c r="Z11" i="20"/>
  <c r="AH11" i="20"/>
  <c r="AJ11" i="20"/>
  <c r="A12" i="20"/>
  <c r="B12" i="20"/>
  <c r="C12" i="20"/>
  <c r="D12" i="20"/>
  <c r="P12" i="20"/>
  <c r="R12" i="20"/>
  <c r="T12" i="20"/>
  <c r="V12" i="20"/>
  <c r="X12" i="20"/>
  <c r="Z12" i="20"/>
  <c r="AB12" i="20"/>
  <c r="AH12" i="20"/>
  <c r="AJ12" i="20"/>
  <c r="A13" i="20"/>
  <c r="AD1" i="20" s="1"/>
  <c r="B13" i="20"/>
  <c r="C13" i="20"/>
  <c r="D13" i="20"/>
  <c r="H13" i="20"/>
  <c r="J13" i="20"/>
  <c r="L13" i="20"/>
  <c r="P13" i="20"/>
  <c r="R13" i="20"/>
  <c r="T13" i="20"/>
  <c r="V13" i="20"/>
  <c r="X13" i="20"/>
  <c r="Z13" i="20"/>
  <c r="AB13" i="20"/>
  <c r="AD13" i="20"/>
  <c r="AH13" i="20"/>
  <c r="AJ13" i="20"/>
  <c r="A14" i="20"/>
  <c r="AF1" i="20" s="1"/>
  <c r="B14" i="20"/>
  <c r="C14" i="20"/>
  <c r="D14" i="20"/>
  <c r="H14" i="20"/>
  <c r="J14" i="20"/>
  <c r="L14" i="20"/>
  <c r="N14" i="20"/>
  <c r="P14" i="20"/>
  <c r="R14" i="20"/>
  <c r="T14" i="20"/>
  <c r="V14" i="20"/>
  <c r="X14" i="20"/>
  <c r="Z14" i="20"/>
  <c r="AB14" i="20"/>
  <c r="AD14" i="20"/>
  <c r="AF14" i="20"/>
  <c r="AH14" i="20"/>
  <c r="AJ14" i="20"/>
  <c r="A15" i="20"/>
  <c r="B15" i="20"/>
  <c r="C15" i="20"/>
  <c r="D15" i="20"/>
  <c r="AH15" i="20"/>
  <c r="A16" i="20"/>
  <c r="B16" i="20"/>
  <c r="C16" i="20"/>
  <c r="D16" i="20"/>
  <c r="P16" i="20"/>
  <c r="AH16" i="20"/>
  <c r="AJ16" i="20"/>
  <c r="A17" i="20"/>
  <c r="AL1" i="20" s="1"/>
  <c r="B17" i="20"/>
  <c r="C17" i="20"/>
  <c r="D17" i="20"/>
  <c r="H17" i="20"/>
  <c r="J17" i="20"/>
  <c r="L17" i="20"/>
  <c r="N17" i="20"/>
  <c r="P17" i="20"/>
  <c r="R17" i="20"/>
  <c r="T17" i="20"/>
  <c r="V17" i="20"/>
  <c r="X17" i="20"/>
  <c r="Z17" i="20"/>
  <c r="AB17" i="20"/>
  <c r="AD17" i="20"/>
  <c r="AF17" i="20"/>
  <c r="AH17" i="20"/>
  <c r="AJ17" i="20"/>
  <c r="AL17" i="20"/>
  <c r="A18" i="20"/>
  <c r="AN1" i="20" s="1"/>
  <c r="B18" i="20"/>
  <c r="C18" i="20"/>
  <c r="D18" i="20"/>
  <c r="H18" i="20"/>
  <c r="J18" i="20"/>
  <c r="L18" i="20"/>
  <c r="N18" i="20"/>
  <c r="P18" i="20"/>
  <c r="R18" i="20"/>
  <c r="T18" i="20"/>
  <c r="V18" i="20"/>
  <c r="X18" i="20"/>
  <c r="Z18" i="20"/>
  <c r="AB18" i="20"/>
  <c r="AD18" i="20"/>
  <c r="AF18" i="20"/>
  <c r="AH18" i="20"/>
  <c r="AJ18" i="20"/>
  <c r="AL18" i="20"/>
  <c r="AN18" i="20"/>
  <c r="AP18" i="20"/>
  <c r="C57" i="20" s="1"/>
  <c r="H23" i="15" s="1"/>
  <c r="H19" i="20"/>
  <c r="J19" i="20"/>
  <c r="L19" i="20"/>
  <c r="N19" i="20"/>
  <c r="P19" i="20"/>
  <c r="R19" i="20"/>
  <c r="T19" i="20"/>
  <c r="V19" i="20"/>
  <c r="X19" i="20"/>
  <c r="Z19" i="20"/>
  <c r="AB19" i="20"/>
  <c r="AD19" i="20"/>
  <c r="AF19" i="20"/>
  <c r="AH19" i="20"/>
  <c r="AJ19" i="20"/>
  <c r="AL19" i="20"/>
  <c r="AN19" i="20"/>
  <c r="AP19" i="20"/>
  <c r="C58" i="20" s="1"/>
  <c r="H24" i="15" s="1"/>
  <c r="H20" i="20"/>
  <c r="J20" i="20"/>
  <c r="L20" i="20"/>
  <c r="N20" i="20"/>
  <c r="P20" i="20"/>
  <c r="R20" i="20"/>
  <c r="T20" i="20"/>
  <c r="V20" i="20"/>
  <c r="X20" i="20"/>
  <c r="Z20" i="20"/>
  <c r="AB20" i="20"/>
  <c r="AD20" i="20"/>
  <c r="AF20" i="20"/>
  <c r="AH20" i="20"/>
  <c r="AJ20" i="20"/>
  <c r="AL20" i="20"/>
  <c r="AN20" i="20"/>
  <c r="AP20" i="20"/>
  <c r="C59" i="20" s="1"/>
  <c r="H25" i="15" s="1"/>
  <c r="H21" i="20"/>
  <c r="J21" i="20"/>
  <c r="L21" i="20"/>
  <c r="N21" i="20"/>
  <c r="P21" i="20"/>
  <c r="R21" i="20"/>
  <c r="T21" i="20"/>
  <c r="V21" i="20"/>
  <c r="X21" i="20"/>
  <c r="Z21" i="20"/>
  <c r="AB21" i="20"/>
  <c r="AD21" i="20"/>
  <c r="AF21" i="20"/>
  <c r="AH21" i="20"/>
  <c r="AJ21" i="20"/>
  <c r="AL21" i="20"/>
  <c r="AN21" i="20"/>
  <c r="AP21" i="20"/>
  <c r="C60" i="20" s="1"/>
  <c r="H26" i="15" s="1"/>
  <c r="H22" i="20"/>
  <c r="J22" i="20"/>
  <c r="L22" i="20"/>
  <c r="N22" i="20"/>
  <c r="P22" i="20"/>
  <c r="R22" i="20"/>
  <c r="T22" i="20"/>
  <c r="V22" i="20"/>
  <c r="X22" i="20"/>
  <c r="Z22" i="20"/>
  <c r="AB22" i="20"/>
  <c r="AD22" i="20"/>
  <c r="AF22" i="20"/>
  <c r="AH22" i="20"/>
  <c r="AJ22" i="20"/>
  <c r="AL22" i="20"/>
  <c r="AN22" i="20"/>
  <c r="AP22" i="20"/>
  <c r="C61" i="20" s="1"/>
  <c r="H27" i="15" s="1"/>
  <c r="H23" i="20"/>
  <c r="J23" i="20"/>
  <c r="L23" i="20"/>
  <c r="N23" i="20"/>
  <c r="P23" i="20"/>
  <c r="R23" i="20"/>
  <c r="T23" i="20"/>
  <c r="V23" i="20"/>
  <c r="X23" i="20"/>
  <c r="Z23" i="20"/>
  <c r="AB23" i="20"/>
  <c r="AD23" i="20"/>
  <c r="AF23" i="20"/>
  <c r="AH23" i="20"/>
  <c r="AJ23" i="20"/>
  <c r="AL23" i="20"/>
  <c r="AN23" i="20"/>
  <c r="AP23" i="20"/>
  <c r="C62" i="20" s="1"/>
  <c r="H28" i="15" s="1"/>
  <c r="H24" i="20"/>
  <c r="J24" i="20"/>
  <c r="L24" i="20"/>
  <c r="N24" i="20"/>
  <c r="P24" i="20"/>
  <c r="R24" i="20"/>
  <c r="T24" i="20"/>
  <c r="V24" i="20"/>
  <c r="X24" i="20"/>
  <c r="Z24" i="20"/>
  <c r="AB24" i="20"/>
  <c r="AD24" i="20"/>
  <c r="AF24" i="20"/>
  <c r="AH24" i="20"/>
  <c r="AH31" i="20"/>
  <c r="A40" i="20"/>
  <c r="C40" i="20"/>
  <c r="A41" i="20"/>
  <c r="C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F8" i="14"/>
  <c r="H8" i="14"/>
  <c r="F9" i="14"/>
  <c r="H9" i="14"/>
  <c r="F10" i="14"/>
  <c r="H10" i="14"/>
  <c r="F11" i="14"/>
  <c r="H11" i="14"/>
  <c r="F12" i="14"/>
  <c r="H12" i="14"/>
  <c r="F13" i="14"/>
  <c r="H13" i="14"/>
  <c r="F14" i="14"/>
  <c r="H14" i="14"/>
  <c r="F15" i="14"/>
  <c r="H15" i="14"/>
  <c r="F16" i="14"/>
  <c r="H16" i="14"/>
  <c r="F17" i="14"/>
  <c r="H17" i="14"/>
  <c r="F18" i="14"/>
  <c r="H18" i="14"/>
  <c r="F19" i="14"/>
  <c r="H19" i="14"/>
  <c r="F20" i="14"/>
  <c r="H20" i="14"/>
  <c r="F21" i="14"/>
  <c r="H21" i="14"/>
  <c r="F22" i="14"/>
  <c r="H22" i="14"/>
  <c r="F23" i="14"/>
  <c r="H23" i="14"/>
  <c r="F24" i="14"/>
  <c r="H24" i="14"/>
  <c r="E26" i="14"/>
  <c r="F26" i="14"/>
  <c r="G26" i="14"/>
  <c r="H26" i="14"/>
  <c r="C31" i="14"/>
  <c r="D31" i="14"/>
  <c r="E31" i="14"/>
  <c r="F31" i="14"/>
  <c r="G31" i="14"/>
  <c r="B33" i="14"/>
  <c r="C33" i="14"/>
  <c r="D33" i="14"/>
  <c r="E33" i="14"/>
  <c r="F33" i="14"/>
  <c r="G33" i="14"/>
  <c r="B34" i="14"/>
  <c r="C34" i="14"/>
  <c r="D34" i="14"/>
  <c r="E34" i="14"/>
  <c r="F34" i="14"/>
  <c r="G34" i="14"/>
  <c r="B35" i="14"/>
  <c r="C35" i="14"/>
  <c r="D35" i="14"/>
  <c r="E35" i="14"/>
  <c r="F35" i="14"/>
  <c r="G35" i="14"/>
  <c r="B36" i="14"/>
  <c r="C36" i="14"/>
  <c r="D36" i="14"/>
  <c r="E36" i="14"/>
  <c r="F36" i="14"/>
  <c r="G36" i="14"/>
  <c r="B37" i="14"/>
  <c r="C37" i="14"/>
  <c r="D37" i="14"/>
  <c r="E37" i="14"/>
  <c r="F37" i="14"/>
  <c r="G37" i="14"/>
  <c r="B38" i="14"/>
  <c r="C38" i="14"/>
  <c r="D38" i="14"/>
  <c r="E38" i="14"/>
  <c r="F38" i="14"/>
  <c r="G38" i="14"/>
  <c r="B39" i="14"/>
  <c r="C39" i="14"/>
  <c r="D39" i="14"/>
  <c r="E39" i="14"/>
  <c r="F39" i="14"/>
  <c r="G39" i="14"/>
  <c r="B40" i="14"/>
  <c r="C40" i="14"/>
  <c r="D40" i="14"/>
  <c r="E40" i="14"/>
  <c r="F40" i="14"/>
  <c r="G40" i="14"/>
  <c r="B41" i="14"/>
  <c r="C41" i="14"/>
  <c r="D41" i="14"/>
  <c r="E41" i="14"/>
  <c r="F41" i="14"/>
  <c r="G41" i="14"/>
  <c r="B42" i="14"/>
  <c r="C42" i="14"/>
  <c r="D42" i="14"/>
  <c r="E42" i="14"/>
  <c r="F42" i="14"/>
  <c r="G42" i="14"/>
  <c r="B43" i="14"/>
  <c r="C43" i="14"/>
  <c r="D43" i="14"/>
  <c r="E43" i="14"/>
  <c r="F43" i="14"/>
  <c r="G43" i="14"/>
  <c r="B44" i="14"/>
  <c r="C44" i="14"/>
  <c r="D44" i="14"/>
  <c r="E44" i="14"/>
  <c r="F44" i="14"/>
  <c r="G44" i="14"/>
  <c r="B45" i="14"/>
  <c r="C45" i="14"/>
  <c r="D45" i="14"/>
  <c r="E45" i="14"/>
  <c r="F45" i="14"/>
  <c r="G45" i="14"/>
  <c r="B46" i="14"/>
  <c r="C46" i="14"/>
  <c r="D46" i="14"/>
  <c r="E46" i="14"/>
  <c r="F46" i="14"/>
  <c r="G46" i="14"/>
  <c r="B47" i="14"/>
  <c r="C47" i="14"/>
  <c r="D47" i="14"/>
  <c r="E47" i="14"/>
  <c r="F47" i="14"/>
  <c r="G47" i="14"/>
  <c r="B48" i="14"/>
  <c r="C48" i="14"/>
  <c r="D48" i="14"/>
  <c r="E48" i="14"/>
  <c r="F48" i="14"/>
  <c r="G48" i="14"/>
  <c r="B49" i="14"/>
  <c r="C49" i="14"/>
  <c r="D49" i="14"/>
  <c r="E49" i="14"/>
  <c r="F49" i="14"/>
  <c r="G49" i="14"/>
  <c r="C50" i="14"/>
  <c r="D50" i="14"/>
  <c r="E50" i="14"/>
  <c r="F50" i="14"/>
  <c r="G50" i="14"/>
  <c r="C58" i="14"/>
  <c r="D58" i="14"/>
  <c r="E58" i="14"/>
  <c r="F58" i="14"/>
  <c r="G58" i="14"/>
  <c r="B60" i="14"/>
  <c r="C60" i="14"/>
  <c r="D60" i="14"/>
  <c r="E60" i="14"/>
  <c r="F60" i="14"/>
  <c r="G60" i="14"/>
  <c r="B61" i="14"/>
  <c r="C61" i="14"/>
  <c r="D61" i="14"/>
  <c r="E61" i="14"/>
  <c r="F61" i="14"/>
  <c r="G61" i="14"/>
  <c r="B62" i="14"/>
  <c r="C62" i="14"/>
  <c r="D62" i="14"/>
  <c r="E62" i="14"/>
  <c r="F62" i="14"/>
  <c r="G62" i="14"/>
  <c r="B63" i="14"/>
  <c r="C63" i="14"/>
  <c r="D63" i="14"/>
  <c r="E63" i="14"/>
  <c r="F63" i="14"/>
  <c r="G63" i="14"/>
  <c r="B64" i="14"/>
  <c r="C64" i="14"/>
  <c r="D64" i="14"/>
  <c r="E64" i="14"/>
  <c r="F64" i="14"/>
  <c r="G64" i="14"/>
  <c r="B65" i="14"/>
  <c r="C65" i="14"/>
  <c r="D65" i="14"/>
  <c r="E65" i="14"/>
  <c r="F65" i="14"/>
  <c r="G65" i="14"/>
  <c r="B66" i="14"/>
  <c r="C66" i="14"/>
  <c r="D66" i="14"/>
  <c r="E66" i="14"/>
  <c r="F66" i="14"/>
  <c r="G66" i="14"/>
  <c r="B67" i="14"/>
  <c r="C67" i="14"/>
  <c r="D67" i="14"/>
  <c r="E67" i="14"/>
  <c r="F67" i="14"/>
  <c r="G67" i="14"/>
  <c r="B68" i="14"/>
  <c r="C68" i="14"/>
  <c r="D68" i="14"/>
  <c r="E68" i="14"/>
  <c r="F68" i="14"/>
  <c r="G68" i="14"/>
  <c r="B69" i="14"/>
  <c r="C69" i="14"/>
  <c r="D69" i="14"/>
  <c r="E69" i="14"/>
  <c r="F69" i="14"/>
  <c r="G69" i="14"/>
  <c r="B70" i="14"/>
  <c r="C70" i="14"/>
  <c r="D70" i="14"/>
  <c r="E70" i="14"/>
  <c r="F70" i="14"/>
  <c r="G70" i="14"/>
  <c r="B71" i="14"/>
  <c r="C71" i="14"/>
  <c r="D71" i="14"/>
  <c r="E71" i="14"/>
  <c r="F71" i="14"/>
  <c r="G71" i="14"/>
  <c r="B72" i="14"/>
  <c r="C72" i="14"/>
  <c r="D72" i="14"/>
  <c r="E72" i="14"/>
  <c r="F72" i="14"/>
  <c r="G72" i="14"/>
  <c r="B73" i="14"/>
  <c r="C73" i="14"/>
  <c r="D73" i="14"/>
  <c r="E73" i="14"/>
  <c r="F73" i="14"/>
  <c r="G73" i="14"/>
  <c r="B74" i="14"/>
  <c r="C74" i="14"/>
  <c r="D74" i="14"/>
  <c r="E74" i="14"/>
  <c r="F74" i="14"/>
  <c r="G74" i="14"/>
  <c r="B75" i="14"/>
  <c r="C75" i="14"/>
  <c r="D75" i="14"/>
  <c r="E75" i="14"/>
  <c r="F75" i="14"/>
  <c r="G75" i="14"/>
  <c r="B76" i="14"/>
  <c r="C76" i="14"/>
  <c r="D76" i="14"/>
  <c r="E76" i="14"/>
  <c r="F76" i="14"/>
  <c r="G76" i="14"/>
  <c r="C77" i="14"/>
  <c r="D77" i="14"/>
  <c r="E77" i="14"/>
  <c r="F77" i="14"/>
  <c r="G77" i="14"/>
  <c r="E84" i="14"/>
  <c r="F84" i="14"/>
  <c r="G84" i="14"/>
  <c r="H84" i="14"/>
  <c r="I84" i="14"/>
  <c r="C86" i="14"/>
  <c r="E86" i="14"/>
  <c r="F86" i="14"/>
  <c r="G86" i="14"/>
  <c r="H86" i="14"/>
  <c r="I86" i="14"/>
  <c r="C87" i="14"/>
  <c r="E87" i="14"/>
  <c r="F87" i="14"/>
  <c r="G87" i="14"/>
  <c r="H87" i="14"/>
  <c r="I87" i="14"/>
  <c r="C88" i="14"/>
  <c r="E88" i="14"/>
  <c r="F88" i="14"/>
  <c r="G88" i="14"/>
  <c r="H88" i="14"/>
  <c r="I88" i="14"/>
  <c r="C89" i="14"/>
  <c r="E89" i="14"/>
  <c r="F89" i="14"/>
  <c r="G89" i="14"/>
  <c r="H89" i="14"/>
  <c r="I89" i="14"/>
  <c r="C90" i="14"/>
  <c r="E90" i="14"/>
  <c r="F90" i="14"/>
  <c r="G90" i="14"/>
  <c r="H90" i="14"/>
  <c r="I90" i="14"/>
  <c r="E91" i="14"/>
  <c r="F91" i="14"/>
  <c r="G91" i="14"/>
  <c r="H91" i="14"/>
  <c r="I91" i="14"/>
  <c r="B9" i="1"/>
  <c r="H17" i="1"/>
  <c r="B18" i="1"/>
  <c r="B20" i="1"/>
  <c r="D20" i="1"/>
  <c r="F20" i="1"/>
  <c r="H20" i="1"/>
  <c r="B30" i="1"/>
  <c r="C30" i="1" s="1"/>
  <c r="D30" i="1"/>
  <c r="F30" i="1"/>
  <c r="H30" i="1"/>
  <c r="B35" i="1"/>
  <c r="D35" i="1"/>
  <c r="F35" i="1"/>
  <c r="G35" i="1" s="1"/>
  <c r="H35" i="1"/>
  <c r="I35" i="1" s="1"/>
  <c r="B43" i="1"/>
  <c r="D43" i="1"/>
  <c r="F43" i="1"/>
  <c r="H43" i="1"/>
  <c r="B45" i="1"/>
  <c r="C45" i="1" s="1"/>
  <c r="D45" i="1"/>
  <c r="F45" i="1"/>
  <c r="G45" i="1" s="1"/>
  <c r="H45" i="1"/>
  <c r="B56" i="1"/>
  <c r="D56" i="1"/>
  <c r="F56" i="1"/>
  <c r="G56" i="1" s="1"/>
  <c r="H56" i="1"/>
  <c r="B63" i="1"/>
  <c r="D63" i="1"/>
  <c r="F63" i="1"/>
  <c r="G63" i="1" s="1"/>
  <c r="H63" i="1"/>
  <c r="B68" i="1"/>
  <c r="D68" i="1"/>
  <c r="F68" i="1"/>
  <c r="H68" i="1"/>
  <c r="H74" i="1"/>
  <c r="B75" i="1"/>
  <c r="C75" i="1"/>
  <c r="E75" i="1"/>
  <c r="G75" i="1"/>
  <c r="I75" i="1"/>
  <c r="B79" i="1"/>
  <c r="C79" i="1"/>
  <c r="D79" i="1"/>
  <c r="F79" i="1"/>
  <c r="H79" i="1"/>
  <c r="B80" i="1"/>
  <c r="C80" i="1" s="1"/>
  <c r="D80" i="1"/>
  <c r="E80" i="1" s="1"/>
  <c r="F80" i="1"/>
  <c r="G80" i="1"/>
  <c r="H80" i="1"/>
  <c r="I80" i="1"/>
  <c r="C81" i="1"/>
  <c r="E81" i="1"/>
  <c r="G81" i="1"/>
  <c r="I81" i="1"/>
  <c r="C82" i="1"/>
  <c r="E82" i="1"/>
  <c r="G82" i="1"/>
  <c r="I82" i="1"/>
  <c r="B83" i="1"/>
  <c r="C83" i="1" s="1"/>
  <c r="D83" i="1"/>
  <c r="E83" i="1" s="1"/>
  <c r="F83" i="1"/>
  <c r="G83" i="1"/>
  <c r="H83" i="1"/>
  <c r="I83" i="1" s="1"/>
  <c r="E84" i="1"/>
  <c r="G84" i="1"/>
  <c r="I84" i="1"/>
  <c r="C85" i="1"/>
  <c r="E85" i="1"/>
  <c r="G85" i="1"/>
  <c r="I85" i="1"/>
  <c r="C86" i="1"/>
  <c r="E86" i="1"/>
  <c r="G86" i="1"/>
  <c r="I86" i="1"/>
  <c r="C88" i="1"/>
  <c r="E88" i="1"/>
  <c r="G88" i="1"/>
  <c r="I88" i="1"/>
  <c r="C90" i="1"/>
  <c r="E90" i="1"/>
  <c r="G90" i="1"/>
  <c r="I90" i="1"/>
  <c r="C91" i="1"/>
  <c r="E91" i="1"/>
  <c r="G91" i="1"/>
  <c r="I91" i="1"/>
  <c r="C92" i="1"/>
  <c r="E92" i="1"/>
  <c r="G92" i="1"/>
  <c r="I92" i="1"/>
  <c r="C94" i="1"/>
  <c r="E94" i="1"/>
  <c r="G94" i="1"/>
  <c r="I94" i="1"/>
  <c r="C95" i="1"/>
  <c r="E95" i="1"/>
  <c r="G95" i="1"/>
  <c r="I95" i="1"/>
  <c r="C97" i="1"/>
  <c r="E97" i="1"/>
  <c r="G97" i="1"/>
  <c r="I97" i="1"/>
  <c r="K97" i="1"/>
  <c r="C98" i="1"/>
  <c r="E98" i="1"/>
  <c r="G98" i="1"/>
  <c r="I98" i="1"/>
  <c r="C99" i="1"/>
  <c r="E99" i="1"/>
  <c r="G99" i="1"/>
  <c r="I99" i="1"/>
  <c r="B105" i="1"/>
  <c r="B107" i="1"/>
  <c r="B87" i="1" s="1"/>
  <c r="D107" i="1"/>
  <c r="D87" i="1" s="1"/>
  <c r="F107" i="1"/>
  <c r="F87" i="1" s="1"/>
  <c r="H107" i="1"/>
  <c r="H87" i="1" s="1"/>
  <c r="A117" i="1"/>
  <c r="B132" i="1"/>
  <c r="B131" i="1" s="1"/>
  <c r="B145" i="1" s="1"/>
  <c r="D132" i="1"/>
  <c r="D131" i="1" s="1"/>
  <c r="D145" i="1" s="1"/>
  <c r="F132" i="1"/>
  <c r="F131" i="1" s="1"/>
  <c r="F145" i="1" s="1"/>
  <c r="H132" i="1"/>
  <c r="H131" i="1" s="1"/>
  <c r="H145" i="1" s="1"/>
  <c r="B134" i="1"/>
  <c r="D134" i="1"/>
  <c r="F134" i="1"/>
  <c r="H134" i="1"/>
  <c r="B135" i="1"/>
  <c r="D135" i="1"/>
  <c r="F135" i="1"/>
  <c r="H135" i="1"/>
  <c r="B136" i="1"/>
  <c r="D136" i="1"/>
  <c r="F136" i="1"/>
  <c r="H136" i="1"/>
  <c r="B137" i="1"/>
  <c r="D137" i="1"/>
  <c r="F137" i="1"/>
  <c r="H137" i="1"/>
  <c r="B138" i="1"/>
  <c r="D138" i="1"/>
  <c r="F138" i="1"/>
  <c r="H138" i="1"/>
  <c r="B139" i="1"/>
  <c r="D139" i="1"/>
  <c r="F139" i="1"/>
  <c r="H139" i="1"/>
  <c r="B140" i="1"/>
  <c r="D140" i="1"/>
  <c r="F140" i="1"/>
  <c r="H140" i="1"/>
  <c r="B141" i="1"/>
  <c r="D141" i="1"/>
  <c r="F141" i="1"/>
  <c r="H141" i="1"/>
  <c r="B142" i="1"/>
  <c r="D142" i="1"/>
  <c r="F142" i="1"/>
  <c r="H142" i="1"/>
  <c r="B143" i="1"/>
  <c r="D143" i="1"/>
  <c r="F143" i="1"/>
  <c r="H143" i="1"/>
  <c r="B144" i="1"/>
  <c r="D144" i="1"/>
  <c r="F144" i="1"/>
  <c r="H144" i="1"/>
  <c r="B146" i="1"/>
  <c r="B109" i="1" s="1"/>
  <c r="D146" i="1"/>
  <c r="D109" i="1" s="1"/>
  <c r="F146" i="1"/>
  <c r="F109" i="1" s="1"/>
  <c r="H146" i="1"/>
  <c r="H109" i="1" s="1"/>
  <c r="D55" i="12"/>
  <c r="E55" i="12"/>
  <c r="F55" i="12"/>
  <c r="G55" i="12"/>
  <c r="H55" i="12"/>
  <c r="B58" i="12"/>
  <c r="B59" i="12"/>
  <c r="B60" i="12"/>
  <c r="B61" i="12"/>
  <c r="H125" i="12"/>
  <c r="B163" i="12"/>
  <c r="C163" i="12"/>
  <c r="H163" i="12"/>
  <c r="H164" i="12"/>
  <c r="H165" i="12"/>
  <c r="D171" i="12"/>
  <c r="G171" i="12"/>
  <c r="D172" i="12"/>
  <c r="G172" i="12"/>
  <c r="H200" i="12"/>
  <c r="C36" i="16" l="1"/>
  <c r="C39" i="16"/>
  <c r="C38" i="16" s="1"/>
  <c r="C9" i="13"/>
  <c r="F9" i="13" s="1"/>
  <c r="C10" i="13"/>
  <c r="F10" i="13" s="1"/>
  <c r="C8" i="13"/>
  <c r="F8" i="13" s="1"/>
  <c r="C7" i="13"/>
  <c r="F7" i="13" s="1"/>
  <c r="C15" i="13"/>
  <c r="F15" i="13" s="1"/>
  <c r="C13" i="13"/>
  <c r="F13" i="13" s="1"/>
  <c r="C14" i="13"/>
  <c r="F14" i="13" s="1"/>
  <c r="C16" i="13"/>
  <c r="F16" i="13" s="1"/>
  <c r="C22" i="13"/>
  <c r="F22" i="13" s="1"/>
  <c r="C21" i="13"/>
  <c r="F21" i="13" s="1"/>
  <c r="C20" i="13"/>
  <c r="F20" i="13" s="1"/>
  <c r="C19" i="13"/>
  <c r="F19" i="13" s="1"/>
  <c r="C27" i="13"/>
  <c r="F25" i="13"/>
  <c r="C37" i="13"/>
  <c r="F37" i="13" s="1"/>
  <c r="C36" i="13"/>
  <c r="F36" i="13" s="1"/>
  <c r="C35" i="13"/>
  <c r="F35" i="13" s="1"/>
  <c r="C38" i="13"/>
  <c r="F38" i="13" s="1"/>
  <c r="B63" i="20"/>
  <c r="F29" i="15" s="1"/>
  <c r="G29" i="15" s="1"/>
  <c r="B70" i="20"/>
  <c r="F36" i="15" s="1"/>
  <c r="G36" i="15" s="1"/>
  <c r="B46" i="20"/>
  <c r="F12" i="15" s="1"/>
  <c r="G12" i="15" s="1"/>
  <c r="B45" i="20"/>
  <c r="F11" i="15" s="1"/>
  <c r="G11" i="15" s="1"/>
  <c r="B44" i="20"/>
  <c r="F10" i="15" s="1"/>
  <c r="G10" i="15" s="1"/>
  <c r="B43" i="20"/>
  <c r="F9" i="15" s="1"/>
  <c r="G9" i="15" s="1"/>
  <c r="B42" i="20"/>
  <c r="B64" i="20"/>
  <c r="F30" i="15" s="1"/>
  <c r="G30" i="15" s="1"/>
  <c r="B48" i="20"/>
  <c r="F14" i="15" s="1"/>
  <c r="G14" i="15" s="1"/>
  <c r="B49" i="20"/>
  <c r="F15" i="15" s="1"/>
  <c r="G15" i="15" s="1"/>
  <c r="B50" i="20"/>
  <c r="F16" i="15" s="1"/>
  <c r="G16" i="15" s="1"/>
  <c r="B51" i="20"/>
  <c r="F17" i="15" s="1"/>
  <c r="G17" i="15" s="1"/>
  <c r="B52" i="20"/>
  <c r="F18" i="15" s="1"/>
  <c r="G18" i="15" s="1"/>
  <c r="B53" i="20"/>
  <c r="F19" i="15" s="1"/>
  <c r="G19" i="15" s="1"/>
  <c r="B54" i="20"/>
  <c r="F20" i="15" s="1"/>
  <c r="G20" i="15" s="1"/>
  <c r="B68" i="20"/>
  <c r="F34" i="15" s="1"/>
  <c r="G34" i="15" s="1"/>
  <c r="B55" i="20"/>
  <c r="F21" i="15" s="1"/>
  <c r="G21" i="15" s="1"/>
  <c r="B62" i="20"/>
  <c r="F28" i="15" s="1"/>
  <c r="G28" i="15" s="1"/>
  <c r="B67" i="20"/>
  <c r="F33" i="15" s="1"/>
  <c r="G33" i="15" s="1"/>
  <c r="B66" i="20"/>
  <c r="F32" i="15" s="1"/>
  <c r="G32" i="15" s="1"/>
  <c r="B61" i="20"/>
  <c r="F27" i="15" s="1"/>
  <c r="G27" i="15" s="1"/>
  <c r="B60" i="20"/>
  <c r="F26" i="15" s="1"/>
  <c r="G26" i="15" s="1"/>
  <c r="B59" i="20"/>
  <c r="F25" i="15" s="1"/>
  <c r="G25" i="15" s="1"/>
  <c r="B56" i="20"/>
  <c r="F22" i="15" s="1"/>
  <c r="G22" i="15" s="1"/>
  <c r="B47" i="20"/>
  <c r="F13" i="15" s="1"/>
  <c r="G13" i="15" s="1"/>
  <c r="B65" i="20"/>
  <c r="F31" i="15" s="1"/>
  <c r="G31" i="15" s="1"/>
  <c r="B69" i="20"/>
  <c r="F35" i="15" s="1"/>
  <c r="G35" i="15" s="1"/>
  <c r="B58" i="20"/>
  <c r="F24" i="15" s="1"/>
  <c r="G24" i="15" s="1"/>
  <c r="B57" i="20"/>
  <c r="F23" i="15" s="1"/>
  <c r="G23" i="15" s="1"/>
  <c r="H30" i="20"/>
  <c r="H28" i="20"/>
  <c r="H16" i="20"/>
  <c r="H15" i="20"/>
  <c r="H27" i="20"/>
  <c r="AP27" i="20" s="1"/>
  <c r="C66" i="20" s="1"/>
  <c r="H32" i="15" s="1"/>
  <c r="H29" i="20"/>
  <c r="AP29" i="20" s="1"/>
  <c r="C68" i="20" s="1"/>
  <c r="H34" i="15" s="1"/>
  <c r="H12" i="20"/>
  <c r="H11" i="20"/>
  <c r="H31" i="20"/>
  <c r="AP31" i="20" s="1"/>
  <c r="C70" i="20" s="1"/>
  <c r="H36" i="15" s="1"/>
  <c r="H10" i="20"/>
  <c r="H9" i="20"/>
  <c r="AP9" i="20" s="1"/>
  <c r="C48" i="20" s="1"/>
  <c r="H14" i="15" s="1"/>
  <c r="H8" i="20"/>
  <c r="AP8" i="20" s="1"/>
  <c r="C47" i="20" s="1"/>
  <c r="H13" i="15" s="1"/>
  <c r="H26" i="20"/>
  <c r="H7" i="20"/>
  <c r="H6" i="20"/>
  <c r="H25" i="20"/>
  <c r="H3" i="20"/>
  <c r="J26" i="20"/>
  <c r="J11" i="20"/>
  <c r="J6" i="20"/>
  <c r="J7" i="20"/>
  <c r="J8" i="20"/>
  <c r="J9" i="20"/>
  <c r="J16" i="20"/>
  <c r="J28" i="20"/>
  <c r="J31" i="20"/>
  <c r="J15" i="20"/>
  <c r="J25" i="20"/>
  <c r="J10" i="20"/>
  <c r="J12" i="20"/>
  <c r="J29" i="20"/>
  <c r="J30" i="20"/>
  <c r="J27" i="20"/>
  <c r="L29" i="20"/>
  <c r="L8" i="20"/>
  <c r="L27" i="20"/>
  <c r="L31" i="20"/>
  <c r="L7" i="20"/>
  <c r="L26" i="20"/>
  <c r="L16" i="20"/>
  <c r="L6" i="20"/>
  <c r="L25" i="20"/>
  <c r="L9" i="20"/>
  <c r="L15" i="20"/>
  <c r="L28" i="20"/>
  <c r="L12" i="20"/>
  <c r="L30" i="20"/>
  <c r="L11" i="20"/>
  <c r="L10" i="20"/>
  <c r="L3" i="20"/>
  <c r="L32" i="20" s="1"/>
  <c r="N3" i="20"/>
  <c r="N32" i="20" s="1"/>
  <c r="N31" i="20"/>
  <c r="N25" i="20"/>
  <c r="N11" i="20"/>
  <c r="N10" i="20"/>
  <c r="N12" i="20"/>
  <c r="N13" i="20"/>
  <c r="N28" i="20"/>
  <c r="N4" i="20"/>
  <c r="AP4" i="20" s="1"/>
  <c r="C43" i="20" s="1"/>
  <c r="H9" i="15" s="1"/>
  <c r="N9" i="20"/>
  <c r="N16" i="20"/>
  <c r="N30" i="20"/>
  <c r="N8" i="20"/>
  <c r="N27" i="20"/>
  <c r="N29" i="20"/>
  <c r="N6" i="20"/>
  <c r="N26" i="20"/>
  <c r="N7" i="20"/>
  <c r="N15" i="20"/>
  <c r="P29" i="20"/>
  <c r="P15" i="20"/>
  <c r="P25" i="20"/>
  <c r="P28" i="20"/>
  <c r="P30" i="20"/>
  <c r="P27" i="20"/>
  <c r="P26" i="20"/>
  <c r="P31" i="20"/>
  <c r="R26" i="20"/>
  <c r="R29" i="20"/>
  <c r="R28" i="20"/>
  <c r="R16" i="20"/>
  <c r="R25" i="20"/>
  <c r="R15" i="20"/>
  <c r="R30" i="20"/>
  <c r="R6" i="20"/>
  <c r="R31" i="20"/>
  <c r="R27" i="20"/>
  <c r="T15" i="20"/>
  <c r="T26" i="20"/>
  <c r="T25" i="20"/>
  <c r="T31" i="20"/>
  <c r="T27" i="20"/>
  <c r="T30" i="20"/>
  <c r="T29" i="20"/>
  <c r="T7" i="20"/>
  <c r="T6" i="20"/>
  <c r="T28" i="20"/>
  <c r="T16" i="20"/>
  <c r="V26" i="20"/>
  <c r="V15" i="20"/>
  <c r="V28" i="20"/>
  <c r="V30" i="20"/>
  <c r="V16" i="20"/>
  <c r="V29" i="20"/>
  <c r="V31" i="20"/>
  <c r="V27" i="20"/>
  <c r="V7" i="20"/>
  <c r="V25" i="20"/>
  <c r="V6" i="20"/>
  <c r="V8" i="20"/>
  <c r="X6" i="20"/>
  <c r="X16" i="20"/>
  <c r="X9" i="20"/>
  <c r="X27" i="20"/>
  <c r="X29" i="20"/>
  <c r="X8" i="20"/>
  <c r="X25" i="20"/>
  <c r="X30" i="20"/>
  <c r="X28" i="20"/>
  <c r="X31" i="20"/>
  <c r="X26" i="20"/>
  <c r="X7" i="20"/>
  <c r="X15" i="20"/>
  <c r="Z16" i="20"/>
  <c r="Z30" i="20"/>
  <c r="Z26" i="20"/>
  <c r="Z27" i="20"/>
  <c r="Z9" i="20"/>
  <c r="Z7" i="20"/>
  <c r="Z31" i="20"/>
  <c r="Z25" i="20"/>
  <c r="Z6" i="20"/>
  <c r="Z28" i="20"/>
  <c r="Z15" i="20"/>
  <c r="Z10" i="20"/>
  <c r="Z29" i="20"/>
  <c r="Z8" i="20"/>
  <c r="AB15" i="20"/>
  <c r="AB25" i="20"/>
  <c r="AB10" i="20"/>
  <c r="AB28" i="20"/>
  <c r="AB6" i="20"/>
  <c r="AB31" i="20"/>
  <c r="AB9" i="20"/>
  <c r="AB11" i="20"/>
  <c r="AB7" i="20"/>
  <c r="AB27" i="20"/>
  <c r="AB30" i="20"/>
  <c r="AB16" i="20"/>
  <c r="AB26" i="20"/>
  <c r="AB8" i="20"/>
  <c r="AB29" i="20"/>
  <c r="AD27" i="20"/>
  <c r="AD29" i="20"/>
  <c r="AD26" i="20"/>
  <c r="AD8" i="20"/>
  <c r="AD16" i="20"/>
  <c r="AD10" i="20"/>
  <c r="AD30" i="20"/>
  <c r="AD7" i="20"/>
  <c r="AD31" i="20"/>
  <c r="AD11" i="20"/>
  <c r="AD9" i="20"/>
  <c r="AD3" i="20"/>
  <c r="AD28" i="20"/>
  <c r="AD12" i="20"/>
  <c r="AD25" i="20"/>
  <c r="AD6" i="20"/>
  <c r="AD15" i="20"/>
  <c r="AF26" i="20"/>
  <c r="AF9" i="20"/>
  <c r="AF12" i="20"/>
  <c r="AF13" i="20"/>
  <c r="AF15" i="20"/>
  <c r="AF25" i="20"/>
  <c r="AF6" i="20"/>
  <c r="AF4" i="20"/>
  <c r="AF30" i="20"/>
  <c r="AF11" i="20"/>
  <c r="AF27" i="20"/>
  <c r="AF31" i="20"/>
  <c r="AF3" i="20"/>
  <c r="AF7" i="20"/>
  <c r="AF29" i="20"/>
  <c r="AF5" i="20"/>
  <c r="AF28" i="20"/>
  <c r="AF8" i="20"/>
  <c r="AF16" i="20"/>
  <c r="AF10" i="20"/>
  <c r="AH27" i="20"/>
  <c r="AH28" i="20"/>
  <c r="AH29" i="20"/>
  <c r="AH26" i="20"/>
  <c r="AH30" i="20"/>
  <c r="AH25" i="20"/>
  <c r="AH32" i="20" s="1"/>
  <c r="AJ15" i="20"/>
  <c r="AJ27" i="20"/>
  <c r="AJ24" i="20"/>
  <c r="AJ29" i="20"/>
  <c r="AJ26" i="20"/>
  <c r="AJ30" i="20"/>
  <c r="AJ28" i="20"/>
  <c r="AJ31" i="20"/>
  <c r="AJ6" i="20"/>
  <c r="AJ25" i="20"/>
  <c r="AL28" i="20"/>
  <c r="AL26" i="20"/>
  <c r="AL31" i="20"/>
  <c r="AL15" i="20"/>
  <c r="AL11" i="20"/>
  <c r="AL7" i="20"/>
  <c r="AL12" i="20"/>
  <c r="AL25" i="20"/>
  <c r="AL13" i="20"/>
  <c r="AL10" i="20"/>
  <c r="AL27" i="20"/>
  <c r="AL6" i="20"/>
  <c r="AL8" i="20"/>
  <c r="AL3" i="20"/>
  <c r="AL14" i="20"/>
  <c r="AL9" i="20"/>
  <c r="AL4" i="20"/>
  <c r="AL5" i="20"/>
  <c r="AL16" i="20"/>
  <c r="AL24" i="20"/>
  <c r="AL29" i="20"/>
  <c r="AL30" i="20"/>
  <c r="AN29" i="20"/>
  <c r="AN6" i="20"/>
  <c r="AN26" i="20"/>
  <c r="AN5" i="20"/>
  <c r="AN24" i="20"/>
  <c r="AN16" i="20"/>
  <c r="AN7" i="20"/>
  <c r="AN17" i="20"/>
  <c r="AP17" i="20" s="1"/>
  <c r="C56" i="20" s="1"/>
  <c r="H22" i="15" s="1"/>
  <c r="AN10" i="20"/>
  <c r="AN4" i="20"/>
  <c r="AN8" i="20"/>
  <c r="AN15" i="20"/>
  <c r="AN12" i="20"/>
  <c r="AN9" i="20"/>
  <c r="AN14" i="20"/>
  <c r="AN11" i="20"/>
  <c r="AN28" i="20"/>
  <c r="AN3" i="20"/>
  <c r="AN25" i="20"/>
  <c r="AN27" i="20"/>
  <c r="AN13" i="20"/>
  <c r="AN30" i="20"/>
  <c r="AN31" i="20"/>
  <c r="D68" i="15"/>
  <c r="G68" i="15"/>
  <c r="F68" i="15"/>
  <c r="E68" i="15"/>
  <c r="C68" i="15"/>
  <c r="I23" i="15"/>
  <c r="F69" i="15"/>
  <c r="E69" i="15"/>
  <c r="D69" i="15"/>
  <c r="C69" i="15"/>
  <c r="G69" i="15"/>
  <c r="I24" i="15"/>
  <c r="C70" i="15"/>
  <c r="G70" i="15"/>
  <c r="F70" i="15"/>
  <c r="E70" i="15"/>
  <c r="D70" i="15"/>
  <c r="I25" i="15"/>
  <c r="G71" i="15"/>
  <c r="C71" i="15"/>
  <c r="F71" i="15"/>
  <c r="E71" i="15"/>
  <c r="D71" i="15"/>
  <c r="I26" i="15"/>
  <c r="G72" i="15"/>
  <c r="F72" i="15"/>
  <c r="E72" i="15"/>
  <c r="D72" i="15"/>
  <c r="C72" i="15"/>
  <c r="I27" i="15"/>
  <c r="F73" i="15"/>
  <c r="E73" i="15"/>
  <c r="D73" i="15"/>
  <c r="C73" i="15"/>
  <c r="G73" i="15"/>
  <c r="I28" i="15"/>
  <c r="D9" i="1"/>
  <c r="D18" i="1"/>
  <c r="C24" i="1"/>
  <c r="C26" i="1"/>
  <c r="C22" i="1"/>
  <c r="C32" i="1"/>
  <c r="C31" i="1"/>
  <c r="C27" i="1"/>
  <c r="C33" i="1"/>
  <c r="C36" i="1"/>
  <c r="C38" i="1"/>
  <c r="C35" i="1"/>
  <c r="C39" i="1"/>
  <c r="C23" i="1"/>
  <c r="C41" i="1"/>
  <c r="C40" i="1"/>
  <c r="C28" i="1"/>
  <c r="C37" i="1"/>
  <c r="C21" i="1"/>
  <c r="C20" i="1" s="1"/>
  <c r="C43" i="1" s="1"/>
  <c r="C25" i="1"/>
  <c r="E25" i="1"/>
  <c r="E32" i="1"/>
  <c r="E30" i="1"/>
  <c r="E24" i="1"/>
  <c r="E22" i="1"/>
  <c r="E35" i="1"/>
  <c r="E39" i="1"/>
  <c r="E33" i="1"/>
  <c r="E37" i="1"/>
  <c r="E38" i="1"/>
  <c r="E26" i="1"/>
  <c r="E31" i="1"/>
  <c r="E41" i="1"/>
  <c r="E28" i="1"/>
  <c r="E36" i="1"/>
  <c r="E40" i="1"/>
  <c r="E27" i="1"/>
  <c r="E21" i="1"/>
  <c r="E20" i="1" s="1"/>
  <c r="E43" i="1" s="1"/>
  <c r="E23" i="1"/>
  <c r="G32" i="1"/>
  <c r="G22" i="1"/>
  <c r="G28" i="1"/>
  <c r="G24" i="1"/>
  <c r="G21" i="1"/>
  <c r="G20" i="1" s="1"/>
  <c r="G26" i="1"/>
  <c r="G31" i="1"/>
  <c r="G36" i="1"/>
  <c r="G25" i="1"/>
  <c r="G33" i="1"/>
  <c r="G27" i="1"/>
  <c r="G41" i="1"/>
  <c r="G30" i="1"/>
  <c r="G39" i="1"/>
  <c r="G40" i="1"/>
  <c r="G38" i="1"/>
  <c r="G23" i="1"/>
  <c r="G37" i="1"/>
  <c r="I30" i="1"/>
  <c r="I31" i="1"/>
  <c r="I41" i="1"/>
  <c r="I39" i="1"/>
  <c r="I26" i="1"/>
  <c r="I32" i="1"/>
  <c r="I22" i="1"/>
  <c r="I21" i="1"/>
  <c r="I20" i="1" s="1"/>
  <c r="I36" i="1"/>
  <c r="I33" i="1"/>
  <c r="I25" i="1"/>
  <c r="I37" i="1"/>
  <c r="I40" i="1"/>
  <c r="I28" i="1"/>
  <c r="I27" i="1"/>
  <c r="I24" i="1"/>
  <c r="I38" i="1"/>
  <c r="I23" i="1"/>
  <c r="C56" i="1"/>
  <c r="C66" i="1"/>
  <c r="C47" i="1"/>
  <c r="C49" i="1"/>
  <c r="C46" i="1"/>
  <c r="C52" i="1"/>
  <c r="C58" i="1"/>
  <c r="C59" i="1"/>
  <c r="C61" i="1"/>
  <c r="C63" i="1"/>
  <c r="C53" i="1"/>
  <c r="C64" i="1"/>
  <c r="C54" i="1"/>
  <c r="C51" i="1"/>
  <c r="C50" i="1"/>
  <c r="C57" i="1"/>
  <c r="C48" i="1"/>
  <c r="C65" i="1"/>
  <c r="E46" i="1"/>
  <c r="E50" i="1"/>
  <c r="E48" i="1"/>
  <c r="E66" i="1"/>
  <c r="E65" i="1"/>
  <c r="E58" i="1"/>
  <c r="E59" i="1"/>
  <c r="E52" i="1"/>
  <c r="E63" i="1"/>
  <c r="E49" i="1"/>
  <c r="E45" i="1"/>
  <c r="E57" i="1"/>
  <c r="E54" i="1"/>
  <c r="E56" i="1"/>
  <c r="E61" i="1"/>
  <c r="E64" i="1"/>
  <c r="E51" i="1"/>
  <c r="E53" i="1"/>
  <c r="E47" i="1"/>
  <c r="G64" i="1"/>
  <c r="G48" i="1"/>
  <c r="G54" i="1"/>
  <c r="G49" i="1"/>
  <c r="G66" i="1"/>
  <c r="G51" i="1"/>
  <c r="G57" i="1"/>
  <c r="G59" i="1"/>
  <c r="G65" i="1"/>
  <c r="G61" i="1"/>
  <c r="G50" i="1"/>
  <c r="G58" i="1"/>
  <c r="G47" i="1"/>
  <c r="G53" i="1"/>
  <c r="G46" i="1"/>
  <c r="G52" i="1"/>
  <c r="I45" i="1"/>
  <c r="I59" i="1"/>
  <c r="I52" i="1"/>
  <c r="I57" i="1"/>
  <c r="I66" i="1"/>
  <c r="I48" i="1"/>
  <c r="I63" i="1"/>
  <c r="I50" i="1"/>
  <c r="I46" i="1"/>
  <c r="I65" i="1"/>
  <c r="I47" i="1"/>
  <c r="I53" i="1"/>
  <c r="I64" i="1"/>
  <c r="I61" i="1"/>
  <c r="I54" i="1"/>
  <c r="I49" i="1"/>
  <c r="I51" i="1"/>
  <c r="I56" i="1"/>
  <c r="I58" i="1"/>
  <c r="C77" i="1"/>
  <c r="C78" i="1"/>
  <c r="E77" i="1"/>
  <c r="E78" i="1"/>
  <c r="E79" i="1"/>
  <c r="G78" i="1"/>
  <c r="G79" i="1"/>
  <c r="G77" i="1"/>
  <c r="I78" i="1"/>
  <c r="I79" i="1"/>
  <c r="I77" i="1"/>
  <c r="B89" i="1"/>
  <c r="C87" i="1"/>
  <c r="E87" i="1"/>
  <c r="D89" i="1"/>
  <c r="G87" i="1"/>
  <c r="F89" i="1"/>
  <c r="I87" i="1"/>
  <c r="H89" i="1"/>
  <c r="G68" i="1"/>
  <c r="K53" i="13" l="1"/>
  <c r="J53" i="13"/>
  <c r="C53" i="13"/>
  <c r="I53" i="13"/>
  <c r="H53" i="13"/>
  <c r="G53" i="13"/>
  <c r="F53" i="13"/>
  <c r="E53" i="13"/>
  <c r="D53" i="13"/>
  <c r="K54" i="13"/>
  <c r="J54" i="13"/>
  <c r="I54" i="13"/>
  <c r="H54" i="13"/>
  <c r="G54" i="13"/>
  <c r="F54" i="13"/>
  <c r="E54" i="13"/>
  <c r="D54" i="13"/>
  <c r="C54" i="13"/>
  <c r="K52" i="13"/>
  <c r="J52" i="13"/>
  <c r="I52" i="13"/>
  <c r="H52" i="13"/>
  <c r="G52" i="13"/>
  <c r="F52" i="13"/>
  <c r="E52" i="13"/>
  <c r="D52" i="13"/>
  <c r="C52" i="13"/>
  <c r="F6" i="13"/>
  <c r="K51" i="13"/>
  <c r="K50" i="13" s="1"/>
  <c r="J51" i="13"/>
  <c r="J50" i="13" s="1"/>
  <c r="I51" i="13"/>
  <c r="I50" i="13" s="1"/>
  <c r="H51" i="13"/>
  <c r="H50" i="13" s="1"/>
  <c r="G51" i="13"/>
  <c r="G50" i="13" s="1"/>
  <c r="F51" i="13"/>
  <c r="F50" i="13" s="1"/>
  <c r="E51" i="13"/>
  <c r="E50" i="13" s="1"/>
  <c r="D51" i="13"/>
  <c r="D50" i="13" s="1"/>
  <c r="C51" i="13"/>
  <c r="C50" i="13" s="1"/>
  <c r="K59" i="13"/>
  <c r="J59" i="13"/>
  <c r="I59" i="13"/>
  <c r="H59" i="13"/>
  <c r="G59" i="13"/>
  <c r="F59" i="13"/>
  <c r="E59" i="13"/>
  <c r="D59" i="13"/>
  <c r="C59" i="13"/>
  <c r="F12" i="13"/>
  <c r="K57" i="13"/>
  <c r="J57" i="13"/>
  <c r="I57" i="13"/>
  <c r="H57" i="13"/>
  <c r="G57" i="13"/>
  <c r="F57" i="13"/>
  <c r="E57" i="13"/>
  <c r="D57" i="13"/>
  <c r="C57" i="13"/>
  <c r="K58" i="13"/>
  <c r="J58" i="13"/>
  <c r="I58" i="13"/>
  <c r="H58" i="13"/>
  <c r="G58" i="13"/>
  <c r="F58" i="13"/>
  <c r="E58" i="13"/>
  <c r="D58" i="13"/>
  <c r="C58" i="13"/>
  <c r="K60" i="13"/>
  <c r="J60" i="13"/>
  <c r="I60" i="13"/>
  <c r="H60" i="13"/>
  <c r="G60" i="13"/>
  <c r="F60" i="13"/>
  <c r="E60" i="13"/>
  <c r="D60" i="13"/>
  <c r="C60" i="13"/>
  <c r="K66" i="13"/>
  <c r="J66" i="13"/>
  <c r="I66" i="13"/>
  <c r="H66" i="13"/>
  <c r="G66" i="13"/>
  <c r="F66" i="13"/>
  <c r="E66" i="13"/>
  <c r="D66" i="13"/>
  <c r="C66" i="13"/>
  <c r="K65" i="13"/>
  <c r="J65" i="13"/>
  <c r="I65" i="13"/>
  <c r="H65" i="13"/>
  <c r="G65" i="13"/>
  <c r="F65" i="13"/>
  <c r="E65" i="13"/>
  <c r="D65" i="13"/>
  <c r="C65" i="13"/>
  <c r="K64" i="13"/>
  <c r="J64" i="13"/>
  <c r="I64" i="13"/>
  <c r="H64" i="13"/>
  <c r="G64" i="13"/>
  <c r="F64" i="13"/>
  <c r="E64" i="13"/>
  <c r="D64" i="13"/>
  <c r="C64" i="13"/>
  <c r="F18" i="13"/>
  <c r="K63" i="13"/>
  <c r="K62" i="13" s="1"/>
  <c r="J63" i="13"/>
  <c r="J62" i="13" s="1"/>
  <c r="I63" i="13"/>
  <c r="I62" i="13" s="1"/>
  <c r="H63" i="13"/>
  <c r="H62" i="13" s="1"/>
  <c r="G63" i="13"/>
  <c r="G62" i="13" s="1"/>
  <c r="F63" i="13"/>
  <c r="F62" i="13" s="1"/>
  <c r="E63" i="13"/>
  <c r="E62" i="13" s="1"/>
  <c r="D63" i="13"/>
  <c r="D62" i="13" s="1"/>
  <c r="C63" i="13"/>
  <c r="C62" i="13" s="1"/>
  <c r="F24" i="13"/>
  <c r="E24" i="13" s="1"/>
  <c r="K69" i="13"/>
  <c r="K68" i="13" s="1"/>
  <c r="J69" i="13"/>
  <c r="J68" i="13" s="1"/>
  <c r="I69" i="13"/>
  <c r="I68" i="13" s="1"/>
  <c r="H69" i="13"/>
  <c r="H68" i="13" s="1"/>
  <c r="G69" i="13"/>
  <c r="G68" i="13" s="1"/>
  <c r="F69" i="13"/>
  <c r="F68" i="13" s="1"/>
  <c r="E69" i="13"/>
  <c r="E68" i="13" s="1"/>
  <c r="D69" i="13"/>
  <c r="D68" i="13" s="1"/>
  <c r="C69" i="13"/>
  <c r="C68" i="13" s="1"/>
  <c r="F27" i="13"/>
  <c r="E27" i="13" s="1"/>
  <c r="K81" i="13"/>
  <c r="J81" i="13"/>
  <c r="I81" i="13"/>
  <c r="H81" i="13"/>
  <c r="G81" i="13"/>
  <c r="F81" i="13"/>
  <c r="E81" i="13"/>
  <c r="D81" i="13"/>
  <c r="C81" i="13"/>
  <c r="K80" i="13"/>
  <c r="J80" i="13"/>
  <c r="I80" i="13"/>
  <c r="H80" i="13"/>
  <c r="G80" i="13"/>
  <c r="F80" i="13"/>
  <c r="E80" i="13"/>
  <c r="D80" i="13"/>
  <c r="C80" i="13"/>
  <c r="F40" i="13"/>
  <c r="K79" i="13"/>
  <c r="J79" i="13"/>
  <c r="I79" i="13"/>
  <c r="H79" i="13"/>
  <c r="G79" i="13"/>
  <c r="G78" i="13" s="1"/>
  <c r="G84" i="13" s="1"/>
  <c r="F79" i="13"/>
  <c r="F78" i="13" s="1"/>
  <c r="F84" i="13" s="1"/>
  <c r="E79" i="13"/>
  <c r="E78" i="13" s="1"/>
  <c r="E84" i="13" s="1"/>
  <c r="D79" i="13"/>
  <c r="D78" i="13" s="1"/>
  <c r="D84" i="13" s="1"/>
  <c r="C79" i="13"/>
  <c r="C78" i="13" s="1"/>
  <c r="C84" i="13" s="1"/>
  <c r="K82" i="13"/>
  <c r="J82" i="13"/>
  <c r="I82" i="13"/>
  <c r="H82" i="13"/>
  <c r="G82" i="13"/>
  <c r="F82" i="13"/>
  <c r="E82" i="13"/>
  <c r="D82" i="13"/>
  <c r="C82" i="13"/>
  <c r="F8" i="15"/>
  <c r="B71" i="20"/>
  <c r="G77" i="15"/>
  <c r="F77" i="15"/>
  <c r="E77" i="15"/>
  <c r="D77" i="15"/>
  <c r="C77" i="15"/>
  <c r="I32" i="15"/>
  <c r="F79" i="15"/>
  <c r="E79" i="15"/>
  <c r="D79" i="15"/>
  <c r="C79" i="15"/>
  <c r="G79" i="15"/>
  <c r="I34" i="15"/>
  <c r="G81" i="15"/>
  <c r="F81" i="15"/>
  <c r="E81" i="15"/>
  <c r="D81" i="15"/>
  <c r="C81" i="15"/>
  <c r="I36" i="15"/>
  <c r="G59" i="15"/>
  <c r="F59" i="15"/>
  <c r="E59" i="15"/>
  <c r="D59" i="15"/>
  <c r="C59" i="15"/>
  <c r="I14" i="15"/>
  <c r="G58" i="15"/>
  <c r="F58" i="15"/>
  <c r="E58" i="15"/>
  <c r="D58" i="15"/>
  <c r="C58" i="15"/>
  <c r="I13" i="15"/>
  <c r="H32" i="20"/>
  <c r="AP3" i="20"/>
  <c r="G54" i="15"/>
  <c r="F54" i="15"/>
  <c r="E54" i="15"/>
  <c r="D54" i="15"/>
  <c r="C54" i="15"/>
  <c r="I9" i="15"/>
  <c r="G67" i="15"/>
  <c r="F67" i="15"/>
  <c r="E67" i="15"/>
  <c r="D67" i="15"/>
  <c r="C67" i="15"/>
  <c r="I22" i="15"/>
  <c r="G95" i="15"/>
  <c r="F95" i="15"/>
  <c r="E95" i="15"/>
  <c r="D95" i="15"/>
  <c r="C95" i="15"/>
  <c r="G96" i="15"/>
  <c r="F96" i="15"/>
  <c r="E96" i="15"/>
  <c r="D96" i="15"/>
  <c r="C96" i="15"/>
  <c r="G97" i="15"/>
  <c r="F97" i="15"/>
  <c r="E97" i="15"/>
  <c r="D97" i="15"/>
  <c r="C97" i="15"/>
  <c r="G98" i="15"/>
  <c r="F98" i="15"/>
  <c r="E98" i="15"/>
  <c r="D98" i="15"/>
  <c r="C98" i="15"/>
  <c r="G99" i="15"/>
  <c r="F99" i="15"/>
  <c r="E99" i="15"/>
  <c r="D99" i="15"/>
  <c r="C99" i="15"/>
  <c r="G100" i="15"/>
  <c r="F100" i="15"/>
  <c r="E100" i="15"/>
  <c r="D100" i="15"/>
  <c r="C100" i="15"/>
  <c r="F9" i="1"/>
  <c r="D75" i="1"/>
  <c r="D105" i="1" s="1"/>
  <c r="F18" i="1"/>
  <c r="B93" i="1"/>
  <c r="C89" i="1"/>
  <c r="E89" i="1"/>
  <c r="D93" i="1"/>
  <c r="F93" i="1"/>
  <c r="G89" i="1"/>
  <c r="H93" i="1"/>
  <c r="I89" i="1"/>
  <c r="C42" i="16"/>
  <c r="AP10" i="20"/>
  <c r="C49" i="20" s="1"/>
  <c r="H15" i="15" s="1"/>
  <c r="AP30" i="20"/>
  <c r="C69" i="20" s="1"/>
  <c r="H35" i="15" s="1"/>
  <c r="AP16" i="20"/>
  <c r="C55" i="20" s="1"/>
  <c r="H21" i="15" s="1"/>
  <c r="AP11" i="20"/>
  <c r="C50" i="20" s="1"/>
  <c r="H16" i="15" s="1"/>
  <c r="AP26" i="20"/>
  <c r="C65" i="20" s="1"/>
  <c r="H31" i="15" s="1"/>
  <c r="AP7" i="20"/>
  <c r="C46" i="20" s="1"/>
  <c r="H12" i="15" s="1"/>
  <c r="AP6" i="20"/>
  <c r="C45" i="20" s="1"/>
  <c r="H11" i="15" s="1"/>
  <c r="AP25" i="20"/>
  <c r="C64" i="20" s="1"/>
  <c r="H30" i="15" s="1"/>
  <c r="J32" i="20"/>
  <c r="AP13" i="20"/>
  <c r="C52" i="20" s="1"/>
  <c r="H18" i="15" s="1"/>
  <c r="P32" i="20"/>
  <c r="R32" i="20"/>
  <c r="T32" i="20"/>
  <c r="V32" i="20"/>
  <c r="X32" i="20"/>
  <c r="Z32" i="20"/>
  <c r="AB32" i="20"/>
  <c r="AD32" i="20"/>
  <c r="AF32" i="20"/>
  <c r="AP5" i="20"/>
  <c r="C44" i="20" s="1"/>
  <c r="H10" i="15" s="1"/>
  <c r="AP24" i="20"/>
  <c r="C63" i="20" s="1"/>
  <c r="H29" i="15" s="1"/>
  <c r="AJ32" i="20"/>
  <c r="AL32" i="20"/>
  <c r="AP14" i="20"/>
  <c r="C53" i="20" s="1"/>
  <c r="H19" i="15" s="1"/>
  <c r="AN32" i="20"/>
  <c r="G43" i="1"/>
  <c r="E68" i="1"/>
  <c r="I43" i="1"/>
  <c r="C68" i="1"/>
  <c r="I68" i="1"/>
  <c r="AP28" i="20"/>
  <c r="C67" i="20" s="1"/>
  <c r="H33" i="15" s="1"/>
  <c r="AP15" i="20"/>
  <c r="C54" i="20" s="1"/>
  <c r="H20" i="15" s="1"/>
  <c r="AP12" i="20"/>
  <c r="C51" i="20" s="1"/>
  <c r="H17" i="15" s="1"/>
  <c r="G8" i="13" l="1"/>
  <c r="E6" i="13"/>
  <c r="G10" i="13"/>
  <c r="G9" i="13"/>
  <c r="G7" i="13"/>
  <c r="G14" i="13"/>
  <c r="G13" i="13"/>
  <c r="E12" i="13"/>
  <c r="G16" i="13"/>
  <c r="G15" i="13"/>
  <c r="E18" i="13"/>
  <c r="G22" i="13"/>
  <c r="G21" i="13"/>
  <c r="G20" i="13"/>
  <c r="G19" i="13"/>
  <c r="F38" i="15"/>
  <c r="G8" i="15"/>
  <c r="G38" i="15" s="1"/>
  <c r="G104" i="15"/>
  <c r="F104" i="15"/>
  <c r="E104" i="15"/>
  <c r="D104" i="15"/>
  <c r="C104" i="15"/>
  <c r="G106" i="15"/>
  <c r="F106" i="15"/>
  <c r="E106" i="15"/>
  <c r="D106" i="15"/>
  <c r="C106" i="15"/>
  <c r="G108" i="15"/>
  <c r="F108" i="15"/>
  <c r="E108" i="15"/>
  <c r="D108" i="15"/>
  <c r="C108" i="15"/>
  <c r="C42" i="20"/>
  <c r="AP32" i="20"/>
  <c r="G93" i="15"/>
  <c r="F93" i="15"/>
  <c r="E93" i="15"/>
  <c r="D93" i="15"/>
  <c r="C93" i="15"/>
  <c r="G94" i="15"/>
  <c r="F94" i="15"/>
  <c r="E94" i="15"/>
  <c r="D94" i="15"/>
  <c r="C94" i="15"/>
  <c r="H9" i="1"/>
  <c r="F75" i="1"/>
  <c r="F105" i="1" s="1"/>
  <c r="H18" i="1"/>
  <c r="H75" i="1" s="1"/>
  <c r="H105" i="1" s="1"/>
  <c r="B96" i="1"/>
  <c r="C93" i="1"/>
  <c r="D96" i="1"/>
  <c r="E93" i="1"/>
  <c r="G93" i="1"/>
  <c r="F96" i="1"/>
  <c r="I93" i="1"/>
  <c r="H96" i="1"/>
  <c r="I15" i="15"/>
  <c r="C60" i="15"/>
  <c r="D60" i="15"/>
  <c r="E60" i="15"/>
  <c r="F60" i="15"/>
  <c r="G60" i="15"/>
  <c r="I35" i="15"/>
  <c r="C80" i="15"/>
  <c r="D80" i="15"/>
  <c r="E80" i="15"/>
  <c r="F80" i="15"/>
  <c r="G80" i="15"/>
  <c r="I21" i="15"/>
  <c r="C66" i="15"/>
  <c r="D66" i="15"/>
  <c r="E66" i="15"/>
  <c r="F66" i="15"/>
  <c r="G66" i="15"/>
  <c r="I16" i="15"/>
  <c r="C61" i="15"/>
  <c r="D61" i="15"/>
  <c r="E61" i="15"/>
  <c r="F61" i="15"/>
  <c r="G61" i="15"/>
  <c r="I31" i="15"/>
  <c r="C76" i="15"/>
  <c r="D76" i="15"/>
  <c r="E76" i="15"/>
  <c r="F76" i="15"/>
  <c r="G76" i="15"/>
  <c r="I12" i="15"/>
  <c r="C57" i="15"/>
  <c r="D57" i="15"/>
  <c r="E57" i="15"/>
  <c r="F57" i="15"/>
  <c r="G57" i="15"/>
  <c r="I11" i="15"/>
  <c r="C56" i="15"/>
  <c r="D56" i="15"/>
  <c r="E56" i="15"/>
  <c r="F56" i="15"/>
  <c r="G56" i="15"/>
  <c r="I30" i="15"/>
  <c r="C75" i="15"/>
  <c r="D75" i="15"/>
  <c r="E75" i="15"/>
  <c r="F75" i="15"/>
  <c r="G75" i="15"/>
  <c r="I18" i="15"/>
  <c r="C63" i="15"/>
  <c r="D63" i="15"/>
  <c r="E63" i="15"/>
  <c r="F63" i="15"/>
  <c r="G63" i="15"/>
  <c r="G55" i="15"/>
  <c r="F55" i="15"/>
  <c r="E55" i="15"/>
  <c r="D55" i="15"/>
  <c r="C55" i="15"/>
  <c r="I10" i="15"/>
  <c r="I29" i="15"/>
  <c r="G74" i="15"/>
  <c r="C74" i="15"/>
  <c r="D74" i="15"/>
  <c r="E74" i="15"/>
  <c r="F74" i="15"/>
  <c r="G64" i="15"/>
  <c r="F64" i="15"/>
  <c r="E64" i="15"/>
  <c r="D64" i="15"/>
  <c r="C64" i="15"/>
  <c r="I19" i="15"/>
  <c r="I33" i="15"/>
  <c r="C78" i="15"/>
  <c r="D78" i="15"/>
  <c r="E78" i="15"/>
  <c r="F78" i="15"/>
  <c r="G78" i="15"/>
  <c r="I20" i="15"/>
  <c r="C65" i="15"/>
  <c r="D65" i="15"/>
  <c r="E65" i="15"/>
  <c r="F65" i="15"/>
  <c r="G65" i="15"/>
  <c r="I17" i="15"/>
  <c r="C62" i="15"/>
  <c r="D62" i="15"/>
  <c r="E62" i="15"/>
  <c r="F62" i="15"/>
  <c r="G62" i="15"/>
  <c r="K56" i="13"/>
  <c r="K71" i="13" s="1"/>
  <c r="J56" i="13"/>
  <c r="J71" i="13" s="1"/>
  <c r="I56" i="13"/>
  <c r="I71" i="13" s="1"/>
  <c r="H56" i="13"/>
  <c r="H71" i="13" s="1"/>
  <c r="G56" i="13"/>
  <c r="G71" i="13" s="1"/>
  <c r="F56" i="13"/>
  <c r="F71" i="13" s="1"/>
  <c r="E56" i="13"/>
  <c r="E71" i="13" s="1"/>
  <c r="D56" i="13"/>
  <c r="D71" i="13" s="1"/>
  <c r="C56" i="13"/>
  <c r="C71" i="13" s="1"/>
  <c r="K78" i="13"/>
  <c r="K84" i="13" s="1"/>
  <c r="J78" i="13"/>
  <c r="J84" i="13" s="1"/>
  <c r="I78" i="13"/>
  <c r="I84" i="13" s="1"/>
  <c r="H78" i="13"/>
  <c r="H84" i="13" s="1"/>
  <c r="H8" i="15" l="1"/>
  <c r="C71" i="20"/>
  <c r="B100" i="1"/>
  <c r="C100" i="1" s="1"/>
  <c r="C96" i="1"/>
  <c r="E96" i="1"/>
  <c r="D100" i="1"/>
  <c r="E100" i="1" s="1"/>
  <c r="G96" i="1"/>
  <c r="F100" i="1"/>
  <c r="G100" i="1" s="1"/>
  <c r="H100" i="1"/>
  <c r="I100" i="1" s="1"/>
  <c r="I96" i="1"/>
  <c r="G107" i="15"/>
  <c r="F107" i="15"/>
  <c r="E107" i="15"/>
  <c r="D107" i="15"/>
  <c r="C107" i="15"/>
  <c r="G103" i="15"/>
  <c r="F103" i="15"/>
  <c r="E103" i="15"/>
  <c r="D103" i="15"/>
  <c r="C103" i="15"/>
  <c r="G102" i="15"/>
  <c r="F102" i="15"/>
  <c r="E102" i="15"/>
  <c r="D102" i="15"/>
  <c r="C102" i="15"/>
  <c r="C101" i="15"/>
  <c r="D101" i="15"/>
  <c r="E101" i="15"/>
  <c r="F101" i="15"/>
  <c r="G101" i="15"/>
  <c r="G105" i="15"/>
  <c r="F105" i="15"/>
  <c r="E105" i="15"/>
  <c r="D105" i="15"/>
  <c r="C105" i="15"/>
  <c r="G53" i="15" l="1"/>
  <c r="G82" i="15" s="1"/>
  <c r="F53" i="15"/>
  <c r="F82" i="15" s="1"/>
  <c r="E53" i="15"/>
  <c r="E82" i="15" s="1"/>
  <c r="D53" i="15"/>
  <c r="D82" i="15" s="1"/>
  <c r="C53" i="15"/>
  <c r="C82" i="15" s="1"/>
  <c r="H38" i="15"/>
  <c r="I8" i="15"/>
  <c r="G92" i="15" l="1"/>
  <c r="G109" i="15" s="1"/>
  <c r="F92" i="15"/>
  <c r="F109" i="15" s="1"/>
  <c r="E92" i="15"/>
  <c r="E109" i="15" s="1"/>
  <c r="D92" i="15"/>
  <c r="D109" i="15" s="1"/>
  <c r="C92" i="15"/>
  <c r="C109" i="15" s="1"/>
  <c r="I38"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Um usuário do Microsoft Office satisfeito</author>
  </authors>
  <commentList>
    <comment ref="C77" authorId="0" shapeId="0" xr:uid="{A9C6F524-95BE-EC40-8290-3C8C8F3FFC4F}">
      <text>
        <r>
          <rPr>
            <sz val="8"/>
            <color indexed="81"/>
            <rFont val="Tahoma"/>
            <family val="2"/>
          </rPr>
          <t xml:space="preserve">
Investimentos, custeio, pré-comercialização, etc....
</t>
        </r>
      </text>
    </comment>
    <comment ref="D77" authorId="0" shapeId="0" xr:uid="{EF4EB45F-E389-764B-9922-C41B0097AB7A}">
      <text>
        <r>
          <rPr>
            <sz val="8"/>
            <color indexed="81"/>
            <rFont val="Tahoma"/>
            <family val="2"/>
          </rPr>
          <t xml:space="preserve">Número de meses existentes entre a data-base e o mês de vencimento da primeira parcela posterior a data-base.
</t>
        </r>
      </text>
    </comment>
    <comment ref="E77" authorId="0" shapeId="0" xr:uid="{DA7956A1-0F13-B845-8545-20687E5E3A89}">
      <text>
        <r>
          <rPr>
            <sz val="8"/>
            <color indexed="8"/>
            <rFont val="Tahoma"/>
            <family val="2"/>
          </rPr>
          <t xml:space="preserve">Informar:
</t>
        </r>
        <r>
          <rPr>
            <sz val="8"/>
            <color indexed="8"/>
            <rFont val="Tahoma"/>
            <family val="2"/>
          </rPr>
          <t xml:space="preserve">
</t>
        </r>
        <r>
          <rPr>
            <sz val="8"/>
            <color indexed="8"/>
            <rFont val="Tahoma"/>
            <family val="2"/>
          </rPr>
          <t>Taxa de Juros Pré-Fixada ou a soma (del credere + spread básico + TJLP até 6%.</t>
        </r>
      </text>
    </comment>
    <comment ref="F77" authorId="0" shapeId="0" xr:uid="{C8E628D6-110D-884B-BEC7-F700D1A41805}">
      <text>
        <r>
          <rPr>
            <sz val="8"/>
            <color indexed="8"/>
            <rFont val="Tahoma"/>
            <family val="2"/>
          </rPr>
          <t xml:space="preserve">Informar:
</t>
        </r>
        <r>
          <rPr>
            <sz val="8"/>
            <color indexed="8"/>
            <rFont val="Tahoma"/>
            <family val="2"/>
          </rPr>
          <t xml:space="preserve">
</t>
        </r>
        <r>
          <rPr>
            <sz val="8"/>
            <color indexed="8"/>
            <rFont val="Tahoma"/>
            <family val="2"/>
          </rPr>
          <t>Taxa de Juros Pré-Fixada ou a soma (del credere + spread básico + TJLP até 6%.</t>
        </r>
      </text>
    </comment>
    <comment ref="G77" authorId="0" shapeId="0" xr:uid="{08A857D2-DF61-A942-A482-F6D92EF22D75}">
      <text>
        <r>
          <rPr>
            <sz val="8"/>
            <color indexed="81"/>
            <rFont val="Tahoma"/>
            <family val="2"/>
          </rPr>
          <t xml:space="preserve">Número de parcelas/amortizações  (mensais, trimestrais, semestrais ou anuais ) vincendas (que serão pagas após a data-base e até a liquidação do empréstimo) </t>
        </r>
      </text>
    </comment>
    <comment ref="H77" authorId="0" shapeId="0" xr:uid="{06F4BDE2-B6A9-0E4E-8654-0DC3B443816D}">
      <text>
        <r>
          <rPr>
            <sz val="8"/>
            <color indexed="8"/>
            <rFont val="Tahoma"/>
            <family val="2"/>
          </rPr>
          <t xml:space="preserve">Informar o saldo devedor das operações na data-base do projeto.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Carlos Jose de Ornelas</author>
  </authors>
  <commentList>
    <comment ref="B5" authorId="0" shapeId="0" xr:uid="{1D51F5C1-E74D-4D45-A51F-C9B6312A3E2B}">
      <text>
        <r>
          <rPr>
            <b/>
            <sz val="8"/>
            <color indexed="81"/>
            <rFont val="Tahoma"/>
            <family val="2"/>
          </rPr>
          <t>Inserir data do último balanço ou balancete</t>
        </r>
        <r>
          <rPr>
            <sz val="8"/>
            <color indexed="81"/>
            <rFont val="Tahoma"/>
            <family val="2"/>
          </rPr>
          <t xml:space="preserve">
</t>
        </r>
      </text>
    </comment>
    <comment ref="A47" authorId="0" shapeId="0" xr:uid="{007EA8BE-EC21-554D-A56B-B553147E8CB8}">
      <text>
        <r>
          <rPr>
            <b/>
            <sz val="8"/>
            <color indexed="81"/>
            <rFont val="Tahoma"/>
            <family val="2"/>
          </rPr>
          <t xml:space="preserve">Lançar também nessa rubrica  os valores de L.Prazo
</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Cecilio Elias Daher</author>
  </authors>
  <commentList>
    <comment ref="C6" authorId="0" shapeId="0" xr:uid="{8A128E70-C941-2A40-A1E9-A9379610061C}">
      <text>
        <r>
          <rPr>
            <b/>
            <sz val="10"/>
            <color indexed="8"/>
            <rFont val="Tahoma"/>
            <family val="2"/>
          </rPr>
          <t>Cecilio Elias Daher:</t>
        </r>
        <r>
          <rPr>
            <sz val="10"/>
            <color indexed="8"/>
            <rFont val="Tahoma"/>
            <family val="2"/>
          </rPr>
          <t xml:space="preserve">
</t>
        </r>
        <r>
          <rPr>
            <sz val="10"/>
            <color indexed="8"/>
            <rFont val="Tahoma"/>
            <family val="2"/>
          </rPr>
          <t xml:space="preserve">MP - Matéria-Prima
</t>
        </r>
        <r>
          <rPr>
            <sz val="10"/>
            <color indexed="8"/>
            <rFont val="Tahoma"/>
            <family val="2"/>
          </rPr>
          <t xml:space="preserve">IS - Insumo Secundário
</t>
        </r>
        <r>
          <rPr>
            <sz val="10"/>
            <color indexed="8"/>
            <rFont val="Tahoma"/>
            <family val="2"/>
          </rPr>
          <t xml:space="preserve">ME - Material de Embalagem
</t>
        </r>
        <r>
          <rPr>
            <sz val="10"/>
            <color indexed="8"/>
            <rFont val="Tahoma"/>
            <family val="2"/>
          </rPr>
          <t>EE - Energia Elátrica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Um usuário do Microsoft Office satisfeito</author>
  </authors>
  <commentList>
    <comment ref="B4" authorId="0" shapeId="0" xr:uid="{FB67450B-0B10-DD47-BE32-2971FD5115BB}">
      <text>
        <r>
          <rPr>
            <sz val="8"/>
            <color indexed="81"/>
            <rFont val="Tahoma"/>
            <family val="2"/>
          </rPr>
          <t xml:space="preserve">Informar:
0 = Operação Normal .
3 = Leasing/Parc.Impostos 
Obs: Em Leasing/Parc.Impostos usar Periodicidade de Reposição=1)
</t>
        </r>
      </text>
    </comment>
    <comment ref="C4" authorId="0" shapeId="0" xr:uid="{13A7220A-D2E7-EC42-83FF-260D97408126}">
      <text>
        <r>
          <rPr>
            <sz val="8"/>
            <color indexed="81"/>
            <rFont val="Tahoma"/>
            <family val="2"/>
          </rPr>
          <t xml:space="preserve">Número de meses existentes entre a data-base e o mês de vencimento da primeira parcela posterior a data-base.
</t>
        </r>
      </text>
    </comment>
    <comment ref="D4" authorId="0" shapeId="0" xr:uid="{5F905070-56C2-E240-8CA1-37D9B36C5B18}">
      <text>
        <r>
          <rPr>
            <sz val="8"/>
            <color indexed="81"/>
            <rFont val="Tahoma"/>
            <family val="2"/>
          </rPr>
          <t>Informar:
Taxa de Juros Pré-Fixada ou a soma (del credere + spread básico + TJLP até 6%.</t>
        </r>
      </text>
    </comment>
    <comment ref="E4" authorId="0" shapeId="0" xr:uid="{A08BE858-A127-CB4A-BE08-71CA85093E64}">
      <text>
        <r>
          <rPr>
            <sz val="8"/>
            <color indexed="81"/>
            <rFont val="Tahoma"/>
            <family val="2"/>
          </rPr>
          <t xml:space="preserve">Periodicidade de pagamento das parcelas:
 1 = mensal
 3 = trimestral
 6 = semestral
12 = anual
Obs: Para operações de Leasisng e de
        parcelamento de Impostos, informar 1.
</t>
        </r>
      </text>
    </comment>
    <comment ref="F4" authorId="0" shapeId="0" xr:uid="{DE5C4F75-813B-3F49-A207-B93CDCE2EB3E}">
      <text>
        <r>
          <rPr>
            <sz val="8"/>
            <color indexed="81"/>
            <rFont val="Tahoma"/>
            <family val="2"/>
          </rPr>
          <t xml:space="preserve">Número de parcelas/amortizações  (mensais, trimestrais, semestrais ou anuais ) vincendas (que serão pagas após a data-base e até a liquidação do empréstimo) </t>
        </r>
      </text>
    </comment>
    <comment ref="G4" authorId="0" shapeId="0" xr:uid="{A1D5488F-0AD5-9A4A-AE2A-221A9FA38B61}">
      <text>
        <r>
          <rPr>
            <sz val="8"/>
            <color indexed="81"/>
            <rFont val="Tahoma"/>
            <family val="2"/>
          </rPr>
          <t xml:space="preserve">Informar o saldo devedor das operações na data-base do projeto.
</t>
        </r>
      </text>
    </comment>
  </commentList>
</comments>
</file>

<file path=xl/sharedStrings.xml><?xml version="1.0" encoding="utf-8"?>
<sst xmlns="http://schemas.openxmlformats.org/spreadsheetml/2006/main" count="1215" uniqueCount="708">
  <si>
    <t xml:space="preserve">Empresa: </t>
  </si>
  <si>
    <t>Data-Base:</t>
  </si>
  <si>
    <t>Moeda do Relatório</t>
  </si>
  <si>
    <t>ENTRADA DE DADOS</t>
  </si>
  <si>
    <t xml:space="preserve">   Períodos</t>
  </si>
  <si>
    <t xml:space="preserve">   Balanços </t>
  </si>
  <si>
    <t xml:space="preserve">   Resultados</t>
  </si>
  <si>
    <t>Se possível, preencher informações adicionais a partir da linha  107 a fim de possilibitar o cálculo de todos os indices</t>
  </si>
  <si>
    <t>BALANÇOS COMPARADOS</t>
  </si>
  <si>
    <t xml:space="preserve">  ITEM/ANO</t>
  </si>
  <si>
    <t>%</t>
  </si>
  <si>
    <t>CIRCULANTE</t>
  </si>
  <si>
    <t xml:space="preserve">  Caixa e Bancos</t>
  </si>
  <si>
    <t xml:space="preserve">  Aplicações Financeiras</t>
  </si>
  <si>
    <t xml:space="preserve">  Clientes</t>
  </si>
  <si>
    <t xml:space="preserve"> (-) Desconto de Duplicatas/ACC</t>
  </si>
  <si>
    <t xml:space="preserve"> (-) Prov. P/Créditos de Liq. Duvidosa</t>
  </si>
  <si>
    <t xml:space="preserve">  Estoques</t>
  </si>
  <si>
    <t xml:space="preserve">  Adiantamentos a Fornecedores</t>
  </si>
  <si>
    <t xml:space="preserve">  Outros</t>
  </si>
  <si>
    <t>REALIZÁVEL A  L. PRAZO</t>
  </si>
  <si>
    <t xml:space="preserve">   Créd. a Controladas e Coligadas</t>
  </si>
  <si>
    <t xml:space="preserve">   Créditos Tributários</t>
  </si>
  <si>
    <t xml:space="preserve">   Outros </t>
  </si>
  <si>
    <t>PERMANENTE</t>
  </si>
  <si>
    <t xml:space="preserve">  Investimentos</t>
  </si>
  <si>
    <t xml:space="preserve">  Imobilizado</t>
  </si>
  <si>
    <t xml:space="preserve"> (+) Imobilizado Bruto</t>
  </si>
  <si>
    <t xml:space="preserve"> (+) Imobilização em Andamento</t>
  </si>
  <si>
    <t xml:space="preserve"> (-) Depreciação Acumulada</t>
  </si>
  <si>
    <t xml:space="preserve">  Diferido</t>
  </si>
  <si>
    <t xml:space="preserve">   A T I V O</t>
  </si>
  <si>
    <t xml:space="preserve">  Financiamentos</t>
  </si>
  <si>
    <t xml:space="preserve">  Empréstimos Control/Coligadas</t>
  </si>
  <si>
    <t xml:space="preserve">  Fornecedores</t>
  </si>
  <si>
    <t xml:space="preserve">  Impostos a Pagar</t>
  </si>
  <si>
    <t xml:space="preserve">  Imposto de Renda e Cont. Social a Pagar</t>
  </si>
  <si>
    <t xml:space="preserve">  Salários/Encargos Sociais</t>
  </si>
  <si>
    <t xml:space="preserve">  Adiantamento de Clientes</t>
  </si>
  <si>
    <t xml:space="preserve">  Dividendos/Juros s/Cap. Próprio</t>
  </si>
  <si>
    <t>EXIGÍVEL A L. PRAZO</t>
  </si>
  <si>
    <t xml:space="preserve">  Débitos Tributários</t>
  </si>
  <si>
    <t>RES. EXERCÍCIO FUTUROS</t>
  </si>
  <si>
    <t>PATRIMÔNIO LÍQUIDO</t>
  </si>
  <si>
    <t xml:space="preserve">  Capital Social</t>
  </si>
  <si>
    <t xml:space="preserve">  Reservas</t>
  </si>
  <si>
    <t xml:space="preserve">  Lucros/Prej. Acumulados</t>
  </si>
  <si>
    <t xml:space="preserve">   P A S S I V O</t>
  </si>
  <si>
    <t>obs: entrar os dados de despesas com o sinal negativo</t>
  </si>
  <si>
    <t>DEMONSTRATIVO DE RESULTADOS</t>
  </si>
  <si>
    <t xml:space="preserve"> </t>
  </si>
  <si>
    <t xml:space="preserve"> RECEITA BRUTA</t>
  </si>
  <si>
    <t>(-) Deduções</t>
  </si>
  <si>
    <t xml:space="preserve"> RECEITA LÍQUIDA</t>
  </si>
  <si>
    <t xml:space="preserve"> (-) C.P.V</t>
  </si>
  <si>
    <t xml:space="preserve">        Custo Fixo</t>
  </si>
  <si>
    <t xml:space="preserve">        Custo Variável</t>
  </si>
  <si>
    <t xml:space="preserve">  LUCRO BRUTO</t>
  </si>
  <si>
    <t xml:space="preserve">  (-) Despesas Comerciais</t>
  </si>
  <si>
    <t xml:space="preserve">  (-) Despesas Administrativas</t>
  </si>
  <si>
    <t xml:space="preserve">  (+/-) Outras Rec/Desp. Operacionais</t>
  </si>
  <si>
    <t xml:space="preserve">  EBITDA (*)</t>
  </si>
  <si>
    <t xml:space="preserve">   ( - ) Depreciação e Amortização</t>
  </si>
  <si>
    <t xml:space="preserve">   EBIT</t>
  </si>
  <si>
    <t xml:space="preserve">  (+) Receitas Financeiras</t>
  </si>
  <si>
    <t xml:space="preserve">  (-) Despesas Financeiras</t>
  </si>
  <si>
    <t xml:space="preserve"> (+/-)Var.Monet. Ativas/Passivas</t>
  </si>
  <si>
    <t xml:space="preserve">   LUCRO OPERACIONAL</t>
  </si>
  <si>
    <t xml:space="preserve"> (+/-) Equiv. Patrimonial</t>
  </si>
  <si>
    <t xml:space="preserve"> (+/-) Rec/Desp.Não Operacionais</t>
  </si>
  <si>
    <t xml:space="preserve">  LUCRO LÍQ. ANTES IR/CS</t>
  </si>
  <si>
    <t xml:space="preserve">  (-) Imposto de Renda/C.S.</t>
  </si>
  <si>
    <t xml:space="preserve">  (-) Participações                   </t>
  </si>
  <si>
    <t>LUCRO/PREJUÍZO LÍQUIDO</t>
  </si>
  <si>
    <t>(*) Preencher os campos de custo e despesas operacionais incluindo a Depreciação. O modelo ajusta no cálculo do EBITDA.</t>
  </si>
  <si>
    <t>R$ mil</t>
  </si>
  <si>
    <t>Informações Adicionais</t>
  </si>
  <si>
    <t>Depreciação do período</t>
  </si>
  <si>
    <t>Serviço da dívida (amortização+juros)</t>
  </si>
  <si>
    <t>Prazo Médio de Financiamentos de Longo Prazo (anos) (**)</t>
  </si>
  <si>
    <t>Integralização de Capital</t>
  </si>
  <si>
    <t>Adições ao Permanente</t>
  </si>
  <si>
    <r>
      <t>Nº de Ações</t>
    </r>
    <r>
      <rPr>
        <sz val="11"/>
        <color indexed="10"/>
        <rFont val="Times New Roman"/>
        <family val="1"/>
      </rPr>
      <t>*</t>
    </r>
  </si>
  <si>
    <r>
      <t>(</t>
    </r>
    <r>
      <rPr>
        <sz val="11"/>
        <color indexed="10"/>
        <rFont val="Times New Roman"/>
        <family val="1"/>
      </rPr>
      <t>*</t>
    </r>
    <r>
      <rPr>
        <sz val="11"/>
        <color indexed="8"/>
        <rFont val="Times New Roman"/>
        <family val="1"/>
      </rPr>
      <t>) Preferenciais + Ordinárias (em mil ou milhão, dependendo do padrão monetário adotado na informação dos demonstrativos)</t>
    </r>
  </si>
  <si>
    <t>(**) Preencher o cronograma de financiamento na tabela a seguir</t>
  </si>
  <si>
    <t>Amortização de Financiamentos</t>
  </si>
  <si>
    <t>Valores</t>
  </si>
  <si>
    <t>Pond.</t>
  </si>
  <si>
    <t>Ano 1</t>
  </si>
  <si>
    <t>Ano 2</t>
  </si>
  <si>
    <t>Ano 3</t>
  </si>
  <si>
    <t>Ano 4</t>
  </si>
  <si>
    <t>Ano 5</t>
  </si>
  <si>
    <t>Ano 6</t>
  </si>
  <si>
    <t>Ano 7</t>
  </si>
  <si>
    <t>Ano 8</t>
  </si>
  <si>
    <t>Ano 9</t>
  </si>
  <si>
    <t>Ano 10</t>
  </si>
  <si>
    <t>Ano 11</t>
  </si>
  <si>
    <t>Demais vencimentos</t>
  </si>
  <si>
    <t>Total:</t>
  </si>
  <si>
    <t>Moedas</t>
  </si>
  <si>
    <t>Em R$</t>
  </si>
  <si>
    <t>Em R$ mil</t>
  </si>
  <si>
    <t>Em R$ milhões</t>
  </si>
  <si>
    <t>Data Base (mês/ano)</t>
  </si>
  <si>
    <t>Forma de Integralização</t>
  </si>
  <si>
    <t>Data</t>
  </si>
  <si>
    <t>Capital inicial no período ou valor do aumento</t>
  </si>
  <si>
    <t>Capital após cada aumento</t>
  </si>
  <si>
    <t>em dinheiro</t>
  </si>
  <si>
    <t>reservas</t>
  </si>
  <si>
    <t>lucros</t>
  </si>
  <si>
    <t>créditos capitalizados</t>
  </si>
  <si>
    <t>EVOLUÇÃO DO CAPITAL (últimos 5 anos)</t>
  </si>
  <si>
    <t>NOMES</t>
  </si>
  <si>
    <t>AÇÕES</t>
  </si>
  <si>
    <t>Ordinárias</t>
  </si>
  <si>
    <t>Preferenciais</t>
  </si>
  <si>
    <t>TOTAL</t>
  </si>
  <si>
    <t>c/direito a voto</t>
  </si>
  <si>
    <t>s/direito a voto</t>
  </si>
  <si>
    <t>Quantidade</t>
  </si>
  <si>
    <t>Nacionais</t>
  </si>
  <si>
    <t>-</t>
  </si>
  <si>
    <t>- outros</t>
  </si>
  <si>
    <t>SUBTOTAL</t>
  </si>
  <si>
    <t>Estrangeiros</t>
  </si>
  <si>
    <t>CONTROLE ACIONÁRIO</t>
  </si>
  <si>
    <t>Dirigentes:</t>
  </si>
  <si>
    <t>ITENS</t>
  </si>
  <si>
    <t>Valor Histórico</t>
  </si>
  <si>
    <t>Correções</t>
  </si>
  <si>
    <t>Depreciações</t>
  </si>
  <si>
    <t>Valor Contábil Atualizado</t>
  </si>
  <si>
    <t>SETOR AGROPECUÁRIO</t>
  </si>
  <si>
    <t>Terrenos</t>
  </si>
  <si>
    <t>Obras Civis</t>
  </si>
  <si>
    <t>Instalações</t>
  </si>
  <si>
    <t>Máquinas e equipamentos</t>
  </si>
  <si>
    <t>Móveis e Utensílios</t>
  </si>
  <si>
    <t>Ferramentas</t>
  </si>
  <si>
    <t>Veículos</t>
  </si>
  <si>
    <t>Rebanho Produtor</t>
  </si>
  <si>
    <t>Animais de Trabalho</t>
  </si>
  <si>
    <t>Culturas Permanentes (especificar)</t>
  </si>
  <si>
    <t>Outros (discriminar)</t>
  </si>
  <si>
    <t>Subtotal</t>
  </si>
  <si>
    <t>SETOR MINERAÇÃO</t>
  </si>
  <si>
    <t>Terras</t>
  </si>
  <si>
    <t>Jazidas</t>
  </si>
  <si>
    <t>Benfeitorias</t>
  </si>
  <si>
    <t>Máq. e Equip. Pesados</t>
  </si>
  <si>
    <t>Máq. e Equip. Leves</t>
  </si>
  <si>
    <t>Véículos</t>
  </si>
  <si>
    <t>Direitos s/ recursos naturais</t>
  </si>
  <si>
    <t>SETOR INDUSTRIAL</t>
  </si>
  <si>
    <t>Máquinas e Equipamentos</t>
  </si>
  <si>
    <t>Florestamento</t>
  </si>
  <si>
    <t>Reflorestamento</t>
  </si>
  <si>
    <t>TOTAL DO IMOBILIZADO</t>
  </si>
  <si>
    <r>
      <t>ATIVO IMOBILIZADO</t>
    </r>
    <r>
      <rPr>
        <sz val="12"/>
        <rFont val="Arial"/>
        <family val="2"/>
      </rPr>
      <t xml:space="preserve"> (Balanço Patrimonial/Balancete de      /   /    )</t>
    </r>
  </si>
  <si>
    <t>Dividas Existentes (Detalhamento):</t>
  </si>
  <si>
    <t xml:space="preserve">Obs.: Indicar eventuais parcelamentos de impostos e assemelhados.        </t>
  </si>
  <si>
    <t xml:space="preserve">Data Base: </t>
  </si>
  <si>
    <t xml:space="preserve">Tipo </t>
  </si>
  <si>
    <t>Carência</t>
  </si>
  <si>
    <t>Taxa</t>
  </si>
  <si>
    <t>Periodicidade</t>
  </si>
  <si>
    <t>Numero</t>
  </si>
  <si>
    <t>Saldo</t>
  </si>
  <si>
    <t>Credor</t>
  </si>
  <si>
    <t>de</t>
  </si>
  <si>
    <t>em</t>
  </si>
  <si>
    <t>anual</t>
  </si>
  <si>
    <t>Parcelas</t>
  </si>
  <si>
    <t>Devedor</t>
  </si>
  <si>
    <t>Operacão</t>
  </si>
  <si>
    <t>(meses)</t>
  </si>
  <si>
    <t xml:space="preserve"> (%)</t>
  </si>
  <si>
    <t>Reposição</t>
  </si>
  <si>
    <t>Faltantes</t>
  </si>
  <si>
    <t>(R$)</t>
  </si>
  <si>
    <t>T O T A I S</t>
  </si>
  <si>
    <t>Periodicidade: 1-Mensal 3-Trimestral 6-Semestral 12-Anual</t>
  </si>
  <si>
    <t>Responsabilidades da empresa:</t>
  </si>
  <si>
    <t>Posição: Bal/Balancete:</t>
  </si>
  <si>
    <t>Curto Prazo</t>
  </si>
  <si>
    <t>Longo Prazo</t>
  </si>
  <si>
    <t>Total</t>
  </si>
  <si>
    <t>Instituições financeiras</t>
  </si>
  <si>
    <t xml:space="preserve"> -  </t>
  </si>
  <si>
    <t>Fornecedores</t>
  </si>
  <si>
    <t>Tributos/Obrigações Trabalhistas</t>
  </si>
  <si>
    <t>Outras Obrigações</t>
  </si>
  <si>
    <t>Fornecedores (Detalhamento):</t>
  </si>
  <si>
    <t>Em ordem de valores</t>
  </si>
  <si>
    <t>Fornecedor</t>
  </si>
  <si>
    <t>Valor</t>
  </si>
  <si>
    <t>a</t>
  </si>
  <si>
    <t>Pagar</t>
  </si>
  <si>
    <t>Vencimento</t>
  </si>
  <si>
    <t>Clientes (Detalhamento):</t>
  </si>
  <si>
    <t>Cliente</t>
  </si>
  <si>
    <t>CNPJ</t>
  </si>
  <si>
    <t>Informar o faturamento dos Últimos 36 Meses</t>
  </si>
  <si>
    <t>Mês/Ano</t>
  </si>
  <si>
    <t>Faturamento</t>
  </si>
  <si>
    <t>ANO</t>
  </si>
  <si>
    <t>DEPRECIAÇÃO</t>
  </si>
  <si>
    <t>Até xx/xx/xx</t>
  </si>
  <si>
    <t>Nome</t>
  </si>
  <si>
    <t>A</t>
  </si>
  <si>
    <t>B</t>
  </si>
  <si>
    <t>C</t>
  </si>
  <si>
    <t>Cidade/UF:</t>
  </si>
  <si>
    <t>Data:</t>
  </si>
  <si>
    <t>A EMPRESA</t>
  </si>
  <si>
    <t>Razão Social:</t>
  </si>
  <si>
    <t>CNPJ:</t>
  </si>
  <si>
    <t>Endereço:</t>
  </si>
  <si>
    <t>Objeto social/Setor de Atividade:</t>
  </si>
  <si>
    <t>Natureza jurídica:</t>
  </si>
  <si>
    <t>Aspectos legais:</t>
  </si>
  <si>
    <t>Data de Constituição:</t>
  </si>
  <si>
    <t>Tempo de atividade (em anos):</t>
  </si>
  <si>
    <t>Capital subscrito (R$)</t>
  </si>
  <si>
    <t>Capital integralizado (R$):</t>
  </si>
  <si>
    <t>COMPOSIÇÃO SOCIETÁRIA</t>
  </si>
  <si>
    <t>Nome:</t>
  </si>
  <si>
    <t>% Capital:</t>
  </si>
  <si>
    <t>ADMINISTRAÇÃO ATUAL</t>
  </si>
  <si>
    <t>Cargo:</t>
  </si>
  <si>
    <t>Experiência empresarial:
Qualificação profissional:
(dos dirigentes)</t>
  </si>
  <si>
    <t>EMPRESAS INTERLIGADAS</t>
  </si>
  <si>
    <t>Empresa</t>
  </si>
  <si>
    <t xml:space="preserve">Capital Social  - R$ </t>
  </si>
  <si>
    <t xml:space="preserve">Faturamento Anual  - R$ </t>
  </si>
  <si>
    <t>D</t>
  </si>
  <si>
    <t>E</t>
  </si>
  <si>
    <t>PARTICIPAÇÕES</t>
  </si>
  <si>
    <t>Proponente:</t>
  </si>
  <si>
    <t>BREVE HISTÓRICO DA EMPRESA</t>
  </si>
  <si>
    <t>Histórico</t>
  </si>
  <si>
    <t>Aspectos atuais de produção e mercado:</t>
  </si>
  <si>
    <t>Estrutura organizacional atual:</t>
  </si>
  <si>
    <t>DÍVIDAS EXISTENTES:</t>
  </si>
  <si>
    <t>Data-base:</t>
  </si>
  <si>
    <t>Instituição</t>
  </si>
  <si>
    <t>Fina</t>
  </si>
  <si>
    <t>Prazo</t>
  </si>
  <si>
    <t>Credora</t>
  </si>
  <si>
    <t>li</t>
  </si>
  <si>
    <t>anual (%)</t>
  </si>
  <si>
    <t>dade</t>
  </si>
  <si>
    <t>Não Capitaliz</t>
  </si>
  <si>
    <t>Capitalizada</t>
  </si>
  <si>
    <t>(em meses)</t>
  </si>
  <si>
    <t>R$</t>
  </si>
  <si>
    <t>Situação:</t>
  </si>
  <si>
    <t>O PROJETO</t>
  </si>
  <si>
    <t>Objetivo:</t>
  </si>
  <si>
    <t>Localização:</t>
  </si>
  <si>
    <t>Tamanho:</t>
  </si>
  <si>
    <t>Aspectos operacionais/tecnológicos:</t>
  </si>
  <si>
    <t>Estrutura organizacional:</t>
  </si>
  <si>
    <t>Mês/Ano de início implantação:</t>
  </si>
  <si>
    <t>(Ex: abril/2004)</t>
  </si>
  <si>
    <t>Mês/Ano da entada operação:</t>
  </si>
  <si>
    <t>Data-base das informações:</t>
  </si>
  <si>
    <t>2.1. MERCADO</t>
  </si>
  <si>
    <t>Descrição do mercado:</t>
  </si>
  <si>
    <t>Principais clientes:</t>
  </si>
  <si>
    <t>Esquema de comercialização:</t>
  </si>
  <si>
    <t>Principais concorrentes:</t>
  </si>
  <si>
    <t>Disponibilidade de fatores e insumos de produção:</t>
  </si>
  <si>
    <t>Perspectivas p/o Setor:</t>
  </si>
  <si>
    <t>REGIME TRIBUTÁRIO</t>
  </si>
  <si>
    <t>Regime tributário:</t>
  </si>
  <si>
    <t>Tributos/Alíquotas:</t>
  </si>
  <si>
    <t>I.R</t>
  </si>
  <si>
    <t>C.S.</t>
  </si>
  <si>
    <t>ICMS-Dentro UF</t>
  </si>
  <si>
    <t>ICMS-Fora UF</t>
  </si>
  <si>
    <t>IPI</t>
  </si>
  <si>
    <t>ISSQN</t>
  </si>
  <si>
    <t>Simples/Presumido</t>
  </si>
  <si>
    <t>Sobre Compras:</t>
  </si>
  <si>
    <t>PIS/PASEP=&gt;</t>
  </si>
  <si>
    <t>Sobre Vendas:</t>
  </si>
  <si>
    <t>COFINS=&gt;</t>
  </si>
  <si>
    <t>PRAZOS MÉDIOS PRATICADOS</t>
  </si>
  <si>
    <t>à vista (%)</t>
  </si>
  <si>
    <t>a prazo (%)</t>
  </si>
  <si>
    <t>No
Estado (%)</t>
  </si>
  <si>
    <t>Fora do
Estado (%)</t>
  </si>
  <si>
    <t>Prazos Médios (em dias)</t>
  </si>
  <si>
    <t>Compras =&gt;</t>
  </si>
  <si>
    <t>Vendas =&gt;</t>
  </si>
  <si>
    <t>Permanência dos Estoques/Matéria-prima =&gt;</t>
  </si>
  <si>
    <t>Caixa e Bancos =&gt;</t>
  </si>
  <si>
    <t>Produtos em elaboração =&gt;</t>
  </si>
  <si>
    <t>Produtos acabados =&gt;</t>
  </si>
  <si>
    <t>Recolhimento de tributos/salários =&gt;</t>
  </si>
  <si>
    <t>Peças e materiais de reposição (%) =&gt;</t>
  </si>
  <si>
    <t>DIVIDENDOS OBRIGATÓRIOS / DISTRIBUIÇÃO DE LUCROS</t>
  </si>
  <si>
    <t>Percentual sobre Lucro Contábil:</t>
  </si>
  <si>
    <t>JUROS SOBRE CAPTAÇÕES NO MERCADO FINANCEIRO (CAPITAL DE GIRO)</t>
  </si>
  <si>
    <t>Taxa anual de juros:</t>
  </si>
  <si>
    <t>Valor R$</t>
  </si>
  <si>
    <t xml:space="preserve">Garantias reais: </t>
  </si>
  <si>
    <t>Máquinas/equipamentos</t>
  </si>
  <si>
    <t>Imóveis</t>
  </si>
  <si>
    <t>Recebíveis</t>
  </si>
  <si>
    <t>Outras</t>
  </si>
  <si>
    <t>Obs:   Juntar documentos de propriedade, atualizados</t>
  </si>
  <si>
    <t>Garantias Pessoais (aval/fiança):</t>
  </si>
  <si>
    <t>CPF</t>
  </si>
  <si>
    <t>Seguro de Crédito:</t>
  </si>
  <si>
    <t>SIM</t>
  </si>
  <si>
    <t>Nome do Seguro de Crédito:</t>
  </si>
  <si>
    <t>Prêmio Mensal (%):</t>
  </si>
  <si>
    <t>Percentual de Cobertura da Garantia (%):</t>
  </si>
  <si>
    <t>IMPACTOS DO PROJETO</t>
  </si>
  <si>
    <t>Impacto ambiental /
Licenciamento Ambiental:</t>
  </si>
  <si>
    <t>Geração de empregos:</t>
  </si>
  <si>
    <t>Nº de funcionários atuais:</t>
  </si>
  <si>
    <t>Nº de funcionário após o investimento:</t>
  </si>
  <si>
    <t>CONCLUSÃO:</t>
  </si>
  <si>
    <t>CONTATOS</t>
  </si>
  <si>
    <t>Cargo</t>
  </si>
  <si>
    <t>Telefones:</t>
  </si>
  <si>
    <t>Na Empresa:</t>
  </si>
  <si>
    <t>Projetista:</t>
  </si>
  <si>
    <t>Lucro Real</t>
  </si>
  <si>
    <t>Pessoa Jurídica</t>
  </si>
  <si>
    <t>PROJETO DE INVESTIMENTO</t>
  </si>
  <si>
    <t>DISTRIBUIÇÃO REGIONAL DO MERCADO</t>
  </si>
  <si>
    <t>ORIGEM DOS INSUMOS</t>
  </si>
  <si>
    <t>DISCRIMINAÇÃO</t>
  </si>
  <si>
    <t>TOTAL (R$) *</t>
  </si>
  <si>
    <t>PERCENTUAL</t>
  </si>
  <si>
    <t>ALÍQUOTA ICMS</t>
  </si>
  <si>
    <t>ICMS</t>
  </si>
  <si>
    <t>Entrada</t>
  </si>
  <si>
    <t>Insumos Primários</t>
  </si>
  <si>
    <t>Goiás</t>
  </si>
  <si>
    <t>Estados NO, NE e CO</t>
  </si>
  <si>
    <t>Estados SU e SE</t>
  </si>
  <si>
    <t>Importação</t>
  </si>
  <si>
    <t>Insumos Secundários</t>
  </si>
  <si>
    <t>Material de Embalagem</t>
  </si>
  <si>
    <t>Energia Elétrica</t>
  </si>
  <si>
    <t>* Calculado na Estabilidade</t>
  </si>
  <si>
    <t>DESTINO DAS VENDAS</t>
  </si>
  <si>
    <t>TOTAL (R$)*</t>
  </si>
  <si>
    <t>Alíquota</t>
  </si>
  <si>
    <t>Exportação</t>
  </si>
  <si>
    <t>Créditos de ICMS</t>
  </si>
  <si>
    <t>ENTRADAS</t>
  </si>
  <si>
    <t>Débitos de ICMS</t>
  </si>
  <si>
    <t>SAÍDAS</t>
  </si>
  <si>
    <t>Destino</t>
  </si>
  <si>
    <t>CAPACIDADE PRODUTIVA ATUAL E A SER INSTALADA</t>
  </si>
  <si>
    <t>Produto</t>
  </si>
  <si>
    <t>Unidade</t>
  </si>
  <si>
    <t>Preços (R$)</t>
  </si>
  <si>
    <t>Produção Atual</t>
  </si>
  <si>
    <t>Receita Atual (R$)</t>
  </si>
  <si>
    <t>Produção Futura</t>
  </si>
  <si>
    <t>Receita Futura(R$)</t>
  </si>
  <si>
    <t>Totais</t>
  </si>
  <si>
    <t>ESCALONAMENTO DO USO DA CAPACIDADE ATÉ ESTABILIDADE</t>
  </si>
  <si>
    <t xml:space="preserve">Ano 2 </t>
  </si>
  <si>
    <t>Demais Anos</t>
  </si>
  <si>
    <t>ESCALONAMENTO DA PRODUÇÃO FÍSICA ATÉ ESTABILIDADE</t>
  </si>
  <si>
    <t>Produtos</t>
  </si>
  <si>
    <t>OBS:</t>
  </si>
  <si>
    <t>Os percentuais se referem à utilização da capacidade de produção a ser instalada.</t>
  </si>
  <si>
    <t>ESCALONAMENTO DO FATURAMENTO ATÉ ESTABILIDADE</t>
  </si>
  <si>
    <t>IMPOSTOS</t>
  </si>
  <si>
    <t>BC</t>
  </si>
  <si>
    <t>ALÍQUOTA</t>
  </si>
  <si>
    <t>PIS</t>
  </si>
  <si>
    <t>COFINS</t>
  </si>
  <si>
    <t>IR</t>
  </si>
  <si>
    <t>CSLL</t>
  </si>
  <si>
    <t>Custo (R$)</t>
  </si>
  <si>
    <t>Insumos</t>
  </si>
  <si>
    <t>Tipo (MP-IS-ME-EE)</t>
  </si>
  <si>
    <t>Custo Atual (R$)</t>
  </si>
  <si>
    <t>Quantidade Atual</t>
  </si>
  <si>
    <t>Quantidade Futura (100%)</t>
  </si>
  <si>
    <t>Custo Futuro (R$)</t>
  </si>
  <si>
    <t>Cargo ou Função</t>
  </si>
  <si>
    <t>Salário Médio</t>
  </si>
  <si>
    <t>Salários Anuais com Férias e 13º</t>
  </si>
  <si>
    <t>Total de Pessoal e Salários</t>
  </si>
  <si>
    <t>Custos totais com Pessoal</t>
  </si>
  <si>
    <t>Quant. Atual</t>
  </si>
  <si>
    <t>Diretoria</t>
  </si>
  <si>
    <t>ENCARGOS SOCIAIS</t>
  </si>
  <si>
    <t>S/ HONORÁRIOS</t>
  </si>
  <si>
    <t xml:space="preserve"> S/M.O. Fixa</t>
  </si>
  <si>
    <t xml:space="preserve"> S/M.O. Variável</t>
  </si>
  <si>
    <t>Mão-de-obra Fixa (Administrativa)</t>
  </si>
  <si>
    <t>Mão-de-obra Variável (Produção)</t>
  </si>
  <si>
    <t>reavaliações do ativo</t>
  </si>
  <si>
    <t>bens incorporados</t>
  </si>
  <si>
    <t>Principais quotistas/acionistas:</t>
  </si>
  <si>
    <t>Inserir Organograma da Empresa:</t>
  </si>
  <si>
    <t>Outros</t>
  </si>
  <si>
    <t>ORÇAMENTO</t>
  </si>
  <si>
    <t>REALIZADO</t>
  </si>
  <si>
    <t>Obras civis</t>
  </si>
  <si>
    <t>Maquinas e equipamentos Nacionais</t>
  </si>
  <si>
    <t>Equipamentos de Informática</t>
  </si>
  <si>
    <t>Montagens/Fretes</t>
  </si>
  <si>
    <t>Veiculos</t>
  </si>
  <si>
    <t>Moveis e utensilios</t>
  </si>
  <si>
    <t>Treinamento</t>
  </si>
  <si>
    <t xml:space="preserve">Instalações </t>
  </si>
  <si>
    <t>Máquina 1</t>
  </si>
  <si>
    <t>Máquina 3</t>
  </si>
  <si>
    <t>Máquina 2</t>
  </si>
  <si>
    <t>Máquina 4</t>
  </si>
  <si>
    <t>Máquina 5</t>
  </si>
  <si>
    <t>Máquina 6</t>
  </si>
  <si>
    <t>Máquina 7</t>
  </si>
  <si>
    <t>Máquina 8</t>
  </si>
  <si>
    <t>Máquina 9</t>
  </si>
  <si>
    <t>Máquina 10</t>
  </si>
  <si>
    <t>Máquina 11</t>
  </si>
  <si>
    <t>Máquina 12</t>
  </si>
  <si>
    <t>Máquina 13</t>
  </si>
  <si>
    <t>Máquina 14</t>
  </si>
  <si>
    <t>Máquina 15</t>
  </si>
  <si>
    <t>Máquina 16</t>
  </si>
  <si>
    <t>Máquina 17</t>
  </si>
  <si>
    <t>Máquina 18</t>
  </si>
  <si>
    <t>Máquina 19</t>
  </si>
  <si>
    <t>Máquina 20</t>
  </si>
  <si>
    <t>Máquina 21</t>
  </si>
  <si>
    <t>Maquinas e equipamentos Importados (sem similar nacional)</t>
  </si>
  <si>
    <t>Valor Unitário</t>
  </si>
  <si>
    <t>QUANTIDADE</t>
  </si>
  <si>
    <t>VALOR UNITÁRIO</t>
  </si>
  <si>
    <t>CÓDIGO FINAME</t>
  </si>
  <si>
    <t>MARCA/FORNECEDOR</t>
  </si>
  <si>
    <t>BIMESTRE 1</t>
  </si>
  <si>
    <t>BIMESTRE 2</t>
  </si>
  <si>
    <t>BIMESTRE 3</t>
  </si>
  <si>
    <t>BIMESTRE 4</t>
  </si>
  <si>
    <t>BIMESTRE 5</t>
  </si>
  <si>
    <t>BIMESTRE 6</t>
  </si>
  <si>
    <t>BIMESTRE 7</t>
  </si>
  <si>
    <t>BIMESTRE 8</t>
  </si>
  <si>
    <t>BIMESTRE 9</t>
  </si>
  <si>
    <t>BIMESTRE 10</t>
  </si>
  <si>
    <t>BIMESTRE 11</t>
  </si>
  <si>
    <t>BIMESTRE 12</t>
  </si>
  <si>
    <t>BIMESTRE 13</t>
  </si>
  <si>
    <t>BIMESTRE 14</t>
  </si>
  <si>
    <t>BIMESTRE 15</t>
  </si>
  <si>
    <t>BIMESTRE 16</t>
  </si>
  <si>
    <t>BIMESTRE 17</t>
  </si>
  <si>
    <t>BIMESTRE 18</t>
  </si>
  <si>
    <t>BIMESTRE 19</t>
  </si>
  <si>
    <t>BIMESTRE 20</t>
  </si>
  <si>
    <t>BIMESTRE 21</t>
  </si>
  <si>
    <t>BIMESTRE 22</t>
  </si>
  <si>
    <t>BIMESTRE 23</t>
  </si>
  <si>
    <t>BIMESTRE 24</t>
  </si>
  <si>
    <t>Modelo</t>
  </si>
  <si>
    <t>Código FINAME</t>
  </si>
  <si>
    <t>Unid.</t>
  </si>
  <si>
    <t>Quant.</t>
  </si>
  <si>
    <t>Serviço 1</t>
  </si>
  <si>
    <t>Serviço 2</t>
  </si>
  <si>
    <t>Serviço 3</t>
  </si>
  <si>
    <t>Serviço 4</t>
  </si>
  <si>
    <t>Serviço 5</t>
  </si>
  <si>
    <t>Serviço 6</t>
  </si>
  <si>
    <t>Serviço 7</t>
  </si>
  <si>
    <t>Serviço 8</t>
  </si>
  <si>
    <t>Serviço 9</t>
  </si>
  <si>
    <t>Serviço 10</t>
  </si>
  <si>
    <t>Serviço 11</t>
  </si>
  <si>
    <t>Serviço 12</t>
  </si>
  <si>
    <t>Serviço 13</t>
  </si>
  <si>
    <t>Serviço 14</t>
  </si>
  <si>
    <t>Serviço 15</t>
  </si>
  <si>
    <t>Serviço 16</t>
  </si>
  <si>
    <t>Serviço 17</t>
  </si>
  <si>
    <t>Serviço 18</t>
  </si>
  <si>
    <t>Executor</t>
  </si>
  <si>
    <t>Preço</t>
  </si>
  <si>
    <t>Valor Total</t>
  </si>
  <si>
    <t>Realizado</t>
  </si>
  <si>
    <t>Bimestre 1</t>
  </si>
  <si>
    <t>Bimestre 2</t>
  </si>
  <si>
    <t>Bimestre 3</t>
  </si>
  <si>
    <t>Bimestre 4</t>
  </si>
  <si>
    <t>Bimestre 5</t>
  </si>
  <si>
    <t>Bimestre 6</t>
  </si>
  <si>
    <t>Bimestre 7</t>
  </si>
  <si>
    <t>Bimestre 8</t>
  </si>
  <si>
    <t>Bimestre 9</t>
  </si>
  <si>
    <t>Bimestre 10</t>
  </si>
  <si>
    <t>Bimestre 11</t>
  </si>
  <si>
    <t>Bimestre 12</t>
  </si>
  <si>
    <t>Bimestre 13</t>
  </si>
  <si>
    <t>Bimestre 14</t>
  </si>
  <si>
    <t>Bimestre 15</t>
  </si>
  <si>
    <t>Bimestre 16</t>
  </si>
  <si>
    <t>Bimestre 17</t>
  </si>
  <si>
    <t>Bimestre 18</t>
  </si>
  <si>
    <t>Bimestre 19</t>
  </si>
  <si>
    <t>Bimestre 20</t>
  </si>
  <si>
    <t>Bimestre 21</t>
  </si>
  <si>
    <t>Bimestre 22</t>
  </si>
  <si>
    <t>Bimestre 23</t>
  </si>
  <si>
    <t>Bimestre 24</t>
  </si>
  <si>
    <t>Valor na Moeda</t>
  </si>
  <si>
    <t>Valor Unitário (R$)</t>
  </si>
  <si>
    <t>Equipamento 1</t>
  </si>
  <si>
    <t>Equipamento 2</t>
  </si>
  <si>
    <t>Equipamento 3</t>
  </si>
  <si>
    <t>Equipamento 4</t>
  </si>
  <si>
    <t>Equipamento 5</t>
  </si>
  <si>
    <t>Equipamento 6</t>
  </si>
  <si>
    <t>Equipamento 7</t>
  </si>
  <si>
    <t>Equipamento 8</t>
  </si>
  <si>
    <t>Equipamento 9</t>
  </si>
  <si>
    <t>Equipamento 10</t>
  </si>
  <si>
    <t>Equipamento 11</t>
  </si>
  <si>
    <t>Equipamento 12</t>
  </si>
  <si>
    <t>Equipamento 13</t>
  </si>
  <si>
    <t>Equipamento 14</t>
  </si>
  <si>
    <t>Marca/Modelo</t>
  </si>
  <si>
    <t>Veículo 1</t>
  </si>
  <si>
    <t>Veículo 2</t>
  </si>
  <si>
    <t>Veículo 3</t>
  </si>
  <si>
    <t>Veículo 4</t>
  </si>
  <si>
    <t>Veículo 5</t>
  </si>
  <si>
    <t>Veículo 6</t>
  </si>
  <si>
    <t>Veículo 7</t>
  </si>
  <si>
    <t>Veículo 8</t>
  </si>
  <si>
    <t>Veículo 9</t>
  </si>
  <si>
    <t>Veículo 10</t>
  </si>
  <si>
    <t>Veículo 11</t>
  </si>
  <si>
    <t>Veículo 12</t>
  </si>
  <si>
    <t>Veículo 13</t>
  </si>
  <si>
    <t>Veículo 14</t>
  </si>
  <si>
    <t>Móvel 1</t>
  </si>
  <si>
    <t>Móvel 2</t>
  </si>
  <si>
    <t>Móvel 3</t>
  </si>
  <si>
    <t>Móvel 4</t>
  </si>
  <si>
    <t>Móvel 5</t>
  </si>
  <si>
    <t>Móvel 6</t>
  </si>
  <si>
    <t>Móvel 7</t>
  </si>
  <si>
    <t>Móvel 8</t>
  </si>
  <si>
    <t>Móvel 9</t>
  </si>
  <si>
    <t>Móvel 10</t>
  </si>
  <si>
    <t>Móvel 11</t>
  </si>
  <si>
    <t>Móvel 12</t>
  </si>
  <si>
    <t>Móvel 13</t>
  </si>
  <si>
    <t>Móvel 14</t>
  </si>
  <si>
    <t>Móvel 15</t>
  </si>
  <si>
    <t>Móvel 16</t>
  </si>
  <si>
    <t>Móvel 17</t>
  </si>
  <si>
    <t>Móvel 18</t>
  </si>
  <si>
    <t>Móvel 19</t>
  </si>
  <si>
    <t>Móvel 20</t>
  </si>
  <si>
    <t>Móvel 21</t>
  </si>
  <si>
    <t>Frete/Montagem 1</t>
  </si>
  <si>
    <t>Frete/Montagem 2</t>
  </si>
  <si>
    <t>Frete/Montagem 3</t>
  </si>
  <si>
    <t>Frete/Montagem 4</t>
  </si>
  <si>
    <t>Frete/Montagem 5</t>
  </si>
  <si>
    <t>Frete/Montagem 6</t>
  </si>
  <si>
    <t>Frete/Montagem 7</t>
  </si>
  <si>
    <t>Frete/Montagem 8</t>
  </si>
  <si>
    <t>Frete/Montagem 9</t>
  </si>
  <si>
    <t>Frete/Montagem 10</t>
  </si>
  <si>
    <t>Frete/Montagem 11</t>
  </si>
  <si>
    <t>Frete/Montagem 12</t>
  </si>
  <si>
    <t>Fornecedor/Executor</t>
  </si>
  <si>
    <t>PRODUTO ACABADO</t>
  </si>
  <si>
    <t>UN.</t>
  </si>
  <si>
    <t>INSUMOS NECESSÁRIOS</t>
  </si>
  <si>
    <t>MP</t>
  </si>
  <si>
    <t>CT</t>
  </si>
  <si>
    <t>Instruções para Preenchimento</t>
  </si>
  <si>
    <t>1. Relacione os produtos fabricados pela empresa na primeira tabela</t>
  </si>
  <si>
    <t>2. Relacione a quantidade padrão da receita na coluna quantidade</t>
  </si>
  <si>
    <t>3. Liste os insumos utilizados em todos os produtos</t>
  </si>
  <si>
    <t>4. Anote o percentual utilizado de cada insumo para os produtos acabados, para a quantidade prevista na receita</t>
  </si>
  <si>
    <t>Produto 1</t>
  </si>
  <si>
    <t>Produto 2</t>
  </si>
  <si>
    <t>Produto 3</t>
  </si>
  <si>
    <t>Produto 4</t>
  </si>
  <si>
    <t>Produto 5</t>
  </si>
  <si>
    <t>Produto 6</t>
  </si>
  <si>
    <t>Produto 7</t>
  </si>
  <si>
    <t>Produto 8</t>
  </si>
  <si>
    <t>Produto 9</t>
  </si>
  <si>
    <t>Produto 10</t>
  </si>
  <si>
    <t>Produto 11</t>
  </si>
  <si>
    <t>Produto 12</t>
  </si>
  <si>
    <t>Produto 13</t>
  </si>
  <si>
    <t>Produto 14</t>
  </si>
  <si>
    <t>Produto 15</t>
  </si>
  <si>
    <t>Produto 16</t>
  </si>
  <si>
    <t>Produto 17</t>
  </si>
  <si>
    <t>Insumo 1</t>
  </si>
  <si>
    <t>Insumo 2</t>
  </si>
  <si>
    <t>Insumo 3</t>
  </si>
  <si>
    <t>Insumo 4</t>
  </si>
  <si>
    <t>Insumo 5</t>
  </si>
  <si>
    <t>Insumo 6</t>
  </si>
  <si>
    <t>Insumo 7</t>
  </si>
  <si>
    <t>Insumo 8</t>
  </si>
  <si>
    <t>Insumo 9</t>
  </si>
  <si>
    <t>Insumo 10</t>
  </si>
  <si>
    <t>Insumo 11</t>
  </si>
  <si>
    <t>Insumo 12</t>
  </si>
  <si>
    <t>Insumo 13</t>
  </si>
  <si>
    <t>Insumo 14</t>
  </si>
  <si>
    <t>Insumo 15</t>
  </si>
  <si>
    <t>Insumo 16</t>
  </si>
  <si>
    <t>Insumo 17</t>
  </si>
  <si>
    <t>Insumo 18</t>
  </si>
  <si>
    <t>Insumo 19</t>
  </si>
  <si>
    <t>Insumo 20</t>
  </si>
  <si>
    <t>Insumo 21</t>
  </si>
  <si>
    <t>Insumo 22</t>
  </si>
  <si>
    <t>Insumo 23</t>
  </si>
  <si>
    <t>Insumo 24</t>
  </si>
  <si>
    <t>Insumo 25</t>
  </si>
  <si>
    <t>Insumo 26</t>
  </si>
  <si>
    <t>Insumo 27</t>
  </si>
  <si>
    <t>Insumo 28</t>
  </si>
  <si>
    <t>Insumo 29</t>
  </si>
  <si>
    <t>Inserir um fluxograma para cada um dos principais processos de produção</t>
  </si>
  <si>
    <t>PRODUÇÃO A 100%</t>
  </si>
  <si>
    <t>Atual</t>
  </si>
  <si>
    <t>Ano 7…14</t>
  </si>
  <si>
    <t>Ano 15  (1  meses)</t>
  </si>
  <si>
    <t>UNIDADE</t>
  </si>
  <si>
    <t>CÁLCULO DO ESCALONAMENTO</t>
  </si>
  <si>
    <t>GERAL</t>
  </si>
  <si>
    <t>ESCOLHA</t>
  </si>
  <si>
    <t>======&gt;</t>
  </si>
  <si>
    <t>TOTAL FUTURO</t>
  </si>
  <si>
    <t>QUANT FUTURA</t>
  </si>
  <si>
    <t>QUANT ATUAL</t>
  </si>
  <si>
    <t>TOTAL ATUAL</t>
  </si>
  <si>
    <r>
      <t>1</t>
    </r>
    <r>
      <rPr>
        <b/>
        <sz val="7"/>
        <rFont val="Times New Roman"/>
        <family val="1"/>
      </rPr>
      <t xml:space="preserve">        </t>
    </r>
    <r>
      <rPr>
        <b/>
        <sz val="12"/>
        <rFont val="Times New Roman"/>
        <family val="1"/>
      </rPr>
      <t>CARACTERIZAÇÃO – EMPRESA E GRUPO EMPRESARIAL</t>
    </r>
  </si>
  <si>
    <r>
      <t>1.1</t>
    </r>
    <r>
      <rPr>
        <b/>
        <sz val="7"/>
        <rFont val="Times New Roman"/>
        <family val="1"/>
      </rPr>
      <t xml:space="preserve">       </t>
    </r>
    <r>
      <rPr>
        <b/>
        <sz val="12"/>
        <rFont val="Times New Roman"/>
        <family val="1"/>
      </rPr>
      <t>O Grupo (caso seja pertinente)</t>
    </r>
  </si>
  <si>
    <t>Uma abordagem sintética do Grupo Empresarial do qual faz parte a empresa, mencionando os seguintes aspectos:</t>
  </si>
  <si>
    <t>Principais setores de atuação.</t>
  </si>
  <si>
    <t>Principais empresas e suas respectivas atividades.</t>
  </si>
  <si>
    <r>
      <t xml:space="preserve">Posição no </t>
    </r>
    <r>
      <rPr>
        <i/>
        <sz val="12"/>
        <rFont val="Cambria"/>
        <family val="1"/>
      </rPr>
      <t>ranking</t>
    </r>
    <r>
      <rPr>
        <sz val="12"/>
        <rFont val="Cambria"/>
        <family val="1"/>
      </rPr>
      <t xml:space="preserve"> setorial</t>
    </r>
    <r>
      <rPr>
        <i/>
        <sz val="12"/>
        <rFont val="Cambria"/>
        <family val="1"/>
      </rPr>
      <t>.</t>
    </r>
  </si>
  <si>
    <t>Faturamento consolidado do último exercício, em dólares.</t>
  </si>
  <si>
    <t>Participação de cada empresa no faturamento do grupo</t>
  </si>
  <si>
    <t>Estratégia geral de investimentos do Grupo. Exemplos:</t>
  </si>
  <si>
    <r>
      <t xml:space="preserve">expansão dentro do próprio setor de atuação, principalmente através de aquisições e </t>
    </r>
    <r>
      <rPr>
        <i/>
        <sz val="12"/>
        <rFont val="Cambria"/>
        <family val="1"/>
      </rPr>
      <t>joint-ventures</t>
    </r>
    <r>
      <rPr>
        <sz val="12"/>
        <rFont val="Cambria"/>
        <family val="1"/>
      </rPr>
      <t>.</t>
    </r>
  </si>
  <si>
    <t>expansão dentro do próprio setor através de incremento da capacidade produtiva e ampliação da área de atuação geográfica.</t>
  </si>
  <si>
    <t>diversificação das atividades buscando segmentos/setores de maior rentabilidade</t>
  </si>
  <si>
    <t>Montante dos investimentos realizados pelo grupo nos últimos anos em modernização do parque fabril, ampliação das unidades mais eficientes, construção de novas fábricas, lançamento de novos produtos, racionalização do processo produtivo, projetos de responsabilidade social corporativa, etc.</t>
  </si>
  <si>
    <r>
      <t>·</t>
    </r>
    <r>
      <rPr>
        <sz val="7"/>
        <rFont val="Times New Roman"/>
        <family val="1"/>
      </rPr>
      <t xml:space="preserve">        </t>
    </r>
    <r>
      <rPr>
        <sz val="12"/>
        <rFont val="Cambria"/>
        <family val="1"/>
      </rPr>
      <t>Principais aspectos sociais.</t>
    </r>
  </si>
  <si>
    <r>
      <t>·</t>
    </r>
    <r>
      <rPr>
        <sz val="7"/>
        <rFont val="Times New Roman"/>
        <family val="1"/>
      </rPr>
      <t xml:space="preserve">     </t>
    </r>
    <r>
      <rPr>
        <sz val="12"/>
        <rFont val="Cambria"/>
        <family val="1"/>
      </rPr>
      <t>Administração profissional/familiar/centralizada/descentralizada</t>
    </r>
  </si>
  <si>
    <r>
      <t>·</t>
    </r>
    <r>
      <rPr>
        <sz val="7"/>
        <rFont val="Times New Roman"/>
        <family val="1"/>
      </rPr>
      <t xml:space="preserve">     </t>
    </r>
    <r>
      <rPr>
        <sz val="12"/>
        <rFont val="Cambria"/>
        <family val="1"/>
      </rPr>
      <t>Estruturada em Unidades de Negócios/ Unidades Funcionais/ Região de Atuação</t>
    </r>
  </si>
  <si>
    <r>
      <t>·</t>
    </r>
    <r>
      <rPr>
        <sz val="7"/>
        <rFont val="Times New Roman"/>
        <family val="1"/>
      </rPr>
      <t xml:space="preserve">     </t>
    </r>
    <r>
      <rPr>
        <sz val="12"/>
        <rFont val="Cambria"/>
        <family val="1"/>
      </rPr>
      <t>Alta/baixa autonomia em relação à Holding no que concerne à política de investimentos/decisões estratégicas/política financeira/planejamento tributário</t>
    </r>
  </si>
  <si>
    <r>
      <t>·</t>
    </r>
    <r>
      <rPr>
        <sz val="7"/>
        <rFont val="Times New Roman"/>
        <family val="1"/>
      </rPr>
      <t xml:space="preserve">     </t>
    </r>
    <r>
      <rPr>
        <sz val="12"/>
        <rFont val="Cambria"/>
        <family val="1"/>
      </rPr>
      <t>Programa de Qualidade Total</t>
    </r>
  </si>
  <si>
    <r>
      <t>·</t>
    </r>
    <r>
      <rPr>
        <sz val="7"/>
        <rFont val="Times New Roman"/>
        <family val="1"/>
      </rPr>
      <t xml:space="preserve">     </t>
    </r>
    <r>
      <rPr>
        <sz val="12"/>
        <rFont val="Cambria"/>
        <family val="1"/>
      </rPr>
      <t>Dinamismo e flexibilidade na tomada de decisões</t>
    </r>
  </si>
  <si>
    <r>
      <t>·</t>
    </r>
    <r>
      <rPr>
        <sz val="7"/>
        <rFont val="Times New Roman"/>
        <family val="1"/>
      </rPr>
      <t xml:space="preserve">     </t>
    </r>
    <r>
      <rPr>
        <sz val="12"/>
        <rFont val="Cambria"/>
        <family val="1"/>
      </rPr>
      <t>Alto/baixo envolvimento do corpo funcional no processo decisório</t>
    </r>
  </si>
  <si>
    <r>
      <t>·</t>
    </r>
    <r>
      <rPr>
        <sz val="7"/>
        <rFont val="Times New Roman"/>
        <family val="1"/>
      </rPr>
      <t xml:space="preserve">     </t>
    </r>
    <r>
      <rPr>
        <sz val="12"/>
        <rFont val="Cambria"/>
        <family val="1"/>
      </rPr>
      <t>Boa articulação/comunicação entre as áreas funcionais</t>
    </r>
  </si>
  <si>
    <r>
      <t>·</t>
    </r>
    <r>
      <rPr>
        <sz val="7"/>
        <rFont val="Times New Roman"/>
        <family val="1"/>
      </rPr>
      <t xml:space="preserve">     </t>
    </r>
    <r>
      <rPr>
        <sz val="12"/>
        <rFont val="Cambria"/>
        <family val="1"/>
      </rPr>
      <t>Política de relacionamento com clientes e consumidores.</t>
    </r>
  </si>
  <si>
    <r>
      <t>·</t>
    </r>
    <r>
      <rPr>
        <sz val="7"/>
        <rFont val="Times New Roman"/>
        <family val="1"/>
      </rPr>
      <t xml:space="preserve">     </t>
    </r>
    <r>
      <rPr>
        <sz val="12"/>
        <rFont val="Cambria"/>
        <family val="1"/>
      </rPr>
      <t>Caso haja, apresentar organograma e descrição de funções.</t>
    </r>
  </si>
  <si>
    <r>
      <t>·</t>
    </r>
    <r>
      <rPr>
        <sz val="7"/>
        <rFont val="Times New Roman"/>
        <family val="1"/>
      </rPr>
      <t xml:space="preserve">     </t>
    </r>
    <r>
      <rPr>
        <sz val="12"/>
        <rFont val="Cambria"/>
        <family val="1"/>
      </rPr>
      <t>Informar o valor de retirada mensal dos sócios.</t>
    </r>
  </si>
  <si>
    <r>
      <t>2</t>
    </r>
    <r>
      <rPr>
        <b/>
        <sz val="7"/>
        <rFont val="Times New Roman"/>
        <family val="1"/>
      </rPr>
      <t xml:space="preserve">        </t>
    </r>
    <r>
      <rPr>
        <b/>
        <sz val="12"/>
        <rFont val="Times New Roman"/>
        <family val="1"/>
      </rPr>
      <t>ADMINISTRAÇÃO</t>
    </r>
  </si>
  <si>
    <t>·      Auditoria: caso tenha sido recentemente realizada, apresentar laudos ou pareceres com a súmula dos resultados gerais.</t>
  </si>
  <si>
    <t>·      Bens do imobilizado do último balanço/balancete: tecer comentários sobre o estado de conservação, o funcionamento e a adequação dos bens ao processo produtivo. No caso de ociosidade dos equipamentos existentes, indicar as causas, manifestando-se quanto às possibilidades efetivas da plena utilização da capacidade atual, pela execução do projeto. Relacionar, identificando por item, os valores históricos e contábeis corrigidos.</t>
  </si>
  <si>
    <t>·      Tratando-se de empresa integrante de grupo empresarial, fornecer a documentação referente à empresa líder e as demais coligadas/controladas (balanços/balancetes, detalhamento do endividamento e investimentos fixos previstos).</t>
  </si>
  <si>
    <r>
      <t>3</t>
    </r>
    <r>
      <rPr>
        <b/>
        <sz val="7"/>
        <rFont val="Times New Roman"/>
        <family val="1"/>
      </rPr>
      <t xml:space="preserve">        </t>
    </r>
    <r>
      <rPr>
        <b/>
        <sz val="12"/>
        <rFont val="Times New Roman"/>
        <family val="1"/>
      </rPr>
      <t>SITUAÇÃO ECONÔMICO-FINANCEIRA</t>
    </r>
  </si>
  <si>
    <t>·      Apresentar relação das duplicatas a receber, vencidas - posição do último balanço / balancete desdobrando em: - até 90 dias; - mais de 90 dias.</t>
  </si>
  <si>
    <r>
      <t>·</t>
    </r>
    <r>
      <rPr>
        <sz val="7"/>
        <rFont val="Times New Roman"/>
        <family val="1"/>
      </rPr>
      <t xml:space="preserve">      </t>
    </r>
    <r>
      <rPr>
        <sz val="12"/>
        <rFont val="Cambria"/>
        <family val="1"/>
      </rPr>
      <t>Apresentar qualquer estudo de mercado disponível e que tenha servido para orientar a empresa no desenvolvimento do projeto.</t>
    </r>
  </si>
  <si>
    <r>
      <t>·</t>
    </r>
    <r>
      <rPr>
        <sz val="7"/>
        <rFont val="Times New Roman"/>
        <family val="1"/>
      </rPr>
      <t xml:space="preserve">      </t>
    </r>
    <r>
      <rPr>
        <sz val="12"/>
        <rFont val="Cambria"/>
        <family val="1"/>
      </rPr>
      <t>Identificação dos produtos: características técnicas, usos, essencialidade, matérias-primas que entram em sua formação, processos tecnológicos utilizados para sua fabricação, forma de apresentação e natureza ou destino do bem considerado (bem de consumo durável ou não-durável, bem intermediário ou bens de capital). Identificar os produtos substitutos e complementares.</t>
    </r>
  </si>
  <si>
    <r>
      <t>·</t>
    </r>
    <r>
      <rPr>
        <sz val="7"/>
        <rFont val="Times New Roman"/>
        <family val="1"/>
      </rPr>
      <t xml:space="preserve">      </t>
    </r>
    <r>
      <rPr>
        <sz val="12"/>
        <rFont val="Cambria"/>
        <family val="1"/>
      </rPr>
      <t>Distribuição geográfica do mercado (interno e externo).</t>
    </r>
  </si>
  <si>
    <r>
      <t>·</t>
    </r>
    <r>
      <rPr>
        <sz val="7"/>
        <rFont val="Times New Roman"/>
        <family val="1"/>
      </rPr>
      <t xml:space="preserve">      </t>
    </r>
    <r>
      <rPr>
        <sz val="12"/>
        <rFont val="Cambria"/>
        <family val="1"/>
      </rPr>
      <t>Oferta e demanda (existentes e potenciais). Indicar as fontes e critérios utilizados para fazer as projeções.</t>
    </r>
  </si>
  <si>
    <r>
      <t>·</t>
    </r>
    <r>
      <rPr>
        <sz val="7"/>
        <rFont val="Times New Roman"/>
        <family val="1"/>
      </rPr>
      <t xml:space="preserve">      </t>
    </r>
    <r>
      <rPr>
        <sz val="12"/>
        <rFont val="Cambria"/>
        <family val="1"/>
      </rPr>
      <t>Consumo aparente: mercado interno e externo.</t>
    </r>
  </si>
  <si>
    <r>
      <t>·</t>
    </r>
    <r>
      <rPr>
        <sz val="7"/>
        <rFont val="Times New Roman"/>
        <family val="1"/>
      </rPr>
      <t xml:space="preserve">      </t>
    </r>
    <r>
      <rPr>
        <sz val="12"/>
        <rFont val="Cambria"/>
        <family val="1"/>
      </rPr>
      <t>Empresas concorrentes nacionais e internacionais: instaladas ou em instalação. Sua participação no mercado, com indicação, se possível, da capacidade instalada.</t>
    </r>
  </si>
  <si>
    <r>
      <t>·</t>
    </r>
    <r>
      <rPr>
        <sz val="7"/>
        <rFont val="Times New Roman"/>
        <family val="1"/>
      </rPr>
      <t xml:space="preserve">      </t>
    </r>
    <r>
      <rPr>
        <sz val="12"/>
        <rFont val="Cambria"/>
        <family val="1"/>
      </rPr>
      <t>Preços dos produtos, indicando a tendência para os próximos anos. Comentar a influência da política governamental (incentivos, limitações, preços administrados, etc.).</t>
    </r>
  </si>
  <si>
    <r>
      <t>·</t>
    </r>
    <r>
      <rPr>
        <sz val="7"/>
        <rFont val="Times New Roman"/>
        <family val="1"/>
      </rPr>
      <t xml:space="preserve">      </t>
    </r>
    <r>
      <rPr>
        <sz val="12"/>
        <rFont val="Cambria"/>
        <family val="1"/>
      </rPr>
      <t>Comercialização: apresentação do sistema de distribuição dos produtos a ser adotado pela empresa nos mercados interno e externo, especificando, inclusive, os custos decorrentes.</t>
    </r>
  </si>
  <si>
    <r>
      <t>·</t>
    </r>
    <r>
      <rPr>
        <sz val="7"/>
        <rFont val="Times New Roman"/>
        <family val="1"/>
      </rPr>
      <t xml:space="preserve">      </t>
    </r>
    <r>
      <rPr>
        <sz val="12"/>
        <rFont val="Cambria"/>
        <family val="1"/>
      </rPr>
      <t>Vantagens competitivas da empresa (qualidade dos produtos, preços internos e de exportação, prazos de venda, facilidade de distribuição etc.).</t>
    </r>
  </si>
  <si>
    <r>
      <t>·</t>
    </r>
    <r>
      <rPr>
        <sz val="7"/>
        <rFont val="Times New Roman"/>
        <family val="1"/>
      </rPr>
      <t xml:space="preserve">      </t>
    </r>
    <r>
      <rPr>
        <sz val="12"/>
        <rFont val="Cambria"/>
        <family val="1"/>
      </rPr>
      <t>Na hipótese de a produção destinar-se, no todo ou em parte, à exportação:</t>
    </r>
  </si>
  <si>
    <r>
      <t>4</t>
    </r>
    <r>
      <rPr>
        <b/>
        <sz val="7"/>
        <rFont val="Times New Roman"/>
        <family val="1"/>
      </rPr>
      <t xml:space="preserve">        </t>
    </r>
    <r>
      <rPr>
        <b/>
        <sz val="12"/>
        <rFont val="Times New Roman"/>
        <family val="1"/>
      </rPr>
      <t>Mercado</t>
    </r>
  </si>
  <si>
    <t>Fornecer relação e valor das garantias e serem oferecidos em garantia da operação.</t>
  </si>
  <si>
    <t>Apresentar cópias dos seguintes documentos:</t>
  </si>
  <si>
    <t>A participação do Banco em qualquer empreendimento é sempre parcial, devendo os investidores responsabilizar-se pela complementação do orçamento com recursos próprios, que deverão ser aportados na forma de aumento de Capital Social. É evidente que a falta desses recursos ou sua indisponibilidade nas épocas em que exigidos podem inviabilizar o projeto. Dessa forma, o Banco não analisa projetos sem que haja a comprovação prévia da disponibilidade dos recursos próprios referentes à contrapartida do financiamento.</t>
  </si>
  <si>
    <t>·      Escritura(s) do(s) Imóvel(eis) oferecido(s) em garantia (se for o caso);</t>
  </si>
  <si>
    <t>·      IPTU/ITR do último exercício do(s) imóvel(eis) oferecido(s) em garantia;</t>
  </si>
  <si>
    <t>·      Certidão de ônus do(s) imóvel(eis) oferecido(s) em garantia;</t>
  </si>
  <si>
    <t>·      Certificado de Registro e Licenciamento do(s) Veículo(s) oferecido(s) em garantia (se for o caso);</t>
  </si>
  <si>
    <t>5        Garantias</t>
  </si>
  <si>
    <t>6        RECURSOS PRÓPRIOS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</si>
</sst>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9" formatCode="_(* #,##0_);_(* \(#,##0\);_(* &quot;-&quot;_);_(@_)"/>
    <numFmt numFmtId="170" formatCode="_(&quot;R$&quot;* #,##0.00_);_(&quot;R$&quot;* \(#,##0.00\);_(&quot;R$&quot;* &quot;-&quot;??_);_(@_)"/>
    <numFmt numFmtId="171" formatCode="_(* #,##0.00_);_(* \(#,##0.00\);_(* &quot;-&quot;??_);_(@_)"/>
    <numFmt numFmtId="172" formatCode="#,##0.0_);[Red]\(#,##0.0\)"/>
    <numFmt numFmtId="173" formatCode="#,##0.0000_);[Red]\(#,##0.0000\)"/>
    <numFmt numFmtId="174" formatCode="_(* #,##0_);_(* \(#,##0\);_(* &quot;-&quot;??_);_(@_)"/>
    <numFmt numFmtId="176" formatCode="&quot;R$ &quot;#,##0.00"/>
    <numFmt numFmtId="181" formatCode="&quot;R$ &quot;#,##0.00_);[Red]\(&quot;R$ &quot;#,##0.00\)"/>
    <numFmt numFmtId="182" formatCode="0.0%"/>
  </numFmts>
  <fonts count="94">
    <font>
      <sz val="10"/>
      <name val="Arial"/>
    </font>
    <font>
      <sz val="10"/>
      <name val="Arial"/>
      <family val="2"/>
    </font>
    <font>
      <sz val="10"/>
      <name val="Times New Roman"/>
      <family val="1"/>
    </font>
    <font>
      <sz val="9"/>
      <name val="Times New Roman"/>
      <family val="1"/>
    </font>
    <font>
      <sz val="11"/>
      <name val="Times New Roman"/>
      <family val="1"/>
    </font>
    <font>
      <b/>
      <sz val="14"/>
      <color indexed="8"/>
      <name val="Times New Roman"/>
      <family val="1"/>
    </font>
    <font>
      <b/>
      <sz val="10"/>
      <name val="Times New Roman"/>
      <family val="1"/>
    </font>
    <font>
      <b/>
      <sz val="14"/>
      <color indexed="14"/>
      <name val="Times New Roman"/>
      <family val="1"/>
    </font>
    <font>
      <b/>
      <sz val="15"/>
      <color indexed="17"/>
      <name val="Times New Roman"/>
      <family val="1"/>
    </font>
    <font>
      <b/>
      <sz val="11"/>
      <name val="Times New Roman"/>
      <family val="1"/>
    </font>
    <font>
      <b/>
      <sz val="9"/>
      <name val="Times New Roman"/>
      <family val="1"/>
    </font>
    <font>
      <sz val="12"/>
      <name val="Times New Roman"/>
      <family val="1"/>
    </font>
    <font>
      <b/>
      <sz val="10"/>
      <color indexed="10"/>
      <name val="Times New Roman"/>
      <family val="1"/>
    </font>
    <font>
      <b/>
      <sz val="10"/>
      <color indexed="18"/>
      <name val="Times New Roman"/>
      <family val="1"/>
    </font>
    <font>
      <b/>
      <i/>
      <sz val="11"/>
      <name val="Times New Roman"/>
      <family val="1"/>
    </font>
    <font>
      <b/>
      <sz val="14"/>
      <name val="Times New Roman"/>
      <family val="1"/>
    </font>
    <font>
      <b/>
      <i/>
      <sz val="14"/>
      <name val="Times New Roman"/>
      <family val="1"/>
    </font>
    <font>
      <b/>
      <sz val="11"/>
      <color indexed="10"/>
      <name val="Times New Roman"/>
      <family val="1"/>
    </font>
    <font>
      <b/>
      <sz val="9"/>
      <color indexed="10"/>
      <name val="Times New Roman"/>
      <family val="1"/>
    </font>
    <font>
      <sz val="10"/>
      <color indexed="10"/>
      <name val="Times New Roman"/>
      <family val="1"/>
    </font>
    <font>
      <sz val="11"/>
      <color indexed="10"/>
      <name val="Times New Roman"/>
      <family val="1"/>
    </font>
    <font>
      <b/>
      <sz val="12"/>
      <color indexed="16"/>
      <name val="Times New Roman"/>
      <family val="1"/>
    </font>
    <font>
      <sz val="12"/>
      <color indexed="16"/>
      <name val="Times New Roman"/>
      <family val="1"/>
    </font>
    <font>
      <b/>
      <sz val="11"/>
      <color indexed="18"/>
      <name val="Times New Roman"/>
      <family val="1"/>
    </font>
    <font>
      <b/>
      <sz val="9"/>
      <color indexed="18"/>
      <name val="Times New Roman"/>
      <family val="1"/>
    </font>
    <font>
      <sz val="11"/>
      <color indexed="8"/>
      <name val="Times New Roman"/>
      <family val="1"/>
    </font>
    <font>
      <b/>
      <sz val="8"/>
      <color indexed="81"/>
      <name val="Tahoma"/>
      <family val="2"/>
    </font>
    <font>
      <sz val="8"/>
      <color indexed="81"/>
      <name val="Tahoma"/>
      <family val="2"/>
    </font>
    <font>
      <sz val="12"/>
      <name val="Arial"/>
      <family val="2"/>
    </font>
    <font>
      <b/>
      <sz val="12"/>
      <name val="Arial"/>
      <family val="2"/>
    </font>
    <font>
      <b/>
      <i/>
      <sz val="11"/>
      <name val="Arial"/>
      <family val="2"/>
    </font>
    <font>
      <sz val="11"/>
      <name val="Arial"/>
      <family val="2"/>
    </font>
    <font>
      <sz val="10"/>
      <name val="Courier"/>
      <family val="3"/>
    </font>
    <font>
      <i/>
      <sz val="11"/>
      <color indexed="8"/>
      <name val="Arial"/>
      <family val="2"/>
    </font>
    <font>
      <b/>
      <sz val="11"/>
      <color indexed="8"/>
      <name val="Arial"/>
      <family val="2"/>
    </font>
    <font>
      <b/>
      <i/>
      <sz val="10"/>
      <color indexed="8"/>
      <name val="Arial"/>
      <family val="2"/>
    </font>
    <font>
      <sz val="10"/>
      <color indexed="8"/>
      <name val="Arial"/>
      <family val="2"/>
    </font>
    <font>
      <i/>
      <sz val="10"/>
      <color indexed="8"/>
      <name val="Arial"/>
      <family val="2"/>
    </font>
    <font>
      <b/>
      <sz val="10"/>
      <color indexed="8"/>
      <name val="Arial"/>
      <family val="2"/>
    </font>
    <font>
      <sz val="11"/>
      <color indexed="8"/>
      <name val="Arial"/>
      <family val="2"/>
    </font>
    <font>
      <i/>
      <sz val="11"/>
      <name val="Arial"/>
      <family val="2"/>
    </font>
    <font>
      <b/>
      <sz val="11"/>
      <name val="Arial"/>
      <family val="2"/>
    </font>
    <font>
      <i/>
      <sz val="10"/>
      <name val="Arial"/>
      <family val="2"/>
    </font>
    <font>
      <b/>
      <i/>
      <sz val="10"/>
      <name val="Arial"/>
      <family val="2"/>
    </font>
    <font>
      <b/>
      <sz val="10"/>
      <name val="Arial"/>
      <family val="2"/>
    </font>
    <font>
      <b/>
      <sz val="14"/>
      <name val="Arial"/>
      <family val="2"/>
    </font>
    <font>
      <i/>
      <sz val="9"/>
      <name val="Arial"/>
      <family val="2"/>
    </font>
    <font>
      <sz val="9"/>
      <name val="Arial"/>
      <family val="2"/>
    </font>
    <font>
      <sz val="8"/>
      <color indexed="8"/>
      <name val="Tahoma"/>
      <family val="2"/>
    </font>
    <font>
      <b/>
      <sz val="12"/>
      <color indexed="10"/>
      <name val="Arial"/>
      <family val="2"/>
    </font>
    <font>
      <b/>
      <sz val="9"/>
      <name val="Arial"/>
      <family val="2"/>
    </font>
    <font>
      <sz val="11"/>
      <color indexed="10"/>
      <name val="Arial"/>
      <family val="2"/>
    </font>
    <font>
      <sz val="10"/>
      <color indexed="8"/>
      <name val="Tahoma"/>
      <family val="2"/>
    </font>
    <font>
      <b/>
      <sz val="10"/>
      <color indexed="8"/>
      <name val="Tahoma"/>
      <family val="2"/>
    </font>
    <font>
      <b/>
      <sz val="8"/>
      <name val="Calibri"/>
      <family val="2"/>
    </font>
    <font>
      <sz val="8"/>
      <name val="Calibri"/>
      <family val="2"/>
    </font>
    <font>
      <sz val="8"/>
      <color indexed="8"/>
      <name val="Tahoma"/>
      <family val="2"/>
    </font>
    <font>
      <b/>
      <sz val="12"/>
      <name val="Times New Roman"/>
      <family val="1"/>
    </font>
    <font>
      <b/>
      <sz val="7"/>
      <name val="Times New Roman"/>
      <family val="1"/>
    </font>
    <font>
      <sz val="12"/>
      <name val="Cambria"/>
      <family val="1"/>
    </font>
    <font>
      <i/>
      <sz val="12"/>
      <name val="Cambria"/>
      <family val="1"/>
    </font>
    <font>
      <sz val="7"/>
      <name val="Times New Roman"/>
      <family val="1"/>
    </font>
    <font>
      <sz val="6"/>
      <name val="Arial"/>
      <family val="2"/>
    </font>
    <font>
      <sz val="12"/>
      <color theme="0"/>
      <name val="Calibri"/>
      <family val="2"/>
      <scheme val="minor"/>
    </font>
    <font>
      <b/>
      <sz val="12"/>
      <color theme="0"/>
      <name val="Calibri"/>
      <family val="2"/>
      <scheme val="minor"/>
    </font>
    <font>
      <sz val="12"/>
      <color theme="1"/>
      <name val="ArialMT"/>
      <family val="2"/>
    </font>
    <font>
      <sz val="12"/>
      <color rgb="FF006100"/>
      <name val="Calibri"/>
      <family val="2"/>
      <scheme val="minor"/>
    </font>
    <font>
      <sz val="12"/>
      <color rgb="FF9C6500"/>
      <name val="Calibri"/>
      <family val="2"/>
      <scheme val="minor"/>
    </font>
    <font>
      <sz val="11"/>
      <color theme="1"/>
      <name val="Calibri"/>
      <family val="2"/>
      <scheme val="minor"/>
    </font>
    <font>
      <b/>
      <sz val="12"/>
      <color theme="1"/>
      <name val="Calibri"/>
      <family val="2"/>
      <scheme val="minor"/>
    </font>
    <font>
      <b/>
      <sz val="12"/>
      <name val="Calibri"/>
      <family val="2"/>
      <scheme val="minor"/>
    </font>
    <font>
      <sz val="8"/>
      <name val="Calibri"/>
      <family val="2"/>
      <scheme val="minor"/>
    </font>
    <font>
      <sz val="8"/>
      <color theme="1"/>
      <name val="Calibri"/>
      <family val="2"/>
      <scheme val="minor"/>
    </font>
    <font>
      <b/>
      <sz val="10"/>
      <name val="Calibri"/>
      <family val="2"/>
      <scheme val="minor"/>
    </font>
    <font>
      <b/>
      <sz val="9"/>
      <color theme="0"/>
      <name val="Calibri"/>
      <family val="2"/>
      <scheme val="minor"/>
    </font>
    <font>
      <sz val="9"/>
      <name val="Calibri"/>
      <family val="2"/>
      <scheme val="minor"/>
    </font>
    <font>
      <b/>
      <sz val="9"/>
      <name val="Calibri"/>
      <family val="2"/>
      <scheme val="minor"/>
    </font>
    <font>
      <b/>
      <sz val="10"/>
      <color theme="1"/>
      <name val="Calibri"/>
      <family val="2"/>
      <scheme val="minor"/>
    </font>
    <font>
      <sz val="9"/>
      <color theme="1"/>
      <name val="Calibri"/>
      <family val="2"/>
      <scheme val="minor"/>
    </font>
    <font>
      <b/>
      <sz val="9"/>
      <color theme="1"/>
      <name val="Calibri"/>
      <family val="2"/>
      <scheme val="minor"/>
    </font>
    <font>
      <b/>
      <sz val="10"/>
      <color theme="0"/>
      <name val="Calibri"/>
      <family val="2"/>
      <scheme val="minor"/>
    </font>
    <font>
      <sz val="10"/>
      <name val="Calibri"/>
      <family val="2"/>
      <scheme val="minor"/>
    </font>
    <font>
      <sz val="10"/>
      <color theme="1"/>
      <name val="Calibri"/>
      <family val="2"/>
      <scheme val="minor"/>
    </font>
    <font>
      <b/>
      <sz val="12"/>
      <color rgb="FFFF0000"/>
      <name val="Arial"/>
      <family val="2"/>
    </font>
    <font>
      <b/>
      <u/>
      <sz val="48"/>
      <color theme="3"/>
      <name val="Arial"/>
      <family val="2"/>
    </font>
    <font>
      <sz val="10"/>
      <color theme="1"/>
      <name val="Arial"/>
      <family val="2"/>
    </font>
    <font>
      <b/>
      <sz val="10"/>
      <color theme="0"/>
      <name val="Arial"/>
      <family val="2"/>
    </font>
    <font>
      <sz val="10"/>
      <color theme="0"/>
      <name val="Arial"/>
      <family val="2"/>
    </font>
    <font>
      <b/>
      <u/>
      <sz val="36"/>
      <color theme="3"/>
      <name val="Arial"/>
      <family val="2"/>
    </font>
    <font>
      <b/>
      <sz val="12"/>
      <color theme="3"/>
      <name val="Arial"/>
      <family val="2"/>
    </font>
    <font>
      <b/>
      <sz val="10"/>
      <color theme="3"/>
      <name val="Arial"/>
      <family val="2"/>
    </font>
    <font>
      <b/>
      <sz val="14"/>
      <color rgb="FFFF0000"/>
      <name val="Arial"/>
      <family val="2"/>
    </font>
    <font>
      <b/>
      <sz val="15"/>
      <color rgb="FFFF0000"/>
      <name val="Arial"/>
      <family val="2"/>
    </font>
    <font>
      <b/>
      <sz val="11"/>
      <color theme="0"/>
      <name val="Calibri"/>
      <family val="2"/>
      <scheme val="minor"/>
    </font>
  </fonts>
  <fills count="28">
    <fill>
      <patternFill patternType="none"/>
    </fill>
    <fill>
      <patternFill patternType="gray125"/>
    </fill>
    <fill>
      <patternFill patternType="solid">
        <fgColor indexed="26"/>
        <bgColor indexed="64"/>
      </patternFill>
    </fill>
    <fill>
      <patternFill patternType="solid">
        <fgColor indexed="9"/>
        <bgColor indexed="64"/>
      </patternFill>
    </fill>
    <fill>
      <patternFill patternType="solid">
        <fgColor indexed="22"/>
        <bgColor indexed="64"/>
      </patternFill>
    </fill>
    <fill>
      <patternFill patternType="solid">
        <fgColor indexed="31"/>
        <bgColor indexed="64"/>
      </patternFill>
    </fill>
    <fill>
      <patternFill patternType="solid">
        <fgColor indexed="42"/>
        <bgColor indexed="64"/>
      </patternFill>
    </fill>
    <fill>
      <patternFill patternType="solid">
        <fgColor indexed="47"/>
        <bgColor indexed="64"/>
      </patternFill>
    </fill>
    <fill>
      <patternFill patternType="solid">
        <fgColor theme="5" tint="0.39997558519241921"/>
        <bgColor indexed="65"/>
      </patternFill>
    </fill>
    <fill>
      <patternFill patternType="solid">
        <fgColor theme="4"/>
      </patternFill>
    </fill>
    <fill>
      <patternFill patternType="solid">
        <fgColor theme="5"/>
      </patternFill>
    </fill>
    <fill>
      <patternFill patternType="solid">
        <fgColor rgb="FFC6EFCE"/>
      </patternFill>
    </fill>
    <fill>
      <patternFill patternType="solid">
        <fgColor rgb="FFFFEB9C"/>
      </patternFill>
    </fill>
    <fill>
      <patternFill patternType="solid">
        <fgColor rgb="FFFFFFCC"/>
      </patternFill>
    </fill>
    <fill>
      <patternFill patternType="solid">
        <fgColor rgb="FFCCFFCC"/>
        <bgColor rgb="FF000000"/>
      </patternFill>
    </fill>
    <fill>
      <patternFill patternType="solid">
        <fgColor theme="0" tint="-0.24994659260841701"/>
        <bgColor indexed="64"/>
      </patternFill>
    </fill>
    <fill>
      <patternFill patternType="solid">
        <fgColor rgb="FFFFF5C4"/>
        <bgColor indexed="64"/>
      </patternFill>
    </fill>
    <fill>
      <patternFill patternType="solid">
        <fgColor theme="0"/>
        <bgColor indexed="64"/>
      </patternFill>
    </fill>
    <fill>
      <patternFill patternType="solid">
        <fgColor rgb="FF072F86"/>
        <bgColor indexed="64"/>
      </patternFill>
    </fill>
    <fill>
      <patternFill patternType="solid">
        <fgColor rgb="FFEFFF8D"/>
        <bgColor indexed="64"/>
      </patternFill>
    </fill>
    <fill>
      <patternFill patternType="solid">
        <fgColor rgb="FFFFFFFF"/>
        <bgColor indexed="64"/>
      </patternFill>
    </fill>
    <fill>
      <patternFill patternType="solid">
        <fgColor rgb="FFDBE5F1"/>
        <bgColor indexed="64"/>
      </patternFill>
    </fill>
    <fill>
      <patternFill patternType="solid">
        <fgColor rgb="FFFFFEC5"/>
        <bgColor indexed="64"/>
      </patternFill>
    </fill>
    <fill>
      <patternFill patternType="solid">
        <fgColor rgb="FFFFFBCB"/>
        <bgColor indexed="64"/>
      </patternFill>
    </fill>
    <fill>
      <patternFill patternType="solid">
        <fgColor theme="4"/>
        <bgColor theme="4"/>
      </patternFill>
    </fill>
    <fill>
      <patternFill patternType="solid">
        <fgColor theme="8" tint="-0.249977111117893"/>
        <bgColor indexed="64"/>
      </patternFill>
    </fill>
    <fill>
      <patternFill patternType="solid">
        <fgColor rgb="FFFFFFCC"/>
        <bgColor indexed="64"/>
      </patternFill>
    </fill>
    <fill>
      <patternFill patternType="solid">
        <fgColor rgb="FF072F86"/>
        <bgColor indexed="26"/>
      </patternFill>
    </fill>
  </fills>
  <borders count="105">
    <border>
      <left/>
      <right/>
      <top/>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bottom style="double">
        <color indexed="64"/>
      </bottom>
      <diagonal/>
    </border>
    <border>
      <left/>
      <right/>
      <top/>
      <bottom style="double">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hair">
        <color indexed="51"/>
      </left>
      <right style="hair">
        <color indexed="51"/>
      </right>
      <top style="hair">
        <color indexed="51"/>
      </top>
      <bottom style="medium">
        <color indexed="64"/>
      </bottom>
      <diagonal/>
    </border>
    <border>
      <left style="thin">
        <color indexed="64"/>
      </left>
      <right style="thin">
        <color indexed="64"/>
      </right>
      <top/>
      <bottom style="medium">
        <color indexed="64"/>
      </bottom>
      <diagonal/>
    </border>
    <border>
      <left style="hair">
        <color indexed="51"/>
      </left>
      <right style="hair">
        <color indexed="51"/>
      </right>
      <top/>
      <bottom style="hair">
        <color indexed="51"/>
      </bottom>
      <diagonal/>
    </border>
    <border>
      <left style="hair">
        <color indexed="51"/>
      </left>
      <right style="hair">
        <color indexed="51"/>
      </right>
      <top style="hair">
        <color indexed="51"/>
      </top>
      <bottom style="hair">
        <color indexed="51"/>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top/>
      <bottom style="hair">
        <color indexed="64"/>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22"/>
      </right>
      <top style="thin">
        <color indexed="22"/>
      </top>
      <bottom style="thin">
        <color indexed="22"/>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right/>
      <top/>
      <bottom style="hair">
        <color indexed="64"/>
      </bottom>
      <diagonal/>
    </border>
    <border>
      <left/>
      <right style="hair">
        <color indexed="64"/>
      </right>
      <top style="hair">
        <color indexed="64"/>
      </top>
      <bottom style="hair">
        <color indexed="64"/>
      </bottom>
      <diagonal/>
    </border>
    <border>
      <left/>
      <right style="thin">
        <color indexed="22"/>
      </right>
      <top style="thin">
        <color indexed="22"/>
      </top>
      <bottom style="thin">
        <color indexed="22"/>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style="hair">
        <color indexed="64"/>
      </left>
      <right style="hair">
        <color indexed="64"/>
      </right>
      <top/>
      <bottom/>
      <diagonal/>
    </border>
    <border>
      <left/>
      <right style="hair">
        <color indexed="64"/>
      </right>
      <top/>
      <bottom/>
      <diagonal/>
    </border>
    <border>
      <left style="thin">
        <color indexed="22"/>
      </left>
      <right style="thin">
        <color indexed="22"/>
      </right>
      <top style="thin">
        <color indexed="22"/>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22"/>
      </left>
      <right/>
      <top style="thin">
        <color indexed="22"/>
      </top>
      <bottom/>
      <diagonal/>
    </border>
    <border>
      <left/>
      <right style="thin">
        <color indexed="22"/>
      </right>
      <top style="thin">
        <color indexed="22"/>
      </top>
      <bottom/>
      <diagonal/>
    </border>
    <border>
      <left style="hair">
        <color indexed="64"/>
      </left>
      <right/>
      <top/>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style="hair">
        <color rgb="FF999933"/>
      </left>
      <right style="hair">
        <color rgb="FF999933"/>
      </right>
      <top style="hair">
        <color rgb="FF999933"/>
      </top>
      <bottom style="hair">
        <color rgb="FF999933"/>
      </bottom>
      <diagonal/>
    </border>
    <border>
      <left style="hair">
        <color rgb="FF999933"/>
      </left>
      <right style="hair">
        <color rgb="FF999933"/>
      </right>
      <top/>
      <bottom style="hair">
        <color rgb="FF999933"/>
      </bottom>
      <diagonal/>
    </border>
    <border>
      <left/>
      <right style="hair">
        <color rgb="FF999933"/>
      </right>
      <top/>
      <bottom style="hair">
        <color rgb="FF999933"/>
      </bottom>
      <diagonal/>
    </border>
    <border>
      <left style="hair">
        <color rgb="FF999933"/>
      </left>
      <right style="hair">
        <color rgb="FF999933"/>
      </right>
      <top/>
      <bottom style="medium">
        <color indexed="64"/>
      </bottom>
      <diagonal/>
    </border>
    <border>
      <left/>
      <right style="hair">
        <color rgb="FF999933"/>
      </right>
      <top/>
      <bottom style="medium">
        <color indexed="64"/>
      </bottom>
      <diagonal/>
    </border>
    <border>
      <left style="thin">
        <color theme="0"/>
      </left>
      <right style="thin">
        <color theme="0"/>
      </right>
      <top style="thin">
        <color theme="0"/>
      </top>
      <bottom style="thin">
        <color theme="0"/>
      </bottom>
      <diagonal/>
    </border>
    <border>
      <left style="thin">
        <color rgb="FF072F86"/>
      </left>
      <right style="thin">
        <color rgb="FF072F86"/>
      </right>
      <top style="thin">
        <color rgb="FF072F86"/>
      </top>
      <bottom style="thin">
        <color rgb="FF072F86"/>
      </bottom>
      <diagonal/>
    </border>
    <border>
      <left/>
      <right/>
      <top style="thin">
        <color rgb="FF072F86"/>
      </top>
      <bottom style="thin">
        <color rgb="FF072F86"/>
      </bottom>
      <diagonal/>
    </border>
    <border>
      <left/>
      <right/>
      <top style="thin">
        <color theme="0"/>
      </top>
      <bottom style="thin">
        <color rgb="FF072F86"/>
      </bottom>
      <diagonal/>
    </border>
    <border>
      <left/>
      <right/>
      <top/>
      <bottom style="thin">
        <color rgb="FF072F86"/>
      </bottom>
      <diagonal/>
    </border>
    <border>
      <left/>
      <right/>
      <top style="thin">
        <color theme="0"/>
      </top>
      <bottom/>
      <diagonal/>
    </border>
    <border>
      <left/>
      <right/>
      <top style="thin">
        <color rgb="FF072F86"/>
      </top>
      <bottom/>
      <diagonal/>
    </border>
    <border>
      <left style="thin">
        <color theme="4"/>
      </left>
      <right/>
      <top style="thin">
        <color theme="4"/>
      </top>
      <bottom/>
      <diagonal/>
    </border>
    <border>
      <left/>
      <right style="thin">
        <color theme="4"/>
      </right>
      <top style="thin">
        <color theme="4"/>
      </top>
      <bottom/>
      <diagonal/>
    </border>
    <border>
      <left/>
      <right/>
      <top style="thin">
        <color theme="4"/>
      </top>
      <bottom/>
      <diagonal/>
    </border>
    <border>
      <left style="thin">
        <color rgb="FFB2B2B2"/>
      </left>
      <right/>
      <top style="thin">
        <color rgb="FFB2B2B2"/>
      </top>
      <bottom style="thin">
        <color rgb="FFB2B2B2"/>
      </bottom>
      <diagonal/>
    </border>
    <border>
      <left style="thin">
        <color theme="4"/>
      </left>
      <right/>
      <top style="thin">
        <color theme="4"/>
      </top>
      <bottom style="thin">
        <color theme="4"/>
      </bottom>
      <diagonal/>
    </border>
    <border>
      <left/>
      <right style="thin">
        <color indexed="64"/>
      </right>
      <top style="thin">
        <color theme="4"/>
      </top>
      <bottom style="thin">
        <color theme="4"/>
      </bottom>
      <diagonal/>
    </border>
    <border>
      <left style="thin">
        <color theme="4"/>
      </left>
      <right style="thin">
        <color theme="4"/>
      </right>
      <top style="thin">
        <color theme="4"/>
      </top>
      <bottom/>
      <diagonal/>
    </border>
    <border>
      <left style="thin">
        <color theme="4"/>
      </left>
      <right style="thin">
        <color theme="4"/>
      </right>
      <top style="thin">
        <color theme="4"/>
      </top>
      <bottom style="thin">
        <color theme="4"/>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right/>
      <top style="thin">
        <color theme="4"/>
      </top>
      <bottom style="thin">
        <color theme="4"/>
      </bottom>
      <diagonal/>
    </border>
    <border>
      <left style="thin">
        <color theme="4"/>
      </left>
      <right/>
      <top/>
      <bottom style="thin">
        <color theme="4"/>
      </bottom>
      <diagonal/>
    </border>
  </borders>
  <cellStyleXfs count="20">
    <xf numFmtId="0" fontId="0" fillId="0" borderId="0"/>
    <xf numFmtId="0" fontId="63" fillId="8" borderId="0" applyNumberFormat="0" applyBorder="0" applyAlignment="0" applyProtection="0"/>
    <xf numFmtId="0" fontId="63" fillId="9" borderId="0" applyNumberFormat="0" applyBorder="0" applyAlignment="0" applyProtection="0"/>
    <xf numFmtId="0" fontId="63" fillId="10" borderId="0" applyNumberFormat="0" applyBorder="0" applyAlignment="0" applyProtection="0"/>
    <xf numFmtId="171" fontId="1" fillId="0" borderId="0" applyFont="0" applyFill="0" applyBorder="0" applyAlignment="0" applyProtection="0"/>
    <xf numFmtId="170" fontId="65" fillId="0" borderId="0" applyFont="0" applyFill="0" applyBorder="0" applyAlignment="0" applyProtection="0"/>
    <xf numFmtId="0" fontId="66" fillId="11" borderId="0" applyNumberFormat="0" applyBorder="0" applyAlignment="0" applyProtection="0"/>
    <xf numFmtId="0" fontId="67" fillId="12" borderId="0" applyNumberFormat="0" applyBorder="0" applyAlignment="0" applyProtection="0"/>
    <xf numFmtId="0" fontId="1" fillId="0" borderId="0" applyBorder="0"/>
    <xf numFmtId="0" fontId="68" fillId="0" borderId="0"/>
    <xf numFmtId="0" fontId="1" fillId="0" borderId="0"/>
    <xf numFmtId="37" fontId="32" fillId="0" borderId="0"/>
    <xf numFmtId="0" fontId="1" fillId="0" borderId="0"/>
    <xf numFmtId="37" fontId="32" fillId="0" borderId="0"/>
    <xf numFmtId="0" fontId="1" fillId="0" borderId="0"/>
    <xf numFmtId="0" fontId="1" fillId="0" borderId="0"/>
    <xf numFmtId="9" fontId="1" fillId="0" borderId="0" applyFont="0" applyFill="0" applyBorder="0" applyAlignment="0" applyProtection="0"/>
    <xf numFmtId="9" fontId="68" fillId="0" borderId="0" applyFont="0" applyFill="0" applyBorder="0" applyAlignment="0" applyProtection="0"/>
    <xf numFmtId="9" fontId="1" fillId="0" borderId="0" applyFont="0" applyFill="0" applyBorder="0" applyAlignment="0" applyProtection="0"/>
    <xf numFmtId="171" fontId="1" fillId="0" borderId="0" applyFont="0" applyFill="0" applyBorder="0" applyAlignment="0" applyProtection="0"/>
  </cellStyleXfs>
  <cellXfs count="645">
    <xf numFmtId="0" fontId="0" fillId="0" borderId="0" xfId="0"/>
    <xf numFmtId="0" fontId="0" fillId="2" borderId="2" xfId="0" applyFill="1" applyBorder="1" applyProtection="1"/>
    <xf numFmtId="0" fontId="0" fillId="2" borderId="3" xfId="0" applyFill="1" applyBorder="1" applyProtection="1"/>
    <xf numFmtId="0" fontId="2" fillId="2" borderId="3" xfId="0" applyFont="1" applyFill="1" applyBorder="1" applyProtection="1"/>
    <xf numFmtId="172" fontId="3" fillId="2" borderId="3" xfId="0" applyNumberFormat="1" applyFont="1" applyFill="1" applyBorder="1" applyProtection="1"/>
    <xf numFmtId="172" fontId="3" fillId="2" borderId="4" xfId="0" applyNumberFormat="1" applyFont="1" applyFill="1" applyBorder="1" applyProtection="1"/>
    <xf numFmtId="0" fontId="2" fillId="0" borderId="0" xfId="0" applyFont="1" applyProtection="1"/>
    <xf numFmtId="0" fontId="4" fillId="0" borderId="0" xfId="0" applyFont="1" applyProtection="1"/>
    <xf numFmtId="172" fontId="3" fillId="0" borderId="0" xfId="0" applyNumberFormat="1" applyFont="1" applyProtection="1"/>
    <xf numFmtId="38" fontId="4" fillId="0" borderId="0" xfId="0" applyNumberFormat="1" applyFont="1" applyProtection="1"/>
    <xf numFmtId="0" fontId="0" fillId="0" borderId="0" xfId="0" applyProtection="1"/>
    <xf numFmtId="0" fontId="0" fillId="2" borderId="5" xfId="0" applyFill="1" applyBorder="1" applyProtection="1"/>
    <xf numFmtId="0" fontId="0" fillId="2" borderId="0" xfId="0" applyFill="1" applyBorder="1" applyProtection="1"/>
    <xf numFmtId="0" fontId="2" fillId="2" borderId="0" xfId="0" applyFont="1" applyFill="1" applyBorder="1" applyProtection="1"/>
    <xf numFmtId="172" fontId="3" fillId="2" borderId="6" xfId="0" applyNumberFormat="1" applyFont="1" applyFill="1" applyBorder="1" applyProtection="1"/>
    <xf numFmtId="38" fontId="5" fillId="2" borderId="5" xfId="0" applyNumberFormat="1" applyFont="1" applyFill="1" applyBorder="1" applyProtection="1"/>
    <xf numFmtId="0" fontId="6" fillId="3" borderId="7" xfId="0" applyFont="1" applyFill="1" applyBorder="1" applyProtection="1">
      <protection locked="0"/>
    </xf>
    <xf numFmtId="0" fontId="2" fillId="3" borderId="8" xfId="0" applyFont="1" applyFill="1" applyBorder="1" applyProtection="1"/>
    <xf numFmtId="0" fontId="2" fillId="3" borderId="9" xfId="0" applyFont="1" applyFill="1" applyBorder="1" applyProtection="1"/>
    <xf numFmtId="38" fontId="7" fillId="2" borderId="5" xfId="0" applyNumberFormat="1" applyFont="1" applyFill="1" applyBorder="1" applyProtection="1"/>
    <xf numFmtId="0" fontId="6" fillId="2" borderId="0" xfId="0" applyFont="1" applyFill="1" applyBorder="1" applyProtection="1"/>
    <xf numFmtId="173" fontId="4" fillId="3" borderId="10" xfId="0" applyNumberFormat="1" applyFont="1" applyFill="1" applyBorder="1" applyProtection="1">
      <protection locked="0"/>
    </xf>
    <xf numFmtId="14" fontId="6" fillId="2" borderId="0" xfId="0" applyNumberFormat="1" applyFont="1" applyFill="1" applyBorder="1" applyProtection="1"/>
    <xf numFmtId="0" fontId="6" fillId="2" borderId="11" xfId="0" applyFont="1" applyFill="1" applyBorder="1" applyProtection="1"/>
    <xf numFmtId="38" fontId="4" fillId="2" borderId="12" xfId="0" applyNumberFormat="1" applyFont="1" applyFill="1" applyBorder="1" applyProtection="1"/>
    <xf numFmtId="0" fontId="8" fillId="2" borderId="12" xfId="0" applyFont="1" applyFill="1" applyBorder="1" applyProtection="1"/>
    <xf numFmtId="172" fontId="3" fillId="2" borderId="12" xfId="0" applyNumberFormat="1" applyFont="1" applyFill="1" applyBorder="1" applyProtection="1"/>
    <xf numFmtId="172" fontId="4" fillId="2" borderId="12" xfId="0" applyNumberFormat="1" applyFont="1" applyFill="1" applyBorder="1" applyProtection="1"/>
    <xf numFmtId="38" fontId="9" fillId="2" borderId="5" xfId="0" applyNumberFormat="1" applyFont="1" applyFill="1" applyBorder="1" applyAlignment="1" applyProtection="1">
      <alignment horizontal="left"/>
    </xf>
    <xf numFmtId="17" fontId="9" fillId="4" borderId="9" xfId="0" applyNumberFormat="1" applyFont="1" applyFill="1" applyBorder="1" applyAlignment="1" applyProtection="1">
      <alignment horizontal="center"/>
    </xf>
    <xf numFmtId="14" fontId="10" fillId="2" borderId="0" xfId="0" applyNumberFormat="1" applyFont="1" applyFill="1" applyBorder="1" applyAlignment="1" applyProtection="1">
      <alignment horizontal="center"/>
    </xf>
    <xf numFmtId="14" fontId="3" fillId="2" borderId="0" xfId="0" applyNumberFormat="1" applyFont="1" applyFill="1" applyBorder="1" applyProtection="1"/>
    <xf numFmtId="38" fontId="11" fillId="2" borderId="5" xfId="0" applyNumberFormat="1" applyFont="1" applyFill="1" applyBorder="1" applyAlignment="1" applyProtection="1">
      <alignment horizontal="left"/>
    </xf>
    <xf numFmtId="172" fontId="3" fillId="2" borderId="0" xfId="0" applyNumberFormat="1" applyFont="1" applyFill="1" applyBorder="1" applyProtection="1"/>
    <xf numFmtId="0" fontId="4" fillId="0" borderId="0" xfId="0" applyFont="1" applyAlignment="1" applyProtection="1">
      <alignment horizontal="centerContinuous"/>
    </xf>
    <xf numFmtId="38" fontId="11" fillId="2" borderId="13" xfId="0" applyNumberFormat="1" applyFont="1" applyFill="1" applyBorder="1" applyAlignment="1" applyProtection="1">
      <alignment horizontal="left"/>
    </xf>
    <xf numFmtId="172" fontId="3" fillId="2" borderId="14" xfId="0" applyNumberFormat="1" applyFont="1" applyFill="1" applyBorder="1" applyProtection="1"/>
    <xf numFmtId="0" fontId="2" fillId="2" borderId="15" xfId="0" applyFont="1" applyFill="1" applyBorder="1" applyAlignment="1" applyProtection="1"/>
    <xf numFmtId="0" fontId="2" fillId="2" borderId="16" xfId="0" applyFont="1" applyFill="1" applyBorder="1" applyAlignment="1" applyProtection="1"/>
    <xf numFmtId="0" fontId="2" fillId="2" borderId="16" xfId="0" applyFont="1" applyFill="1" applyBorder="1" applyProtection="1"/>
    <xf numFmtId="0" fontId="2" fillId="2" borderId="14" xfId="0" applyFont="1" applyFill="1" applyBorder="1" applyProtection="1"/>
    <xf numFmtId="172" fontId="3" fillId="2" borderId="6" xfId="0" applyNumberFormat="1" applyFont="1" applyFill="1" applyBorder="1" applyAlignment="1" applyProtection="1">
      <alignment horizontal="centerContinuous"/>
    </xf>
    <xf numFmtId="172" fontId="9" fillId="0" borderId="0" xfId="0" applyNumberFormat="1" applyFont="1" applyAlignment="1" applyProtection="1">
      <alignment horizontal="centerContinuous"/>
    </xf>
    <xf numFmtId="38" fontId="12" fillId="2" borderId="5" xfId="0" applyNumberFormat="1" applyFont="1" applyFill="1" applyBorder="1" applyAlignment="1" applyProtection="1">
      <alignment horizontal="left"/>
    </xf>
    <xf numFmtId="0" fontId="2" fillId="2" borderId="17" xfId="0" applyFont="1" applyFill="1" applyBorder="1" applyProtection="1"/>
    <xf numFmtId="38" fontId="13" fillId="2" borderId="18" xfId="0" applyNumberFormat="1" applyFont="1" applyFill="1" applyBorder="1" applyAlignment="1" applyProtection="1">
      <alignment horizontal="left"/>
    </xf>
    <xf numFmtId="38" fontId="14" fillId="0" borderId="0" xfId="0" applyNumberFormat="1" applyFont="1" applyAlignment="1" applyProtection="1">
      <alignment horizontal="centerContinuous"/>
    </xf>
    <xf numFmtId="172" fontId="15" fillId="0" borderId="0" xfId="0" applyNumberFormat="1" applyFont="1" applyProtection="1"/>
    <xf numFmtId="172" fontId="3" fillId="0" borderId="0" xfId="0" applyNumberFormat="1" applyFont="1" applyAlignment="1" applyProtection="1">
      <alignment horizontal="centerContinuous"/>
    </xf>
    <xf numFmtId="38" fontId="13" fillId="2" borderId="11" xfId="0" applyNumberFormat="1" applyFont="1" applyFill="1" applyBorder="1" applyAlignment="1" applyProtection="1">
      <alignment horizontal="left"/>
    </xf>
    <xf numFmtId="173" fontId="4" fillId="2" borderId="12" xfId="0" applyNumberFormat="1" applyFont="1" applyFill="1" applyBorder="1" applyProtection="1"/>
    <xf numFmtId="38" fontId="13" fillId="2" borderId="12" xfId="0" applyNumberFormat="1" applyFont="1" applyFill="1" applyBorder="1" applyAlignment="1" applyProtection="1">
      <alignment horizontal="left"/>
    </xf>
    <xf numFmtId="0" fontId="2" fillId="2" borderId="12" xfId="0" applyFont="1" applyFill="1" applyBorder="1" applyProtection="1"/>
    <xf numFmtId="0" fontId="2" fillId="2" borderId="19" xfId="0" applyFont="1" applyFill="1" applyBorder="1" applyProtection="1"/>
    <xf numFmtId="0" fontId="2" fillId="2" borderId="20" xfId="0" applyFont="1" applyFill="1" applyBorder="1" applyProtection="1"/>
    <xf numFmtId="172" fontId="3" fillId="2" borderId="20" xfId="0" applyNumberFormat="1" applyFont="1" applyFill="1" applyBorder="1" applyProtection="1"/>
    <xf numFmtId="173" fontId="4" fillId="2" borderId="20" xfId="0" applyNumberFormat="1" applyFont="1" applyFill="1" applyBorder="1" applyProtection="1"/>
    <xf numFmtId="172" fontId="3" fillId="2" borderId="21" xfId="0" applyNumberFormat="1" applyFont="1" applyFill="1" applyBorder="1" applyAlignment="1" applyProtection="1">
      <alignment horizontal="centerContinuous"/>
    </xf>
    <xf numFmtId="38" fontId="16" fillId="0" borderId="0" xfId="0" applyNumberFormat="1" applyFont="1" applyAlignment="1" applyProtection="1">
      <alignment horizontal="centerContinuous"/>
    </xf>
    <xf numFmtId="172" fontId="3" fillId="0" borderId="0" xfId="0" applyNumberFormat="1" applyFont="1" applyAlignment="1" applyProtection="1">
      <alignment horizontal="left"/>
    </xf>
    <xf numFmtId="172" fontId="4" fillId="0" borderId="0" xfId="0" applyNumberFormat="1" applyFont="1" applyProtection="1"/>
    <xf numFmtId="38" fontId="9" fillId="0" borderId="0" xfId="0" applyNumberFormat="1" applyFont="1" applyAlignment="1" applyProtection="1">
      <alignment horizontal="left"/>
    </xf>
    <xf numFmtId="38" fontId="4" fillId="0" borderId="0" xfId="0" applyNumberFormat="1" applyFont="1" applyAlignment="1" applyProtection="1">
      <alignment horizontal="fill"/>
    </xf>
    <xf numFmtId="172" fontId="3" fillId="0" borderId="0" xfId="0" applyNumberFormat="1" applyFont="1" applyAlignment="1" applyProtection="1">
      <alignment horizontal="fill"/>
    </xf>
    <xf numFmtId="38" fontId="2" fillId="0" borderId="0" xfId="0" applyNumberFormat="1" applyFont="1" applyProtection="1"/>
    <xf numFmtId="38" fontId="9" fillId="4" borderId="9" xfId="0" applyNumberFormat="1" applyFont="1" applyFill="1" applyBorder="1" applyAlignment="1" applyProtection="1">
      <alignment horizontal="left"/>
    </xf>
    <xf numFmtId="172" fontId="10" fillId="4" borderId="9" xfId="0" applyNumberFormat="1" applyFont="1" applyFill="1" applyBorder="1" applyAlignment="1" applyProtection="1">
      <alignment horizontal="center"/>
    </xf>
    <xf numFmtId="0" fontId="2" fillId="4" borderId="0" xfId="0" applyFont="1" applyFill="1" applyProtection="1"/>
    <xf numFmtId="38" fontId="4" fillId="4" borderId="0" xfId="0" applyNumberFormat="1" applyFont="1" applyFill="1" applyProtection="1"/>
    <xf numFmtId="0" fontId="4" fillId="4" borderId="0" xfId="0" applyFont="1" applyFill="1" applyProtection="1"/>
    <xf numFmtId="38" fontId="4" fillId="0" borderId="17" xfId="0" applyNumberFormat="1" applyFont="1" applyBorder="1" applyAlignment="1" applyProtection="1">
      <alignment horizontal="fill"/>
    </xf>
    <xf numFmtId="172" fontId="3" fillId="0" borderId="17" xfId="0" applyNumberFormat="1" applyFont="1" applyBorder="1" applyAlignment="1" applyProtection="1">
      <alignment horizontal="fill"/>
    </xf>
    <xf numFmtId="172" fontId="4" fillId="0" borderId="17" xfId="0" applyNumberFormat="1" applyFont="1" applyBorder="1" applyAlignment="1" applyProtection="1">
      <alignment horizontal="fill"/>
    </xf>
    <xf numFmtId="38" fontId="17" fillId="0" borderId="17" xfId="0" applyNumberFormat="1" applyFont="1" applyBorder="1" applyAlignment="1" applyProtection="1">
      <alignment horizontal="left"/>
    </xf>
    <xf numFmtId="38" fontId="17" fillId="0" borderId="17" xfId="0" applyNumberFormat="1" applyFont="1" applyBorder="1" applyProtection="1"/>
    <xf numFmtId="38" fontId="18" fillId="0" borderId="17" xfId="0" applyNumberFormat="1" applyFont="1" applyBorder="1" applyProtection="1"/>
    <xf numFmtId="0" fontId="19" fillId="0" borderId="0" xfId="0" applyFont="1" applyProtection="1"/>
    <xf numFmtId="38" fontId="20" fillId="0" borderId="0" xfId="0" applyNumberFormat="1" applyFont="1" applyProtection="1"/>
    <xf numFmtId="38" fontId="4" fillId="0" borderId="17" xfId="0" applyNumberFormat="1" applyFont="1" applyBorder="1" applyAlignment="1" applyProtection="1">
      <alignment horizontal="left"/>
    </xf>
    <xf numFmtId="38" fontId="4" fillId="0" borderId="17" xfId="0" applyNumberFormat="1" applyFont="1" applyBorder="1" applyProtection="1">
      <protection locked="0"/>
    </xf>
    <xf numFmtId="38" fontId="3" fillId="0" borderId="17" xfId="0" applyNumberFormat="1" applyFont="1" applyBorder="1" applyProtection="1"/>
    <xf numFmtId="0" fontId="0" fillId="0" borderId="17" xfId="0" applyBorder="1" applyProtection="1"/>
    <xf numFmtId="38" fontId="4" fillId="0" borderId="17" xfId="0" applyNumberFormat="1" applyFont="1" applyBorder="1" applyProtection="1"/>
    <xf numFmtId="172" fontId="4" fillId="0" borderId="17" xfId="0" applyNumberFormat="1" applyFont="1" applyBorder="1" applyProtection="1"/>
    <xf numFmtId="38" fontId="17" fillId="0" borderId="17" xfId="0" applyNumberFormat="1" applyFont="1" applyBorder="1" applyProtection="1">
      <protection locked="0"/>
    </xf>
    <xf numFmtId="38" fontId="21" fillId="2" borderId="22" xfId="0" applyNumberFormat="1" applyFont="1" applyFill="1" applyBorder="1" applyAlignment="1" applyProtection="1">
      <alignment horizontal="left"/>
    </xf>
    <xf numFmtId="38" fontId="21" fillId="2" borderId="22" xfId="0" applyNumberFormat="1" applyFont="1" applyFill="1" applyBorder="1" applyProtection="1"/>
    <xf numFmtId="38" fontId="22" fillId="2" borderId="0" xfId="0" applyNumberFormat="1" applyFont="1" applyFill="1" applyProtection="1"/>
    <xf numFmtId="38" fontId="4" fillId="0" borderId="23" xfId="0" applyNumberFormat="1" applyFont="1" applyBorder="1" applyAlignment="1" applyProtection="1">
      <alignment horizontal="fill"/>
    </xf>
    <xf numFmtId="38" fontId="4" fillId="0" borderId="24" xfId="0" applyNumberFormat="1" applyFont="1" applyBorder="1" applyAlignment="1" applyProtection="1">
      <alignment horizontal="fill"/>
    </xf>
    <xf numFmtId="38" fontId="3" fillId="0" borderId="24" xfId="0" applyNumberFormat="1" applyFont="1" applyBorder="1" applyAlignment="1" applyProtection="1">
      <alignment horizontal="fill"/>
    </xf>
    <xf numFmtId="38" fontId="3" fillId="0" borderId="17" xfId="0" applyNumberFormat="1" applyFont="1" applyBorder="1" applyAlignment="1" applyProtection="1">
      <alignment horizontal="fill"/>
    </xf>
    <xf numFmtId="38" fontId="17" fillId="0" borderId="25" xfId="0" applyNumberFormat="1" applyFont="1" applyBorder="1" applyAlignment="1" applyProtection="1">
      <alignment horizontal="left"/>
    </xf>
    <xf numFmtId="38" fontId="4" fillId="0" borderId="25" xfId="0" applyNumberFormat="1" applyFont="1" applyBorder="1" applyAlignment="1" applyProtection="1">
      <alignment horizontal="left"/>
    </xf>
    <xf numFmtId="38" fontId="4" fillId="0" borderId="25" xfId="0" applyNumberFormat="1" applyFont="1" applyBorder="1" applyProtection="1"/>
    <xf numFmtId="38" fontId="17" fillId="0" borderId="0" xfId="0" applyNumberFormat="1" applyFont="1" applyBorder="1" applyProtection="1"/>
    <xf numFmtId="0" fontId="0" fillId="0" borderId="0" xfId="0" applyBorder="1" applyProtection="1"/>
    <xf numFmtId="38" fontId="17" fillId="0" borderId="25" xfId="0" applyNumberFormat="1" applyFont="1" applyBorder="1" applyProtection="1"/>
    <xf numFmtId="0" fontId="12" fillId="0" borderId="0" xfId="0" applyFont="1" applyProtection="1"/>
    <xf numFmtId="0" fontId="20" fillId="0" borderId="0" xfId="0" applyFont="1" applyProtection="1"/>
    <xf numFmtId="0" fontId="2" fillId="0" borderId="17" xfId="0" applyFont="1" applyBorder="1" applyProtection="1"/>
    <xf numFmtId="38" fontId="21" fillId="2" borderId="26" xfId="0" applyNumberFormat="1" applyFont="1" applyFill="1" applyBorder="1" applyAlignment="1" applyProtection="1">
      <alignment horizontal="left"/>
    </xf>
    <xf numFmtId="0" fontId="22" fillId="2" borderId="0" xfId="0" applyFont="1" applyFill="1" applyProtection="1"/>
    <xf numFmtId="38" fontId="9" fillId="0" borderId="0" xfId="0" applyNumberFormat="1" applyFont="1" applyBorder="1" applyProtection="1"/>
    <xf numFmtId="172" fontId="10" fillId="0" borderId="0" xfId="0" applyNumberFormat="1" applyFont="1" applyBorder="1" applyProtection="1"/>
    <xf numFmtId="38" fontId="7" fillId="0" borderId="0" xfId="0" applyNumberFormat="1" applyFont="1" applyAlignment="1" applyProtection="1">
      <alignment horizontal="left"/>
    </xf>
    <xf numFmtId="38" fontId="14" fillId="0" borderId="0" xfId="0" applyNumberFormat="1" applyFont="1" applyAlignment="1" applyProtection="1">
      <alignment horizontal="left"/>
    </xf>
    <xf numFmtId="38" fontId="4" fillId="0" borderId="0" xfId="0" applyNumberFormat="1" applyFont="1" applyAlignment="1" applyProtection="1">
      <alignment horizontal="left"/>
    </xf>
    <xf numFmtId="38" fontId="2" fillId="0" borderId="0" xfId="0" applyNumberFormat="1" applyFont="1" applyAlignment="1" applyProtection="1">
      <alignment horizontal="left"/>
    </xf>
    <xf numFmtId="38" fontId="9" fillId="4" borderId="10" xfId="0" applyNumberFormat="1" applyFont="1" applyFill="1" applyBorder="1" applyAlignment="1" applyProtection="1">
      <alignment horizontal="center"/>
    </xf>
    <xf numFmtId="38" fontId="9" fillId="4" borderId="9" xfId="0" applyNumberFormat="1" applyFont="1" applyFill="1" applyBorder="1" applyAlignment="1" applyProtection="1">
      <alignment horizontal="center"/>
    </xf>
    <xf numFmtId="38" fontId="4" fillId="0" borderId="25" xfId="0" applyNumberFormat="1" applyFont="1" applyBorder="1" applyAlignment="1" applyProtection="1">
      <alignment horizontal="fill"/>
    </xf>
    <xf numFmtId="172" fontId="18" fillId="0" borderId="17" xfId="0" applyNumberFormat="1" applyFont="1" applyBorder="1" applyProtection="1"/>
    <xf numFmtId="172" fontId="3" fillId="0" borderId="17" xfId="0" applyNumberFormat="1" applyFont="1" applyBorder="1" applyProtection="1"/>
    <xf numFmtId="38" fontId="9" fillId="2" borderId="10" xfId="0" applyNumberFormat="1" applyFont="1" applyFill="1" applyBorder="1" applyAlignment="1" applyProtection="1">
      <alignment horizontal="left"/>
    </xf>
    <xf numFmtId="38" fontId="23" fillId="2" borderId="9" xfId="0" applyNumberFormat="1" applyFont="1" applyFill="1" applyBorder="1" applyProtection="1"/>
    <xf numFmtId="172" fontId="24" fillId="2" borderId="9" xfId="0" applyNumberFormat="1" applyFont="1" applyFill="1" applyBorder="1" applyProtection="1"/>
    <xf numFmtId="38" fontId="4" fillId="2" borderId="0" xfId="0" applyNumberFormat="1" applyFont="1" applyFill="1" applyProtection="1"/>
    <xf numFmtId="0" fontId="4" fillId="2" borderId="0" xfId="0" applyFont="1" applyFill="1" applyProtection="1"/>
    <xf numFmtId="38" fontId="9" fillId="2" borderId="25" xfId="0" applyNumberFormat="1" applyFont="1" applyFill="1" applyBorder="1" applyAlignment="1" applyProtection="1">
      <alignment horizontal="left"/>
    </xf>
    <xf numFmtId="38" fontId="23" fillId="2" borderId="17" xfId="0" applyNumberFormat="1" applyFont="1" applyFill="1" applyBorder="1" applyProtection="1"/>
    <xf numFmtId="172" fontId="24" fillId="2" borderId="17" xfId="0" applyNumberFormat="1" applyFont="1" applyFill="1" applyBorder="1" applyProtection="1"/>
    <xf numFmtId="0" fontId="2" fillId="0" borderId="25" xfId="0" applyFont="1" applyBorder="1" applyProtection="1"/>
    <xf numFmtId="172" fontId="21" fillId="2" borderId="22" xfId="0" applyNumberFormat="1" applyFont="1" applyFill="1" applyBorder="1" applyProtection="1"/>
    <xf numFmtId="38" fontId="4" fillId="0" borderId="0" xfId="0" applyNumberFormat="1" applyFont="1" applyBorder="1" applyAlignment="1" applyProtection="1">
      <alignment horizontal="left"/>
    </xf>
    <xf numFmtId="38" fontId="4" fillId="0" borderId="0" xfId="0" applyNumberFormat="1" applyFont="1" applyBorder="1" applyAlignment="1" applyProtection="1">
      <alignment horizontal="fill"/>
    </xf>
    <xf numFmtId="172" fontId="3" fillId="0" borderId="0" xfId="0" applyNumberFormat="1" applyFont="1" applyBorder="1" applyAlignment="1" applyProtection="1">
      <alignment horizontal="fill"/>
    </xf>
    <xf numFmtId="172" fontId="4" fillId="0" borderId="0" xfId="0" applyNumberFormat="1" applyFont="1" applyBorder="1" applyAlignment="1" applyProtection="1">
      <alignment horizontal="fill"/>
    </xf>
    <xf numFmtId="0" fontId="9" fillId="4" borderId="7" xfId="0" applyFont="1" applyFill="1" applyBorder="1" applyProtection="1"/>
    <xf numFmtId="17" fontId="9" fillId="4" borderId="10" xfId="0" applyNumberFormat="1" applyFont="1" applyFill="1" applyBorder="1" applyProtection="1"/>
    <xf numFmtId="38" fontId="9" fillId="4" borderId="8" xfId="0" applyNumberFormat="1" applyFont="1" applyFill="1" applyBorder="1" applyProtection="1"/>
    <xf numFmtId="0" fontId="17" fillId="0" borderId="18" xfId="0" applyFont="1" applyBorder="1" applyProtection="1"/>
    <xf numFmtId="0" fontId="4" fillId="0" borderId="25" xfId="0" applyFont="1" applyBorder="1" applyProtection="1"/>
    <xf numFmtId="172" fontId="3" fillId="0" borderId="0" xfId="0" applyNumberFormat="1" applyFont="1" applyBorder="1" applyProtection="1"/>
    <xf numFmtId="0" fontId="4" fillId="0" borderId="7" xfId="0" applyFont="1" applyBorder="1" applyProtection="1"/>
    <xf numFmtId="4" fontId="4" fillId="0" borderId="10" xfId="0" applyNumberFormat="1" applyFont="1" applyBorder="1" applyProtection="1"/>
    <xf numFmtId="172" fontId="3" fillId="0" borderId="8" xfId="0" applyNumberFormat="1" applyFont="1" applyBorder="1" applyProtection="1"/>
    <xf numFmtId="0" fontId="4" fillId="0" borderId="27" xfId="0" applyFont="1" applyBorder="1" applyProtection="1"/>
    <xf numFmtId="4" fontId="4" fillId="0" borderId="28" xfId="0" applyNumberFormat="1" applyFont="1" applyBorder="1" applyProtection="1">
      <protection locked="0"/>
    </xf>
    <xf numFmtId="172" fontId="3" fillId="0" borderId="12" xfId="0" applyNumberFormat="1" applyFont="1" applyBorder="1" applyProtection="1">
      <protection locked="0"/>
    </xf>
    <xf numFmtId="4" fontId="4" fillId="0" borderId="12" xfId="0" applyNumberFormat="1" applyFont="1" applyBorder="1" applyProtection="1">
      <protection locked="0"/>
    </xf>
    <xf numFmtId="0" fontId="4" fillId="0" borderId="27" xfId="0" applyFont="1" applyBorder="1" applyAlignment="1" applyProtection="1">
      <alignment wrapText="1"/>
    </xf>
    <xf numFmtId="171" fontId="4" fillId="0" borderId="28" xfId="4" applyNumberFormat="1" applyFont="1" applyBorder="1" applyAlignment="1" applyProtection="1">
      <alignment horizontal="right"/>
    </xf>
    <xf numFmtId="171" fontId="3" fillId="0" borderId="12" xfId="0" applyNumberFormat="1" applyFont="1" applyBorder="1" applyAlignment="1" applyProtection="1">
      <alignment horizontal="center"/>
    </xf>
    <xf numFmtId="174" fontId="4" fillId="0" borderId="28" xfId="4" applyNumberFormat="1" applyFont="1" applyBorder="1" applyAlignment="1" applyProtection="1">
      <alignment horizontal="center"/>
      <protection locked="0"/>
    </xf>
    <xf numFmtId="174" fontId="3" fillId="0" borderId="12" xfId="4" applyNumberFormat="1" applyFont="1" applyBorder="1" applyAlignment="1" applyProtection="1">
      <alignment horizontal="center"/>
      <protection locked="0"/>
    </xf>
    <xf numFmtId="0" fontId="4" fillId="0" borderId="10" xfId="0" applyFont="1" applyBorder="1" applyProtection="1"/>
    <xf numFmtId="38" fontId="4" fillId="3" borderId="10" xfId="0" applyNumberFormat="1" applyFont="1" applyFill="1" applyBorder="1" applyProtection="1">
      <protection locked="0"/>
    </xf>
    <xf numFmtId="171" fontId="4" fillId="0" borderId="0" xfId="4" applyFont="1" applyProtection="1"/>
    <xf numFmtId="17" fontId="4" fillId="0" borderId="0" xfId="0" applyNumberFormat="1" applyFont="1" applyAlignment="1" applyProtection="1">
      <alignment horizontal="left"/>
    </xf>
    <xf numFmtId="174" fontId="4" fillId="0" borderId="0" xfId="4" applyNumberFormat="1" applyFont="1" applyProtection="1">
      <protection locked="0"/>
    </xf>
    <xf numFmtId="38" fontId="4" fillId="0" borderId="0" xfId="0" applyNumberFormat="1" applyFont="1" applyProtection="1">
      <protection locked="0"/>
    </xf>
    <xf numFmtId="174" fontId="4" fillId="0" borderId="0" xfId="4" applyNumberFormat="1" applyFont="1" applyProtection="1"/>
    <xf numFmtId="0" fontId="0" fillId="5" borderId="10" xfId="0" applyFill="1" applyBorder="1" applyProtection="1">
      <protection locked="0"/>
    </xf>
    <xf numFmtId="0" fontId="28" fillId="0" borderId="29" xfId="0" applyFont="1" applyBorder="1" applyAlignment="1">
      <alignment vertical="center" wrapText="1"/>
    </xf>
    <xf numFmtId="0" fontId="1" fillId="0" borderId="30" xfId="0" applyFont="1" applyBorder="1" applyAlignment="1">
      <alignment vertical="center" wrapText="1"/>
    </xf>
    <xf numFmtId="0" fontId="1" fillId="0" borderId="31" xfId="0" applyFont="1" applyBorder="1" applyAlignment="1">
      <alignment vertical="center" wrapText="1"/>
    </xf>
    <xf numFmtId="0" fontId="1" fillId="0" borderId="32" xfId="0" applyFont="1" applyBorder="1" applyAlignment="1">
      <alignment vertical="center" wrapText="1"/>
    </xf>
    <xf numFmtId="0" fontId="28" fillId="0" borderId="32" xfId="0" applyFont="1" applyBorder="1" applyAlignment="1">
      <alignment vertical="center" wrapText="1"/>
    </xf>
    <xf numFmtId="0" fontId="28" fillId="0" borderId="21" xfId="0" applyFont="1" applyBorder="1" applyAlignment="1">
      <alignment vertical="center" wrapText="1"/>
    </xf>
    <xf numFmtId="0" fontId="29" fillId="0" borderId="0" xfId="0" applyFont="1" applyAlignment="1">
      <alignment vertical="center"/>
    </xf>
    <xf numFmtId="0" fontId="28" fillId="0" borderId="0" xfId="0" applyFont="1" applyAlignment="1">
      <alignment horizontal="right" vertical="center"/>
    </xf>
    <xf numFmtId="0" fontId="28" fillId="0" borderId="31" xfId="0" applyFont="1" applyBorder="1" applyAlignment="1">
      <alignment vertical="center" wrapText="1"/>
    </xf>
    <xf numFmtId="0" fontId="28" fillId="0" borderId="30" xfId="0" applyFont="1" applyBorder="1" applyAlignment="1">
      <alignment horizontal="center" vertical="center" wrapText="1"/>
    </xf>
    <xf numFmtId="0" fontId="28" fillId="0" borderId="21" xfId="0" applyFont="1" applyBorder="1" applyAlignment="1">
      <alignment horizontal="center" vertical="center" wrapText="1"/>
    </xf>
    <xf numFmtId="174" fontId="30" fillId="0" borderId="0" xfId="4" applyNumberFormat="1" applyFont="1" applyFill="1" applyBorder="1" applyAlignment="1" applyProtection="1">
      <alignment vertical="center"/>
    </xf>
    <xf numFmtId="0" fontId="31" fillId="0" borderId="0" xfId="14" applyFont="1" applyFill="1" applyBorder="1" applyAlignment="1" applyProtection="1">
      <alignment vertical="center"/>
    </xf>
    <xf numFmtId="3" fontId="33" fillId="0" borderId="0" xfId="13" applyNumberFormat="1" applyFont="1" applyFill="1" applyProtection="1"/>
    <xf numFmtId="3" fontId="34" fillId="0" borderId="0" xfId="13" applyNumberFormat="1" applyFont="1" applyFill="1" applyProtection="1"/>
    <xf numFmtId="3" fontId="35" fillId="0" borderId="33" xfId="13" applyNumberFormat="1" applyFont="1" applyFill="1" applyBorder="1" applyProtection="1"/>
    <xf numFmtId="49" fontId="36" fillId="6" borderId="34" xfId="13" applyNumberFormat="1" applyFont="1" applyFill="1" applyBorder="1" applyProtection="1">
      <protection locked="0"/>
    </xf>
    <xf numFmtId="37" fontId="37" fillId="0" borderId="20" xfId="13" applyFont="1" applyFill="1" applyBorder="1" applyProtection="1"/>
    <xf numFmtId="174" fontId="35" fillId="0" borderId="20" xfId="4" applyNumberFormat="1" applyFont="1" applyFill="1" applyBorder="1" applyProtection="1"/>
    <xf numFmtId="3" fontId="35" fillId="0" borderId="20" xfId="13" applyNumberFormat="1" applyFont="1" applyFill="1" applyBorder="1" applyProtection="1"/>
    <xf numFmtId="3" fontId="37" fillId="0" borderId="20" xfId="13" applyNumberFormat="1" applyFont="1" applyFill="1" applyBorder="1" applyAlignment="1" applyProtection="1">
      <alignment horizontal="center"/>
    </xf>
    <xf numFmtId="3" fontId="35" fillId="0" borderId="25" xfId="13" applyNumberFormat="1" applyFont="1" applyFill="1" applyBorder="1" applyAlignment="1" applyProtection="1">
      <alignment horizontal="center"/>
    </xf>
    <xf numFmtId="3" fontId="35" fillId="0" borderId="35" xfId="13" applyNumberFormat="1" applyFont="1" applyFill="1" applyBorder="1" applyAlignment="1" applyProtection="1">
      <alignment horizontal="center"/>
    </xf>
    <xf numFmtId="3" fontId="36" fillId="6" borderId="36" xfId="13" applyNumberFormat="1" applyFont="1" applyFill="1" applyBorder="1" applyProtection="1">
      <protection locked="0"/>
    </xf>
    <xf numFmtId="3" fontId="36" fillId="6" borderId="36" xfId="13" applyNumberFormat="1" applyFont="1" applyFill="1" applyBorder="1" applyAlignment="1" applyProtection="1">
      <alignment horizontal="center"/>
      <protection locked="0"/>
    </xf>
    <xf numFmtId="4" fontId="36" fillId="6" borderId="36" xfId="4" applyNumberFormat="1" applyFont="1" applyFill="1" applyBorder="1" applyAlignment="1" applyProtection="1">
      <alignment horizontal="center"/>
      <protection locked="0"/>
    </xf>
    <xf numFmtId="174" fontId="36" fillId="6" borderId="36" xfId="4" applyNumberFormat="1" applyFont="1" applyFill="1" applyBorder="1" applyAlignment="1" applyProtection="1">
      <alignment horizontal="right"/>
      <protection locked="0"/>
    </xf>
    <xf numFmtId="3" fontId="36" fillId="6" borderId="37" xfId="13" applyNumberFormat="1" applyFont="1" applyFill="1" applyBorder="1" applyProtection="1">
      <protection locked="0"/>
    </xf>
    <xf numFmtId="3" fontId="36" fillId="6" borderId="37" xfId="13" applyNumberFormat="1" applyFont="1" applyFill="1" applyBorder="1" applyAlignment="1" applyProtection="1">
      <alignment horizontal="center"/>
      <protection locked="0"/>
    </xf>
    <xf numFmtId="4" fontId="36" fillId="6" borderId="37" xfId="4" applyNumberFormat="1" applyFont="1" applyFill="1" applyBorder="1" applyAlignment="1" applyProtection="1">
      <alignment horizontal="center"/>
      <protection locked="0"/>
    </xf>
    <xf numFmtId="174" fontId="36" fillId="6" borderId="37" xfId="4" applyNumberFormat="1" applyFont="1" applyFill="1" applyBorder="1" applyAlignment="1" applyProtection="1">
      <alignment horizontal="right"/>
      <protection locked="0"/>
    </xf>
    <xf numFmtId="3" fontId="36" fillId="6" borderId="34" xfId="13" applyNumberFormat="1" applyFont="1" applyFill="1" applyBorder="1" applyProtection="1">
      <protection locked="0"/>
    </xf>
    <xf numFmtId="3" fontId="36" fillId="6" borderId="34" xfId="13" applyNumberFormat="1" applyFont="1" applyFill="1" applyBorder="1" applyAlignment="1" applyProtection="1">
      <alignment horizontal="center"/>
      <protection locked="0"/>
    </xf>
    <xf numFmtId="4" fontId="36" fillId="6" borderId="34" xfId="4" applyNumberFormat="1" applyFont="1" applyFill="1" applyBorder="1" applyAlignment="1" applyProtection="1">
      <alignment horizontal="center"/>
      <protection locked="0"/>
    </xf>
    <xf numFmtId="174" fontId="36" fillId="6" borderId="34" xfId="4" applyNumberFormat="1" applyFont="1" applyFill="1" applyBorder="1" applyAlignment="1" applyProtection="1">
      <alignment horizontal="right"/>
      <protection locked="0"/>
    </xf>
    <xf numFmtId="3" fontId="38" fillId="0" borderId="38" xfId="13" applyNumberFormat="1" applyFont="1" applyFill="1" applyBorder="1" applyAlignment="1" applyProtection="1">
      <alignment horizontal="center"/>
    </xf>
    <xf numFmtId="3" fontId="36" fillId="0" borderId="38" xfId="13" applyNumberFormat="1" applyFont="1" applyFill="1" applyBorder="1" applyAlignment="1" applyProtection="1">
      <alignment horizontal="center"/>
    </xf>
    <xf numFmtId="1" fontId="36" fillId="0" borderId="38" xfId="13" applyNumberFormat="1" applyFont="1" applyFill="1" applyBorder="1" applyAlignment="1" applyProtection="1">
      <alignment horizontal="center"/>
    </xf>
    <xf numFmtId="1" fontId="36" fillId="0" borderId="39" xfId="13" applyNumberFormat="1" applyFont="1" applyFill="1" applyBorder="1" applyAlignment="1" applyProtection="1">
      <alignment horizontal="center"/>
    </xf>
    <xf numFmtId="3" fontId="38" fillId="0" borderId="39" xfId="13" applyNumberFormat="1" applyFont="1" applyFill="1" applyBorder="1" applyAlignment="1" applyProtection="1">
      <alignment horizontal="right"/>
    </xf>
    <xf numFmtId="3" fontId="36" fillId="0" borderId="0" xfId="13" applyNumberFormat="1" applyFont="1" applyFill="1" applyProtection="1"/>
    <xf numFmtId="3" fontId="39" fillId="0" borderId="0" xfId="13" applyNumberFormat="1" applyFont="1" applyFill="1" applyAlignment="1" applyProtection="1">
      <alignment horizontal="center"/>
    </xf>
    <xf numFmtId="1" fontId="39" fillId="0" borderId="0" xfId="13" applyNumberFormat="1" applyFont="1" applyFill="1" applyAlignment="1" applyProtection="1">
      <alignment horizontal="center"/>
    </xf>
    <xf numFmtId="0" fontId="30" fillId="0" borderId="0" xfId="0" applyFont="1" applyAlignment="1">
      <alignment vertical="center"/>
    </xf>
    <xf numFmtId="0" fontId="40" fillId="0" borderId="0" xfId="0" applyFont="1" applyAlignment="1">
      <alignment vertical="center"/>
    </xf>
    <xf numFmtId="49" fontId="31" fillId="14" borderId="80" xfId="0" applyNumberFormat="1" applyFont="1" applyFill="1" applyBorder="1" applyAlignment="1" applyProtection="1">
      <alignment vertical="center"/>
      <protection locked="0"/>
    </xf>
    <xf numFmtId="0" fontId="41" fillId="0" borderId="0" xfId="0" applyFont="1" applyAlignment="1">
      <alignment vertical="center"/>
    </xf>
    <xf numFmtId="0" fontId="31" fillId="0" borderId="0" xfId="0" applyFont="1" applyAlignment="1">
      <alignment vertical="center"/>
    </xf>
    <xf numFmtId="0" fontId="31" fillId="0" borderId="20" xfId="0" applyFont="1" applyBorder="1" applyAlignment="1">
      <alignment vertical="center"/>
    </xf>
    <xf numFmtId="0" fontId="31" fillId="0" borderId="20" xfId="0" applyFont="1" applyBorder="1" applyAlignment="1">
      <alignment horizontal="right" vertical="center"/>
    </xf>
    <xf numFmtId="0" fontId="42" fillId="0" borderId="40" xfId="0" applyFont="1" applyBorder="1" applyAlignment="1">
      <alignment vertical="center"/>
    </xf>
    <xf numFmtId="0" fontId="42" fillId="0" borderId="39" xfId="0" applyFont="1" applyBorder="1" applyAlignment="1">
      <alignment vertical="center"/>
    </xf>
    <xf numFmtId="0" fontId="42" fillId="0" borderId="41" xfId="0" applyFont="1" applyBorder="1" applyAlignment="1">
      <alignment vertical="center"/>
    </xf>
    <xf numFmtId="0" fontId="42" fillId="0" borderId="42" xfId="0" applyFont="1" applyBorder="1" applyAlignment="1">
      <alignment horizontal="center" vertical="center"/>
    </xf>
    <xf numFmtId="0" fontId="42" fillId="0" borderId="0" xfId="0" applyFont="1" applyAlignment="1">
      <alignment horizontal="left"/>
    </xf>
    <xf numFmtId="0" fontId="42" fillId="0" borderId="18" xfId="0" applyFont="1" applyBorder="1" applyAlignment="1">
      <alignment horizontal="left"/>
    </xf>
    <xf numFmtId="0" fontId="42" fillId="0" borderId="0" xfId="0" applyFont="1" applyAlignment="1">
      <alignment horizontal="left" vertical="center"/>
    </xf>
    <xf numFmtId="174" fontId="0" fillId="14" borderId="81" xfId="0" applyNumberFormat="1" applyFill="1" applyBorder="1" applyAlignment="1" applyProtection="1">
      <alignment vertical="center"/>
      <protection locked="0"/>
    </xf>
    <xf numFmtId="174" fontId="0" fillId="14" borderId="82" xfId="0" applyNumberFormat="1" applyFill="1" applyBorder="1" applyAlignment="1" applyProtection="1">
      <alignment vertical="center"/>
      <protection locked="0"/>
    </xf>
    <xf numFmtId="174" fontId="0" fillId="0" borderId="17" xfId="0" applyNumberFormat="1" applyBorder="1" applyAlignment="1">
      <alignment vertical="center"/>
    </xf>
    <xf numFmtId="0" fontId="42" fillId="0" borderId="43" xfId="0" applyFont="1" applyBorder="1" applyAlignment="1">
      <alignment horizontal="left"/>
    </xf>
    <xf numFmtId="0" fontId="42" fillId="0" borderId="20" xfId="0" applyFont="1" applyBorder="1" applyAlignment="1">
      <alignment horizontal="left" vertical="center"/>
    </xf>
    <xf numFmtId="174" fontId="0" fillId="14" borderId="83" xfId="0" applyNumberFormat="1" applyFill="1" applyBorder="1" applyAlignment="1" applyProtection="1">
      <alignment vertical="center"/>
      <protection locked="0"/>
    </xf>
    <xf numFmtId="174" fontId="0" fillId="14" borderId="84" xfId="0" applyNumberFormat="1" applyFill="1" applyBorder="1" applyAlignment="1" applyProtection="1">
      <alignment vertical="center"/>
      <protection locked="0"/>
    </xf>
    <xf numFmtId="174" fontId="0" fillId="0" borderId="42" xfId="0" applyNumberFormat="1" applyBorder="1" applyAlignment="1">
      <alignment vertical="center"/>
    </xf>
    <xf numFmtId="0" fontId="43" fillId="0" borderId="43" xfId="0" applyFont="1" applyBorder="1" applyAlignment="1">
      <alignment horizontal="left" vertical="center"/>
    </xf>
    <xf numFmtId="0" fontId="43" fillId="0" borderId="20" xfId="0" applyFont="1" applyBorder="1" applyAlignment="1">
      <alignment horizontal="left" vertical="center"/>
    </xf>
    <xf numFmtId="0" fontId="43" fillId="0" borderId="42" xfId="0" applyFont="1" applyBorder="1" applyAlignment="1">
      <alignment horizontal="left" vertical="center"/>
    </xf>
    <xf numFmtId="174" fontId="0" fillId="0" borderId="0" xfId="4" applyNumberFormat="1" applyFont="1"/>
    <xf numFmtId="0" fontId="1" fillId="0" borderId="31" xfId="0" applyFont="1" applyBorder="1" applyAlignment="1">
      <alignment vertical="top" wrapText="1"/>
    </xf>
    <xf numFmtId="0" fontId="1" fillId="0" borderId="32" xfId="0" applyFont="1" applyBorder="1" applyAlignment="1">
      <alignment vertical="top" wrapText="1"/>
    </xf>
    <xf numFmtId="0" fontId="28" fillId="0" borderId="32" xfId="0" applyFont="1" applyBorder="1" applyAlignment="1">
      <alignment vertical="top" wrapText="1"/>
    </xf>
    <xf numFmtId="0" fontId="28" fillId="0" borderId="21" xfId="0" applyFont="1" applyBorder="1" applyAlignment="1">
      <alignment vertical="top" wrapText="1"/>
    </xf>
    <xf numFmtId="0" fontId="44" fillId="0" borderId="44" xfId="0" applyFont="1" applyBorder="1" applyAlignment="1">
      <alignment horizontal="center"/>
    </xf>
    <xf numFmtId="0" fontId="44" fillId="0" borderId="45" xfId="0" applyFont="1" applyBorder="1" applyAlignment="1">
      <alignment horizontal="center"/>
    </xf>
    <xf numFmtId="0" fontId="44" fillId="0" borderId="46" xfId="0" applyFont="1" applyBorder="1" applyAlignment="1">
      <alignment horizontal="center"/>
    </xf>
    <xf numFmtId="0" fontId="44" fillId="0" borderId="47" xfId="0" applyFont="1" applyBorder="1" applyAlignment="1">
      <alignment horizontal="center"/>
    </xf>
    <xf numFmtId="0" fontId="0" fillId="0" borderId="46" xfId="0" applyBorder="1" applyAlignment="1">
      <alignment horizontal="center"/>
    </xf>
    <xf numFmtId="176" fontId="0" fillId="0" borderId="47" xfId="0" applyNumberFormat="1" applyBorder="1" applyAlignment="1">
      <alignment horizontal="center"/>
    </xf>
    <xf numFmtId="0" fontId="0" fillId="0" borderId="48" xfId="0" applyBorder="1" applyAlignment="1">
      <alignment horizontal="center"/>
    </xf>
    <xf numFmtId="176" fontId="0" fillId="0" borderId="49" xfId="0" applyNumberFormat="1" applyBorder="1" applyAlignment="1">
      <alignment horizontal="center"/>
    </xf>
    <xf numFmtId="0" fontId="1" fillId="7" borderId="0" xfId="14" applyFont="1" applyFill="1" applyAlignment="1">
      <alignment vertical="top"/>
    </xf>
    <xf numFmtId="0" fontId="1" fillId="7" borderId="0" xfId="8" applyFont="1" applyFill="1" applyAlignment="1">
      <alignment vertical="top"/>
    </xf>
    <xf numFmtId="0" fontId="1" fillId="7" borderId="0" xfId="15" applyFont="1" applyFill="1" applyBorder="1" applyAlignment="1">
      <alignment horizontal="left" vertical="top"/>
    </xf>
    <xf numFmtId="0" fontId="1" fillId="0" borderId="0" xfId="8" applyAlignment="1">
      <alignment vertical="top"/>
    </xf>
    <xf numFmtId="0" fontId="1" fillId="15" borderId="0" xfId="14" applyFont="1" applyFill="1" applyAlignment="1">
      <alignment vertical="top"/>
    </xf>
    <xf numFmtId="0" fontId="28" fillId="15" borderId="0" xfId="14" applyFont="1" applyFill="1" applyAlignment="1">
      <alignment vertical="top"/>
    </xf>
    <xf numFmtId="0" fontId="42" fillId="15" borderId="0" xfId="14" applyFont="1" applyFill="1" applyAlignment="1">
      <alignment horizontal="left" vertical="top"/>
    </xf>
    <xf numFmtId="174" fontId="44" fillId="15" borderId="12" xfId="4" applyNumberFormat="1" applyFont="1" applyFill="1" applyBorder="1" applyAlignment="1">
      <alignment vertical="top"/>
    </xf>
    <xf numFmtId="0" fontId="1" fillId="15" borderId="12" xfId="14" applyFont="1" applyFill="1" applyBorder="1" applyAlignment="1">
      <alignment vertical="top"/>
    </xf>
    <xf numFmtId="0" fontId="1" fillId="15" borderId="0" xfId="8" applyFont="1" applyFill="1" applyAlignment="1">
      <alignment vertical="top"/>
    </xf>
    <xf numFmtId="0" fontId="1" fillId="15" borderId="0" xfId="8" applyFont="1" applyFill="1" applyBorder="1" applyAlignment="1">
      <alignment vertical="top"/>
    </xf>
    <xf numFmtId="0" fontId="42" fillId="15" borderId="0" xfId="8" applyFont="1" applyFill="1" applyAlignment="1">
      <alignment vertical="top"/>
    </xf>
    <xf numFmtId="174" fontId="44" fillId="15" borderId="0" xfId="4" applyNumberFormat="1" applyFont="1" applyFill="1" applyBorder="1" applyAlignment="1">
      <alignment vertical="top"/>
    </xf>
    <xf numFmtId="0" fontId="1" fillId="15" borderId="0" xfId="14" applyFont="1" applyFill="1" applyBorder="1" applyAlignment="1">
      <alignment vertical="top"/>
    </xf>
    <xf numFmtId="0" fontId="1" fillId="15" borderId="0" xfId="14" applyFont="1" applyFill="1" applyAlignment="1">
      <alignment horizontal="center" vertical="top"/>
    </xf>
    <xf numFmtId="0" fontId="42" fillId="15" borderId="0" xfId="14" applyFont="1" applyFill="1" applyAlignment="1">
      <alignment vertical="top"/>
    </xf>
    <xf numFmtId="0" fontId="1" fillId="15" borderId="0" xfId="8" applyFont="1" applyFill="1" applyAlignment="1" applyProtection="1">
      <alignment vertical="top"/>
    </xf>
    <xf numFmtId="0" fontId="1" fillId="15" borderId="50" xfId="14" applyFont="1" applyFill="1" applyBorder="1" applyAlignment="1">
      <alignment vertical="top"/>
    </xf>
    <xf numFmtId="0" fontId="43" fillId="15" borderId="0" xfId="14" applyFont="1" applyFill="1" applyAlignment="1" applyProtection="1">
      <alignment vertical="top"/>
    </xf>
    <xf numFmtId="0" fontId="1" fillId="15" borderId="0" xfId="14" applyFont="1" applyFill="1" applyAlignment="1" applyProtection="1">
      <alignment vertical="top"/>
    </xf>
    <xf numFmtId="174" fontId="44" fillId="15" borderId="0" xfId="4" applyNumberFormat="1" applyFont="1" applyFill="1" applyBorder="1" applyAlignment="1" applyProtection="1">
      <alignment vertical="top"/>
    </xf>
    <xf numFmtId="0" fontId="44" fillId="15" borderId="0" xfId="12" applyFont="1" applyFill="1" applyAlignment="1" applyProtection="1">
      <alignment vertical="top"/>
    </xf>
    <xf numFmtId="3" fontId="1" fillId="15" borderId="51" xfId="12" applyNumberFormat="1" applyFont="1" applyFill="1" applyBorder="1" applyAlignment="1" applyProtection="1">
      <alignment horizontal="left" vertical="top"/>
    </xf>
    <xf numFmtId="0" fontId="42" fillId="15" borderId="0" xfId="12" applyFont="1" applyFill="1" applyAlignment="1" applyProtection="1">
      <alignment vertical="top"/>
    </xf>
    <xf numFmtId="0" fontId="1" fillId="15" borderId="0" xfId="15" applyFont="1" applyFill="1" applyBorder="1" applyAlignment="1">
      <alignment horizontal="left" vertical="top"/>
    </xf>
    <xf numFmtId="0" fontId="1" fillId="15" borderId="0" xfId="14" applyFont="1" applyFill="1" applyBorder="1" applyAlignment="1" applyProtection="1">
      <alignment vertical="top"/>
    </xf>
    <xf numFmtId="3" fontId="44" fillId="15" borderId="52" xfId="12" applyNumberFormat="1" applyFont="1" applyFill="1" applyBorder="1" applyAlignment="1" applyProtection="1">
      <alignment horizontal="center" vertical="top"/>
    </xf>
    <xf numFmtId="3" fontId="44" fillId="15" borderId="53" xfId="12" applyNumberFormat="1" applyFont="1" applyFill="1" applyBorder="1" applyAlignment="1" applyProtection="1">
      <alignment horizontal="center" vertical="top"/>
    </xf>
    <xf numFmtId="0" fontId="1" fillId="15" borderId="54" xfId="8" applyFont="1" applyFill="1" applyBorder="1" applyAlignment="1" applyProtection="1">
      <alignment horizontal="left" vertical="top"/>
    </xf>
    <xf numFmtId="0" fontId="1" fillId="15" borderId="0" xfId="8" applyFill="1" applyAlignment="1">
      <alignment vertical="top"/>
    </xf>
    <xf numFmtId="10" fontId="1" fillId="15" borderId="0" xfId="16" applyNumberFormat="1" applyFont="1" applyFill="1" applyBorder="1" applyAlignment="1">
      <alignment horizontal="center" vertical="top"/>
    </xf>
    <xf numFmtId="10" fontId="1" fillId="15" borderId="0" xfId="16" applyNumberFormat="1" applyFont="1" applyFill="1" applyBorder="1" applyAlignment="1">
      <alignment horizontal="right" vertical="top"/>
    </xf>
    <xf numFmtId="0" fontId="1" fillId="15" borderId="12" xfId="14" applyFont="1" applyFill="1" applyBorder="1" applyAlignment="1" applyProtection="1">
      <alignment vertical="top"/>
    </xf>
    <xf numFmtId="0" fontId="1" fillId="15" borderId="55" xfId="8" applyFont="1" applyFill="1" applyBorder="1" applyAlignment="1">
      <alignment horizontal="right" vertical="top"/>
    </xf>
    <xf numFmtId="0" fontId="1" fillId="15" borderId="50" xfId="14" applyFont="1" applyFill="1" applyBorder="1" applyAlignment="1" applyProtection="1">
      <alignment vertical="top"/>
    </xf>
    <xf numFmtId="0" fontId="1" fillId="15" borderId="0" xfId="14" applyFont="1" applyFill="1" applyAlignment="1" applyProtection="1">
      <alignment horizontal="center" vertical="top"/>
    </xf>
    <xf numFmtId="0" fontId="1" fillId="15" borderId="55" xfId="8" applyFont="1" applyFill="1" applyBorder="1" applyAlignment="1">
      <alignment vertical="top"/>
    </xf>
    <xf numFmtId="0" fontId="42" fillId="15" borderId="0" xfId="14" applyFont="1" applyFill="1" applyAlignment="1" applyProtection="1">
      <alignment vertical="top"/>
    </xf>
    <xf numFmtId="0" fontId="42" fillId="15" borderId="0" xfId="15" applyFont="1" applyFill="1" applyBorder="1" applyAlignment="1">
      <alignment vertical="top"/>
    </xf>
    <xf numFmtId="3" fontId="36" fillId="15" borderId="56" xfId="11" applyNumberFormat="1" applyFont="1" applyFill="1" applyBorder="1" applyAlignment="1" applyProtection="1">
      <alignment horizontal="center" vertical="top"/>
    </xf>
    <xf numFmtId="3" fontId="36" fillId="15" borderId="0" xfId="11" applyNumberFormat="1" applyFont="1" applyFill="1" applyBorder="1" applyAlignment="1" applyProtection="1">
      <alignment horizontal="center" vertical="top"/>
    </xf>
    <xf numFmtId="3" fontId="37" fillId="15" borderId="0" xfId="11" applyNumberFormat="1" applyFont="1" applyFill="1" applyBorder="1" applyAlignment="1" applyProtection="1">
      <alignment horizontal="left" vertical="top"/>
    </xf>
    <xf numFmtId="0" fontId="1" fillId="15" borderId="0" xfId="14" applyFont="1" applyFill="1" applyAlignment="1" applyProtection="1">
      <alignment horizontal="justify" vertical="top" wrapText="1"/>
    </xf>
    <xf numFmtId="0" fontId="1" fillId="15" borderId="20" xfId="14" applyFont="1" applyFill="1" applyBorder="1" applyAlignment="1">
      <alignment vertical="top"/>
    </xf>
    <xf numFmtId="0" fontId="1" fillId="15" borderId="20" xfId="14" applyFont="1" applyFill="1" applyBorder="1" applyAlignment="1" applyProtection="1">
      <alignment vertical="top"/>
    </xf>
    <xf numFmtId="0" fontId="1" fillId="15" borderId="20" xfId="14" applyFont="1" applyFill="1" applyBorder="1" applyAlignment="1" applyProtection="1">
      <alignment horizontal="justify" vertical="top"/>
    </xf>
    <xf numFmtId="0" fontId="1" fillId="15" borderId="0" xfId="14" applyFont="1" applyFill="1" applyBorder="1" applyAlignment="1" applyProtection="1">
      <alignment horizontal="justify" vertical="top"/>
    </xf>
    <xf numFmtId="0" fontId="1" fillId="15" borderId="0" xfId="15" applyFont="1" applyFill="1" applyBorder="1" applyAlignment="1">
      <alignment horizontal="right" vertical="top"/>
    </xf>
    <xf numFmtId="0" fontId="42" fillId="15" borderId="54" xfId="15" applyFont="1" applyFill="1" applyBorder="1" applyAlignment="1">
      <alignment horizontal="center" vertical="top"/>
    </xf>
    <xf numFmtId="0" fontId="42" fillId="15" borderId="51" xfId="15" applyFont="1" applyFill="1" applyBorder="1" applyAlignment="1">
      <alignment horizontal="center" vertical="top"/>
    </xf>
    <xf numFmtId="0" fontId="42" fillId="15" borderId="53" xfId="15" applyFont="1" applyFill="1" applyBorder="1" applyAlignment="1">
      <alignment horizontal="center" vertical="top"/>
    </xf>
    <xf numFmtId="0" fontId="46" fillId="15" borderId="53" xfId="15" applyFont="1" applyFill="1" applyBorder="1" applyAlignment="1">
      <alignment horizontal="center" vertical="top"/>
    </xf>
    <xf numFmtId="0" fontId="1" fillId="15" borderId="12" xfId="14" applyFont="1" applyFill="1" applyBorder="1" applyAlignment="1" applyProtection="1">
      <alignment horizontal="justify" vertical="top"/>
    </xf>
    <xf numFmtId="0" fontId="43" fillId="15" borderId="57" xfId="15" applyFont="1" applyFill="1" applyBorder="1" applyAlignment="1">
      <alignment horizontal="center" vertical="top"/>
    </xf>
    <xf numFmtId="0" fontId="43" fillId="15" borderId="58" xfId="15" applyFont="1" applyFill="1" applyBorder="1" applyAlignment="1">
      <alignment horizontal="center" vertical="top"/>
    </xf>
    <xf numFmtId="0" fontId="43" fillId="15" borderId="53" xfId="15" applyFont="1" applyFill="1" applyBorder="1" applyAlignment="1">
      <alignment horizontal="center" vertical="top" wrapText="1"/>
    </xf>
    <xf numFmtId="0" fontId="43" fillId="15" borderId="58" xfId="15" applyFont="1" applyFill="1" applyBorder="1" applyAlignment="1">
      <alignment horizontal="center" vertical="top" wrapText="1"/>
    </xf>
    <xf numFmtId="9" fontId="1" fillId="15" borderId="59" xfId="16" applyFont="1" applyFill="1" applyBorder="1" applyAlignment="1">
      <alignment horizontal="center" vertical="top"/>
    </xf>
    <xf numFmtId="0" fontId="1" fillId="15" borderId="56" xfId="8" applyFont="1" applyFill="1" applyBorder="1" applyAlignment="1">
      <alignment vertical="top"/>
    </xf>
    <xf numFmtId="9" fontId="1" fillId="15" borderId="60" xfId="16" applyFont="1" applyFill="1" applyBorder="1" applyAlignment="1">
      <alignment vertical="top"/>
    </xf>
    <xf numFmtId="0" fontId="1" fillId="15" borderId="61" xfId="8" applyFont="1" applyFill="1" applyBorder="1" applyAlignment="1">
      <alignment vertical="top"/>
    </xf>
    <xf numFmtId="0" fontId="1" fillId="15" borderId="62" xfId="8" applyFont="1" applyFill="1" applyBorder="1" applyAlignment="1">
      <alignment vertical="top"/>
    </xf>
    <xf numFmtId="0" fontId="1" fillId="15" borderId="50" xfId="14" applyFont="1" applyFill="1" applyBorder="1" applyAlignment="1" applyProtection="1">
      <alignment horizontal="justify" vertical="top"/>
    </xf>
    <xf numFmtId="0" fontId="1" fillId="15" borderId="0" xfId="14" applyFont="1" applyFill="1" applyAlignment="1">
      <alignment horizontal="right" vertical="top"/>
    </xf>
    <xf numFmtId="0" fontId="43" fillId="15" borderId="54" xfId="8" applyFont="1" applyFill="1" applyBorder="1" applyAlignment="1">
      <alignment horizontal="center" vertical="top"/>
    </xf>
    <xf numFmtId="0" fontId="1" fillId="15" borderId="63" xfId="14" applyFont="1" applyFill="1" applyBorder="1" applyAlignment="1">
      <alignment vertical="top"/>
    </xf>
    <xf numFmtId="171" fontId="1" fillId="15" borderId="0" xfId="4" applyFont="1" applyFill="1" applyAlignment="1" applyProtection="1">
      <alignment vertical="top"/>
    </xf>
    <xf numFmtId="174" fontId="1" fillId="15" borderId="64" xfId="4" applyNumberFormat="1" applyFont="1" applyFill="1" applyBorder="1" applyAlignment="1" applyProtection="1">
      <alignment vertical="top"/>
      <protection locked="0"/>
    </xf>
    <xf numFmtId="174" fontId="1" fillId="15" borderId="1" xfId="4" applyNumberFormat="1" applyFont="1" applyFill="1" applyBorder="1" applyAlignment="1" applyProtection="1">
      <alignment vertical="top"/>
      <protection locked="0"/>
    </xf>
    <xf numFmtId="0" fontId="43" fillId="15" borderId="61" xfId="8" applyFont="1" applyFill="1" applyBorder="1" applyAlignment="1">
      <alignment vertical="top"/>
    </xf>
    <xf numFmtId="0" fontId="43" fillId="15" borderId="63" xfId="8" applyFont="1" applyFill="1" applyBorder="1" applyAlignment="1">
      <alignment vertical="top"/>
    </xf>
    <xf numFmtId="174" fontId="43" fillId="15" borderId="65" xfId="8" applyNumberFormat="1" applyFont="1" applyFill="1" applyBorder="1" applyAlignment="1">
      <alignment vertical="top"/>
    </xf>
    <xf numFmtId="0" fontId="43" fillId="15" borderId="55" xfId="8" applyFont="1" applyFill="1" applyBorder="1" applyAlignment="1">
      <alignment horizontal="right" vertical="top"/>
    </xf>
    <xf numFmtId="0" fontId="1" fillId="15" borderId="0" xfId="8" applyFont="1" applyFill="1" applyAlignment="1">
      <alignment horizontal="right" vertical="top"/>
    </xf>
    <xf numFmtId="3" fontId="36" fillId="15" borderId="62" xfId="11" applyNumberFormat="1" applyFont="1" applyFill="1" applyBorder="1" applyAlignment="1" applyProtection="1">
      <alignment horizontal="center" vertical="top"/>
    </xf>
    <xf numFmtId="1" fontId="36" fillId="15" borderId="62" xfId="11" applyNumberFormat="1" applyFont="1" applyFill="1" applyBorder="1" applyAlignment="1" applyProtection="1">
      <alignment horizontal="center" vertical="top"/>
    </xf>
    <xf numFmtId="1" fontId="36" fillId="15" borderId="65" xfId="11" applyNumberFormat="1" applyFont="1" applyFill="1" applyBorder="1" applyAlignment="1" applyProtection="1">
      <alignment horizontal="center" vertical="top"/>
    </xf>
    <xf numFmtId="1" fontId="35" fillId="15" borderId="66" xfId="11" applyNumberFormat="1" applyFont="1" applyFill="1" applyBorder="1" applyAlignment="1" applyProtection="1">
      <alignment horizontal="center" vertical="top"/>
    </xf>
    <xf numFmtId="3" fontId="35" fillId="15" borderId="67" xfId="11" applyNumberFormat="1" applyFont="1" applyFill="1" applyBorder="1" applyAlignment="1" applyProtection="1">
      <alignment horizontal="right" vertical="top"/>
    </xf>
    <xf numFmtId="1" fontId="36" fillId="15" borderId="0" xfId="11" applyNumberFormat="1" applyFont="1" applyFill="1" applyBorder="1" applyAlignment="1" applyProtection="1">
      <alignment horizontal="center" vertical="top"/>
    </xf>
    <xf numFmtId="1" fontId="35" fillId="15" borderId="0" xfId="11" applyNumberFormat="1" applyFont="1" applyFill="1" applyBorder="1" applyAlignment="1" applyProtection="1">
      <alignment horizontal="center" vertical="top"/>
    </xf>
    <xf numFmtId="3" fontId="35" fillId="15" borderId="0" xfId="11" applyNumberFormat="1" applyFont="1" applyFill="1" applyBorder="1" applyAlignment="1" applyProtection="1">
      <alignment horizontal="right" vertical="top"/>
    </xf>
    <xf numFmtId="0" fontId="42" fillId="15" borderId="12" xfId="14" applyFont="1" applyFill="1" applyBorder="1" applyAlignment="1" applyProtection="1">
      <alignment vertical="top"/>
    </xf>
    <xf numFmtId="174" fontId="1" fillId="15" borderId="12" xfId="4" applyNumberFormat="1" applyFont="1" applyFill="1" applyBorder="1" applyAlignment="1" applyProtection="1">
      <alignment vertical="top"/>
    </xf>
    <xf numFmtId="0" fontId="1" fillId="15" borderId="12" xfId="14" applyFont="1" applyFill="1" applyBorder="1" applyAlignment="1" applyProtection="1">
      <alignment horizontal="right" vertical="top"/>
    </xf>
    <xf numFmtId="0" fontId="1" fillId="15" borderId="12" xfId="8" applyFont="1" applyFill="1" applyBorder="1" applyAlignment="1" applyProtection="1">
      <alignment vertical="top"/>
    </xf>
    <xf numFmtId="174" fontId="1" fillId="15" borderId="0" xfId="4" applyNumberFormat="1" applyFont="1" applyFill="1" applyBorder="1" applyAlignment="1" applyProtection="1">
      <alignment vertical="top"/>
    </xf>
    <xf numFmtId="0" fontId="1" fillId="15" borderId="0" xfId="14" applyFont="1" applyFill="1" applyAlignment="1" applyProtection="1">
      <alignment horizontal="right" vertical="top"/>
    </xf>
    <xf numFmtId="0" fontId="1" fillId="15" borderId="12" xfId="14" applyFont="1" applyFill="1" applyBorder="1" applyAlignment="1" applyProtection="1">
      <alignment horizontal="center" vertical="top"/>
    </xf>
    <xf numFmtId="174" fontId="1" fillId="15" borderId="0" xfId="4" applyNumberFormat="1" applyFont="1" applyFill="1" applyAlignment="1" applyProtection="1">
      <alignment vertical="top"/>
    </xf>
    <xf numFmtId="0" fontId="31" fillId="15" borderId="0" xfId="14" applyFont="1" applyFill="1" applyAlignment="1">
      <alignment horizontal="center" vertical="top"/>
    </xf>
    <xf numFmtId="0" fontId="42" fillId="15" borderId="20" xfId="14" applyFont="1" applyFill="1" applyBorder="1" applyAlignment="1" applyProtection="1">
      <alignment vertical="top"/>
    </xf>
    <xf numFmtId="174" fontId="1" fillId="15" borderId="20" xfId="4" applyNumberFormat="1" applyFont="1" applyFill="1" applyBorder="1" applyAlignment="1" applyProtection="1">
      <alignment vertical="top"/>
    </xf>
    <xf numFmtId="0" fontId="1" fillId="15" borderId="20" xfId="14" applyFont="1" applyFill="1" applyBorder="1" applyAlignment="1" applyProtection="1">
      <alignment horizontal="right" vertical="top"/>
    </xf>
    <xf numFmtId="0" fontId="1" fillId="15" borderId="20" xfId="8" applyFont="1" applyFill="1" applyBorder="1" applyAlignment="1" applyProtection="1">
      <alignment vertical="top"/>
    </xf>
    <xf numFmtId="0" fontId="1" fillId="15" borderId="54" xfId="14" applyFont="1" applyFill="1" applyBorder="1" applyAlignment="1">
      <alignment horizontal="center" vertical="top"/>
    </xf>
    <xf numFmtId="0" fontId="1" fillId="15" borderId="54" xfId="8" applyFont="1" applyFill="1" applyBorder="1" applyAlignment="1">
      <alignment horizontal="center" vertical="top" wrapText="1"/>
    </xf>
    <xf numFmtId="0" fontId="1" fillId="15" borderId="53" xfId="8" applyFont="1" applyFill="1" applyBorder="1" applyAlignment="1">
      <alignment horizontal="center" vertical="top" wrapText="1"/>
    </xf>
    <xf numFmtId="0" fontId="1" fillId="15" borderId="55" xfId="14" applyFont="1" applyFill="1" applyBorder="1" applyAlignment="1">
      <alignment horizontal="center" vertical="top"/>
    </xf>
    <xf numFmtId="0" fontId="47" fillId="15" borderId="54" xfId="14" applyFont="1" applyFill="1" applyBorder="1" applyAlignment="1">
      <alignment horizontal="center" vertical="top"/>
    </xf>
    <xf numFmtId="174" fontId="1" fillId="15" borderId="20" xfId="4" applyNumberFormat="1" applyFont="1" applyFill="1" applyBorder="1" applyAlignment="1">
      <alignment vertical="top"/>
    </xf>
    <xf numFmtId="174" fontId="1" fillId="15" borderId="0" xfId="4" applyNumberFormat="1" applyFont="1" applyFill="1" applyAlignment="1">
      <alignment vertical="top"/>
    </xf>
    <xf numFmtId="0" fontId="44" fillId="15" borderId="0" xfId="14" applyFont="1" applyFill="1" applyAlignment="1">
      <alignment vertical="top"/>
    </xf>
    <xf numFmtId="0" fontId="42" fillId="15" borderId="0" xfId="14" applyFont="1" applyFill="1" applyAlignment="1" applyProtection="1">
      <alignment horizontal="left" vertical="top" wrapText="1"/>
    </xf>
    <xf numFmtId="0" fontId="42" fillId="15" borderId="68" xfId="14" applyFont="1" applyFill="1" applyBorder="1" applyAlignment="1" applyProtection="1">
      <alignment horizontal="justify" vertical="top" wrapText="1"/>
      <protection locked="0"/>
    </xf>
    <xf numFmtId="0" fontId="42" fillId="15" borderId="69" xfId="14" applyFont="1" applyFill="1" applyBorder="1" applyAlignment="1" applyProtection="1">
      <alignment horizontal="justify" vertical="top" wrapText="1"/>
      <protection locked="0"/>
    </xf>
    <xf numFmtId="0" fontId="42" fillId="15" borderId="64" xfId="14" applyFont="1" applyFill="1" applyBorder="1" applyAlignment="1" applyProtection="1">
      <alignment horizontal="justify" vertical="top" wrapText="1"/>
      <protection locked="0"/>
    </xf>
    <xf numFmtId="0" fontId="44" fillId="15" borderId="0" xfId="14" applyFont="1" applyFill="1" applyAlignment="1" applyProtection="1">
      <alignment vertical="top"/>
    </xf>
    <xf numFmtId="0" fontId="1" fillId="15" borderId="0" xfId="14" applyFont="1" applyFill="1" applyAlignment="1" applyProtection="1">
      <alignment horizontal="center" vertical="top" wrapText="1"/>
    </xf>
    <xf numFmtId="0" fontId="43" fillId="15" borderId="0" xfId="14" applyFont="1" applyFill="1" applyAlignment="1">
      <alignment vertical="top"/>
    </xf>
    <xf numFmtId="3" fontId="35" fillId="15" borderId="54" xfId="11" applyNumberFormat="1" applyFont="1" applyFill="1" applyBorder="1" applyAlignment="1" applyProtection="1">
      <alignment horizontal="center" vertical="top"/>
    </xf>
    <xf numFmtId="3" fontId="35" fillId="15" borderId="70" xfId="11" applyNumberFormat="1" applyFont="1" applyFill="1" applyBorder="1" applyAlignment="1" applyProtection="1">
      <alignment horizontal="center" vertical="top"/>
    </xf>
    <xf numFmtId="3" fontId="35" fillId="15" borderId="53" xfId="11" applyNumberFormat="1" applyFont="1" applyFill="1" applyBorder="1" applyAlignment="1" applyProtection="1">
      <alignment horizontal="center" vertical="top"/>
    </xf>
    <xf numFmtId="3" fontId="35" fillId="15" borderId="71" xfId="11" applyNumberFormat="1" applyFont="1" applyFill="1" applyBorder="1" applyAlignment="1" applyProtection="1">
      <alignment horizontal="center" vertical="top"/>
    </xf>
    <xf numFmtId="0" fontId="42" fillId="15" borderId="12" xfId="14" applyFont="1" applyFill="1" applyBorder="1" applyAlignment="1">
      <alignment vertical="top"/>
    </xf>
    <xf numFmtId="14" fontId="42" fillId="16" borderId="1" xfId="14" applyNumberFormat="1" applyFont="1" applyFill="1" applyBorder="1" applyAlignment="1" applyProtection="1">
      <alignment horizontal="right" vertical="top"/>
      <protection locked="0"/>
    </xf>
    <xf numFmtId="174" fontId="42" fillId="16" borderId="1" xfId="4" applyNumberFormat="1" applyFont="1" applyFill="1" applyBorder="1" applyAlignment="1" applyProtection="1">
      <alignment horizontal="right" vertical="top"/>
      <protection locked="0"/>
    </xf>
    <xf numFmtId="174" fontId="42" fillId="16" borderId="1" xfId="4" applyNumberFormat="1" applyFont="1" applyFill="1" applyBorder="1" applyAlignment="1" applyProtection="1">
      <alignment vertical="top"/>
      <protection locked="0"/>
    </xf>
    <xf numFmtId="49" fontId="1" fillId="15" borderId="0" xfId="14" applyNumberFormat="1" applyFont="1" applyFill="1" applyBorder="1" applyAlignment="1" applyProtection="1">
      <alignment horizontal="left" vertical="top" wrapText="1"/>
      <protection locked="0"/>
    </xf>
    <xf numFmtId="10" fontId="1" fillId="16" borderId="1" xfId="16" applyNumberFormat="1" applyFont="1" applyFill="1" applyBorder="1" applyAlignment="1" applyProtection="1">
      <alignment horizontal="right" vertical="top"/>
      <protection locked="0"/>
    </xf>
    <xf numFmtId="10" fontId="1" fillId="16" borderId="1" xfId="16" applyNumberFormat="1" applyFont="1" applyFill="1" applyBorder="1" applyAlignment="1" applyProtection="1">
      <alignment horizontal="center" vertical="top"/>
      <protection locked="0"/>
    </xf>
    <xf numFmtId="0" fontId="1" fillId="16" borderId="0" xfId="14" applyFont="1" applyFill="1" applyAlignment="1" applyProtection="1">
      <alignment vertical="top"/>
    </xf>
    <xf numFmtId="0" fontId="42" fillId="16" borderId="1" xfId="14" applyFont="1" applyFill="1" applyBorder="1" applyAlignment="1" applyProtection="1">
      <alignment vertical="top"/>
      <protection locked="0"/>
    </xf>
    <xf numFmtId="0" fontId="46" fillId="16" borderId="1" xfId="14" applyFont="1" applyFill="1" applyBorder="1" applyAlignment="1" applyProtection="1">
      <alignment vertical="top"/>
      <protection locked="0"/>
    </xf>
    <xf numFmtId="0" fontId="1" fillId="16" borderId="0" xfId="14" applyFont="1" applyFill="1" applyBorder="1" applyAlignment="1">
      <alignment vertical="top"/>
    </xf>
    <xf numFmtId="0" fontId="1" fillId="16" borderId="0" xfId="8" applyFont="1" applyFill="1" applyBorder="1" applyAlignment="1">
      <alignment vertical="top"/>
    </xf>
    <xf numFmtId="0" fontId="1" fillId="16" borderId="71" xfId="8" applyFont="1" applyFill="1" applyBorder="1" applyAlignment="1">
      <alignment vertical="top"/>
    </xf>
    <xf numFmtId="9" fontId="42" fillId="16" borderId="1" xfId="16" applyFont="1" applyFill="1" applyBorder="1" applyAlignment="1" applyProtection="1">
      <alignment horizontal="center" vertical="top"/>
      <protection locked="0"/>
    </xf>
    <xf numFmtId="9" fontId="1" fillId="16" borderId="1" xfId="16" applyFont="1" applyFill="1" applyBorder="1" applyAlignment="1" applyProtection="1">
      <alignment horizontal="center" vertical="top"/>
      <protection locked="0"/>
    </xf>
    <xf numFmtId="49" fontId="1" fillId="16" borderId="1" xfId="8" applyNumberFormat="1" applyFont="1" applyFill="1" applyBorder="1" applyAlignment="1" applyProtection="1">
      <alignment horizontal="right" vertical="top"/>
      <protection locked="0"/>
    </xf>
    <xf numFmtId="49" fontId="1" fillId="16" borderId="1" xfId="8" applyNumberFormat="1" applyFont="1" applyFill="1" applyBorder="1" applyAlignment="1" applyProtection="1">
      <alignment horizontal="right" vertical="top"/>
    </xf>
    <xf numFmtId="3" fontId="36" fillId="16" borderId="1" xfId="11" applyNumberFormat="1" applyFont="1" applyFill="1" applyBorder="1" applyAlignment="1" applyProtection="1">
      <alignment vertical="top"/>
      <protection locked="0"/>
    </xf>
    <xf numFmtId="3" fontId="36" fillId="16" borderId="1" xfId="11" applyNumberFormat="1" applyFont="1" applyFill="1" applyBorder="1" applyAlignment="1" applyProtection="1">
      <alignment horizontal="center" vertical="top"/>
      <protection locked="0"/>
    </xf>
    <xf numFmtId="4" fontId="36" fillId="16" borderId="1" xfId="4" applyNumberFormat="1" applyFont="1" applyFill="1" applyBorder="1" applyAlignment="1" applyProtection="1">
      <alignment horizontal="center" vertical="top"/>
      <protection locked="0"/>
    </xf>
    <xf numFmtId="174" fontId="36" fillId="16" borderId="1" xfId="4" applyNumberFormat="1" applyFont="1" applyFill="1" applyBorder="1" applyAlignment="1" applyProtection="1">
      <alignment horizontal="right" vertical="top"/>
      <protection locked="0"/>
    </xf>
    <xf numFmtId="14" fontId="1" fillId="16" borderId="1" xfId="14" applyNumberFormat="1" applyFont="1" applyFill="1" applyBorder="1" applyAlignment="1" applyProtection="1">
      <alignment vertical="top"/>
      <protection locked="0"/>
    </xf>
    <xf numFmtId="174" fontId="1" fillId="16" borderId="64" xfId="4" applyNumberFormat="1" applyFont="1" applyFill="1" applyBorder="1" applyAlignment="1" applyProtection="1">
      <alignment vertical="top"/>
      <protection locked="0"/>
    </xf>
    <xf numFmtId="174" fontId="1" fillId="16" borderId="1" xfId="4" applyNumberFormat="1" applyFont="1" applyFill="1" applyBorder="1" applyAlignment="1" applyProtection="1">
      <alignment horizontal="justify" vertical="top"/>
      <protection locked="0"/>
    </xf>
    <xf numFmtId="9" fontId="1" fillId="16" borderId="1" xfId="16" applyFont="1" applyFill="1" applyBorder="1" applyAlignment="1" applyProtection="1">
      <alignment horizontal="right" vertical="top"/>
      <protection locked="0"/>
    </xf>
    <xf numFmtId="9" fontId="1" fillId="16" borderId="60" xfId="16" applyFont="1" applyFill="1" applyBorder="1" applyAlignment="1" applyProtection="1">
      <alignment vertical="top"/>
      <protection locked="0"/>
    </xf>
    <xf numFmtId="9" fontId="1" fillId="16" borderId="64" xfId="16" applyFont="1" applyFill="1" applyBorder="1" applyAlignment="1" applyProtection="1">
      <alignment horizontal="center" vertical="top"/>
      <protection locked="0"/>
    </xf>
    <xf numFmtId="9" fontId="1" fillId="16" borderId="72" xfId="16" applyFont="1" applyFill="1" applyBorder="1" applyAlignment="1" applyProtection="1">
      <alignment horizontal="center" vertical="top"/>
      <protection locked="0"/>
    </xf>
    <xf numFmtId="49" fontId="1" fillId="16" borderId="1" xfId="14" applyNumberFormat="1" applyFont="1" applyFill="1" applyBorder="1" applyAlignment="1" applyProtection="1">
      <alignment horizontal="right" vertical="top"/>
      <protection locked="0"/>
    </xf>
    <xf numFmtId="0" fontId="1" fillId="16" borderId="72" xfId="8" applyFont="1" applyFill="1" applyBorder="1" applyAlignment="1" applyProtection="1">
      <alignment horizontal="center" vertical="top"/>
    </xf>
    <xf numFmtId="10" fontId="1" fillId="16" borderId="72" xfId="16" applyNumberFormat="1" applyFont="1" applyFill="1" applyBorder="1" applyAlignment="1" applyProtection="1">
      <alignment horizontal="center" vertical="top"/>
      <protection locked="0"/>
    </xf>
    <xf numFmtId="3" fontId="1" fillId="16" borderId="1" xfId="15" applyNumberFormat="1" applyFont="1" applyFill="1" applyBorder="1" applyAlignment="1" applyProtection="1">
      <alignment horizontal="center" vertical="top"/>
      <protection locked="0"/>
    </xf>
    <xf numFmtId="3" fontId="1" fillId="16" borderId="72" xfId="15" applyNumberFormat="1" applyFont="1" applyFill="1" applyBorder="1" applyAlignment="1" applyProtection="1">
      <alignment horizontal="center" vertical="top"/>
      <protection locked="0"/>
    </xf>
    <xf numFmtId="0" fontId="1" fillId="16" borderId="1" xfId="8" applyFont="1" applyFill="1" applyBorder="1" applyAlignment="1" applyProtection="1">
      <alignment horizontal="center" vertical="top"/>
      <protection locked="0"/>
    </xf>
    <xf numFmtId="3" fontId="37" fillId="16" borderId="68" xfId="11" applyNumberFormat="1" applyFont="1" applyFill="1" applyBorder="1" applyAlignment="1" applyProtection="1">
      <alignment horizontal="justify" vertical="top" wrapText="1"/>
      <protection locked="0"/>
    </xf>
    <xf numFmtId="3" fontId="37" fillId="16" borderId="69" xfId="11" applyNumberFormat="1" applyFont="1" applyFill="1" applyBorder="1" applyAlignment="1" applyProtection="1">
      <alignment horizontal="justify" vertical="top" wrapText="1"/>
      <protection locked="0"/>
    </xf>
    <xf numFmtId="3" fontId="37" fillId="16" borderId="64" xfId="11" applyNumberFormat="1" applyFont="1" applyFill="1" applyBorder="1" applyAlignment="1" applyProtection="1">
      <alignment horizontal="justify" vertical="top" wrapText="1"/>
      <protection locked="0"/>
    </xf>
    <xf numFmtId="0" fontId="70" fillId="17" borderId="0" xfId="9" applyFont="1" applyFill="1" applyAlignment="1">
      <alignment horizontal="left"/>
    </xf>
    <xf numFmtId="0" fontId="71" fillId="17" borderId="0" xfId="9" applyFont="1" applyFill="1"/>
    <xf numFmtId="0" fontId="72" fillId="17" borderId="0" xfId="9" applyFont="1" applyFill="1"/>
    <xf numFmtId="0" fontId="73" fillId="17" borderId="0" xfId="9" applyFont="1" applyFill="1"/>
    <xf numFmtId="0" fontId="74" fillId="18" borderId="85" xfId="9" applyFont="1" applyFill="1" applyBorder="1" applyAlignment="1">
      <alignment horizontal="center" vertical="center"/>
    </xf>
    <xf numFmtId="0" fontId="75" fillId="17" borderId="0" xfId="9" applyFont="1" applyFill="1" applyBorder="1" applyAlignment="1">
      <alignment horizontal="center" vertical="center"/>
    </xf>
    <xf numFmtId="0" fontId="76" fillId="0" borderId="86" xfId="9" applyFont="1" applyFill="1" applyBorder="1" applyAlignment="1">
      <alignment vertical="center"/>
    </xf>
    <xf numFmtId="171" fontId="76" fillId="0" borderId="86" xfId="19" applyFont="1" applyFill="1" applyBorder="1" applyAlignment="1">
      <alignment vertical="center"/>
    </xf>
    <xf numFmtId="10" fontId="76" fillId="0" borderId="86" xfId="18" applyNumberFormat="1" applyFont="1" applyFill="1" applyBorder="1" applyAlignment="1">
      <alignment vertical="center"/>
    </xf>
    <xf numFmtId="171" fontId="72" fillId="17" borderId="0" xfId="4" applyFont="1" applyFill="1"/>
    <xf numFmtId="171" fontId="72" fillId="17" borderId="0" xfId="9" applyNumberFormat="1" applyFont="1" applyFill="1"/>
    <xf numFmtId="0" fontId="75" fillId="0" borderId="86" xfId="9" applyFont="1" applyFill="1" applyBorder="1" applyAlignment="1">
      <alignment vertical="center"/>
    </xf>
    <xf numFmtId="171" fontId="75" fillId="0" borderId="86" xfId="19" applyFont="1" applyFill="1" applyBorder="1" applyAlignment="1">
      <alignment vertical="center"/>
    </xf>
    <xf numFmtId="10" fontId="72" fillId="17" borderId="0" xfId="17" applyNumberFormat="1" applyFont="1" applyFill="1"/>
    <xf numFmtId="43" fontId="72" fillId="17" borderId="0" xfId="9" applyNumberFormat="1" applyFont="1" applyFill="1"/>
    <xf numFmtId="0" fontId="75" fillId="0" borderId="87" xfId="9" applyFont="1" applyFill="1" applyBorder="1" applyAlignment="1">
      <alignment vertical="center"/>
    </xf>
    <xf numFmtId="0" fontId="75" fillId="17" borderId="88" xfId="9" applyFont="1" applyFill="1" applyBorder="1" applyAlignment="1">
      <alignment vertical="center"/>
    </xf>
    <xf numFmtId="0" fontId="75" fillId="17" borderId="89" xfId="9" applyFont="1" applyFill="1" applyBorder="1" applyAlignment="1">
      <alignment vertical="center"/>
    </xf>
    <xf numFmtId="0" fontId="77" fillId="17" borderId="0" xfId="9" applyFont="1" applyFill="1"/>
    <xf numFmtId="0" fontId="78" fillId="17" borderId="90" xfId="9" applyFont="1" applyFill="1" applyBorder="1" applyAlignment="1">
      <alignment vertical="center"/>
    </xf>
    <xf numFmtId="0" fontId="75" fillId="17" borderId="86" xfId="9" applyFont="1" applyFill="1" applyBorder="1" applyAlignment="1">
      <alignment vertical="center"/>
    </xf>
    <xf numFmtId="171" fontId="75" fillId="17" borderId="86" xfId="19" applyFont="1" applyFill="1" applyBorder="1" applyAlignment="1">
      <alignment vertical="center"/>
    </xf>
    <xf numFmtId="0" fontId="78" fillId="17" borderId="0" xfId="9" applyFont="1" applyFill="1" applyBorder="1" applyAlignment="1">
      <alignment vertical="center"/>
    </xf>
    <xf numFmtId="0" fontId="78" fillId="17" borderId="87" xfId="9" applyFont="1" applyFill="1" applyBorder="1" applyAlignment="1">
      <alignment vertical="center"/>
    </xf>
    <xf numFmtId="171" fontId="75" fillId="0" borderId="87" xfId="19" applyFont="1" applyFill="1" applyBorder="1" applyAlignment="1">
      <alignment vertical="center"/>
    </xf>
    <xf numFmtId="0" fontId="79" fillId="17" borderId="86" xfId="9" applyFont="1" applyFill="1" applyBorder="1" applyAlignment="1">
      <alignment vertical="center"/>
    </xf>
    <xf numFmtId="43" fontId="79" fillId="17" borderId="86" xfId="9" applyNumberFormat="1" applyFont="1" applyFill="1" applyBorder="1" applyAlignment="1">
      <alignment vertical="center"/>
    </xf>
    <xf numFmtId="10" fontId="79" fillId="17" borderId="86" xfId="9" applyNumberFormat="1" applyFont="1" applyFill="1" applyBorder="1" applyAlignment="1">
      <alignment vertical="center"/>
    </xf>
    <xf numFmtId="0" fontId="69" fillId="17" borderId="0" xfId="9" applyFont="1" applyFill="1"/>
    <xf numFmtId="169" fontId="80" fillId="18" borderId="85" xfId="9" applyNumberFormat="1" applyFont="1" applyFill="1" applyBorder="1" applyAlignment="1">
      <alignment horizontal="center" vertical="center" wrapText="1"/>
    </xf>
    <xf numFmtId="9" fontId="80" fillId="18" borderId="85" xfId="17" applyFont="1" applyFill="1" applyBorder="1" applyAlignment="1">
      <alignment horizontal="center" vertical="center" wrapText="1"/>
    </xf>
    <xf numFmtId="0" fontId="81" fillId="17" borderId="0" xfId="9" applyFont="1" applyFill="1" applyBorder="1" applyAlignment="1"/>
    <xf numFmtId="0" fontId="73" fillId="17" borderId="86" xfId="9" applyFont="1" applyFill="1" applyBorder="1" applyAlignment="1"/>
    <xf numFmtId="43" fontId="77" fillId="0" borderId="86" xfId="9" applyNumberFormat="1" applyFont="1" applyFill="1" applyBorder="1"/>
    <xf numFmtId="0" fontId="81" fillId="17" borderId="86" xfId="9" applyFont="1" applyFill="1" applyBorder="1"/>
    <xf numFmtId="43" fontId="82" fillId="0" borderId="86" xfId="9" applyNumberFormat="1" applyFont="1" applyFill="1" applyBorder="1"/>
    <xf numFmtId="0" fontId="81" fillId="17" borderId="87" xfId="9" applyFont="1" applyFill="1" applyBorder="1"/>
    <xf numFmtId="43" fontId="82" fillId="0" borderId="87" xfId="9" applyNumberFormat="1" applyFont="1" applyFill="1" applyBorder="1"/>
    <xf numFmtId="0" fontId="72" fillId="17" borderId="0" xfId="9" applyFont="1" applyFill="1" applyBorder="1"/>
    <xf numFmtId="0" fontId="73" fillId="17" borderId="86" xfId="9" applyFont="1" applyFill="1" applyBorder="1"/>
    <xf numFmtId="0" fontId="81" fillId="17" borderId="91" xfId="9" applyFont="1" applyFill="1" applyBorder="1"/>
    <xf numFmtId="43" fontId="82" fillId="0" borderId="91" xfId="9" applyNumberFormat="1" applyFont="1" applyFill="1" applyBorder="1"/>
    <xf numFmtId="0" fontId="83" fillId="0" borderId="0" xfId="10" applyFont="1"/>
    <xf numFmtId="0" fontId="28" fillId="0" borderId="0" xfId="10" applyFont="1"/>
    <xf numFmtId="0" fontId="1" fillId="0" borderId="0" xfId="10"/>
    <xf numFmtId="181" fontId="28" fillId="0" borderId="0" xfId="10" applyNumberFormat="1" applyFont="1"/>
    <xf numFmtId="0" fontId="44" fillId="0" borderId="10" xfId="10" applyFont="1" applyBorder="1" applyAlignment="1">
      <alignment vertical="center" wrapText="1"/>
    </xf>
    <xf numFmtId="0" fontId="44" fillId="0" borderId="10" xfId="10" applyFont="1" applyBorder="1" applyAlignment="1">
      <alignment horizontal="center" vertical="center" wrapText="1"/>
    </xf>
    <xf numFmtId="0" fontId="44" fillId="17" borderId="10" xfId="10" applyFont="1" applyFill="1" applyBorder="1" applyAlignment="1">
      <alignment horizontal="center" vertical="center" wrapText="1"/>
    </xf>
    <xf numFmtId="0" fontId="1" fillId="0" borderId="7" xfId="10" applyFont="1" applyBorder="1"/>
    <xf numFmtId="0" fontId="1" fillId="0" borderId="8" xfId="10" applyFont="1" applyBorder="1"/>
    <xf numFmtId="0" fontId="1" fillId="0" borderId="9" xfId="10" applyFont="1" applyBorder="1"/>
    <xf numFmtId="171" fontId="1" fillId="0" borderId="10" xfId="10" applyNumberFormat="1" applyFont="1" applyBorder="1"/>
    <xf numFmtId="171" fontId="1" fillId="0" borderId="10" xfId="4" applyFont="1" applyBorder="1"/>
    <xf numFmtId="3" fontId="1" fillId="0" borderId="8" xfId="4" applyNumberFormat="1" applyFont="1" applyBorder="1"/>
    <xf numFmtId="171" fontId="1" fillId="0" borderId="9" xfId="4" applyFont="1" applyBorder="1"/>
    <xf numFmtId="3" fontId="1" fillId="0" borderId="10" xfId="4" applyNumberFormat="1" applyFont="1" applyBorder="1"/>
    <xf numFmtId="0" fontId="49" fillId="0" borderId="0" xfId="10" applyFont="1"/>
    <xf numFmtId="0" fontId="44" fillId="0" borderId="10" xfId="10" applyFont="1" applyFill="1" applyBorder="1" applyAlignment="1">
      <alignment horizontal="center"/>
    </xf>
    <xf numFmtId="0" fontId="44" fillId="0" borderId="10" xfId="10" applyFont="1" applyBorder="1" applyAlignment="1">
      <alignment horizontal="center"/>
    </xf>
    <xf numFmtId="0" fontId="50" fillId="0" borderId="10" xfId="10" applyFont="1" applyFill="1" applyBorder="1" applyAlignment="1">
      <alignment horizontal="center"/>
    </xf>
    <xf numFmtId="0" fontId="50" fillId="0" borderId="10" xfId="10" applyFont="1" applyBorder="1" applyAlignment="1">
      <alignment horizontal="center"/>
    </xf>
    <xf numFmtId="182" fontId="50" fillId="0" borderId="10" xfId="16" applyNumberFormat="1" applyFont="1" applyFill="1" applyBorder="1" applyAlignment="1">
      <alignment horizontal="center"/>
    </xf>
    <xf numFmtId="0" fontId="47" fillId="0" borderId="7" xfId="10" applyFont="1" applyFill="1" applyBorder="1"/>
    <xf numFmtId="0" fontId="47" fillId="0" borderId="8" xfId="10" applyFont="1" applyFill="1" applyBorder="1"/>
    <xf numFmtId="0" fontId="47" fillId="0" borderId="8" xfId="10" applyFont="1" applyBorder="1"/>
    <xf numFmtId="0" fontId="47" fillId="0" borderId="9" xfId="10" applyFont="1" applyBorder="1"/>
    <xf numFmtId="0" fontId="47" fillId="0" borderId="10" xfId="10" applyFont="1" applyFill="1" applyBorder="1"/>
    <xf numFmtId="3" fontId="47" fillId="0" borderId="10" xfId="10" applyNumberFormat="1" applyFont="1" applyFill="1" applyBorder="1"/>
    <xf numFmtId="0" fontId="50" fillId="0" borderId="10" xfId="10" applyFont="1" applyFill="1" applyBorder="1"/>
    <xf numFmtId="3" fontId="50" fillId="0" borderId="10" xfId="10" applyNumberFormat="1" applyFont="1" applyFill="1" applyBorder="1"/>
    <xf numFmtId="0" fontId="51" fillId="0" borderId="73" xfId="10" applyFont="1" applyFill="1" applyBorder="1"/>
    <xf numFmtId="0" fontId="51" fillId="0" borderId="0" xfId="10" applyFont="1"/>
    <xf numFmtId="170" fontId="47" fillId="0" borderId="10" xfId="5" applyFont="1" applyFill="1" applyBorder="1"/>
    <xf numFmtId="170" fontId="50" fillId="0" borderId="10" xfId="5" applyFont="1" applyFill="1" applyBorder="1"/>
    <xf numFmtId="9" fontId="47" fillId="0" borderId="10" xfId="5" applyNumberFormat="1" applyFont="1" applyFill="1" applyBorder="1"/>
    <xf numFmtId="10" fontId="47" fillId="0" borderId="10" xfId="5" applyNumberFormat="1" applyFont="1" applyFill="1" applyBorder="1"/>
    <xf numFmtId="10" fontId="75" fillId="19" borderId="86" xfId="18" applyNumberFormat="1" applyFont="1" applyFill="1" applyBorder="1" applyAlignment="1">
      <alignment vertical="center"/>
    </xf>
    <xf numFmtId="182" fontId="44" fillId="0" borderId="10" xfId="16" applyNumberFormat="1" applyFont="1" applyFill="1" applyBorder="1" applyAlignment="1">
      <alignment horizontal="center"/>
    </xf>
    <xf numFmtId="0" fontId="55" fillId="20" borderId="39" xfId="0" applyFont="1" applyFill="1" applyBorder="1" applyAlignment="1">
      <alignment vertical="center"/>
    </xf>
    <xf numFmtId="0" fontId="54" fillId="20" borderId="20" xfId="0" applyFont="1" applyFill="1" applyBorder="1" applyAlignment="1">
      <alignment vertical="center"/>
    </xf>
    <xf numFmtId="0" fontId="54" fillId="20" borderId="21" xfId="0" applyFont="1" applyFill="1" applyBorder="1" applyAlignment="1">
      <alignment vertical="center"/>
    </xf>
    <xf numFmtId="4" fontId="55" fillId="20" borderId="21" xfId="0" applyNumberFormat="1" applyFont="1" applyFill="1" applyBorder="1" applyAlignment="1">
      <alignment horizontal="right" vertical="center"/>
    </xf>
    <xf numFmtId="0" fontId="55" fillId="20" borderId="19" xfId="0" applyFont="1" applyFill="1" applyBorder="1" applyAlignment="1">
      <alignment vertical="center"/>
    </xf>
    <xf numFmtId="0" fontId="55" fillId="20" borderId="20" xfId="0" applyFont="1" applyFill="1" applyBorder="1" applyAlignment="1">
      <alignment vertical="center"/>
    </xf>
    <xf numFmtId="4" fontId="54" fillId="20" borderId="21" xfId="0" applyNumberFormat="1" applyFont="1" applyFill="1" applyBorder="1" applyAlignment="1">
      <alignment horizontal="right" vertical="center"/>
    </xf>
    <xf numFmtId="0" fontId="54" fillId="21" borderId="74" xfId="0" applyFont="1" applyFill="1" applyBorder="1" applyAlignment="1">
      <alignment vertical="center" wrapText="1"/>
    </xf>
    <xf numFmtId="0" fontId="54" fillId="21" borderId="30" xfId="0" applyFont="1" applyFill="1" applyBorder="1" applyAlignment="1">
      <alignment horizontal="center" vertical="center" wrapText="1"/>
    </xf>
    <xf numFmtId="0" fontId="54" fillId="20" borderId="32" xfId="0" applyFont="1" applyFill="1" applyBorder="1" applyAlignment="1">
      <alignment vertical="center"/>
    </xf>
    <xf numFmtId="0" fontId="54" fillId="20" borderId="21" xfId="0" applyFont="1" applyFill="1" applyBorder="1" applyAlignment="1">
      <alignment horizontal="center" vertical="center"/>
    </xf>
    <xf numFmtId="0" fontId="55" fillId="22" borderId="32" xfId="0" applyFont="1" applyFill="1" applyBorder="1" applyAlignment="1">
      <alignment vertical="center"/>
    </xf>
    <xf numFmtId="0" fontId="55" fillId="22" borderId="21" xfId="0" applyFont="1" applyFill="1" applyBorder="1" applyAlignment="1">
      <alignment horizontal="center" vertical="center"/>
    </xf>
    <xf numFmtId="4" fontId="55" fillId="22" borderId="21" xfId="0" applyNumberFormat="1" applyFont="1" applyFill="1" applyBorder="1" applyAlignment="1">
      <alignment horizontal="right" vertical="center"/>
    </xf>
    <xf numFmtId="0" fontId="55" fillId="22" borderId="21" xfId="0" applyFont="1" applyFill="1" applyBorder="1" applyAlignment="1">
      <alignment horizontal="right" vertical="center"/>
    </xf>
    <xf numFmtId="9" fontId="54" fillId="22" borderId="21" xfId="0" applyNumberFormat="1" applyFont="1" applyFill="1" applyBorder="1" applyAlignment="1">
      <alignment horizontal="center" vertical="center"/>
    </xf>
    <xf numFmtId="0" fontId="0" fillId="0" borderId="0" xfId="0" applyBorder="1"/>
    <xf numFmtId="0" fontId="54" fillId="22" borderId="21" xfId="0" applyFont="1" applyFill="1" applyBorder="1" applyAlignment="1">
      <alignment horizontal="center" vertical="center"/>
    </xf>
    <xf numFmtId="0" fontId="55" fillId="20" borderId="32" xfId="0" applyFont="1" applyFill="1" applyBorder="1" applyAlignment="1">
      <alignment horizontal="left" vertical="center" indent="1"/>
    </xf>
    <xf numFmtId="0" fontId="54" fillId="20" borderId="20" xfId="0" applyFont="1" applyFill="1" applyBorder="1" applyAlignment="1">
      <alignment horizontal="center" vertical="center"/>
    </xf>
    <xf numFmtId="4" fontId="54" fillId="20" borderId="20" xfId="0" applyNumberFormat="1" applyFont="1" applyFill="1" applyBorder="1" applyAlignment="1">
      <alignment horizontal="right" vertical="center"/>
    </xf>
    <xf numFmtId="0" fontId="55" fillId="0" borderId="20" xfId="0" applyFont="1" applyFill="1" applyBorder="1" applyAlignment="1">
      <alignment vertical="center"/>
    </xf>
    <xf numFmtId="0" fontId="55" fillId="0" borderId="20" xfId="0" applyFont="1" applyFill="1" applyBorder="1" applyAlignment="1">
      <alignment horizontal="center" vertical="center"/>
    </xf>
    <xf numFmtId="0" fontId="55" fillId="0" borderId="20" xfId="0" applyFont="1" applyFill="1" applyBorder="1" applyAlignment="1">
      <alignment horizontal="right" vertical="center"/>
    </xf>
    <xf numFmtId="4" fontId="55" fillId="0" borderId="20" xfId="0" applyNumberFormat="1" applyFont="1" applyFill="1" applyBorder="1" applyAlignment="1">
      <alignment horizontal="right" vertical="center"/>
    </xf>
    <xf numFmtId="0" fontId="0" fillId="0" borderId="0" xfId="0" applyFill="1" applyBorder="1"/>
    <xf numFmtId="0" fontId="28" fillId="23" borderId="32" xfId="0" applyFont="1" applyFill="1" applyBorder="1" applyAlignment="1">
      <alignment vertical="center" wrapText="1"/>
    </xf>
    <xf numFmtId="0" fontId="28" fillId="23" borderId="21" xfId="0" applyFont="1" applyFill="1" applyBorder="1" applyAlignment="1">
      <alignment vertical="center" wrapText="1"/>
    </xf>
    <xf numFmtId="0" fontId="28" fillId="23" borderId="29" xfId="0" applyFont="1" applyFill="1" applyBorder="1" applyAlignment="1">
      <alignment vertical="center" wrapText="1"/>
    </xf>
    <xf numFmtId="0" fontId="28" fillId="23" borderId="31" xfId="0" applyFont="1" applyFill="1" applyBorder="1" applyAlignment="1">
      <alignment vertical="center" wrapText="1"/>
    </xf>
    <xf numFmtId="0" fontId="28" fillId="23" borderId="29" xfId="0" applyFont="1" applyFill="1" applyBorder="1" applyAlignment="1">
      <alignment vertical="top" wrapText="1"/>
    </xf>
    <xf numFmtId="0" fontId="28" fillId="23" borderId="31" xfId="0" applyFont="1" applyFill="1" applyBorder="1" applyAlignment="1">
      <alignment vertical="top" wrapText="1"/>
    </xf>
    <xf numFmtId="0" fontId="28" fillId="23" borderId="32" xfId="0" applyFont="1" applyFill="1" applyBorder="1" applyAlignment="1">
      <alignment vertical="top" wrapText="1"/>
    </xf>
    <xf numFmtId="0" fontId="84" fillId="0" borderId="0" xfId="0" applyFont="1"/>
    <xf numFmtId="0" fontId="85" fillId="0" borderId="92" xfId="0" applyFont="1" applyBorder="1"/>
    <xf numFmtId="0" fontId="85" fillId="0" borderId="93" xfId="0" applyFont="1" applyBorder="1"/>
    <xf numFmtId="0" fontId="86" fillId="24" borderId="92" xfId="0" applyFont="1" applyFill="1" applyBorder="1"/>
    <xf numFmtId="0" fontId="86" fillId="24" borderId="93" xfId="0" applyFont="1" applyFill="1" applyBorder="1"/>
    <xf numFmtId="0" fontId="86" fillId="24" borderId="94" xfId="0" applyFont="1" applyFill="1" applyBorder="1"/>
    <xf numFmtId="0" fontId="85" fillId="0" borderId="94" xfId="0" applyFont="1" applyBorder="1"/>
    <xf numFmtId="0" fontId="86" fillId="25" borderId="92" xfId="0" applyFont="1" applyFill="1" applyBorder="1"/>
    <xf numFmtId="0" fontId="87" fillId="25" borderId="94" xfId="0" applyFont="1" applyFill="1" applyBorder="1"/>
    <xf numFmtId="0" fontId="67" fillId="12" borderId="94" xfId="7" applyBorder="1"/>
    <xf numFmtId="0" fontId="63" fillId="8" borderId="94" xfId="1" applyBorder="1" applyProtection="1">
      <protection hidden="1"/>
    </xf>
    <xf numFmtId="9" fontId="68" fillId="13" borderId="79" xfId="17" applyFont="1" applyFill="1" applyBorder="1" applyProtection="1">
      <protection locked="0"/>
    </xf>
    <xf numFmtId="9" fontId="68" fillId="13" borderId="95" xfId="17" applyFont="1" applyFill="1" applyBorder="1" applyProtection="1">
      <protection locked="0"/>
    </xf>
    <xf numFmtId="0" fontId="63" fillId="10" borderId="10" xfId="3" applyBorder="1"/>
    <xf numFmtId="0" fontId="66" fillId="11" borderId="92" xfId="6" applyBorder="1" applyAlignment="1" applyProtection="1">
      <alignment wrapText="1"/>
    </xf>
    <xf numFmtId="0" fontId="63" fillId="10" borderId="10" xfId="3" applyBorder="1" applyProtection="1"/>
    <xf numFmtId="0" fontId="66" fillId="11" borderId="96" xfId="6" applyBorder="1"/>
    <xf numFmtId="0" fontId="66" fillId="11" borderId="96" xfId="6" applyBorder="1" applyAlignment="1" applyProtection="1">
      <alignment wrapText="1"/>
    </xf>
    <xf numFmtId="0" fontId="0" fillId="0" borderId="0" xfId="0" applyProtection="1">
      <protection locked="0"/>
    </xf>
    <xf numFmtId="9" fontId="68" fillId="0" borderId="0" xfId="17" applyFont="1"/>
    <xf numFmtId="3" fontId="0" fillId="0" borderId="0" xfId="0" applyNumberFormat="1"/>
    <xf numFmtId="0" fontId="88" fillId="0" borderId="0" xfId="0" applyFont="1"/>
    <xf numFmtId="3" fontId="66" fillId="26" borderId="94" xfId="6" applyNumberFormat="1" applyFill="1" applyBorder="1" applyProtection="1">
      <protection locked="0"/>
    </xf>
    <xf numFmtId="0" fontId="66" fillId="11" borderId="97" xfId="6" applyBorder="1"/>
    <xf numFmtId="3" fontId="66" fillId="0" borderId="98" xfId="6" applyNumberFormat="1" applyFill="1" applyBorder="1" applyProtection="1">
      <protection locked="0"/>
    </xf>
    <xf numFmtId="3" fontId="66" fillId="0" borderId="99" xfId="6" applyNumberFormat="1" applyFill="1" applyBorder="1" applyProtection="1">
      <protection locked="0"/>
    </xf>
    <xf numFmtId="0" fontId="89" fillId="0" borderId="0" xfId="10" applyFont="1"/>
    <xf numFmtId="0" fontId="90" fillId="0" borderId="0" xfId="10" applyFont="1"/>
    <xf numFmtId="182" fontId="44" fillId="26" borderId="10" xfId="16" applyNumberFormat="1" applyFont="1" applyFill="1" applyBorder="1" applyAlignment="1">
      <alignment horizontal="center"/>
    </xf>
    <xf numFmtId="3" fontId="1" fillId="26" borderId="10" xfId="4" applyNumberFormat="1" applyFont="1" applyFill="1" applyBorder="1"/>
    <xf numFmtId="3" fontId="1" fillId="26" borderId="10" xfId="4" applyNumberFormat="1" applyFont="1" applyFill="1" applyBorder="1" applyAlignment="1">
      <alignment horizontal="center"/>
    </xf>
    <xf numFmtId="171" fontId="1" fillId="26" borderId="10" xfId="4" applyFont="1" applyFill="1" applyBorder="1"/>
    <xf numFmtId="0" fontId="91" fillId="0" borderId="0" xfId="10" applyFont="1" applyAlignment="1">
      <alignment vertical="center"/>
    </xf>
    <xf numFmtId="0" fontId="92" fillId="0" borderId="0" xfId="10" quotePrefix="1" applyFont="1" applyAlignment="1">
      <alignment horizontal="left" vertical="center"/>
    </xf>
    <xf numFmtId="0" fontId="1" fillId="26" borderId="10" xfId="4" applyNumberFormat="1" applyFont="1" applyFill="1" applyBorder="1" applyAlignment="1">
      <alignment horizontal="center"/>
    </xf>
    <xf numFmtId="0" fontId="1" fillId="0" borderId="0" xfId="0" applyFont="1" applyAlignment="1">
      <alignment horizontal="center" vertical="center" wrapText="1"/>
    </xf>
    <xf numFmtId="0" fontId="57" fillId="0" borderId="0" xfId="0" applyFont="1" applyAlignment="1">
      <alignment horizontal="left" vertical="center" indent="2"/>
    </xf>
    <xf numFmtId="0" fontId="57" fillId="0" borderId="0" xfId="0" applyFont="1" applyAlignment="1">
      <alignment horizontal="left" vertical="center" indent="3"/>
    </xf>
    <xf numFmtId="0" fontId="59" fillId="0" borderId="0" xfId="0" applyFont="1" applyAlignment="1">
      <alignment vertical="center"/>
    </xf>
    <xf numFmtId="0" fontId="59" fillId="0" borderId="0" xfId="0" applyFont="1" applyAlignment="1">
      <alignment horizontal="left" vertical="center" indent="2"/>
    </xf>
    <xf numFmtId="0" fontId="59" fillId="0" borderId="0" xfId="0" applyFont="1" applyAlignment="1">
      <alignment horizontal="left" vertical="center" indent="7"/>
    </xf>
    <xf numFmtId="0" fontId="62" fillId="0" borderId="0" xfId="0" applyFont="1" applyAlignment="1">
      <alignment horizontal="justify" vertical="center"/>
    </xf>
    <xf numFmtId="0" fontId="1" fillId="15" borderId="51" xfId="12" applyFont="1" applyFill="1" applyBorder="1" applyAlignment="1" applyProtection="1">
      <alignment horizontal="left" vertical="top"/>
    </xf>
    <xf numFmtId="0" fontId="1" fillId="15" borderId="53" xfId="12" applyFont="1" applyFill="1" applyBorder="1" applyAlignment="1" applyProtection="1">
      <alignment horizontal="left" vertical="top"/>
    </xf>
    <xf numFmtId="49" fontId="1" fillId="16" borderId="68" xfId="12" applyNumberFormat="1" applyFont="1" applyFill="1" applyBorder="1" applyAlignment="1" applyProtection="1">
      <alignment horizontal="left" vertical="top"/>
      <protection locked="0"/>
    </xf>
    <xf numFmtId="49" fontId="1" fillId="16" borderId="69" xfId="12" applyNumberFormat="1" applyFont="1" applyFill="1" applyBorder="1" applyAlignment="1" applyProtection="1">
      <alignment horizontal="left" vertical="top"/>
      <protection locked="0"/>
    </xf>
    <xf numFmtId="49" fontId="1" fillId="16" borderId="64" xfId="12" applyNumberFormat="1" applyFont="1" applyFill="1" applyBorder="1" applyAlignment="1" applyProtection="1">
      <alignment horizontal="left" vertical="top"/>
      <protection locked="0"/>
    </xf>
    <xf numFmtId="0" fontId="1" fillId="16" borderId="68" xfId="12" applyFont="1" applyFill="1" applyBorder="1" applyAlignment="1" applyProtection="1">
      <alignment horizontal="left" vertical="top"/>
      <protection locked="0"/>
    </xf>
    <xf numFmtId="0" fontId="1" fillId="16" borderId="64" xfId="12" applyFont="1" applyFill="1" applyBorder="1" applyAlignment="1" applyProtection="1">
      <alignment horizontal="left" vertical="top"/>
      <protection locked="0"/>
    </xf>
    <xf numFmtId="0" fontId="1" fillId="15" borderId="62" xfId="12" applyFont="1" applyFill="1" applyBorder="1" applyAlignment="1" applyProtection="1">
      <alignment horizontal="left" vertical="top"/>
      <protection locked="0"/>
    </xf>
    <xf numFmtId="0" fontId="1" fillId="16" borderId="68" xfId="8" applyFont="1" applyFill="1" applyBorder="1" applyAlignment="1" applyProtection="1">
      <alignment horizontal="left" vertical="top"/>
      <protection locked="0"/>
    </xf>
    <xf numFmtId="0" fontId="1" fillId="16" borderId="69" xfId="8" applyFont="1" applyFill="1" applyBorder="1" applyAlignment="1" applyProtection="1">
      <alignment horizontal="left" vertical="top"/>
      <protection locked="0"/>
    </xf>
    <xf numFmtId="0" fontId="1" fillId="16" borderId="64" xfId="8" applyFont="1" applyFill="1" applyBorder="1" applyAlignment="1" applyProtection="1">
      <alignment horizontal="left" vertical="top"/>
      <protection locked="0"/>
    </xf>
    <xf numFmtId="0" fontId="42" fillId="15" borderId="0" xfId="14" applyFont="1" applyFill="1" applyAlignment="1">
      <alignment horizontal="left" vertical="top" wrapText="1"/>
    </xf>
    <xf numFmtId="0" fontId="42" fillId="15" borderId="0" xfId="14" applyFont="1" applyFill="1" applyBorder="1" applyAlignment="1">
      <alignment horizontal="left" vertical="top" wrapText="1"/>
    </xf>
    <xf numFmtId="0" fontId="42" fillId="16" borderId="68" xfId="14" applyFont="1" applyFill="1" applyBorder="1" applyAlignment="1" applyProtection="1">
      <alignment horizontal="justify" vertical="top" wrapText="1"/>
      <protection locked="0"/>
    </xf>
    <xf numFmtId="0" fontId="42" fillId="16" borderId="69" xfId="14" applyFont="1" applyFill="1" applyBorder="1" applyAlignment="1" applyProtection="1">
      <alignment horizontal="justify" vertical="top" wrapText="1"/>
      <protection locked="0"/>
    </xf>
    <xf numFmtId="0" fontId="42" fillId="16" borderId="64" xfId="14" applyFont="1" applyFill="1" applyBorder="1" applyAlignment="1" applyProtection="1">
      <alignment horizontal="justify" vertical="top" wrapText="1"/>
      <protection locked="0"/>
    </xf>
    <xf numFmtId="0" fontId="1" fillId="15" borderId="55" xfId="15" applyFont="1" applyFill="1" applyBorder="1" applyAlignment="1">
      <alignment horizontal="left" vertical="top"/>
    </xf>
    <xf numFmtId="0" fontId="1" fillId="15" borderId="61" xfId="15" applyFont="1" applyFill="1" applyBorder="1" applyAlignment="1">
      <alignment horizontal="left" vertical="top"/>
    </xf>
    <xf numFmtId="0" fontId="1" fillId="15" borderId="51" xfId="15" applyFont="1" applyFill="1" applyBorder="1" applyAlignment="1">
      <alignment horizontal="left" vertical="top"/>
    </xf>
    <xf numFmtId="0" fontId="1" fillId="15" borderId="52" xfId="15" applyFont="1" applyFill="1" applyBorder="1" applyAlignment="1">
      <alignment horizontal="left" vertical="top"/>
    </xf>
    <xf numFmtId="0" fontId="1" fillId="16" borderId="68" xfId="14" applyFont="1" applyFill="1" applyBorder="1" applyAlignment="1" applyProtection="1">
      <alignment horizontal="justify" vertical="top" wrapText="1"/>
      <protection locked="0"/>
    </xf>
    <xf numFmtId="0" fontId="1" fillId="16" borderId="69" xfId="14" applyFont="1" applyFill="1" applyBorder="1" applyAlignment="1" applyProtection="1">
      <alignment horizontal="justify" vertical="top" wrapText="1"/>
      <protection locked="0"/>
    </xf>
    <xf numFmtId="0" fontId="1" fillId="16" borderId="64" xfId="14" applyFont="1" applyFill="1" applyBorder="1" applyAlignment="1" applyProtection="1">
      <alignment horizontal="justify" vertical="top" wrapText="1"/>
      <protection locked="0"/>
    </xf>
    <xf numFmtId="49" fontId="1" fillId="16" borderId="68" xfId="8" applyNumberFormat="1" applyFont="1" applyFill="1" applyBorder="1" applyAlignment="1" applyProtection="1">
      <alignment horizontal="center" vertical="top"/>
      <protection locked="0"/>
    </xf>
    <xf numFmtId="49" fontId="1" fillId="16" borderId="64" xfId="8" applyNumberFormat="1" applyFont="1" applyFill="1" applyBorder="1" applyAlignment="1" applyProtection="1">
      <alignment horizontal="center" vertical="top"/>
      <protection locked="0"/>
    </xf>
    <xf numFmtId="0" fontId="42" fillId="16" borderId="68" xfId="8" applyFont="1" applyFill="1" applyBorder="1" applyAlignment="1" applyProtection="1">
      <alignment horizontal="left" vertical="top"/>
      <protection locked="0"/>
    </xf>
    <xf numFmtId="0" fontId="42" fillId="16" borderId="69" xfId="8" applyFont="1" applyFill="1" applyBorder="1" applyAlignment="1" applyProtection="1">
      <alignment horizontal="left" vertical="top"/>
      <protection locked="0"/>
    </xf>
    <xf numFmtId="0" fontId="42" fillId="16" borderId="64" xfId="8" applyFont="1" applyFill="1" applyBorder="1" applyAlignment="1" applyProtection="1">
      <alignment horizontal="left" vertical="top"/>
      <protection locked="0"/>
    </xf>
    <xf numFmtId="0" fontId="43" fillId="15" borderId="51" xfId="8" applyFont="1" applyFill="1" applyBorder="1" applyAlignment="1">
      <alignment horizontal="center" vertical="top"/>
    </xf>
    <xf numFmtId="0" fontId="43" fillId="15" borderId="52" xfId="8" applyFont="1" applyFill="1" applyBorder="1" applyAlignment="1">
      <alignment horizontal="center" vertical="top"/>
    </xf>
    <xf numFmtId="0" fontId="43" fillId="15" borderId="53" xfId="8" applyFont="1" applyFill="1" applyBorder="1" applyAlignment="1">
      <alignment horizontal="center" vertical="top"/>
    </xf>
    <xf numFmtId="0" fontId="42" fillId="15" borderId="54" xfId="15" applyFont="1" applyFill="1" applyBorder="1" applyAlignment="1">
      <alignment horizontal="center" vertical="center"/>
    </xf>
    <xf numFmtId="0" fontId="42" fillId="15" borderId="66" xfId="15" applyFont="1" applyFill="1" applyBorder="1" applyAlignment="1">
      <alignment horizontal="center" vertical="center"/>
    </xf>
    <xf numFmtId="0" fontId="42" fillId="16" borderId="77" xfId="14" applyFont="1" applyFill="1" applyBorder="1" applyAlignment="1" applyProtection="1">
      <alignment horizontal="justify" vertical="top" wrapText="1"/>
      <protection locked="0"/>
    </xf>
    <xf numFmtId="0" fontId="42" fillId="16" borderId="0" xfId="14" applyFont="1" applyFill="1" applyBorder="1" applyAlignment="1" applyProtection="1">
      <alignment horizontal="justify" vertical="top" wrapText="1"/>
      <protection locked="0"/>
    </xf>
    <xf numFmtId="0" fontId="42" fillId="16" borderId="71" xfId="14" applyFont="1" applyFill="1" applyBorder="1" applyAlignment="1" applyProtection="1">
      <alignment horizontal="justify" vertical="top" wrapText="1"/>
      <protection locked="0"/>
    </xf>
    <xf numFmtId="0" fontId="1" fillId="16" borderId="68" xfId="15" applyFont="1" applyFill="1" applyBorder="1" applyAlignment="1">
      <alignment horizontal="center" vertical="top"/>
    </xf>
    <xf numFmtId="0" fontId="1" fillId="16" borderId="64" xfId="15" applyFont="1" applyFill="1" applyBorder="1" applyAlignment="1">
      <alignment horizontal="center" vertical="top"/>
    </xf>
    <xf numFmtId="0" fontId="42" fillId="15" borderId="0" xfId="14" applyFont="1" applyFill="1" applyAlignment="1" applyProtection="1">
      <alignment horizontal="left" vertical="top" wrapText="1"/>
    </xf>
    <xf numFmtId="0" fontId="42" fillId="15" borderId="0" xfId="14" applyFont="1" applyFill="1" applyBorder="1" applyAlignment="1" applyProtection="1">
      <alignment horizontal="left" vertical="top" wrapText="1"/>
    </xf>
    <xf numFmtId="0" fontId="1" fillId="15" borderId="55" xfId="14" applyFont="1" applyFill="1" applyBorder="1" applyAlignment="1">
      <alignment horizontal="left" vertical="top" indent="1"/>
    </xf>
    <xf numFmtId="0" fontId="1" fillId="15" borderId="61" xfId="14" applyFont="1" applyFill="1" applyBorder="1" applyAlignment="1">
      <alignment horizontal="left" vertical="top" indent="1"/>
    </xf>
    <xf numFmtId="0" fontId="42" fillId="16" borderId="68" xfId="14" applyFont="1" applyFill="1" applyBorder="1" applyAlignment="1" applyProtection="1">
      <alignment horizontal="left" vertical="top"/>
      <protection locked="0"/>
    </xf>
    <xf numFmtId="0" fontId="42" fillId="16" borderId="64" xfId="14" applyFont="1" applyFill="1" applyBorder="1" applyAlignment="1" applyProtection="1">
      <alignment horizontal="left" vertical="top"/>
      <protection locked="0"/>
    </xf>
    <xf numFmtId="0" fontId="42" fillId="16" borderId="68" xfId="8" applyFont="1" applyFill="1" applyBorder="1" applyAlignment="1" applyProtection="1">
      <alignment horizontal="center" vertical="top"/>
      <protection locked="0"/>
    </xf>
    <xf numFmtId="0" fontId="42" fillId="16" borderId="64" xfId="8" applyFont="1" applyFill="1" applyBorder="1" applyAlignment="1" applyProtection="1">
      <alignment horizontal="center" vertical="top"/>
      <protection locked="0"/>
    </xf>
    <xf numFmtId="0" fontId="1" fillId="15" borderId="55" xfId="14" applyFont="1" applyFill="1" applyBorder="1" applyAlignment="1">
      <alignment horizontal="left" vertical="top"/>
    </xf>
    <xf numFmtId="0" fontId="1" fillId="15" borderId="63" xfId="14" applyFont="1" applyFill="1" applyBorder="1" applyAlignment="1">
      <alignment horizontal="left" vertical="top"/>
    </xf>
    <xf numFmtId="0" fontId="1" fillId="15" borderId="55" xfId="14" applyFont="1" applyFill="1" applyBorder="1" applyAlignment="1">
      <alignment horizontal="right" vertical="top"/>
    </xf>
    <xf numFmtId="0" fontId="1" fillId="15" borderId="61" xfId="14" applyFont="1" applyFill="1" applyBorder="1" applyAlignment="1">
      <alignment horizontal="right" vertical="top"/>
    </xf>
    <xf numFmtId="0" fontId="1" fillId="15" borderId="61" xfId="14" applyFont="1" applyFill="1" applyBorder="1" applyAlignment="1">
      <alignment horizontal="left" vertical="top"/>
    </xf>
    <xf numFmtId="0" fontId="1" fillId="15" borderId="51" xfId="14" applyFont="1" applyFill="1" applyBorder="1" applyAlignment="1">
      <alignment horizontal="center" vertical="top"/>
    </xf>
    <xf numFmtId="0" fontId="1" fillId="15" borderId="53" xfId="14" applyFont="1" applyFill="1" applyBorder="1" applyAlignment="1">
      <alignment horizontal="center" vertical="top"/>
    </xf>
    <xf numFmtId="0" fontId="1" fillId="15" borderId="51" xfId="8" applyFont="1" applyFill="1" applyBorder="1" applyAlignment="1">
      <alignment horizontal="center" vertical="top"/>
    </xf>
    <xf numFmtId="0" fontId="1" fillId="15" borderId="53" xfId="8" applyFont="1" applyFill="1" applyBorder="1" applyAlignment="1">
      <alignment horizontal="center" vertical="top"/>
    </xf>
    <xf numFmtId="0" fontId="1" fillId="16" borderId="69" xfId="14" applyFont="1" applyFill="1" applyBorder="1" applyAlignment="1" applyProtection="1">
      <alignment horizontal="left" vertical="top"/>
      <protection locked="0"/>
    </xf>
    <xf numFmtId="0" fontId="1" fillId="16" borderId="64" xfId="14" applyFont="1" applyFill="1" applyBorder="1" applyAlignment="1" applyProtection="1">
      <alignment horizontal="left" vertical="top"/>
      <protection locked="0"/>
    </xf>
    <xf numFmtId="0" fontId="1" fillId="16" borderId="68" xfId="14" applyFont="1" applyFill="1" applyBorder="1" applyAlignment="1" applyProtection="1">
      <alignment horizontal="left" vertical="top"/>
      <protection locked="0"/>
    </xf>
    <xf numFmtId="49" fontId="42" fillId="16" borderId="68" xfId="14" applyNumberFormat="1" applyFont="1" applyFill="1" applyBorder="1" applyAlignment="1" applyProtection="1">
      <alignment horizontal="left" vertical="top" wrapText="1"/>
      <protection locked="0"/>
    </xf>
    <xf numFmtId="49" fontId="42" fillId="16" borderId="69" xfId="14" applyNumberFormat="1" applyFont="1" applyFill="1" applyBorder="1" applyAlignment="1" applyProtection="1">
      <alignment horizontal="left" vertical="top" wrapText="1"/>
      <protection locked="0"/>
    </xf>
    <xf numFmtId="49" fontId="42" fillId="16" borderId="64" xfId="14" applyNumberFormat="1" applyFont="1" applyFill="1" applyBorder="1" applyAlignment="1" applyProtection="1">
      <alignment horizontal="left" vertical="top" wrapText="1"/>
      <protection locked="0"/>
    </xf>
    <xf numFmtId="49" fontId="1" fillId="16" borderId="69" xfId="14" applyNumberFormat="1" applyFont="1" applyFill="1" applyBorder="1" applyAlignment="1" applyProtection="1">
      <alignment horizontal="left" vertical="top" wrapText="1"/>
      <protection locked="0"/>
    </xf>
    <xf numFmtId="49" fontId="1" fillId="16" borderId="64" xfId="14" applyNumberFormat="1" applyFont="1" applyFill="1" applyBorder="1" applyAlignment="1" applyProtection="1">
      <alignment horizontal="left" vertical="top" wrapText="1"/>
      <protection locked="0"/>
    </xf>
    <xf numFmtId="0" fontId="45" fillId="15" borderId="0" xfId="8" applyFont="1" applyFill="1" applyAlignment="1">
      <alignment horizontal="center" vertical="top"/>
    </xf>
    <xf numFmtId="0" fontId="43" fillId="15" borderId="0" xfId="8" applyFont="1" applyFill="1" applyAlignment="1">
      <alignment horizontal="center" vertical="top" wrapText="1"/>
    </xf>
    <xf numFmtId="0" fontId="43" fillId="15" borderId="0" xfId="8" applyFont="1" applyFill="1" applyAlignment="1">
      <alignment horizontal="center" vertical="top"/>
    </xf>
    <xf numFmtId="0" fontId="44" fillId="15" borderId="20" xfId="14" applyFont="1" applyFill="1" applyBorder="1" applyAlignment="1">
      <alignment horizontal="right" vertical="top"/>
    </xf>
    <xf numFmtId="0" fontId="42" fillId="16" borderId="69" xfId="14" applyFont="1" applyFill="1" applyBorder="1" applyAlignment="1" applyProtection="1">
      <alignment horizontal="left" vertical="top"/>
      <protection locked="0"/>
    </xf>
    <xf numFmtId="49" fontId="42" fillId="16" borderId="68" xfId="14" applyNumberFormat="1" applyFont="1" applyFill="1" applyBorder="1" applyAlignment="1" applyProtection="1">
      <alignment horizontal="left" vertical="top"/>
      <protection locked="0"/>
    </xf>
    <xf numFmtId="49" fontId="42" fillId="16" borderId="69" xfId="14" applyNumberFormat="1" applyFont="1" applyFill="1" applyBorder="1" applyAlignment="1" applyProtection="1">
      <alignment horizontal="left" vertical="top"/>
      <protection locked="0"/>
    </xf>
    <xf numFmtId="49" fontId="42" fillId="16" borderId="64" xfId="14" applyNumberFormat="1" applyFont="1" applyFill="1" applyBorder="1" applyAlignment="1" applyProtection="1">
      <alignment horizontal="left" vertical="top"/>
      <protection locked="0"/>
    </xf>
    <xf numFmtId="49" fontId="42" fillId="16" borderId="75" xfId="14" applyNumberFormat="1" applyFont="1" applyFill="1" applyBorder="1" applyAlignment="1" applyProtection="1">
      <alignment horizontal="left" vertical="top"/>
      <protection locked="0"/>
    </xf>
    <xf numFmtId="49" fontId="42" fillId="16" borderId="76" xfId="14" applyNumberFormat="1" applyFont="1" applyFill="1" applyBorder="1" applyAlignment="1" applyProtection="1">
      <alignment horizontal="left" vertical="top"/>
      <protection locked="0"/>
    </xf>
    <xf numFmtId="0" fontId="83" fillId="26" borderId="100" xfId="10" applyFont="1" applyFill="1" applyBorder="1" applyAlignment="1">
      <alignment horizontal="center" vertical="center"/>
    </xf>
    <xf numFmtId="0" fontId="83" fillId="26" borderId="101" xfId="10" applyFont="1" applyFill="1" applyBorder="1" applyAlignment="1">
      <alignment horizontal="center" vertical="center"/>
    </xf>
    <xf numFmtId="0" fontId="83" fillId="26" borderId="102" xfId="10" applyFont="1" applyFill="1" applyBorder="1" applyAlignment="1">
      <alignment horizontal="center" vertical="center"/>
    </xf>
    <xf numFmtId="0" fontId="50" fillId="0" borderId="23" xfId="10" applyFont="1" applyFill="1" applyBorder="1" applyAlignment="1">
      <alignment vertical="center"/>
    </xf>
    <xf numFmtId="0" fontId="50" fillId="0" borderId="28" xfId="10" applyFont="1" applyFill="1" applyBorder="1" applyAlignment="1">
      <alignment vertical="center"/>
    </xf>
    <xf numFmtId="0" fontId="50" fillId="0" borderId="23" xfId="10" applyFont="1" applyFill="1" applyBorder="1" applyAlignment="1">
      <alignment horizontal="center"/>
    </xf>
    <xf numFmtId="0" fontId="50" fillId="0" borderId="28" xfId="10" applyFont="1" applyFill="1" applyBorder="1" applyAlignment="1">
      <alignment horizontal="center"/>
    </xf>
    <xf numFmtId="3" fontId="93" fillId="24" borderId="103" xfId="0" applyNumberFormat="1" applyFont="1" applyFill="1" applyBorder="1" applyAlignment="1">
      <alignment horizontal="center"/>
    </xf>
    <xf numFmtId="0" fontId="93" fillId="24" borderId="103" xfId="0" applyFont="1" applyFill="1" applyBorder="1" applyAlignment="1">
      <alignment horizontal="center"/>
    </xf>
    <xf numFmtId="0" fontId="93" fillId="24" borderId="92" xfId="0" applyFont="1" applyFill="1" applyBorder="1" applyAlignment="1">
      <alignment horizontal="center" wrapText="1"/>
    </xf>
    <xf numFmtId="0" fontId="93" fillId="24" borderId="104" xfId="0" applyFont="1" applyFill="1" applyBorder="1" applyAlignment="1">
      <alignment horizontal="center" wrapText="1"/>
    </xf>
    <xf numFmtId="0" fontId="93" fillId="24" borderId="92" xfId="0" applyFont="1" applyFill="1" applyBorder="1" applyAlignment="1" applyProtection="1">
      <alignment horizontal="center" wrapText="1"/>
    </xf>
    <xf numFmtId="0" fontId="93" fillId="24" borderId="104" xfId="0" applyFont="1" applyFill="1" applyBorder="1" applyAlignment="1" applyProtection="1">
      <alignment horizontal="center" wrapText="1"/>
    </xf>
    <xf numFmtId="0" fontId="64" fillId="9" borderId="10" xfId="2" applyFont="1" applyBorder="1" applyAlignment="1" applyProtection="1">
      <alignment horizontal="center" vertical="center" wrapText="1"/>
    </xf>
    <xf numFmtId="0" fontId="64" fillId="9" borderId="10" xfId="2" applyFont="1" applyBorder="1" applyAlignment="1">
      <alignment horizontal="center" wrapText="1"/>
    </xf>
    <xf numFmtId="10" fontId="72" fillId="17" borderId="0" xfId="9" applyNumberFormat="1" applyFont="1" applyFill="1" applyAlignment="1">
      <alignment horizontal="center" vertical="center"/>
    </xf>
    <xf numFmtId="0" fontId="72" fillId="17" borderId="0" xfId="9" applyFont="1" applyFill="1" applyAlignment="1">
      <alignment horizontal="center" vertical="center"/>
    </xf>
    <xf numFmtId="0" fontId="80" fillId="27" borderId="85" xfId="9" applyFont="1" applyFill="1" applyBorder="1" applyAlignment="1">
      <alignment horizontal="center" vertical="center" wrapText="1"/>
    </xf>
    <xf numFmtId="0" fontId="29" fillId="0" borderId="78" xfId="0" applyFont="1" applyBorder="1" applyAlignment="1">
      <alignment horizontal="center" vertical="center" wrapText="1"/>
    </xf>
    <xf numFmtId="0" fontId="29" fillId="0" borderId="39" xfId="0" applyFont="1" applyBorder="1" applyAlignment="1">
      <alignment horizontal="center" vertical="center" wrapText="1"/>
    </xf>
    <xf numFmtId="0" fontId="29" fillId="0" borderId="30" xfId="0" applyFont="1" applyBorder="1" applyAlignment="1">
      <alignment horizontal="center" vertical="center" wrapText="1"/>
    </xf>
    <xf numFmtId="0" fontId="1" fillId="0" borderId="29" xfId="0" applyFont="1" applyBorder="1" applyAlignment="1">
      <alignment vertical="center" wrapText="1"/>
    </xf>
    <xf numFmtId="0" fontId="1" fillId="0" borderId="32" xfId="0" applyFont="1" applyBorder="1" applyAlignment="1">
      <alignment vertical="center" wrapText="1"/>
    </xf>
    <xf numFmtId="0" fontId="1" fillId="0" borderId="29" xfId="0" applyFont="1" applyBorder="1" applyAlignment="1">
      <alignment horizontal="center" vertical="center" wrapText="1"/>
    </xf>
    <xf numFmtId="0" fontId="1" fillId="0" borderId="32" xfId="0" applyFont="1" applyBorder="1" applyAlignment="1">
      <alignment horizontal="center" vertical="center" wrapText="1"/>
    </xf>
    <xf numFmtId="0" fontId="28" fillId="0" borderId="78" xfId="0" applyFont="1" applyBorder="1" applyAlignment="1">
      <alignment horizontal="center" vertical="center" wrapText="1"/>
    </xf>
    <xf numFmtId="0" fontId="28" fillId="0" borderId="30" xfId="0" applyFont="1" applyBorder="1" applyAlignment="1">
      <alignment horizontal="center" vertical="center" wrapText="1"/>
    </xf>
    <xf numFmtId="0" fontId="28" fillId="0" borderId="39" xfId="0" applyFont="1" applyBorder="1" applyAlignment="1">
      <alignment horizontal="center" vertical="center" wrapText="1"/>
    </xf>
    <xf numFmtId="0" fontId="28" fillId="0" borderId="29" xfId="0" applyFont="1" applyBorder="1" applyAlignment="1">
      <alignment horizontal="center" vertical="center" wrapText="1"/>
    </xf>
    <xf numFmtId="0" fontId="28" fillId="0" borderId="32" xfId="0" applyFont="1" applyBorder="1" applyAlignment="1">
      <alignment horizontal="center" vertical="center" wrapText="1"/>
    </xf>
    <xf numFmtId="0" fontId="28" fillId="0" borderId="29" xfId="0" applyFont="1" applyBorder="1" applyAlignment="1">
      <alignment horizontal="center" vertical="top" wrapText="1"/>
    </xf>
    <xf numFmtId="0" fontId="28" fillId="0" borderId="32" xfId="0" applyFont="1" applyBorder="1" applyAlignment="1">
      <alignment horizontal="center" vertical="top" wrapText="1"/>
    </xf>
  </cellXfs>
  <cellStyles count="20">
    <cellStyle name="60% - Accent2" xfId="1" builtinId="36"/>
    <cellStyle name="Accent1" xfId="2" builtinId="29"/>
    <cellStyle name="Accent2" xfId="3" builtinId="33"/>
    <cellStyle name="Comma" xfId="4" builtinId="3"/>
    <cellStyle name="Currency 2" xfId="5" xr:uid="{A689F32A-F604-9A4A-8137-6FA6AAED7FAF}"/>
    <cellStyle name="Good" xfId="6" builtinId="26"/>
    <cellStyle name="Neutral" xfId="7" builtinId="28"/>
    <cellStyle name="Normal" xfId="0" builtinId="0"/>
    <cellStyle name="Normal 2" xfId="8" xr:uid="{AA31FCE0-0516-9042-A977-F0C8AB113091}"/>
    <cellStyle name="Normal 2 2" xfId="9" xr:uid="{6240FCD0-EA79-2B40-B10E-B489CF25CFEE}"/>
    <cellStyle name="Normal 3" xfId="10" xr:uid="{3A2A5BEE-0E27-7844-A2DC-2659C510C06F}"/>
    <cellStyle name="Normal_Consolidação" xfId="11" xr:uid="{C6560FE1-412C-594A-9790-80720961747C}"/>
    <cellStyle name="Normal_Plan1" xfId="12" xr:uid="{C2ABCB80-4A79-AB40-AF8B-E4FFC5689A5D}"/>
    <cellStyle name="Normal_Proposta - Dívidas Existentes Vrs 1.0" xfId="13" xr:uid="{C597DD9F-EDFE-B340-B5D9-FAB6B663E2A7}"/>
    <cellStyle name="Normal_Relatorio Planilha Força Tarefa" xfId="14" xr:uid="{FBACAD5E-ABBB-6D4B-AF7F-D57FC1DC6AB7}"/>
    <cellStyle name="Normal_Roteiro ate 500 mil GEPEM" xfId="15" xr:uid="{9651F9C4-DC6B-D84D-8D3E-8D84F82871EB}"/>
    <cellStyle name="Percent 2" xfId="16" xr:uid="{15C5EBB3-2C52-CA4D-90FA-750B570B0149}"/>
    <cellStyle name="Percent 2 2" xfId="17" xr:uid="{404BAFA1-2487-404A-95B7-F8D8FC428843}"/>
    <cellStyle name="Porcentagem 2 2" xfId="18" xr:uid="{DF3BCC51-9DA4-BF4E-8469-405F2B76A3AD}"/>
    <cellStyle name="Separador de milhares 2 2" xfId="19" xr:uid="{34193887-AB9E-CE46-BC09-458BB7D7872E}"/>
  </cellStyles>
  <dxfs count="6">
    <dxf>
      <numFmt numFmtId="174" formatCode="_(* #,##0_);_(* \(#,##0\);_(* &quot;-&quot;??_);_(@_)"/>
    </dxf>
    <dxf>
      <numFmt numFmtId="3" formatCode="#,##0"/>
    </dxf>
    <dxf>
      <numFmt numFmtId="3" formatCode="#,##0"/>
    </dxf>
    <dxf>
      <numFmt numFmtId="3" formatCode="#,##0"/>
    </dxf>
    <dxf>
      <font>
        <color theme="0"/>
      </font>
      <numFmt numFmtId="0" formatCode="General"/>
      <fill>
        <patternFill>
          <bgColor theme="0"/>
        </patternFill>
      </fill>
      <border>
        <left/>
        <right/>
        <top style="thin">
          <color indexed="64"/>
        </top>
        <bottom/>
      </border>
    </dxf>
    <dxf>
      <font>
        <color theme="0"/>
      </font>
      <fill>
        <patternFill>
          <bgColor theme="0"/>
        </patternFill>
      </fill>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trlProps/ctrlProp1.xml><?xml version="1.0" encoding="utf-8"?>
<formControlPr xmlns="http://schemas.microsoft.com/office/spreadsheetml/2009/9/main" objectType="Drop" dropLines="4" dropStyle="combo" dx="15" fmlaLink="$B$155" fmlaRange="$B$150:$B$152" noThreeD="1" sel="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12700</xdr:colOff>
          <xdr:row>5</xdr:row>
          <xdr:rowOff>25400</xdr:rowOff>
        </xdr:from>
        <xdr:to>
          <xdr:col>1</xdr:col>
          <xdr:colOff>1003300</xdr:colOff>
          <xdr:row>6</xdr:row>
          <xdr:rowOff>0</xdr:rowOff>
        </xdr:to>
        <xdr:sp macro="" textlink="">
          <xdr:nvSpPr>
            <xdr:cNvPr id="1025" name="Drop-down 53" hidden="1">
              <a:extLst>
                <a:ext uri="{63B3BB69-23CF-44E3-9099-C40C66FF867C}">
                  <a14:compatExt spid="_x0000_s1025"/>
                </a:ext>
                <a:ext uri="{FF2B5EF4-FFF2-40B4-BE49-F238E27FC236}">
                  <a16:creationId xmlns:a16="http://schemas.microsoft.com/office/drawing/2014/main" id="{6C78DB64-2DEE-1369-093D-B3767A881E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sers/ceciliodaher/OneDrive%20-%20unb.br/BancoBrasil/FCO/ProjecoesD-Dividas-1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ORIENTAÇÕES"/>
      <sheetName val="PROJETO"/>
      <sheetName val="Versão"/>
      <sheetName val="ORÇAMENTO"/>
      <sheetName val="USOS E FONTES"/>
      <sheetName val="RECEITAS"/>
      <sheetName val="QUANTIDADE"/>
      <sheetName val="INSUMOS"/>
      <sheetName val="CUSTOS"/>
      <sheetName val="TRIBUTOS"/>
      <sheetName val="MÃO-DE-OBRA"/>
      <sheetName val="GIRO"/>
      <sheetName val="DEPRECIAÇÃO"/>
      <sheetName val="FINANCIAMENTO"/>
      <sheetName val="DÍVIDAS"/>
      <sheetName val="FLUXO DE CAIXA"/>
      <sheetName val="LINHAS"/>
      <sheetName val="Finan1 - L"/>
      <sheetName val="Finan2 - L"/>
      <sheetName val="Finan3 - L"/>
      <sheetName val="Finan4 - L"/>
      <sheetName val="Finan5 - L"/>
      <sheetName val="FinanE -1"/>
      <sheetName val="FinanE - 2"/>
      <sheetName val="FinanE -3"/>
      <sheetName val="FinanE - 4"/>
      <sheetName val="FinanE - 5"/>
      <sheetName val="FinanE - 6"/>
      <sheetName val="FinanE - 7"/>
      <sheetName val="FinanE - 8"/>
      <sheetName val="FinanE - 9"/>
      <sheetName val="FinanE - 10"/>
      <sheetName val="FinanE - 11"/>
      <sheetName val="FinanE - 12"/>
      <sheetName val="FinanE - 13"/>
      <sheetName val="FinanE - 14"/>
      <sheetName val="FinanE - 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C7B772A-4DFA-8B40-A6A7-02F28C91A89B}" name="Table13" displayName="Table13" ref="A1:D18" totalsRowShown="0">
  <autoFilter ref="A1:D18" xr:uid="{141DD4B4-5CB6-3448-9461-B53D916F72C2}"/>
  <tableColumns count="4">
    <tableColumn id="1" xr3:uid="{00000000-0010-0000-0100-000001000000}" name="PRODUTO ACABADO" dataDxfId="3">
      <calculatedColumnFormula>'Capacidades de Produção'!B8</calculatedColumnFormula>
    </tableColumn>
    <tableColumn id="2" xr3:uid="{00000000-0010-0000-0100-000002000000}" name="UN.">
      <calculatedColumnFormula>'Capacidades de Produção'!C8</calculatedColumnFormula>
    </tableColumn>
    <tableColumn id="4" xr3:uid="{00000000-0010-0000-0100-000004000000}" name="QUANT ATUAL" dataDxfId="2">
      <calculatedColumnFormula>'Capacidades de Produção'!E8</calculatedColumnFormula>
    </tableColumn>
    <tableColumn id="3" xr3:uid="{00000000-0010-0000-0100-000003000000}" name="QUANT FUTURA" dataDxfId="1">
      <calculatedColumnFormula>'Capacidades de Produção'!G8</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A67152-B8AC-A248-B0AB-2449CBD7BCD6}" name="Table1" displayName="Table1" ref="A4:B41" totalsRowCount="1">
  <autoFilter ref="A4:B40" xr:uid="{2BD900E7-6474-5745-BAF1-A4ED03D09B12}"/>
  <tableColumns count="2">
    <tableColumn id="1" xr3:uid="{00000000-0010-0000-0300-000001000000}" name="Mês/Ano" totalsRowLabel="Total"/>
    <tableColumn id="2" xr3:uid="{00000000-0010-0000-0300-000002000000}" name="Faturamento" totalsRowFunction="count" totalsRowDxfId="0" totalsRowCellStyle="Comma"/>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9.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2.vml"/><Relationship Id="rId1" Type="http://schemas.openxmlformats.org/officeDocument/2006/relationships/drawing" Target="../drawings/drawing1.xm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CEBB9-F37F-C944-96CA-248587C59110}">
  <sheetPr>
    <tabColor theme="3"/>
  </sheetPr>
  <dimension ref="A1:HM234"/>
  <sheetViews>
    <sheetView showGridLines="0" topLeftCell="A137" zoomScale="125" zoomScaleNormal="125" zoomScaleSheetLayoutView="100" workbookViewId="0">
      <selection activeCell="D13" sqref="D13:E13"/>
    </sheetView>
  </sheetViews>
  <sheetFormatPr baseColWidth="10" defaultColWidth="0" defaultRowHeight="0" customHeight="1" zeroHeight="1"/>
  <cols>
    <col min="1" max="1" width="1.5" style="239" customWidth="1"/>
    <col min="2" max="2" width="14.6640625" style="235" customWidth="1"/>
    <col min="3" max="8" width="15.6640625" style="235" customWidth="1"/>
    <col min="9" max="9" width="2.33203125" style="244" customWidth="1"/>
    <col min="10" max="10" width="11.6640625" style="236" hidden="1" customWidth="1"/>
    <col min="11" max="12" width="0" style="236" hidden="1" customWidth="1"/>
    <col min="13" max="218" width="0" style="235" hidden="1" customWidth="1"/>
    <col min="219" max="221" width="1.6640625" style="238" hidden="1" customWidth="1"/>
    <col min="222" max="16384" width="0" style="235" hidden="1"/>
  </cols>
  <sheetData>
    <row r="1" spans="2:8" ht="14.25" customHeight="1">
      <c r="B1" s="239"/>
      <c r="C1" s="239"/>
      <c r="D1" s="239"/>
      <c r="E1" s="239"/>
      <c r="F1" s="239"/>
      <c r="G1" s="239"/>
      <c r="H1" s="239"/>
    </row>
    <row r="2" spans="2:8" ht="21" customHeight="1">
      <c r="B2" s="603" t="s">
        <v>336</v>
      </c>
      <c r="C2" s="603"/>
      <c r="D2" s="603"/>
      <c r="E2" s="603"/>
      <c r="F2" s="603"/>
      <c r="G2" s="603"/>
      <c r="H2" s="603"/>
    </row>
    <row r="3" spans="2:8" ht="16">
      <c r="B3" s="240"/>
      <c r="C3" s="604" t="s">
        <v>335</v>
      </c>
      <c r="D3" s="605"/>
      <c r="E3" s="605"/>
      <c r="F3" s="605"/>
      <c r="G3" s="605"/>
      <c r="H3" s="240"/>
    </row>
    <row r="4" spans="2:8" ht="8.25" customHeight="1" thickBot="1">
      <c r="B4" s="606"/>
      <c r="C4" s="606"/>
      <c r="D4" s="606"/>
      <c r="E4" s="606"/>
      <c r="F4" s="606"/>
      <c r="G4" s="606"/>
      <c r="H4" s="606"/>
    </row>
    <row r="5" spans="2:8" ht="15" customHeight="1">
      <c r="B5" s="239"/>
      <c r="C5" s="239"/>
      <c r="D5" s="239"/>
      <c r="E5" s="239"/>
      <c r="F5" s="239"/>
      <c r="G5" s="239"/>
      <c r="H5" s="239"/>
    </row>
    <row r="6" spans="2:8" ht="15" customHeight="1">
      <c r="B6" s="241" t="s">
        <v>215</v>
      </c>
      <c r="C6" s="239"/>
      <c r="D6" s="582"/>
      <c r="E6" s="607"/>
      <c r="F6" s="607"/>
      <c r="G6" s="607"/>
      <c r="H6" s="583"/>
    </row>
    <row r="7" spans="2:8" ht="15" customHeight="1">
      <c r="B7" s="241" t="s">
        <v>216</v>
      </c>
      <c r="C7" s="239"/>
      <c r="D7" s="350"/>
      <c r="E7" s="298"/>
      <c r="F7" s="239"/>
      <c r="G7" s="239"/>
      <c r="H7" s="239"/>
    </row>
    <row r="8" spans="2:8" ht="15" customHeight="1">
      <c r="B8" s="242"/>
      <c r="C8" s="243"/>
      <c r="D8" s="349"/>
      <c r="E8" s="243"/>
      <c r="F8" s="243"/>
      <c r="G8" s="243"/>
      <c r="H8" s="243"/>
    </row>
    <row r="9" spans="2:8" ht="15" customHeight="1">
      <c r="B9" s="239"/>
      <c r="C9" s="239"/>
      <c r="D9" s="239"/>
      <c r="E9" s="239"/>
      <c r="F9" s="239"/>
      <c r="G9" s="239"/>
      <c r="H9" s="239"/>
    </row>
    <row r="10" spans="2:8" ht="15" customHeight="1">
      <c r="B10" s="247" t="s">
        <v>217</v>
      </c>
      <c r="C10" s="248"/>
      <c r="D10" s="248"/>
      <c r="E10" s="248"/>
      <c r="F10" s="248"/>
      <c r="G10" s="248"/>
      <c r="H10" s="248"/>
    </row>
    <row r="11" spans="2:8" ht="9.75" customHeight="1">
      <c r="B11" s="239"/>
      <c r="C11" s="239"/>
      <c r="D11" s="239"/>
      <c r="E11" s="239"/>
      <c r="F11" s="239"/>
      <c r="G11" s="239"/>
      <c r="H11" s="239"/>
    </row>
    <row r="12" spans="2:8" ht="15" customHeight="1">
      <c r="B12" s="250" t="s">
        <v>218</v>
      </c>
      <c r="C12" s="239"/>
      <c r="D12" s="608"/>
      <c r="E12" s="609"/>
      <c r="F12" s="609"/>
      <c r="G12" s="609"/>
      <c r="H12" s="610"/>
    </row>
    <row r="13" spans="2:8" ht="15" customHeight="1">
      <c r="B13" s="250" t="s">
        <v>219</v>
      </c>
      <c r="C13" s="239"/>
      <c r="D13" s="611"/>
      <c r="E13" s="612"/>
      <c r="F13" s="239"/>
      <c r="G13" s="239"/>
      <c r="H13" s="239"/>
    </row>
    <row r="14" spans="2:8" ht="45" customHeight="1">
      <c r="B14" s="250" t="s">
        <v>220</v>
      </c>
      <c r="C14" s="254"/>
      <c r="D14" s="598"/>
      <c r="E14" s="599"/>
      <c r="F14" s="599"/>
      <c r="G14" s="599"/>
      <c r="H14" s="600"/>
    </row>
    <row r="15" spans="2:8" ht="45" customHeight="1">
      <c r="B15" s="250" t="s">
        <v>221</v>
      </c>
      <c r="C15" s="239"/>
      <c r="D15" s="598"/>
      <c r="E15" s="601"/>
      <c r="F15" s="601"/>
      <c r="G15" s="601"/>
      <c r="H15" s="602"/>
    </row>
    <row r="16" spans="2:8" ht="45" customHeight="1">
      <c r="B16" s="250" t="s">
        <v>222</v>
      </c>
      <c r="C16" s="239"/>
      <c r="D16" s="598"/>
      <c r="E16" s="601"/>
      <c r="F16" s="601"/>
      <c r="G16" s="601"/>
      <c r="H16" s="602"/>
    </row>
    <row r="17" spans="2:8" ht="45" customHeight="1">
      <c r="B17" s="250" t="s">
        <v>223</v>
      </c>
      <c r="C17" s="239"/>
      <c r="D17" s="598"/>
      <c r="E17" s="599"/>
      <c r="F17" s="599"/>
      <c r="G17" s="599"/>
      <c r="H17" s="600"/>
    </row>
    <row r="18" spans="2:8" ht="9.75" customHeight="1">
      <c r="B18" s="250"/>
      <c r="C18" s="239"/>
      <c r="D18" s="353"/>
      <c r="E18" s="353"/>
      <c r="F18" s="353"/>
      <c r="G18" s="353"/>
      <c r="H18" s="353"/>
    </row>
    <row r="19" spans="2:8" ht="15" customHeight="1">
      <c r="B19" s="250" t="s">
        <v>224</v>
      </c>
      <c r="C19" s="239"/>
      <c r="D19" s="350"/>
      <c r="E19" s="298"/>
      <c r="F19" s="239"/>
      <c r="G19" s="239"/>
      <c r="H19" s="239"/>
    </row>
    <row r="20" spans="2:8" ht="15" customHeight="1">
      <c r="B20" s="250" t="s">
        <v>225</v>
      </c>
      <c r="C20" s="239"/>
      <c r="D20" s="351"/>
      <c r="E20" s="298"/>
      <c r="F20" s="239"/>
      <c r="G20" s="239"/>
      <c r="H20" s="239"/>
    </row>
    <row r="21" spans="2:8" ht="15" customHeight="1">
      <c r="B21" s="250" t="s">
        <v>226</v>
      </c>
      <c r="C21" s="239"/>
      <c r="D21" s="352"/>
      <c r="E21" s="298"/>
      <c r="F21" s="239"/>
      <c r="G21" s="239"/>
      <c r="H21" s="239"/>
    </row>
    <row r="22" spans="2:8" ht="15" customHeight="1">
      <c r="B22" s="250" t="s">
        <v>227</v>
      </c>
      <c r="C22" s="239"/>
      <c r="D22" s="352"/>
      <c r="E22" s="298"/>
      <c r="F22" s="239"/>
      <c r="G22" s="239"/>
      <c r="H22" s="244"/>
    </row>
    <row r="23" spans="2:8" ht="15" customHeight="1">
      <c r="B23" s="317"/>
      <c r="C23" s="267"/>
      <c r="D23" s="318"/>
      <c r="E23" s="319"/>
      <c r="F23" s="267"/>
      <c r="G23" s="267"/>
      <c r="H23" s="320"/>
    </row>
    <row r="24" spans="2:8" ht="15" customHeight="1">
      <c r="B24" s="272"/>
      <c r="C24" s="254"/>
      <c r="D24" s="321"/>
      <c r="E24" s="322"/>
      <c r="F24" s="254"/>
      <c r="G24" s="254"/>
      <c r="H24" s="251"/>
    </row>
    <row r="25" spans="2:8" ht="15" customHeight="1">
      <c r="B25" s="247" t="s">
        <v>228</v>
      </c>
      <c r="C25" s="248"/>
      <c r="D25" s="248"/>
      <c r="E25" s="248"/>
      <c r="F25" s="248"/>
      <c r="G25" s="248"/>
      <c r="H25" s="248"/>
    </row>
    <row r="26" spans="2:8" ht="15" customHeight="1">
      <c r="B26" s="247"/>
      <c r="C26" s="248"/>
      <c r="D26" s="248"/>
      <c r="E26" s="248"/>
      <c r="F26" s="248"/>
      <c r="G26" s="248"/>
      <c r="H26" s="248"/>
    </row>
    <row r="27" spans="2:8" ht="15" customHeight="1">
      <c r="B27" s="250" t="s">
        <v>409</v>
      </c>
      <c r="C27" s="254"/>
      <c r="D27" s="318" t="s">
        <v>229</v>
      </c>
      <c r="E27" s="267"/>
      <c r="F27" s="267"/>
      <c r="G27" s="267"/>
      <c r="H27" s="323"/>
    </row>
    <row r="28" spans="2:8" ht="5" customHeight="1">
      <c r="B28" s="239"/>
      <c r="C28" s="254"/>
      <c r="D28" s="324"/>
      <c r="E28" s="254"/>
      <c r="F28" s="254"/>
      <c r="G28" s="254"/>
      <c r="H28" s="254"/>
    </row>
    <row r="29" spans="2:8" ht="15" customHeight="1">
      <c r="B29" s="239"/>
      <c r="C29" s="239"/>
      <c r="D29" s="582"/>
      <c r="E29" s="595"/>
      <c r="F29" s="596"/>
      <c r="G29" s="325" t="s">
        <v>230</v>
      </c>
      <c r="H29" s="354"/>
    </row>
    <row r="30" spans="2:8" ht="15" customHeight="1">
      <c r="B30" s="254"/>
      <c r="C30" s="254"/>
      <c r="D30" s="582"/>
      <c r="E30" s="595"/>
      <c r="F30" s="596"/>
      <c r="G30" s="325" t="s">
        <v>230</v>
      </c>
      <c r="H30" s="354"/>
    </row>
    <row r="31" spans="2:8" ht="15" customHeight="1">
      <c r="B31" s="254"/>
      <c r="C31" s="254"/>
      <c r="D31" s="582"/>
      <c r="E31" s="595"/>
      <c r="F31" s="596"/>
      <c r="G31" s="325" t="s">
        <v>230</v>
      </c>
      <c r="H31" s="354"/>
    </row>
    <row r="32" spans="2:8" ht="15" customHeight="1">
      <c r="B32" s="254"/>
      <c r="C32" s="254"/>
      <c r="D32" s="597"/>
      <c r="E32" s="595"/>
      <c r="F32" s="596"/>
      <c r="G32" s="325" t="s">
        <v>230</v>
      </c>
      <c r="H32" s="355"/>
    </row>
    <row r="33" spans="2:8" ht="5" customHeight="1">
      <c r="B33" s="254"/>
      <c r="C33" s="254"/>
      <c r="D33" s="324"/>
      <c r="E33" s="254"/>
      <c r="F33" s="254"/>
      <c r="G33" s="254"/>
      <c r="H33" s="356"/>
    </row>
    <row r="34" spans="2:8" ht="15" customHeight="1">
      <c r="B34" s="247" t="s">
        <v>231</v>
      </c>
      <c r="C34" s="248"/>
      <c r="D34" s="324"/>
      <c r="E34" s="254"/>
      <c r="F34" s="254"/>
      <c r="G34" s="254"/>
      <c r="H34" s="254"/>
    </row>
    <row r="35" spans="2:8" ht="15" customHeight="1">
      <c r="B35" s="250"/>
      <c r="C35" s="254"/>
      <c r="D35" s="318" t="s">
        <v>229</v>
      </c>
      <c r="E35" s="267"/>
      <c r="F35" s="267"/>
      <c r="G35" s="267"/>
      <c r="H35" s="323"/>
    </row>
    <row r="36" spans="2:8" ht="5" customHeight="1">
      <c r="B36" s="254"/>
      <c r="C36" s="254"/>
      <c r="D36" s="324"/>
      <c r="E36" s="254"/>
      <c r="F36" s="254"/>
      <c r="G36" s="254"/>
      <c r="H36" s="254"/>
    </row>
    <row r="37" spans="2:8" ht="15" customHeight="1">
      <c r="B37" s="239"/>
      <c r="C37" s="249"/>
      <c r="D37" s="582"/>
      <c r="E37" s="595"/>
      <c r="F37" s="596"/>
      <c r="G37" s="325" t="s">
        <v>232</v>
      </c>
      <c r="H37" s="357"/>
    </row>
    <row r="38" spans="2:8" ht="15" customHeight="1">
      <c r="B38" s="254"/>
      <c r="C38" s="270"/>
      <c r="D38" s="582"/>
      <c r="E38" s="595"/>
      <c r="F38" s="596"/>
      <c r="G38" s="325" t="s">
        <v>232</v>
      </c>
      <c r="H38" s="358"/>
    </row>
    <row r="39" spans="2:8" ht="9.75" customHeight="1">
      <c r="B39" s="254"/>
      <c r="C39" s="254"/>
      <c r="D39" s="324"/>
      <c r="E39" s="254"/>
      <c r="F39" s="254"/>
      <c r="G39" s="254"/>
      <c r="H39" s="254"/>
    </row>
    <row r="40" spans="2:8" ht="60" customHeight="1">
      <c r="B40" s="578" t="s">
        <v>233</v>
      </c>
      <c r="C40" s="578"/>
      <c r="D40" s="553"/>
      <c r="E40" s="554"/>
      <c r="F40" s="554"/>
      <c r="G40" s="554"/>
      <c r="H40" s="555"/>
    </row>
    <row r="41" spans="2:8" ht="60" customHeight="1">
      <c r="B41" s="578"/>
      <c r="C41" s="578"/>
      <c r="D41" s="553"/>
      <c r="E41" s="554"/>
      <c r="F41" s="554"/>
      <c r="G41" s="554"/>
      <c r="H41" s="555"/>
    </row>
    <row r="42" spans="2:8" ht="15" customHeight="1" thickBot="1">
      <c r="B42" s="326"/>
      <c r="C42" s="279"/>
      <c r="D42" s="327"/>
      <c r="E42" s="328"/>
      <c r="F42" s="279"/>
      <c r="G42" s="279"/>
      <c r="H42" s="329"/>
    </row>
    <row r="43" spans="2:8" ht="15" customHeight="1">
      <c r="B43" s="272"/>
      <c r="C43" s="254"/>
      <c r="D43" s="321"/>
      <c r="E43" s="322"/>
      <c r="F43" s="254"/>
      <c r="G43" s="254"/>
      <c r="H43" s="251"/>
    </row>
    <row r="44" spans="2:8" ht="15" customHeight="1">
      <c r="B44" s="247" t="s">
        <v>234</v>
      </c>
      <c r="C44" s="248"/>
      <c r="D44" s="248"/>
      <c r="E44" s="248"/>
      <c r="F44" s="248"/>
      <c r="G44" s="248"/>
      <c r="H44" s="248"/>
    </row>
    <row r="45" spans="2:8" ht="9.75" customHeight="1">
      <c r="B45" s="247"/>
      <c r="C45" s="248"/>
      <c r="D45" s="248"/>
      <c r="E45" s="248"/>
      <c r="F45" s="248"/>
      <c r="G45" s="248"/>
      <c r="H45" s="248"/>
    </row>
    <row r="46" spans="2:8" ht="29.25" customHeight="1">
      <c r="B46" s="330" t="s">
        <v>235</v>
      </c>
      <c r="C46" s="591" t="s">
        <v>211</v>
      </c>
      <c r="D46" s="592"/>
      <c r="E46" s="593" t="s">
        <v>204</v>
      </c>
      <c r="F46" s="594"/>
      <c r="G46" s="331" t="s">
        <v>236</v>
      </c>
      <c r="H46" s="332" t="s">
        <v>237</v>
      </c>
    </row>
    <row r="47" spans="2:8" ht="15" customHeight="1">
      <c r="B47" s="333" t="s">
        <v>212</v>
      </c>
      <c r="C47" s="582"/>
      <c r="D47" s="583"/>
      <c r="E47" s="584"/>
      <c r="F47" s="585"/>
      <c r="G47" s="352"/>
      <c r="H47" s="352"/>
    </row>
    <row r="48" spans="2:8" ht="15" customHeight="1">
      <c r="B48" s="333" t="s">
        <v>213</v>
      </c>
      <c r="C48" s="582"/>
      <c r="D48" s="583"/>
      <c r="E48" s="584"/>
      <c r="F48" s="585"/>
      <c r="G48" s="352"/>
      <c r="H48" s="352"/>
    </row>
    <row r="49" spans="2:8" ht="15" customHeight="1">
      <c r="B49" s="333" t="s">
        <v>214</v>
      </c>
      <c r="C49" s="582"/>
      <c r="D49" s="583"/>
      <c r="E49" s="584"/>
      <c r="F49" s="585"/>
      <c r="G49" s="352"/>
      <c r="H49" s="352"/>
    </row>
    <row r="50" spans="2:8" ht="15" customHeight="1">
      <c r="B50" s="333" t="s">
        <v>238</v>
      </c>
      <c r="C50" s="582"/>
      <c r="D50" s="583"/>
      <c r="E50" s="584"/>
      <c r="F50" s="585"/>
      <c r="G50" s="352"/>
      <c r="H50" s="352"/>
    </row>
    <row r="51" spans="2:8" ht="15" customHeight="1">
      <c r="B51" s="333" t="s">
        <v>239</v>
      </c>
      <c r="C51" s="582"/>
      <c r="D51" s="583"/>
      <c r="E51" s="584"/>
      <c r="F51" s="585"/>
      <c r="G51" s="352"/>
      <c r="H51" s="352"/>
    </row>
    <row r="52" spans="2:8" ht="9.75" customHeight="1">
      <c r="B52" s="239"/>
      <c r="C52" s="239"/>
      <c r="D52" s="244"/>
      <c r="E52" s="244"/>
      <c r="F52" s="244"/>
      <c r="G52" s="244"/>
      <c r="H52" s="244"/>
    </row>
    <row r="53" spans="2:8" ht="15" customHeight="1">
      <c r="B53" s="247" t="s">
        <v>240</v>
      </c>
      <c r="C53" s="248"/>
      <c r="D53" s="244"/>
      <c r="E53" s="244"/>
      <c r="F53" s="244"/>
      <c r="G53" s="244"/>
      <c r="H53" s="244"/>
    </row>
    <row r="54" spans="2:8" ht="9.75" customHeight="1">
      <c r="B54" s="239"/>
      <c r="C54" s="239"/>
      <c r="D54" s="244"/>
      <c r="E54" s="244"/>
      <c r="F54" s="244"/>
      <c r="G54" s="244"/>
      <c r="H54" s="244"/>
    </row>
    <row r="55" spans="2:8" ht="15" customHeight="1">
      <c r="B55" s="586"/>
      <c r="C55" s="587"/>
      <c r="D55" s="334" t="str">
        <f>LEFT(C47,12)&amp;" (%)"</f>
        <v xml:space="preserve"> (%)</v>
      </c>
      <c r="E55" s="334" t="str">
        <f>LEFT(C48,12)&amp;" (%)"</f>
        <v xml:space="preserve"> (%)</v>
      </c>
      <c r="F55" s="334" t="str">
        <f>LEFT(C49,12)&amp;" (%)"</f>
        <v xml:space="preserve"> (%)</v>
      </c>
      <c r="G55" s="334" t="str">
        <f>LEFT(C50,12)&amp;" (%)"</f>
        <v xml:space="preserve"> (%)</v>
      </c>
      <c r="H55" s="334" t="str">
        <f>LEFT(C51,12)&amp;" (%)"</f>
        <v xml:space="preserve"> (%)</v>
      </c>
    </row>
    <row r="56" spans="2:8" ht="15" customHeight="1">
      <c r="B56" s="588" t="s">
        <v>241</v>
      </c>
      <c r="C56" s="589"/>
      <c r="D56" s="362"/>
      <c r="E56" s="362"/>
      <c r="F56" s="363"/>
      <c r="G56" s="363"/>
      <c r="H56" s="363"/>
    </row>
    <row r="57" spans="2:8" ht="15" customHeight="1">
      <c r="B57" s="586" t="s">
        <v>129</v>
      </c>
      <c r="C57" s="590"/>
      <c r="D57" s="359"/>
      <c r="E57" s="360"/>
      <c r="F57" s="360"/>
      <c r="G57" s="360"/>
      <c r="H57" s="361"/>
    </row>
    <row r="58" spans="2:8" ht="15" customHeight="1">
      <c r="B58" s="580">
        <f>D29</f>
        <v>0</v>
      </c>
      <c r="C58" s="581"/>
      <c r="D58" s="362"/>
      <c r="E58" s="362"/>
      <c r="F58" s="363"/>
      <c r="G58" s="363"/>
      <c r="H58" s="363"/>
    </row>
    <row r="59" spans="2:8" ht="15" customHeight="1">
      <c r="B59" s="580">
        <f>D30</f>
        <v>0</v>
      </c>
      <c r="C59" s="581"/>
      <c r="D59" s="362"/>
      <c r="E59" s="362"/>
      <c r="F59" s="363"/>
      <c r="G59" s="363"/>
      <c r="H59" s="363"/>
    </row>
    <row r="60" spans="2:8" ht="15" customHeight="1">
      <c r="B60" s="580">
        <f>D31</f>
        <v>0</v>
      </c>
      <c r="C60" s="581"/>
      <c r="D60" s="362"/>
      <c r="E60" s="362"/>
      <c r="F60" s="363"/>
      <c r="G60" s="363"/>
      <c r="H60" s="363"/>
    </row>
    <row r="61" spans="2:8" ht="15" customHeight="1">
      <c r="B61" s="580">
        <f>D32</f>
        <v>0</v>
      </c>
      <c r="C61" s="581"/>
      <c r="D61" s="363"/>
      <c r="E61" s="363"/>
      <c r="F61" s="363"/>
      <c r="G61" s="363"/>
      <c r="H61" s="363"/>
    </row>
    <row r="62" spans="2:8" ht="15" customHeight="1" thickBot="1">
      <c r="B62" s="278"/>
      <c r="C62" s="278"/>
      <c r="D62" s="278"/>
      <c r="E62" s="335"/>
      <c r="F62" s="278"/>
      <c r="G62" s="278"/>
      <c r="H62" s="278"/>
    </row>
    <row r="63" spans="2:8" ht="15" customHeight="1">
      <c r="B63" s="239"/>
      <c r="C63" s="239"/>
      <c r="D63" s="239"/>
      <c r="E63" s="336"/>
      <c r="F63" s="239"/>
      <c r="G63" s="239"/>
      <c r="H63" s="239"/>
    </row>
    <row r="64" spans="2:8" ht="15" customHeight="1">
      <c r="B64" s="337" t="s">
        <v>242</v>
      </c>
      <c r="C64" s="239"/>
      <c r="D64" s="239"/>
      <c r="E64" s="336"/>
      <c r="F64" s="239"/>
      <c r="G64" s="239"/>
      <c r="H64" s="239"/>
    </row>
    <row r="65" spans="2:12" ht="15" customHeight="1">
      <c r="B65" s="239"/>
      <c r="C65" s="239"/>
      <c r="D65" s="239"/>
      <c r="E65" s="336"/>
      <c r="F65" s="239"/>
      <c r="G65" s="239"/>
      <c r="H65" s="239"/>
    </row>
    <row r="66" spans="2:12" ht="60" customHeight="1">
      <c r="B66" s="578" t="s">
        <v>243</v>
      </c>
      <c r="C66" s="578"/>
      <c r="D66" s="553"/>
      <c r="E66" s="554"/>
      <c r="F66" s="554"/>
      <c r="G66" s="554"/>
      <c r="H66" s="555"/>
    </row>
    <row r="67" spans="2:12" ht="60" customHeight="1">
      <c r="B67" s="578"/>
      <c r="C67" s="578"/>
      <c r="D67" s="553"/>
      <c r="E67" s="554"/>
      <c r="F67" s="554"/>
      <c r="G67" s="554"/>
      <c r="H67" s="555"/>
    </row>
    <row r="68" spans="2:12" ht="60" customHeight="1">
      <c r="B68" s="578" t="s">
        <v>244</v>
      </c>
      <c r="C68" s="578"/>
      <c r="D68" s="553"/>
      <c r="E68" s="554"/>
      <c r="F68" s="554"/>
      <c r="G68" s="554"/>
      <c r="H68" s="555"/>
    </row>
    <row r="69" spans="2:12" ht="5" customHeight="1">
      <c r="B69" s="338"/>
      <c r="C69" s="338"/>
      <c r="D69" s="339"/>
      <c r="E69" s="340"/>
      <c r="F69" s="340"/>
      <c r="G69" s="340"/>
      <c r="H69" s="341"/>
    </row>
    <row r="70" spans="2:12" ht="60" customHeight="1">
      <c r="B70" s="578" t="s">
        <v>245</v>
      </c>
      <c r="C70" s="578"/>
      <c r="D70" s="553"/>
      <c r="E70" s="554"/>
      <c r="F70" s="554"/>
      <c r="G70" s="554"/>
      <c r="H70" s="555"/>
    </row>
    <row r="71" spans="2:12" ht="15" customHeight="1" thickBot="1">
      <c r="B71" s="278"/>
      <c r="C71" s="278"/>
      <c r="D71" s="278"/>
      <c r="E71" s="335"/>
      <c r="F71" s="278"/>
      <c r="G71" s="278"/>
      <c r="H71" s="278"/>
    </row>
    <row r="72" spans="2:12" ht="15" customHeight="1">
      <c r="B72" s="239"/>
      <c r="C72" s="239"/>
      <c r="D72" s="239"/>
      <c r="E72" s="336"/>
      <c r="F72" s="239"/>
      <c r="G72" s="239"/>
      <c r="H72" s="239"/>
    </row>
    <row r="73" spans="2:12" ht="15" customHeight="1">
      <c r="B73" s="247" t="s">
        <v>246</v>
      </c>
      <c r="C73" s="248"/>
      <c r="D73" s="248"/>
      <c r="E73" s="248"/>
      <c r="F73" s="248"/>
      <c r="G73" s="248"/>
      <c r="H73" s="248"/>
    </row>
    <row r="74" spans="2:12" ht="9.75" customHeight="1">
      <c r="B74" s="342"/>
      <c r="C74" s="254"/>
      <c r="D74" s="343"/>
      <c r="E74" s="343"/>
      <c r="F74" s="343"/>
      <c r="G74" s="343"/>
      <c r="H74" s="343"/>
    </row>
    <row r="75" spans="2:12" ht="15" customHeight="1">
      <c r="B75" s="344"/>
      <c r="C75" s="239"/>
      <c r="D75" s="239"/>
      <c r="E75" s="239"/>
      <c r="F75" s="239"/>
      <c r="G75" s="244" t="s">
        <v>247</v>
      </c>
      <c r="H75" s="370"/>
    </row>
    <row r="76" spans="2:12" ht="5" customHeight="1">
      <c r="B76" s="239"/>
      <c r="C76" s="239"/>
      <c r="D76" s="239"/>
      <c r="E76" s="239"/>
      <c r="F76" s="239"/>
      <c r="G76" s="239"/>
      <c r="H76" s="239"/>
    </row>
    <row r="77" spans="2:12" ht="15" customHeight="1">
      <c r="B77" s="345" t="s">
        <v>248</v>
      </c>
      <c r="C77" s="345" t="s">
        <v>249</v>
      </c>
      <c r="D77" s="345" t="s">
        <v>166</v>
      </c>
      <c r="E77" s="345" t="s">
        <v>167</v>
      </c>
      <c r="F77" s="345" t="s">
        <v>167</v>
      </c>
      <c r="G77" s="345" t="s">
        <v>250</v>
      </c>
      <c r="H77" s="347" t="s">
        <v>170</v>
      </c>
      <c r="K77" s="235"/>
      <c r="L77" s="235"/>
    </row>
    <row r="78" spans="2:12" ht="15" customHeight="1">
      <c r="B78" s="346" t="s">
        <v>251</v>
      </c>
      <c r="C78" s="346" t="s">
        <v>252</v>
      </c>
      <c r="D78" s="346" t="s">
        <v>173</v>
      </c>
      <c r="E78" s="346" t="s">
        <v>253</v>
      </c>
      <c r="F78" s="346" t="s">
        <v>253</v>
      </c>
      <c r="G78" s="346" t="s">
        <v>189</v>
      </c>
      <c r="H78" s="348" t="s">
        <v>176</v>
      </c>
      <c r="K78" s="235"/>
      <c r="L78" s="235"/>
    </row>
    <row r="79" spans="2:12" ht="15" customHeight="1">
      <c r="B79" s="346"/>
      <c r="C79" s="346" t="s">
        <v>254</v>
      </c>
      <c r="D79" s="346" t="s">
        <v>178</v>
      </c>
      <c r="E79" s="346" t="s">
        <v>255</v>
      </c>
      <c r="F79" s="346" t="s">
        <v>256</v>
      </c>
      <c r="G79" s="346" t="s">
        <v>257</v>
      </c>
      <c r="H79" s="348" t="s">
        <v>258</v>
      </c>
      <c r="K79" s="235"/>
      <c r="L79" s="235"/>
    </row>
    <row r="80" spans="2:12" ht="15" customHeight="1">
      <c r="B80" s="366"/>
      <c r="C80" s="367"/>
      <c r="D80" s="367"/>
      <c r="E80" s="368"/>
      <c r="F80" s="368"/>
      <c r="G80" s="367"/>
      <c r="H80" s="369"/>
      <c r="K80" s="235"/>
      <c r="L80" s="235"/>
    </row>
    <row r="81" spans="2:12" ht="15" customHeight="1">
      <c r="B81" s="366"/>
      <c r="C81" s="367"/>
      <c r="D81" s="367"/>
      <c r="E81" s="368"/>
      <c r="F81" s="368"/>
      <c r="G81" s="367"/>
      <c r="H81" s="369"/>
      <c r="K81" s="235"/>
      <c r="L81" s="235"/>
    </row>
    <row r="82" spans="2:12" ht="15" customHeight="1">
      <c r="B82" s="366"/>
      <c r="C82" s="367"/>
      <c r="D82" s="367"/>
      <c r="E82" s="368"/>
      <c r="F82" s="368"/>
      <c r="G82" s="367"/>
      <c r="H82" s="369"/>
      <c r="K82" s="235"/>
      <c r="L82" s="235"/>
    </row>
    <row r="83" spans="2:12" ht="15" customHeight="1">
      <c r="B83" s="366"/>
      <c r="C83" s="367"/>
      <c r="D83" s="367"/>
      <c r="E83" s="368"/>
      <c r="F83" s="368"/>
      <c r="G83" s="367"/>
      <c r="H83" s="369"/>
      <c r="K83" s="235"/>
      <c r="L83" s="235"/>
    </row>
    <row r="84" spans="2:12" ht="15" customHeight="1">
      <c r="B84" s="366"/>
      <c r="C84" s="367"/>
      <c r="D84" s="367"/>
      <c r="E84" s="368"/>
      <c r="F84" s="368"/>
      <c r="G84" s="367"/>
      <c r="H84" s="369"/>
      <c r="K84" s="235"/>
      <c r="L84" s="235"/>
    </row>
    <row r="85" spans="2:12" ht="15" customHeight="1">
      <c r="B85" s="366"/>
      <c r="C85" s="367"/>
      <c r="D85" s="367"/>
      <c r="E85" s="368"/>
      <c r="F85" s="368"/>
      <c r="G85" s="367"/>
      <c r="H85" s="369"/>
      <c r="K85" s="235"/>
      <c r="L85" s="235"/>
    </row>
    <row r="86" spans="2:12" ht="15" customHeight="1">
      <c r="B86" s="366"/>
      <c r="C86" s="367"/>
      <c r="D86" s="367"/>
      <c r="E86" s="368"/>
      <c r="F86" s="368"/>
      <c r="G86" s="367"/>
      <c r="H86" s="369"/>
      <c r="K86" s="235"/>
      <c r="L86" s="235"/>
    </row>
    <row r="87" spans="2:12" ht="15" customHeight="1">
      <c r="B87" s="366"/>
      <c r="C87" s="367"/>
      <c r="D87" s="367"/>
      <c r="E87" s="368"/>
      <c r="F87" s="368"/>
      <c r="G87" s="367"/>
      <c r="H87" s="369"/>
      <c r="K87" s="235"/>
      <c r="L87" s="235"/>
    </row>
    <row r="88" spans="2:12" ht="15" customHeight="1">
      <c r="B88" s="366"/>
      <c r="C88" s="367"/>
      <c r="D88" s="367"/>
      <c r="E88" s="368"/>
      <c r="F88" s="368"/>
      <c r="G88" s="367"/>
      <c r="H88" s="369"/>
      <c r="K88" s="235"/>
      <c r="L88" s="235"/>
    </row>
    <row r="89" spans="2:12" ht="15" customHeight="1">
      <c r="B89" s="366"/>
      <c r="C89" s="367"/>
      <c r="D89" s="367"/>
      <c r="E89" s="368"/>
      <c r="F89" s="368"/>
      <c r="G89" s="367"/>
      <c r="H89" s="369"/>
      <c r="K89" s="235"/>
      <c r="L89" s="235"/>
    </row>
    <row r="90" spans="2:12" ht="15" customHeight="1">
      <c r="B90" s="366"/>
      <c r="C90" s="367"/>
      <c r="D90" s="367"/>
      <c r="E90" s="368"/>
      <c r="F90" s="368"/>
      <c r="G90" s="367"/>
      <c r="H90" s="369"/>
      <c r="K90" s="235"/>
      <c r="L90" s="235"/>
    </row>
    <row r="91" spans="2:12" ht="15" customHeight="1">
      <c r="B91" s="366"/>
      <c r="C91" s="367"/>
      <c r="D91" s="367"/>
      <c r="E91" s="368"/>
      <c r="F91" s="368"/>
      <c r="G91" s="367"/>
      <c r="H91" s="369"/>
      <c r="K91" s="235"/>
      <c r="L91" s="235"/>
    </row>
    <row r="92" spans="2:12" ht="15" customHeight="1">
      <c r="B92" s="366"/>
      <c r="C92" s="367"/>
      <c r="D92" s="367"/>
      <c r="E92" s="368"/>
      <c r="F92" s="368"/>
      <c r="G92" s="367"/>
      <c r="H92" s="369"/>
      <c r="K92" s="235"/>
      <c r="L92" s="235"/>
    </row>
    <row r="93" spans="2:12" ht="15" customHeight="1">
      <c r="B93" s="366"/>
      <c r="C93" s="367"/>
      <c r="D93" s="367"/>
      <c r="E93" s="368"/>
      <c r="F93" s="368"/>
      <c r="G93" s="367"/>
      <c r="H93" s="369"/>
      <c r="K93" s="235"/>
      <c r="L93" s="235"/>
    </row>
    <row r="94" spans="2:12" ht="15" customHeight="1">
      <c r="B94" s="366"/>
      <c r="C94" s="367"/>
      <c r="D94" s="367"/>
      <c r="E94" s="368"/>
      <c r="F94" s="368"/>
      <c r="G94" s="367"/>
      <c r="H94" s="369"/>
      <c r="K94" s="235"/>
      <c r="L94" s="235"/>
    </row>
    <row r="95" spans="2:12" ht="15" customHeight="1">
      <c r="B95" s="366"/>
      <c r="C95" s="367"/>
      <c r="D95" s="367"/>
      <c r="E95" s="368"/>
      <c r="F95" s="368"/>
      <c r="G95" s="367"/>
      <c r="H95" s="369"/>
      <c r="K95" s="235"/>
      <c r="L95" s="235"/>
    </row>
    <row r="96" spans="2:12" ht="15" customHeight="1">
      <c r="B96" s="366"/>
      <c r="C96" s="367"/>
      <c r="D96" s="367"/>
      <c r="E96" s="368"/>
      <c r="F96" s="368"/>
      <c r="G96" s="367"/>
      <c r="H96" s="369"/>
      <c r="K96" s="235"/>
      <c r="L96" s="235"/>
    </row>
    <row r="97" spans="2:12" ht="15" customHeight="1">
      <c r="B97" s="366"/>
      <c r="C97" s="367"/>
      <c r="D97" s="367"/>
      <c r="E97" s="368"/>
      <c r="F97" s="368"/>
      <c r="G97" s="367"/>
      <c r="H97" s="369"/>
      <c r="K97" s="235"/>
      <c r="L97" s="235"/>
    </row>
    <row r="98" spans="2:12" ht="15" customHeight="1">
      <c r="B98" s="366"/>
      <c r="C98" s="367"/>
      <c r="D98" s="367"/>
      <c r="E98" s="368"/>
      <c r="F98" s="368"/>
      <c r="G98" s="367"/>
      <c r="H98" s="369"/>
      <c r="K98" s="235"/>
      <c r="L98" s="235"/>
    </row>
    <row r="99" spans="2:12" ht="15" customHeight="1">
      <c r="B99" s="366"/>
      <c r="C99" s="367"/>
      <c r="D99" s="367"/>
      <c r="E99" s="368"/>
      <c r="F99" s="368"/>
      <c r="G99" s="367"/>
      <c r="H99" s="369"/>
      <c r="K99" s="235"/>
      <c r="L99" s="235"/>
    </row>
    <row r="100" spans="2:12" ht="15" customHeight="1">
      <c r="B100" s="366"/>
      <c r="C100" s="367"/>
      <c r="D100" s="367"/>
      <c r="E100" s="368"/>
      <c r="F100" s="368"/>
      <c r="G100" s="367"/>
      <c r="H100" s="369"/>
      <c r="K100" s="235"/>
      <c r="L100" s="235"/>
    </row>
    <row r="101" spans="2:12" ht="15" customHeight="1">
      <c r="B101" s="366"/>
      <c r="C101" s="367"/>
      <c r="D101" s="367"/>
      <c r="E101" s="368"/>
      <c r="F101" s="368"/>
      <c r="G101" s="367"/>
      <c r="H101" s="369"/>
      <c r="K101" s="235"/>
      <c r="L101" s="235"/>
    </row>
    <row r="102" spans="2:12" ht="15" customHeight="1">
      <c r="B102" s="366"/>
      <c r="C102" s="367"/>
      <c r="D102" s="367"/>
      <c r="E102" s="368"/>
      <c r="F102" s="368"/>
      <c r="G102" s="367"/>
      <c r="H102" s="369"/>
      <c r="K102" s="235"/>
      <c r="L102" s="235"/>
    </row>
    <row r="103" spans="2:12" ht="15" customHeight="1">
      <c r="B103" s="366"/>
      <c r="C103" s="367"/>
      <c r="D103" s="367"/>
      <c r="E103" s="368"/>
      <c r="F103" s="368"/>
      <c r="G103" s="367"/>
      <c r="H103" s="369"/>
      <c r="K103" s="235"/>
      <c r="L103" s="235"/>
    </row>
    <row r="104" spans="2:12" ht="15" customHeight="1">
      <c r="B104" s="366"/>
      <c r="C104" s="367"/>
      <c r="D104" s="367"/>
      <c r="E104" s="368"/>
      <c r="F104" s="368"/>
      <c r="G104" s="367"/>
      <c r="H104" s="369"/>
      <c r="K104" s="235"/>
      <c r="L104" s="235"/>
    </row>
    <row r="105" spans="2:12" ht="15" customHeight="1">
      <c r="B105" s="366"/>
      <c r="C105" s="367"/>
      <c r="D105" s="367"/>
      <c r="E105" s="368"/>
      <c r="F105" s="368"/>
      <c r="G105" s="367"/>
      <c r="H105" s="369"/>
      <c r="K105" s="235"/>
      <c r="L105" s="235"/>
    </row>
    <row r="106" spans="2:12" ht="15" customHeight="1">
      <c r="B106" s="366"/>
      <c r="C106" s="367"/>
      <c r="D106" s="367"/>
      <c r="E106" s="368"/>
      <c r="F106" s="368"/>
      <c r="G106" s="367"/>
      <c r="H106" s="369"/>
      <c r="K106" s="235"/>
      <c r="L106" s="235"/>
    </row>
    <row r="107" spans="2:12" ht="15" customHeight="1">
      <c r="B107" s="366"/>
      <c r="C107" s="367"/>
      <c r="D107" s="367"/>
      <c r="E107" s="368"/>
      <c r="F107" s="368"/>
      <c r="G107" s="367"/>
      <c r="H107" s="369"/>
      <c r="K107" s="235"/>
      <c r="L107" s="235"/>
    </row>
    <row r="108" spans="2:12" ht="15" customHeight="1">
      <c r="B108" s="366"/>
      <c r="C108" s="367"/>
      <c r="D108" s="367"/>
      <c r="E108" s="368"/>
      <c r="F108" s="368"/>
      <c r="G108" s="367"/>
      <c r="H108" s="369"/>
      <c r="K108" s="235"/>
      <c r="L108" s="235"/>
    </row>
    <row r="109" spans="2:12" ht="15" customHeight="1">
      <c r="B109" s="366"/>
      <c r="C109" s="367"/>
      <c r="D109" s="367"/>
      <c r="E109" s="368"/>
      <c r="F109" s="368"/>
      <c r="G109" s="367"/>
      <c r="H109" s="369"/>
      <c r="K109" s="235"/>
      <c r="L109" s="235"/>
    </row>
    <row r="110" spans="2:12" ht="15" customHeight="1">
      <c r="B110" s="366"/>
      <c r="C110" s="367"/>
      <c r="D110" s="367"/>
      <c r="E110" s="368"/>
      <c r="F110" s="368"/>
      <c r="G110" s="367"/>
      <c r="H110" s="369"/>
      <c r="K110" s="235"/>
      <c r="L110" s="235"/>
    </row>
    <row r="111" spans="2:12" ht="15" customHeight="1">
      <c r="B111" s="366"/>
      <c r="C111" s="367"/>
      <c r="D111" s="367"/>
      <c r="E111" s="368"/>
      <c r="F111" s="368"/>
      <c r="G111" s="367"/>
      <c r="H111" s="369"/>
      <c r="K111" s="235"/>
      <c r="L111" s="235"/>
    </row>
    <row r="112" spans="2:12" ht="15" customHeight="1">
      <c r="B112" s="366"/>
      <c r="C112" s="367"/>
      <c r="D112" s="367"/>
      <c r="E112" s="368"/>
      <c r="F112" s="368"/>
      <c r="G112" s="367"/>
      <c r="H112" s="369"/>
      <c r="K112" s="235"/>
      <c r="L112" s="235"/>
    </row>
    <row r="113" spans="2:12" ht="15" customHeight="1">
      <c r="B113" s="366"/>
      <c r="C113" s="367"/>
      <c r="D113" s="367"/>
      <c r="E113" s="368"/>
      <c r="F113" s="368"/>
      <c r="G113" s="367"/>
      <c r="H113" s="369"/>
      <c r="K113" s="235"/>
      <c r="L113" s="235"/>
    </row>
    <row r="114" spans="2:12" ht="15" customHeight="1">
      <c r="B114" s="366"/>
      <c r="C114" s="367"/>
      <c r="D114" s="367"/>
      <c r="E114" s="368"/>
      <c r="F114" s="368"/>
      <c r="G114" s="367"/>
      <c r="H114" s="369"/>
      <c r="K114" s="235"/>
      <c r="L114" s="235"/>
    </row>
    <row r="115" spans="2:12" ht="15" customHeight="1">
      <c r="B115" s="366"/>
      <c r="C115" s="367"/>
      <c r="D115" s="367"/>
      <c r="E115" s="368"/>
      <c r="F115" s="368"/>
      <c r="G115" s="367"/>
      <c r="H115" s="369"/>
      <c r="K115" s="235"/>
      <c r="L115" s="235"/>
    </row>
    <row r="116" spans="2:12" ht="15" customHeight="1">
      <c r="B116" s="366"/>
      <c r="C116" s="367"/>
      <c r="D116" s="367"/>
      <c r="E116" s="368"/>
      <c r="F116" s="368"/>
      <c r="G116" s="367"/>
      <c r="H116" s="369"/>
      <c r="K116" s="235"/>
      <c r="L116" s="235"/>
    </row>
    <row r="117" spans="2:12" ht="15" customHeight="1">
      <c r="B117" s="366"/>
      <c r="C117" s="367"/>
      <c r="D117" s="367"/>
      <c r="E117" s="368"/>
      <c r="F117" s="368"/>
      <c r="G117" s="367"/>
      <c r="H117" s="369"/>
      <c r="K117" s="235"/>
      <c r="L117" s="235"/>
    </row>
    <row r="118" spans="2:12" ht="15" customHeight="1">
      <c r="B118" s="366"/>
      <c r="C118" s="367"/>
      <c r="D118" s="367"/>
      <c r="E118" s="368"/>
      <c r="F118" s="368"/>
      <c r="G118" s="367"/>
      <c r="H118" s="369"/>
      <c r="K118" s="235"/>
      <c r="L118" s="235"/>
    </row>
    <row r="119" spans="2:12" ht="15" customHeight="1">
      <c r="B119" s="366"/>
      <c r="C119" s="367"/>
      <c r="D119" s="367"/>
      <c r="E119" s="368"/>
      <c r="F119" s="368"/>
      <c r="G119" s="367"/>
      <c r="H119" s="369"/>
      <c r="K119" s="235"/>
      <c r="L119" s="235"/>
    </row>
    <row r="120" spans="2:12" ht="15" customHeight="1">
      <c r="B120" s="366"/>
      <c r="C120" s="367"/>
      <c r="D120" s="367"/>
      <c r="E120" s="368"/>
      <c r="F120" s="368"/>
      <c r="G120" s="367"/>
      <c r="H120" s="369"/>
      <c r="K120" s="235"/>
      <c r="L120" s="235"/>
    </row>
    <row r="121" spans="2:12" ht="15" customHeight="1">
      <c r="B121" s="366"/>
      <c r="C121" s="367"/>
      <c r="D121" s="367"/>
      <c r="E121" s="368"/>
      <c r="F121" s="368"/>
      <c r="G121" s="367"/>
      <c r="H121" s="369"/>
      <c r="K121" s="235"/>
      <c r="L121" s="235"/>
    </row>
    <row r="122" spans="2:12" ht="15" customHeight="1">
      <c r="B122" s="366"/>
      <c r="C122" s="367"/>
      <c r="D122" s="367"/>
      <c r="E122" s="368"/>
      <c r="F122" s="368"/>
      <c r="G122" s="367"/>
      <c r="H122" s="369"/>
      <c r="K122" s="235"/>
      <c r="L122" s="235"/>
    </row>
    <row r="123" spans="2:12" ht="15" customHeight="1">
      <c r="B123" s="366"/>
      <c r="C123" s="367"/>
      <c r="D123" s="367"/>
      <c r="E123" s="368"/>
      <c r="F123" s="368"/>
      <c r="G123" s="367"/>
      <c r="H123" s="369"/>
      <c r="K123" s="235"/>
      <c r="L123" s="235"/>
    </row>
    <row r="124" spans="2:12" ht="15" customHeight="1">
      <c r="B124" s="366"/>
      <c r="C124" s="367"/>
      <c r="D124" s="367"/>
      <c r="E124" s="368"/>
      <c r="F124" s="368"/>
      <c r="G124" s="367"/>
      <c r="H124" s="369"/>
      <c r="K124" s="235"/>
      <c r="L124" s="235"/>
    </row>
    <row r="125" spans="2:12" ht="15" customHeight="1">
      <c r="B125" s="274"/>
      <c r="C125" s="309"/>
      <c r="D125" s="309"/>
      <c r="E125" s="310"/>
      <c r="F125" s="311"/>
      <c r="G125" s="312" t="s">
        <v>119</v>
      </c>
      <c r="H125" s="313">
        <f>SUM(H80:H124)</f>
        <v>0</v>
      </c>
      <c r="K125" s="235"/>
      <c r="L125" s="235"/>
    </row>
    <row r="126" spans="2:12" ht="15" customHeight="1">
      <c r="B126" s="275"/>
      <c r="C126" s="275"/>
      <c r="D126" s="275"/>
      <c r="E126" s="314"/>
      <c r="F126" s="314"/>
      <c r="G126" s="315"/>
      <c r="H126" s="316"/>
      <c r="K126" s="235"/>
      <c r="L126" s="235"/>
    </row>
    <row r="127" spans="2:12" ht="45" customHeight="1">
      <c r="B127" s="276" t="s">
        <v>259</v>
      </c>
      <c r="C127" s="383"/>
      <c r="D127" s="384"/>
      <c r="E127" s="384"/>
      <c r="F127" s="384"/>
      <c r="G127" s="384"/>
      <c r="H127" s="385"/>
      <c r="K127" s="235"/>
      <c r="L127" s="235"/>
    </row>
    <row r="128" spans="2:12" ht="15" customHeight="1">
      <c r="B128" s="243"/>
      <c r="C128" s="243"/>
      <c r="D128" s="243"/>
      <c r="E128" s="243"/>
      <c r="F128" s="243"/>
      <c r="G128" s="243"/>
      <c r="H128" s="243"/>
    </row>
    <row r="129" spans="1:12" ht="15" customHeight="1">
      <c r="B129" s="239"/>
      <c r="C129" s="239"/>
      <c r="D129" s="239"/>
      <c r="E129" s="239"/>
      <c r="F129" s="239"/>
      <c r="G129" s="239"/>
      <c r="H129" s="239"/>
    </row>
    <row r="130" spans="1:12" ht="15" customHeight="1">
      <c r="B130" s="247" t="s">
        <v>260</v>
      </c>
      <c r="C130" s="248"/>
      <c r="D130" s="248"/>
      <c r="E130" s="248"/>
      <c r="F130" s="248"/>
      <c r="G130" s="248"/>
      <c r="H130" s="248"/>
    </row>
    <row r="131" spans="1:12" ht="9.75" customHeight="1">
      <c r="B131" s="247"/>
      <c r="C131" s="248"/>
      <c r="D131" s="248"/>
      <c r="E131" s="248"/>
      <c r="F131" s="248"/>
      <c r="G131" s="248"/>
      <c r="H131" s="248"/>
    </row>
    <row r="132" spans="1:12" ht="75" customHeight="1">
      <c r="B132" s="250" t="s">
        <v>261</v>
      </c>
      <c r="C132" s="239"/>
      <c r="D132" s="553"/>
      <c r="E132" s="554"/>
      <c r="F132" s="554"/>
      <c r="G132" s="554"/>
      <c r="H132" s="555"/>
    </row>
    <row r="133" spans="1:12" ht="75" customHeight="1">
      <c r="B133" s="250" t="s">
        <v>262</v>
      </c>
      <c r="C133" s="277"/>
      <c r="D133" s="553"/>
      <c r="E133" s="554"/>
      <c r="F133" s="554"/>
      <c r="G133" s="554"/>
      <c r="H133" s="555"/>
    </row>
    <row r="134" spans="1:12" ht="75" customHeight="1">
      <c r="B134" s="250" t="s">
        <v>263</v>
      </c>
      <c r="C134" s="277"/>
      <c r="D134" s="553"/>
      <c r="E134" s="554"/>
      <c r="F134" s="554"/>
      <c r="G134" s="554"/>
      <c r="H134" s="555"/>
    </row>
    <row r="135" spans="1:12" ht="75" customHeight="1">
      <c r="B135" s="578" t="s">
        <v>264</v>
      </c>
      <c r="C135" s="579"/>
      <c r="D135" s="553"/>
      <c r="E135" s="554"/>
      <c r="F135" s="554"/>
      <c r="G135" s="554"/>
      <c r="H135" s="555"/>
    </row>
    <row r="136" spans="1:12" ht="75" customHeight="1">
      <c r="B136" s="578"/>
      <c r="C136" s="579"/>
      <c r="D136" s="553"/>
      <c r="E136" s="554"/>
      <c r="F136" s="554"/>
      <c r="G136" s="554"/>
      <c r="H136" s="555"/>
    </row>
    <row r="137" spans="1:12" ht="75" customHeight="1">
      <c r="B137" s="272" t="s">
        <v>265</v>
      </c>
      <c r="C137" s="239"/>
      <c r="D137" s="553"/>
      <c r="E137" s="554"/>
      <c r="F137" s="554"/>
      <c r="G137" s="554"/>
      <c r="H137" s="555"/>
    </row>
    <row r="138" spans="1:12" ht="5" customHeight="1">
      <c r="B138" s="239"/>
      <c r="C138" s="239"/>
      <c r="D138" s="239"/>
      <c r="E138" s="239"/>
      <c r="F138" s="239"/>
      <c r="G138" s="239"/>
      <c r="H138" s="239"/>
    </row>
    <row r="139" spans="1:12" ht="15" customHeight="1">
      <c r="A139" s="244"/>
      <c r="B139" s="246" t="s">
        <v>266</v>
      </c>
      <c r="C139" s="245"/>
      <c r="D139" s="364"/>
      <c r="E139" s="239" t="s">
        <v>267</v>
      </c>
      <c r="F139" s="245"/>
      <c r="G139" s="245"/>
      <c r="H139" s="244"/>
      <c r="L139" s="235"/>
    </row>
    <row r="140" spans="1:12" ht="15" customHeight="1">
      <c r="A140" s="244"/>
      <c r="B140" s="246" t="s">
        <v>268</v>
      </c>
      <c r="C140" s="245"/>
      <c r="D140" s="364"/>
      <c r="E140" s="239" t="s">
        <v>267</v>
      </c>
      <c r="F140" s="245"/>
      <c r="G140" s="245"/>
      <c r="H140" s="244"/>
      <c r="L140" s="235"/>
    </row>
    <row r="141" spans="1:12" ht="15" customHeight="1">
      <c r="B141" s="578" t="s">
        <v>269</v>
      </c>
      <c r="C141" s="578"/>
      <c r="D141" s="365"/>
      <c r="E141" s="254"/>
      <c r="F141" s="254"/>
      <c r="G141" s="254"/>
      <c r="H141" s="254"/>
    </row>
    <row r="142" spans="1:12" ht="15" customHeight="1" thickBot="1">
      <c r="B142" s="278"/>
      <c r="C142" s="278"/>
      <c r="D142" s="278"/>
      <c r="E142" s="278"/>
      <c r="F142" s="278"/>
      <c r="G142" s="278"/>
      <c r="H142" s="278"/>
    </row>
    <row r="143" spans="1:12" ht="15" customHeight="1">
      <c r="B143" s="239"/>
      <c r="C143" s="239"/>
      <c r="D143" s="239"/>
      <c r="E143" s="239"/>
      <c r="F143" s="239"/>
      <c r="G143" s="239"/>
      <c r="H143" s="239"/>
    </row>
    <row r="144" spans="1:12" ht="15" customHeight="1">
      <c r="B144" s="247" t="s">
        <v>270</v>
      </c>
      <c r="C144" s="248"/>
      <c r="D144" s="248"/>
      <c r="E144" s="248"/>
      <c r="F144" s="248"/>
      <c r="G144" s="248"/>
      <c r="H144" s="248"/>
    </row>
    <row r="145" spans="1:221" ht="9.75" customHeight="1">
      <c r="B145" s="244"/>
      <c r="C145" s="244"/>
      <c r="D145" s="244"/>
      <c r="E145" s="244"/>
      <c r="F145" s="244"/>
      <c r="G145" s="244"/>
      <c r="H145" s="244"/>
    </row>
    <row r="146" spans="1:221" ht="75" customHeight="1">
      <c r="B146" s="250" t="s">
        <v>271</v>
      </c>
      <c r="C146" s="244"/>
      <c r="D146" s="553"/>
      <c r="E146" s="554"/>
      <c r="F146" s="554"/>
      <c r="G146" s="554"/>
      <c r="H146" s="555"/>
    </row>
    <row r="147" spans="1:221" ht="75" customHeight="1">
      <c r="B147" s="250"/>
      <c r="C147" s="244"/>
      <c r="D147" s="553"/>
      <c r="E147" s="554"/>
      <c r="F147" s="554"/>
      <c r="G147" s="554"/>
      <c r="H147" s="555"/>
    </row>
    <row r="148" spans="1:221" ht="75" customHeight="1">
      <c r="B148" s="250" t="s">
        <v>272</v>
      </c>
      <c r="C148" s="254"/>
      <c r="D148" s="553"/>
      <c r="E148" s="554"/>
      <c r="F148" s="554"/>
      <c r="G148" s="554"/>
      <c r="H148" s="555"/>
    </row>
    <row r="149" spans="1:221" ht="75" customHeight="1">
      <c r="B149" s="250" t="s">
        <v>273</v>
      </c>
      <c r="C149" s="254"/>
      <c r="D149" s="553"/>
      <c r="E149" s="554"/>
      <c r="F149" s="554"/>
      <c r="G149" s="554"/>
      <c r="H149" s="555"/>
    </row>
    <row r="150" spans="1:221" ht="75" customHeight="1">
      <c r="B150" s="250" t="s">
        <v>274</v>
      </c>
      <c r="C150" s="254"/>
      <c r="D150" s="573"/>
      <c r="E150" s="574"/>
      <c r="F150" s="574"/>
      <c r="G150" s="574"/>
      <c r="H150" s="575"/>
    </row>
    <row r="151" spans="1:221" ht="75" customHeight="1">
      <c r="B151" s="551" t="s">
        <v>275</v>
      </c>
      <c r="C151" s="551"/>
      <c r="D151" s="553"/>
      <c r="E151" s="554"/>
      <c r="F151" s="554"/>
      <c r="G151" s="554"/>
      <c r="H151" s="555"/>
    </row>
    <row r="152" spans="1:221" ht="75" customHeight="1">
      <c r="B152" s="250" t="s">
        <v>276</v>
      </c>
      <c r="C152" s="254"/>
      <c r="D152" s="553"/>
      <c r="E152" s="554"/>
      <c r="F152" s="554"/>
      <c r="G152" s="554"/>
      <c r="H152" s="555"/>
    </row>
    <row r="153" spans="1:221" ht="75" customHeight="1">
      <c r="B153" s="250"/>
      <c r="C153" s="254"/>
      <c r="D153" s="553"/>
      <c r="E153" s="554"/>
      <c r="F153" s="554"/>
      <c r="G153" s="554"/>
      <c r="H153" s="555"/>
    </row>
    <row r="154" spans="1:221" ht="15" customHeight="1" thickBot="1">
      <c r="B154" s="279"/>
      <c r="C154" s="279"/>
      <c r="D154" s="280"/>
      <c r="E154" s="280"/>
      <c r="F154" s="280"/>
      <c r="G154" s="280"/>
      <c r="H154" s="280"/>
    </row>
    <row r="155" spans="1:221" ht="15" customHeight="1">
      <c r="B155" s="260"/>
      <c r="C155" s="260"/>
      <c r="D155" s="281"/>
      <c r="E155" s="281"/>
      <c r="F155" s="281"/>
      <c r="G155" s="281"/>
      <c r="H155" s="281"/>
    </row>
    <row r="156" spans="1:221" ht="15" customHeight="1">
      <c r="B156" s="247" t="s">
        <v>277</v>
      </c>
      <c r="C156" s="248"/>
      <c r="D156" s="248"/>
      <c r="E156" s="248"/>
      <c r="F156" s="248"/>
      <c r="G156" s="248"/>
      <c r="H156" s="248"/>
    </row>
    <row r="157" spans="1:221" ht="9.75" customHeight="1">
      <c r="B157" s="260"/>
      <c r="C157" s="260"/>
      <c r="D157" s="281"/>
      <c r="E157" s="281"/>
      <c r="F157" s="281"/>
      <c r="G157" s="281"/>
      <c r="H157" s="281"/>
    </row>
    <row r="158" spans="1:221" ht="15" customHeight="1">
      <c r="B158" s="250" t="s">
        <v>278</v>
      </c>
      <c r="C158" s="239"/>
      <c r="D158" s="576" t="s">
        <v>334</v>
      </c>
      <c r="E158" s="577"/>
      <c r="F158" s="259"/>
      <c r="G158" s="259"/>
      <c r="H158" s="239"/>
      <c r="I158" s="239"/>
      <c r="J158" s="235"/>
      <c r="K158" s="237"/>
      <c r="M158" s="236"/>
      <c r="N158" s="236"/>
    </row>
    <row r="159" spans="1:221" s="236" customFormat="1" ht="5" customHeight="1">
      <c r="A159" s="239"/>
      <c r="B159" s="259"/>
      <c r="C159" s="282"/>
      <c r="D159" s="282"/>
      <c r="E159" s="259"/>
      <c r="F159" s="259"/>
      <c r="G159" s="259"/>
      <c r="H159" s="259"/>
      <c r="I159" s="259"/>
      <c r="M159" s="235"/>
      <c r="N159" s="235"/>
      <c r="O159" s="235"/>
      <c r="P159" s="235"/>
      <c r="Q159" s="235"/>
      <c r="R159" s="235"/>
      <c r="S159" s="235"/>
      <c r="T159" s="235"/>
      <c r="U159" s="235"/>
      <c r="V159" s="235"/>
      <c r="W159" s="235"/>
      <c r="X159" s="235"/>
      <c r="Y159" s="235"/>
      <c r="Z159" s="235"/>
      <c r="AA159" s="235"/>
      <c r="AB159" s="235"/>
      <c r="AC159" s="235"/>
      <c r="AD159" s="235"/>
      <c r="AE159" s="235"/>
      <c r="AF159" s="235"/>
      <c r="AG159" s="235"/>
      <c r="AH159" s="235"/>
      <c r="AI159" s="235"/>
      <c r="AJ159" s="235"/>
      <c r="AK159" s="235"/>
      <c r="AL159" s="235"/>
      <c r="AM159" s="235"/>
      <c r="AN159" s="235"/>
      <c r="AO159" s="235"/>
      <c r="AP159" s="235"/>
      <c r="AQ159" s="235"/>
      <c r="AR159" s="235"/>
      <c r="AS159" s="235"/>
      <c r="AT159" s="235"/>
      <c r="AU159" s="235"/>
      <c r="AV159" s="235"/>
      <c r="AW159" s="235"/>
      <c r="AX159" s="235"/>
      <c r="AY159" s="235"/>
      <c r="AZ159" s="235"/>
      <c r="BA159" s="235"/>
      <c r="BB159" s="235"/>
      <c r="BC159" s="235"/>
      <c r="BD159" s="235"/>
      <c r="BE159" s="235"/>
      <c r="BF159" s="235"/>
      <c r="BG159" s="235"/>
      <c r="BH159" s="235"/>
      <c r="BI159" s="235"/>
      <c r="BJ159" s="235"/>
      <c r="BK159" s="235"/>
      <c r="BL159" s="235"/>
      <c r="BM159" s="235"/>
      <c r="BN159" s="235"/>
      <c r="BO159" s="235"/>
      <c r="BP159" s="235"/>
      <c r="BQ159" s="235"/>
      <c r="BR159" s="235"/>
      <c r="BS159" s="235"/>
      <c r="BT159" s="235"/>
      <c r="BU159" s="235"/>
      <c r="BV159" s="235"/>
      <c r="BW159" s="235"/>
      <c r="BX159" s="235"/>
      <c r="BY159" s="235"/>
      <c r="BZ159" s="235"/>
      <c r="CA159" s="235"/>
      <c r="CB159" s="235"/>
      <c r="CC159" s="235"/>
      <c r="CD159" s="235"/>
      <c r="CE159" s="235"/>
      <c r="CF159" s="235"/>
      <c r="CG159" s="235"/>
      <c r="CH159" s="235"/>
      <c r="CI159" s="235"/>
      <c r="CJ159" s="235"/>
      <c r="CK159" s="235"/>
      <c r="CL159" s="235"/>
      <c r="CM159" s="235"/>
      <c r="CN159" s="235"/>
      <c r="CO159" s="235"/>
      <c r="CP159" s="235"/>
      <c r="CQ159" s="235"/>
      <c r="CR159" s="235"/>
      <c r="CS159" s="235"/>
      <c r="CT159" s="235"/>
      <c r="CU159" s="235"/>
      <c r="CV159" s="235"/>
      <c r="CW159" s="235"/>
      <c r="CX159" s="235"/>
      <c r="CY159" s="235"/>
      <c r="CZ159" s="235"/>
      <c r="DA159" s="235"/>
      <c r="DB159" s="235"/>
      <c r="DC159" s="235"/>
      <c r="DD159" s="235"/>
      <c r="DE159" s="235"/>
      <c r="DF159" s="235"/>
      <c r="DG159" s="235"/>
      <c r="DH159" s="235"/>
      <c r="DI159" s="235"/>
      <c r="DJ159" s="235"/>
      <c r="DK159" s="235"/>
      <c r="DL159" s="235"/>
      <c r="DM159" s="235"/>
      <c r="DN159" s="235"/>
      <c r="DO159" s="235"/>
      <c r="DP159" s="235"/>
      <c r="DQ159" s="235"/>
      <c r="DR159" s="235"/>
      <c r="DS159" s="235"/>
      <c r="DT159" s="235"/>
      <c r="DU159" s="235"/>
      <c r="DV159" s="235"/>
      <c r="DW159" s="235"/>
      <c r="DX159" s="235"/>
      <c r="DY159" s="235"/>
      <c r="DZ159" s="235"/>
      <c r="EA159" s="235"/>
      <c r="EB159" s="235"/>
      <c r="EC159" s="235"/>
      <c r="ED159" s="235"/>
      <c r="EE159" s="235"/>
      <c r="EF159" s="235"/>
      <c r="EG159" s="235"/>
      <c r="EH159" s="235"/>
      <c r="EI159" s="235"/>
      <c r="EJ159" s="235"/>
      <c r="EK159" s="235"/>
      <c r="EL159" s="235"/>
      <c r="EM159" s="235"/>
      <c r="EN159" s="235"/>
      <c r="EO159" s="235"/>
      <c r="EP159" s="235"/>
      <c r="EQ159" s="235"/>
      <c r="ER159" s="235"/>
      <c r="ES159" s="235"/>
      <c r="ET159" s="235"/>
      <c r="EU159" s="235"/>
      <c r="EV159" s="235"/>
      <c r="EW159" s="235"/>
      <c r="EX159" s="235"/>
      <c r="EY159" s="235"/>
      <c r="EZ159" s="235"/>
      <c r="FA159" s="235"/>
      <c r="FB159" s="235"/>
      <c r="FC159" s="235"/>
      <c r="FD159" s="235"/>
      <c r="FE159" s="235"/>
      <c r="FF159" s="235"/>
      <c r="FG159" s="235"/>
      <c r="FH159" s="235"/>
      <c r="FI159" s="235"/>
      <c r="FJ159" s="235"/>
      <c r="FK159" s="235"/>
      <c r="FL159" s="235"/>
      <c r="FM159" s="235"/>
      <c r="FN159" s="235"/>
      <c r="FO159" s="235"/>
      <c r="FP159" s="235"/>
      <c r="FQ159" s="235"/>
      <c r="FR159" s="235"/>
      <c r="FS159" s="235"/>
      <c r="FT159" s="235"/>
      <c r="FU159" s="235"/>
      <c r="FV159" s="235"/>
      <c r="FW159" s="235"/>
      <c r="FX159" s="235"/>
      <c r="FY159" s="235"/>
      <c r="FZ159" s="235"/>
      <c r="GA159" s="235"/>
      <c r="GB159" s="235"/>
      <c r="GC159" s="235"/>
      <c r="GD159" s="235"/>
      <c r="GE159" s="235"/>
      <c r="GF159" s="235"/>
      <c r="GG159" s="235"/>
      <c r="GH159" s="235"/>
      <c r="GI159" s="235"/>
      <c r="GJ159" s="235"/>
      <c r="GK159" s="235"/>
      <c r="GL159" s="235"/>
      <c r="GM159" s="235"/>
      <c r="GN159" s="235"/>
      <c r="GO159" s="235"/>
      <c r="GP159" s="235"/>
      <c r="GQ159" s="235"/>
      <c r="GR159" s="235"/>
      <c r="GS159" s="235"/>
      <c r="GT159" s="235"/>
      <c r="GU159" s="235"/>
      <c r="GV159" s="235"/>
      <c r="GW159" s="235"/>
      <c r="GX159" s="235"/>
      <c r="GY159" s="235"/>
      <c r="GZ159" s="235"/>
      <c r="HA159" s="235"/>
      <c r="HB159" s="235"/>
      <c r="HC159" s="235"/>
      <c r="HD159" s="235"/>
      <c r="HE159" s="235"/>
      <c r="HF159" s="235"/>
      <c r="HG159" s="235"/>
      <c r="HH159" s="235"/>
      <c r="HI159" s="235"/>
      <c r="HJ159" s="235"/>
      <c r="HK159" s="238"/>
      <c r="HL159" s="238"/>
      <c r="HM159" s="238"/>
    </row>
    <row r="160" spans="1:221" s="236" customFormat="1" ht="15" customHeight="1">
      <c r="A160" s="239"/>
      <c r="B160" s="250" t="s">
        <v>279</v>
      </c>
      <c r="C160" s="282"/>
      <c r="D160" s="282"/>
      <c r="E160" s="259"/>
      <c r="F160" s="259"/>
      <c r="G160" s="259"/>
      <c r="H160" s="259"/>
      <c r="I160" s="259"/>
      <c r="M160" s="235"/>
      <c r="N160" s="235"/>
      <c r="O160" s="235"/>
      <c r="P160" s="235"/>
      <c r="Q160" s="235"/>
      <c r="R160" s="235"/>
      <c r="S160" s="235"/>
      <c r="T160" s="235"/>
      <c r="U160" s="235"/>
      <c r="V160" s="235"/>
      <c r="W160" s="235"/>
      <c r="X160" s="235"/>
      <c r="Y160" s="235"/>
      <c r="Z160" s="235"/>
      <c r="AA160" s="235"/>
      <c r="AB160" s="235"/>
      <c r="AC160" s="235"/>
      <c r="AD160" s="235"/>
      <c r="AE160" s="235"/>
      <c r="AF160" s="235"/>
      <c r="AG160" s="235"/>
      <c r="AH160" s="235"/>
      <c r="AI160" s="235"/>
      <c r="AJ160" s="235"/>
      <c r="AK160" s="235"/>
      <c r="AL160" s="235"/>
      <c r="AM160" s="235"/>
      <c r="AN160" s="235"/>
      <c r="AO160" s="235"/>
      <c r="AP160" s="235"/>
      <c r="AQ160" s="235"/>
      <c r="AR160" s="235"/>
      <c r="AS160" s="235"/>
      <c r="AT160" s="235"/>
      <c r="AU160" s="235"/>
      <c r="AV160" s="235"/>
      <c r="AW160" s="235"/>
      <c r="AX160" s="235"/>
      <c r="AY160" s="235"/>
      <c r="AZ160" s="235"/>
      <c r="BA160" s="235"/>
      <c r="BB160" s="235"/>
      <c r="BC160" s="235"/>
      <c r="BD160" s="235"/>
      <c r="BE160" s="235"/>
      <c r="BF160" s="235"/>
      <c r="BG160" s="235"/>
      <c r="BH160" s="235"/>
      <c r="BI160" s="235"/>
      <c r="BJ160" s="235"/>
      <c r="BK160" s="235"/>
      <c r="BL160" s="235"/>
      <c r="BM160" s="235"/>
      <c r="BN160" s="235"/>
      <c r="BO160" s="235"/>
      <c r="BP160" s="235"/>
      <c r="BQ160" s="235"/>
      <c r="BR160" s="235"/>
      <c r="BS160" s="235"/>
      <c r="BT160" s="235"/>
      <c r="BU160" s="235"/>
      <c r="BV160" s="235"/>
      <c r="BW160" s="235"/>
      <c r="BX160" s="235"/>
      <c r="BY160" s="235"/>
      <c r="BZ160" s="235"/>
      <c r="CA160" s="235"/>
      <c r="CB160" s="235"/>
      <c r="CC160" s="235"/>
      <c r="CD160" s="235"/>
      <c r="CE160" s="235"/>
      <c r="CF160" s="235"/>
      <c r="CG160" s="235"/>
      <c r="CH160" s="235"/>
      <c r="CI160" s="235"/>
      <c r="CJ160" s="235"/>
      <c r="CK160" s="235"/>
      <c r="CL160" s="235"/>
      <c r="CM160" s="235"/>
      <c r="CN160" s="235"/>
      <c r="CO160" s="235"/>
      <c r="CP160" s="235"/>
      <c r="CQ160" s="235"/>
      <c r="CR160" s="235"/>
      <c r="CS160" s="235"/>
      <c r="CT160" s="235"/>
      <c r="CU160" s="235"/>
      <c r="CV160" s="235"/>
      <c r="CW160" s="235"/>
      <c r="CX160" s="235"/>
      <c r="CY160" s="235"/>
      <c r="CZ160" s="235"/>
      <c r="DA160" s="235"/>
      <c r="DB160" s="235"/>
      <c r="DC160" s="235"/>
      <c r="DD160" s="235"/>
      <c r="DE160" s="235"/>
      <c r="DF160" s="235"/>
      <c r="DG160" s="235"/>
      <c r="DH160" s="235"/>
      <c r="DI160" s="235"/>
      <c r="DJ160" s="235"/>
      <c r="DK160" s="235"/>
      <c r="DL160" s="235"/>
      <c r="DM160" s="235"/>
      <c r="DN160" s="235"/>
      <c r="DO160" s="235"/>
      <c r="DP160" s="235"/>
      <c r="DQ160" s="235"/>
      <c r="DR160" s="235"/>
      <c r="DS160" s="235"/>
      <c r="DT160" s="235"/>
      <c r="DU160" s="235"/>
      <c r="DV160" s="235"/>
      <c r="DW160" s="235"/>
      <c r="DX160" s="235"/>
      <c r="DY160" s="235"/>
      <c r="DZ160" s="235"/>
      <c r="EA160" s="235"/>
      <c r="EB160" s="235"/>
      <c r="EC160" s="235"/>
      <c r="ED160" s="235"/>
      <c r="EE160" s="235"/>
      <c r="EF160" s="235"/>
      <c r="EG160" s="235"/>
      <c r="EH160" s="235"/>
      <c r="EI160" s="235"/>
      <c r="EJ160" s="235"/>
      <c r="EK160" s="235"/>
      <c r="EL160" s="235"/>
      <c r="EM160" s="235"/>
      <c r="EN160" s="235"/>
      <c r="EO160" s="235"/>
      <c r="EP160" s="235"/>
      <c r="EQ160" s="235"/>
      <c r="ER160" s="235"/>
      <c r="ES160" s="235"/>
      <c r="ET160" s="235"/>
      <c r="EU160" s="235"/>
      <c r="EV160" s="235"/>
      <c r="EW160" s="235"/>
      <c r="EX160" s="235"/>
      <c r="EY160" s="235"/>
      <c r="EZ160" s="235"/>
      <c r="FA160" s="235"/>
      <c r="FB160" s="235"/>
      <c r="FC160" s="235"/>
      <c r="FD160" s="235"/>
      <c r="FE160" s="235"/>
      <c r="FF160" s="235"/>
      <c r="FG160" s="235"/>
      <c r="FH160" s="235"/>
      <c r="FI160" s="235"/>
      <c r="FJ160" s="235"/>
      <c r="FK160" s="235"/>
      <c r="FL160" s="235"/>
      <c r="FM160" s="235"/>
      <c r="FN160" s="235"/>
      <c r="FO160" s="235"/>
      <c r="FP160" s="235"/>
      <c r="FQ160" s="235"/>
      <c r="FR160" s="235"/>
      <c r="FS160" s="235"/>
      <c r="FT160" s="235"/>
      <c r="FU160" s="235"/>
      <c r="FV160" s="235"/>
      <c r="FW160" s="235"/>
      <c r="FX160" s="235"/>
      <c r="FY160" s="235"/>
      <c r="FZ160" s="235"/>
      <c r="GA160" s="235"/>
      <c r="GB160" s="235"/>
      <c r="GC160" s="235"/>
      <c r="GD160" s="235"/>
      <c r="GE160" s="235"/>
      <c r="GF160" s="235"/>
      <c r="GG160" s="235"/>
      <c r="GH160" s="235"/>
      <c r="GI160" s="235"/>
      <c r="GJ160" s="235"/>
      <c r="GK160" s="235"/>
      <c r="GL160" s="235"/>
      <c r="GM160" s="235"/>
      <c r="GN160" s="235"/>
      <c r="GO160" s="235"/>
      <c r="GP160" s="235"/>
      <c r="GQ160" s="235"/>
      <c r="GR160" s="235"/>
      <c r="GS160" s="235"/>
      <c r="GT160" s="235"/>
      <c r="GU160" s="235"/>
      <c r="GV160" s="235"/>
      <c r="GW160" s="235"/>
      <c r="GX160" s="235"/>
      <c r="GY160" s="235"/>
      <c r="GZ160" s="235"/>
      <c r="HA160" s="235"/>
      <c r="HB160" s="235"/>
      <c r="HC160" s="235"/>
      <c r="HD160" s="235"/>
      <c r="HE160" s="235"/>
      <c r="HF160" s="235"/>
      <c r="HG160" s="235"/>
      <c r="HH160" s="235"/>
      <c r="HI160" s="235"/>
      <c r="HJ160" s="235"/>
      <c r="HK160" s="238"/>
      <c r="HL160" s="238"/>
      <c r="HM160" s="238"/>
    </row>
    <row r="161" spans="1:221" s="236" customFormat="1" ht="9.75" customHeight="1">
      <c r="A161" s="239"/>
      <c r="B161" s="259"/>
      <c r="C161" s="282"/>
      <c r="D161" s="282"/>
      <c r="E161" s="259"/>
      <c r="F161" s="259"/>
      <c r="G161" s="259"/>
      <c r="H161" s="259"/>
      <c r="I161" s="259"/>
      <c r="M161" s="235"/>
      <c r="N161" s="235"/>
      <c r="O161" s="235"/>
      <c r="P161" s="235"/>
      <c r="Q161" s="235"/>
      <c r="R161" s="235"/>
      <c r="S161" s="235"/>
      <c r="T161" s="235"/>
      <c r="U161" s="235"/>
      <c r="V161" s="235"/>
      <c r="W161" s="235"/>
      <c r="X161" s="235"/>
      <c r="Y161" s="235"/>
      <c r="Z161" s="235"/>
      <c r="AA161" s="235"/>
      <c r="AB161" s="235"/>
      <c r="AC161" s="235"/>
      <c r="AD161" s="235"/>
      <c r="AE161" s="235"/>
      <c r="AF161" s="235"/>
      <c r="AG161" s="235"/>
      <c r="AH161" s="235"/>
      <c r="AI161" s="235"/>
      <c r="AJ161" s="235"/>
      <c r="AK161" s="235"/>
      <c r="AL161" s="235"/>
      <c r="AM161" s="235"/>
      <c r="AN161" s="235"/>
      <c r="AO161" s="235"/>
      <c r="AP161" s="235"/>
      <c r="AQ161" s="235"/>
      <c r="AR161" s="235"/>
      <c r="AS161" s="235"/>
      <c r="AT161" s="235"/>
      <c r="AU161" s="235"/>
      <c r="AV161" s="235"/>
      <c r="AW161" s="235"/>
      <c r="AX161" s="235"/>
      <c r="AY161" s="235"/>
      <c r="AZ161" s="235"/>
      <c r="BA161" s="235"/>
      <c r="BB161" s="235"/>
      <c r="BC161" s="235"/>
      <c r="BD161" s="235"/>
      <c r="BE161" s="235"/>
      <c r="BF161" s="235"/>
      <c r="BG161" s="235"/>
      <c r="BH161" s="235"/>
      <c r="BI161" s="235"/>
      <c r="BJ161" s="235"/>
      <c r="BK161" s="235"/>
      <c r="BL161" s="235"/>
      <c r="BM161" s="235"/>
      <c r="BN161" s="235"/>
      <c r="BO161" s="235"/>
      <c r="BP161" s="235"/>
      <c r="BQ161" s="235"/>
      <c r="BR161" s="235"/>
      <c r="BS161" s="235"/>
      <c r="BT161" s="235"/>
      <c r="BU161" s="235"/>
      <c r="BV161" s="235"/>
      <c r="BW161" s="235"/>
      <c r="BX161" s="235"/>
      <c r="BY161" s="235"/>
      <c r="BZ161" s="235"/>
      <c r="CA161" s="235"/>
      <c r="CB161" s="235"/>
      <c r="CC161" s="235"/>
      <c r="CD161" s="235"/>
      <c r="CE161" s="235"/>
      <c r="CF161" s="235"/>
      <c r="CG161" s="235"/>
      <c r="CH161" s="235"/>
      <c r="CI161" s="235"/>
      <c r="CJ161" s="235"/>
      <c r="CK161" s="235"/>
      <c r="CL161" s="235"/>
      <c r="CM161" s="235"/>
      <c r="CN161" s="235"/>
      <c r="CO161" s="235"/>
      <c r="CP161" s="235"/>
      <c r="CQ161" s="235"/>
      <c r="CR161" s="235"/>
      <c r="CS161" s="235"/>
      <c r="CT161" s="235"/>
      <c r="CU161" s="235"/>
      <c r="CV161" s="235"/>
      <c r="CW161" s="235"/>
      <c r="CX161" s="235"/>
      <c r="CY161" s="235"/>
      <c r="CZ161" s="235"/>
      <c r="DA161" s="235"/>
      <c r="DB161" s="235"/>
      <c r="DC161" s="235"/>
      <c r="DD161" s="235"/>
      <c r="DE161" s="235"/>
      <c r="DF161" s="235"/>
      <c r="DG161" s="235"/>
      <c r="DH161" s="235"/>
      <c r="DI161" s="235"/>
      <c r="DJ161" s="235"/>
      <c r="DK161" s="235"/>
      <c r="DL161" s="235"/>
      <c r="DM161" s="235"/>
      <c r="DN161" s="235"/>
      <c r="DO161" s="235"/>
      <c r="DP161" s="235"/>
      <c r="DQ161" s="235"/>
      <c r="DR161" s="235"/>
      <c r="DS161" s="235"/>
      <c r="DT161" s="235"/>
      <c r="DU161" s="235"/>
      <c r="DV161" s="235"/>
      <c r="DW161" s="235"/>
      <c r="DX161" s="235"/>
      <c r="DY161" s="235"/>
      <c r="DZ161" s="235"/>
      <c r="EA161" s="235"/>
      <c r="EB161" s="235"/>
      <c r="EC161" s="235"/>
      <c r="ED161" s="235"/>
      <c r="EE161" s="235"/>
      <c r="EF161" s="235"/>
      <c r="EG161" s="235"/>
      <c r="EH161" s="235"/>
      <c r="EI161" s="235"/>
      <c r="EJ161" s="235"/>
      <c r="EK161" s="235"/>
      <c r="EL161" s="235"/>
      <c r="EM161" s="235"/>
      <c r="EN161" s="235"/>
      <c r="EO161" s="235"/>
      <c r="EP161" s="235"/>
      <c r="EQ161" s="235"/>
      <c r="ER161" s="235"/>
      <c r="ES161" s="235"/>
      <c r="ET161" s="235"/>
      <c r="EU161" s="235"/>
      <c r="EV161" s="235"/>
      <c r="EW161" s="235"/>
      <c r="EX161" s="235"/>
      <c r="EY161" s="235"/>
      <c r="EZ161" s="235"/>
      <c r="FA161" s="235"/>
      <c r="FB161" s="235"/>
      <c r="FC161" s="235"/>
      <c r="FD161" s="235"/>
      <c r="FE161" s="235"/>
      <c r="FF161" s="235"/>
      <c r="FG161" s="235"/>
      <c r="FH161" s="235"/>
      <c r="FI161" s="235"/>
      <c r="FJ161" s="235"/>
      <c r="FK161" s="235"/>
      <c r="FL161" s="235"/>
      <c r="FM161" s="235"/>
      <c r="FN161" s="235"/>
      <c r="FO161" s="235"/>
      <c r="FP161" s="235"/>
      <c r="FQ161" s="235"/>
      <c r="FR161" s="235"/>
      <c r="FS161" s="235"/>
      <c r="FT161" s="235"/>
      <c r="FU161" s="235"/>
      <c r="FV161" s="235"/>
      <c r="FW161" s="235"/>
      <c r="FX161" s="235"/>
      <c r="FY161" s="235"/>
      <c r="FZ161" s="235"/>
      <c r="GA161" s="235"/>
      <c r="GB161" s="235"/>
      <c r="GC161" s="235"/>
      <c r="GD161" s="235"/>
      <c r="GE161" s="235"/>
      <c r="GF161" s="235"/>
      <c r="GG161" s="235"/>
      <c r="GH161" s="235"/>
      <c r="GI161" s="235"/>
      <c r="GJ161" s="235"/>
      <c r="GK161" s="235"/>
      <c r="GL161" s="235"/>
      <c r="GM161" s="235"/>
      <c r="GN161" s="235"/>
      <c r="GO161" s="235"/>
      <c r="GP161" s="235"/>
      <c r="GQ161" s="235"/>
      <c r="GR161" s="235"/>
      <c r="GS161" s="235"/>
      <c r="GT161" s="235"/>
      <c r="GU161" s="235"/>
      <c r="GV161" s="235"/>
      <c r="GW161" s="235"/>
      <c r="GX161" s="235"/>
      <c r="GY161" s="235"/>
      <c r="GZ161" s="235"/>
      <c r="HA161" s="235"/>
      <c r="HB161" s="235"/>
      <c r="HC161" s="235"/>
      <c r="HD161" s="235"/>
      <c r="HE161" s="235"/>
      <c r="HF161" s="235"/>
      <c r="HG161" s="235"/>
      <c r="HH161" s="235"/>
      <c r="HI161" s="235"/>
      <c r="HJ161" s="235"/>
      <c r="HK161" s="238"/>
      <c r="HL161" s="238"/>
      <c r="HM161" s="238"/>
    </row>
    <row r="162" spans="1:221" s="236" customFormat="1" ht="15" customHeight="1">
      <c r="A162" s="239"/>
      <c r="B162" s="283" t="s">
        <v>280</v>
      </c>
      <c r="C162" s="284" t="s">
        <v>281</v>
      </c>
      <c r="D162" s="571" t="s">
        <v>282</v>
      </c>
      <c r="E162" s="571" t="s">
        <v>283</v>
      </c>
      <c r="F162" s="571" t="s">
        <v>284</v>
      </c>
      <c r="G162" s="285" t="s">
        <v>285</v>
      </c>
      <c r="H162" s="286" t="s">
        <v>286</v>
      </c>
      <c r="I162" s="244"/>
      <c r="M162" s="235"/>
      <c r="N162" s="235"/>
      <c r="O162" s="235"/>
      <c r="P162" s="235"/>
      <c r="Q162" s="235"/>
      <c r="R162" s="235"/>
      <c r="S162" s="235"/>
      <c r="T162" s="235"/>
      <c r="U162" s="235"/>
      <c r="V162" s="235"/>
      <c r="W162" s="235"/>
      <c r="X162" s="235"/>
      <c r="Y162" s="235"/>
      <c r="Z162" s="235"/>
      <c r="AA162" s="235"/>
      <c r="AB162" s="235"/>
      <c r="AC162" s="235"/>
      <c r="AD162" s="235"/>
      <c r="AE162" s="235"/>
      <c r="AF162" s="235"/>
      <c r="AG162" s="235"/>
      <c r="AH162" s="235"/>
      <c r="AI162" s="235"/>
      <c r="AJ162" s="235"/>
      <c r="AK162" s="235"/>
      <c r="AL162" s="235"/>
      <c r="AM162" s="235"/>
      <c r="AN162" s="235"/>
      <c r="AO162" s="235"/>
      <c r="AP162" s="235"/>
      <c r="AQ162" s="235"/>
      <c r="AR162" s="235"/>
      <c r="AS162" s="235"/>
      <c r="AT162" s="235"/>
      <c r="AU162" s="235"/>
      <c r="AV162" s="235"/>
      <c r="AW162" s="235"/>
      <c r="AX162" s="235"/>
      <c r="AY162" s="235"/>
      <c r="AZ162" s="235"/>
      <c r="BA162" s="235"/>
      <c r="BB162" s="235"/>
      <c r="BC162" s="235"/>
      <c r="BD162" s="235"/>
      <c r="BE162" s="235"/>
      <c r="BF162" s="235"/>
      <c r="BG162" s="235"/>
      <c r="BH162" s="235"/>
      <c r="BI162" s="235"/>
      <c r="BJ162" s="235"/>
      <c r="BK162" s="235"/>
      <c r="BL162" s="235"/>
      <c r="BM162" s="235"/>
      <c r="BN162" s="235"/>
      <c r="BO162" s="235"/>
      <c r="BP162" s="235"/>
      <c r="BQ162" s="235"/>
      <c r="BR162" s="235"/>
      <c r="BS162" s="235"/>
      <c r="BT162" s="235"/>
      <c r="BU162" s="235"/>
      <c r="BV162" s="235"/>
      <c r="BW162" s="235"/>
      <c r="BX162" s="235"/>
      <c r="BY162" s="235"/>
      <c r="BZ162" s="235"/>
      <c r="CA162" s="235"/>
      <c r="CB162" s="235"/>
      <c r="CC162" s="235"/>
      <c r="CD162" s="235"/>
      <c r="CE162" s="235"/>
      <c r="CF162" s="235"/>
      <c r="CG162" s="235"/>
      <c r="CH162" s="235"/>
      <c r="CI162" s="235"/>
      <c r="CJ162" s="235"/>
      <c r="CK162" s="235"/>
      <c r="CL162" s="235"/>
      <c r="CM162" s="235"/>
      <c r="CN162" s="235"/>
      <c r="CO162" s="235"/>
      <c r="CP162" s="235"/>
      <c r="CQ162" s="235"/>
      <c r="CR162" s="235"/>
      <c r="CS162" s="235"/>
      <c r="CT162" s="235"/>
      <c r="CU162" s="235"/>
      <c r="CV162" s="235"/>
      <c r="CW162" s="235"/>
      <c r="CX162" s="235"/>
      <c r="CY162" s="235"/>
      <c r="CZ162" s="235"/>
      <c r="DA162" s="235"/>
      <c r="DB162" s="235"/>
      <c r="DC162" s="235"/>
      <c r="DD162" s="235"/>
      <c r="DE162" s="235"/>
      <c r="DF162" s="235"/>
      <c r="DG162" s="235"/>
      <c r="DH162" s="235"/>
      <c r="DI162" s="235"/>
      <c r="DJ162" s="235"/>
      <c r="DK162" s="235"/>
      <c r="DL162" s="235"/>
      <c r="DM162" s="235"/>
      <c r="DN162" s="235"/>
      <c r="DO162" s="235"/>
      <c r="DP162" s="235"/>
      <c r="DQ162" s="235"/>
      <c r="DR162" s="235"/>
      <c r="DS162" s="235"/>
      <c r="DT162" s="235"/>
      <c r="DU162" s="235"/>
      <c r="DV162" s="235"/>
      <c r="DW162" s="235"/>
      <c r="DX162" s="235"/>
      <c r="DY162" s="235"/>
      <c r="DZ162" s="235"/>
      <c r="EA162" s="235"/>
      <c r="EB162" s="235"/>
      <c r="EC162" s="235"/>
      <c r="ED162" s="235"/>
      <c r="EE162" s="235"/>
      <c r="EF162" s="235"/>
      <c r="EG162" s="235"/>
      <c r="EH162" s="235"/>
      <c r="EI162" s="235"/>
      <c r="EJ162" s="235"/>
      <c r="EK162" s="235"/>
      <c r="EL162" s="235"/>
      <c r="EM162" s="235"/>
      <c r="EN162" s="235"/>
      <c r="EO162" s="235"/>
      <c r="EP162" s="235"/>
      <c r="EQ162" s="235"/>
      <c r="ER162" s="235"/>
      <c r="ES162" s="235"/>
      <c r="ET162" s="235"/>
      <c r="EU162" s="235"/>
      <c r="EV162" s="235"/>
      <c r="EW162" s="235"/>
      <c r="EX162" s="235"/>
      <c r="EY162" s="235"/>
      <c r="EZ162" s="235"/>
      <c r="FA162" s="235"/>
      <c r="FB162" s="235"/>
      <c r="FC162" s="235"/>
      <c r="FD162" s="235"/>
      <c r="FE162" s="235"/>
      <c r="FF162" s="235"/>
      <c r="FG162" s="235"/>
      <c r="FH162" s="235"/>
      <c r="FI162" s="235"/>
      <c r="FJ162" s="235"/>
      <c r="FK162" s="235"/>
      <c r="FL162" s="235"/>
      <c r="FM162" s="235"/>
      <c r="FN162" s="235"/>
      <c r="FO162" s="235"/>
      <c r="FP162" s="235"/>
      <c r="FQ162" s="235"/>
      <c r="FR162" s="235"/>
      <c r="FS162" s="235"/>
      <c r="FT162" s="235"/>
      <c r="FU162" s="235"/>
      <c r="FV162" s="235"/>
      <c r="FW162" s="235"/>
      <c r="FX162" s="235"/>
      <c r="FY162" s="235"/>
      <c r="FZ162" s="235"/>
      <c r="GA162" s="235"/>
      <c r="GB162" s="235"/>
      <c r="GC162" s="235"/>
      <c r="GD162" s="235"/>
      <c r="GE162" s="235"/>
      <c r="GF162" s="235"/>
      <c r="GG162" s="235"/>
      <c r="GH162" s="235"/>
      <c r="GI162" s="235"/>
      <c r="GJ162" s="235"/>
      <c r="GK162" s="235"/>
      <c r="GL162" s="235"/>
      <c r="GM162" s="235"/>
      <c r="GN162" s="235"/>
      <c r="GO162" s="235"/>
      <c r="GP162" s="235"/>
      <c r="GQ162" s="235"/>
      <c r="GR162" s="235"/>
      <c r="GS162" s="235"/>
      <c r="GT162" s="235"/>
      <c r="GU162" s="235"/>
      <c r="GV162" s="235"/>
      <c r="GW162" s="235"/>
      <c r="GX162" s="235"/>
      <c r="GY162" s="235"/>
      <c r="GZ162" s="235"/>
      <c r="HA162" s="235"/>
      <c r="HB162" s="235"/>
      <c r="HC162" s="235"/>
      <c r="HD162" s="235"/>
      <c r="HE162" s="235"/>
      <c r="HF162" s="235"/>
      <c r="HG162" s="235"/>
      <c r="HH162" s="235"/>
      <c r="HI162" s="235"/>
      <c r="HJ162" s="235"/>
      <c r="HK162" s="238"/>
      <c r="HL162" s="238"/>
      <c r="HM162" s="238"/>
    </row>
    <row r="163" spans="1:221" s="236" customFormat="1" ht="15" customHeight="1">
      <c r="A163" s="239"/>
      <c r="B163" s="355">
        <f>IF($D$158="Lucro Real",25%,0)</f>
        <v>0.25</v>
      </c>
      <c r="C163" s="355">
        <f>IF($D$158="Lucro Real",9%,0)</f>
        <v>0.09</v>
      </c>
      <c r="D163" s="572"/>
      <c r="E163" s="572"/>
      <c r="F163" s="572"/>
      <c r="G163" s="355"/>
      <c r="H163" s="355">
        <f>IF($D$158="Lucro Presumido",2.72%,IF($D$158="Lucro Real",0%))</f>
        <v>0</v>
      </c>
      <c r="I163" s="244"/>
      <c r="M163" s="235"/>
      <c r="N163" s="235"/>
      <c r="O163" s="235"/>
      <c r="P163" s="235"/>
      <c r="Q163" s="235"/>
      <c r="R163" s="235"/>
      <c r="S163" s="235"/>
      <c r="T163" s="235"/>
      <c r="U163" s="235"/>
      <c r="V163" s="235"/>
      <c r="W163" s="235"/>
      <c r="X163" s="235"/>
      <c r="Y163" s="235"/>
      <c r="Z163" s="235"/>
      <c r="AA163" s="235"/>
      <c r="AB163" s="235"/>
      <c r="AC163" s="235"/>
      <c r="AD163" s="235"/>
      <c r="AE163" s="235"/>
      <c r="AF163" s="235"/>
      <c r="AG163" s="235"/>
      <c r="AH163" s="235"/>
      <c r="AI163" s="235"/>
      <c r="AJ163" s="235"/>
      <c r="AK163" s="235"/>
      <c r="AL163" s="235"/>
      <c r="AM163" s="235"/>
      <c r="AN163" s="235"/>
      <c r="AO163" s="235"/>
      <c r="AP163" s="235"/>
      <c r="AQ163" s="235"/>
      <c r="AR163" s="235"/>
      <c r="AS163" s="235"/>
      <c r="AT163" s="235"/>
      <c r="AU163" s="235"/>
      <c r="AV163" s="235"/>
      <c r="AW163" s="235"/>
      <c r="AX163" s="235"/>
      <c r="AY163" s="235"/>
      <c r="AZ163" s="235"/>
      <c r="BA163" s="235"/>
      <c r="BB163" s="235"/>
      <c r="BC163" s="235"/>
      <c r="BD163" s="235"/>
      <c r="BE163" s="235"/>
      <c r="BF163" s="235"/>
      <c r="BG163" s="235"/>
      <c r="BH163" s="235"/>
      <c r="BI163" s="235"/>
      <c r="BJ163" s="235"/>
      <c r="BK163" s="235"/>
      <c r="BL163" s="235"/>
      <c r="BM163" s="235"/>
      <c r="BN163" s="235"/>
      <c r="BO163" s="235"/>
      <c r="BP163" s="235"/>
      <c r="BQ163" s="235"/>
      <c r="BR163" s="235"/>
      <c r="BS163" s="235"/>
      <c r="BT163" s="235"/>
      <c r="BU163" s="235"/>
      <c r="BV163" s="235"/>
      <c r="BW163" s="235"/>
      <c r="BX163" s="235"/>
      <c r="BY163" s="235"/>
      <c r="BZ163" s="235"/>
      <c r="CA163" s="235"/>
      <c r="CB163" s="235"/>
      <c r="CC163" s="235"/>
      <c r="CD163" s="235"/>
      <c r="CE163" s="235"/>
      <c r="CF163" s="235"/>
      <c r="CG163" s="235"/>
      <c r="CH163" s="235"/>
      <c r="CI163" s="235"/>
      <c r="CJ163" s="235"/>
      <c r="CK163" s="235"/>
      <c r="CL163" s="235"/>
      <c r="CM163" s="235"/>
      <c r="CN163" s="235"/>
      <c r="CO163" s="235"/>
      <c r="CP163" s="235"/>
      <c r="CQ163" s="235"/>
      <c r="CR163" s="235"/>
      <c r="CS163" s="235"/>
      <c r="CT163" s="235"/>
      <c r="CU163" s="235"/>
      <c r="CV163" s="235"/>
      <c r="CW163" s="235"/>
      <c r="CX163" s="235"/>
      <c r="CY163" s="235"/>
      <c r="CZ163" s="235"/>
      <c r="DA163" s="235"/>
      <c r="DB163" s="235"/>
      <c r="DC163" s="235"/>
      <c r="DD163" s="235"/>
      <c r="DE163" s="235"/>
      <c r="DF163" s="235"/>
      <c r="DG163" s="235"/>
      <c r="DH163" s="235"/>
      <c r="DI163" s="235"/>
      <c r="DJ163" s="235"/>
      <c r="DK163" s="235"/>
      <c r="DL163" s="235"/>
      <c r="DM163" s="235"/>
      <c r="DN163" s="235"/>
      <c r="DO163" s="235"/>
      <c r="DP163" s="235"/>
      <c r="DQ163" s="235"/>
      <c r="DR163" s="235"/>
      <c r="DS163" s="235"/>
      <c r="DT163" s="235"/>
      <c r="DU163" s="235"/>
      <c r="DV163" s="235"/>
      <c r="DW163" s="235"/>
      <c r="DX163" s="235"/>
      <c r="DY163" s="235"/>
      <c r="DZ163" s="235"/>
      <c r="EA163" s="235"/>
      <c r="EB163" s="235"/>
      <c r="EC163" s="235"/>
      <c r="ED163" s="235"/>
      <c r="EE163" s="235"/>
      <c r="EF163" s="235"/>
      <c r="EG163" s="235"/>
      <c r="EH163" s="235"/>
      <c r="EI163" s="235"/>
      <c r="EJ163" s="235"/>
      <c r="EK163" s="235"/>
      <c r="EL163" s="235"/>
      <c r="EM163" s="235"/>
      <c r="EN163" s="235"/>
      <c r="EO163" s="235"/>
      <c r="EP163" s="235"/>
      <c r="EQ163" s="235"/>
      <c r="ER163" s="235"/>
      <c r="ES163" s="235"/>
      <c r="ET163" s="235"/>
      <c r="EU163" s="235"/>
      <c r="EV163" s="235"/>
      <c r="EW163" s="235"/>
      <c r="EX163" s="235"/>
      <c r="EY163" s="235"/>
      <c r="EZ163" s="235"/>
      <c r="FA163" s="235"/>
      <c r="FB163" s="235"/>
      <c r="FC163" s="235"/>
      <c r="FD163" s="235"/>
      <c r="FE163" s="235"/>
      <c r="FF163" s="235"/>
      <c r="FG163" s="235"/>
      <c r="FH163" s="235"/>
      <c r="FI163" s="235"/>
      <c r="FJ163" s="235"/>
      <c r="FK163" s="235"/>
      <c r="FL163" s="235"/>
      <c r="FM163" s="235"/>
      <c r="FN163" s="235"/>
      <c r="FO163" s="235"/>
      <c r="FP163" s="235"/>
      <c r="FQ163" s="235"/>
      <c r="FR163" s="235"/>
      <c r="FS163" s="235"/>
      <c r="FT163" s="235"/>
      <c r="FU163" s="235"/>
      <c r="FV163" s="235"/>
      <c r="FW163" s="235"/>
      <c r="FX163" s="235"/>
      <c r="FY163" s="235"/>
      <c r="FZ163" s="235"/>
      <c r="GA163" s="235"/>
      <c r="GB163" s="235"/>
      <c r="GC163" s="235"/>
      <c r="GD163" s="235"/>
      <c r="GE163" s="235"/>
      <c r="GF163" s="235"/>
      <c r="GG163" s="235"/>
      <c r="GH163" s="235"/>
      <c r="GI163" s="235"/>
      <c r="GJ163" s="235"/>
      <c r="GK163" s="235"/>
      <c r="GL163" s="235"/>
      <c r="GM163" s="235"/>
      <c r="GN163" s="235"/>
      <c r="GO163" s="235"/>
      <c r="GP163" s="235"/>
      <c r="GQ163" s="235"/>
      <c r="GR163" s="235"/>
      <c r="GS163" s="235"/>
      <c r="GT163" s="235"/>
      <c r="GU163" s="235"/>
      <c r="GV163" s="235"/>
      <c r="GW163" s="235"/>
      <c r="GX163" s="235"/>
      <c r="GY163" s="235"/>
      <c r="GZ163" s="235"/>
      <c r="HA163" s="235"/>
      <c r="HB163" s="235"/>
      <c r="HC163" s="235"/>
      <c r="HD163" s="235"/>
      <c r="HE163" s="235"/>
      <c r="HF163" s="235"/>
      <c r="HG163" s="235"/>
      <c r="HH163" s="235"/>
      <c r="HI163" s="235"/>
      <c r="HJ163" s="235"/>
      <c r="HK163" s="238"/>
      <c r="HL163" s="238"/>
      <c r="HM163" s="238"/>
    </row>
    <row r="164" spans="1:221" s="236" customFormat="1" ht="15" customHeight="1">
      <c r="A164" s="239"/>
      <c r="B164" s="265"/>
      <c r="C164" s="266" t="s">
        <v>287</v>
      </c>
      <c r="D164" s="355"/>
      <c r="E164" s="355"/>
      <c r="F164" s="355"/>
      <c r="G164" s="266" t="s">
        <v>288</v>
      </c>
      <c r="H164" s="355">
        <f>IF($D$158="Lucro Presumido",0.65%,IF($D$158="Lucro Real",1.65%,))</f>
        <v>1.6500000000000001E-2</v>
      </c>
      <c r="I164" s="244"/>
      <c r="M164" s="235"/>
      <c r="N164" s="235"/>
      <c r="O164" s="235"/>
      <c r="P164" s="235"/>
      <c r="Q164" s="235"/>
      <c r="R164" s="235"/>
      <c r="S164" s="235"/>
      <c r="T164" s="235"/>
      <c r="U164" s="235"/>
      <c r="V164" s="235"/>
      <c r="W164" s="235"/>
      <c r="X164" s="235"/>
      <c r="Y164" s="235"/>
      <c r="Z164" s="235"/>
      <c r="AA164" s="235"/>
      <c r="AB164" s="235"/>
      <c r="AC164" s="235"/>
      <c r="AD164" s="235"/>
      <c r="AE164" s="235"/>
      <c r="AF164" s="235"/>
      <c r="AG164" s="235"/>
      <c r="AH164" s="235"/>
      <c r="AI164" s="235"/>
      <c r="AJ164" s="235"/>
      <c r="AK164" s="235"/>
      <c r="AL164" s="235"/>
      <c r="AM164" s="235"/>
      <c r="AN164" s="235"/>
      <c r="AO164" s="235"/>
      <c r="AP164" s="235"/>
      <c r="AQ164" s="235"/>
      <c r="AR164" s="235"/>
      <c r="AS164" s="235"/>
      <c r="AT164" s="235"/>
      <c r="AU164" s="235"/>
      <c r="AV164" s="235"/>
      <c r="AW164" s="235"/>
      <c r="AX164" s="235"/>
      <c r="AY164" s="235"/>
      <c r="AZ164" s="235"/>
      <c r="BA164" s="235"/>
      <c r="BB164" s="235"/>
      <c r="BC164" s="235"/>
      <c r="BD164" s="235"/>
      <c r="BE164" s="235"/>
      <c r="BF164" s="235"/>
      <c r="BG164" s="235"/>
      <c r="BH164" s="235"/>
      <c r="BI164" s="235"/>
      <c r="BJ164" s="235"/>
      <c r="BK164" s="235"/>
      <c r="BL164" s="235"/>
      <c r="BM164" s="235"/>
      <c r="BN164" s="235"/>
      <c r="BO164" s="235"/>
      <c r="BP164" s="235"/>
      <c r="BQ164" s="235"/>
      <c r="BR164" s="235"/>
      <c r="BS164" s="235"/>
      <c r="BT164" s="235"/>
      <c r="BU164" s="235"/>
      <c r="BV164" s="235"/>
      <c r="BW164" s="235"/>
      <c r="BX164" s="235"/>
      <c r="BY164" s="235"/>
      <c r="BZ164" s="235"/>
      <c r="CA164" s="235"/>
      <c r="CB164" s="235"/>
      <c r="CC164" s="235"/>
      <c r="CD164" s="235"/>
      <c r="CE164" s="235"/>
      <c r="CF164" s="235"/>
      <c r="CG164" s="235"/>
      <c r="CH164" s="235"/>
      <c r="CI164" s="235"/>
      <c r="CJ164" s="235"/>
      <c r="CK164" s="235"/>
      <c r="CL164" s="235"/>
      <c r="CM164" s="235"/>
      <c r="CN164" s="235"/>
      <c r="CO164" s="235"/>
      <c r="CP164" s="235"/>
      <c r="CQ164" s="235"/>
      <c r="CR164" s="235"/>
      <c r="CS164" s="235"/>
      <c r="CT164" s="235"/>
      <c r="CU164" s="235"/>
      <c r="CV164" s="235"/>
      <c r="CW164" s="235"/>
      <c r="CX164" s="235"/>
      <c r="CY164" s="235"/>
      <c r="CZ164" s="235"/>
      <c r="DA164" s="235"/>
      <c r="DB164" s="235"/>
      <c r="DC164" s="235"/>
      <c r="DD164" s="235"/>
      <c r="DE164" s="235"/>
      <c r="DF164" s="235"/>
      <c r="DG164" s="235"/>
      <c r="DH164" s="235"/>
      <c r="DI164" s="235"/>
      <c r="DJ164" s="235"/>
      <c r="DK164" s="235"/>
      <c r="DL164" s="235"/>
      <c r="DM164" s="235"/>
      <c r="DN164" s="235"/>
      <c r="DO164" s="235"/>
      <c r="DP164" s="235"/>
      <c r="DQ164" s="235"/>
      <c r="DR164" s="235"/>
      <c r="DS164" s="235"/>
      <c r="DT164" s="235"/>
      <c r="DU164" s="235"/>
      <c r="DV164" s="235"/>
      <c r="DW164" s="235"/>
      <c r="DX164" s="235"/>
      <c r="DY164" s="235"/>
      <c r="DZ164" s="235"/>
      <c r="EA164" s="235"/>
      <c r="EB164" s="235"/>
      <c r="EC164" s="235"/>
      <c r="ED164" s="235"/>
      <c r="EE164" s="235"/>
      <c r="EF164" s="235"/>
      <c r="EG164" s="235"/>
      <c r="EH164" s="235"/>
      <c r="EI164" s="235"/>
      <c r="EJ164" s="235"/>
      <c r="EK164" s="235"/>
      <c r="EL164" s="235"/>
      <c r="EM164" s="235"/>
      <c r="EN164" s="235"/>
      <c r="EO164" s="235"/>
      <c r="EP164" s="235"/>
      <c r="EQ164" s="235"/>
      <c r="ER164" s="235"/>
      <c r="ES164" s="235"/>
      <c r="ET164" s="235"/>
      <c r="EU164" s="235"/>
      <c r="EV164" s="235"/>
      <c r="EW164" s="235"/>
      <c r="EX164" s="235"/>
      <c r="EY164" s="235"/>
      <c r="EZ164" s="235"/>
      <c r="FA164" s="235"/>
      <c r="FB164" s="235"/>
      <c r="FC164" s="235"/>
      <c r="FD164" s="235"/>
      <c r="FE164" s="235"/>
      <c r="FF164" s="235"/>
      <c r="FG164" s="235"/>
      <c r="FH164" s="235"/>
      <c r="FI164" s="235"/>
      <c r="FJ164" s="235"/>
      <c r="FK164" s="235"/>
      <c r="FL164" s="235"/>
      <c r="FM164" s="235"/>
      <c r="FN164" s="235"/>
      <c r="FO164" s="235"/>
      <c r="FP164" s="235"/>
      <c r="FQ164" s="235"/>
      <c r="FR164" s="235"/>
      <c r="FS164" s="235"/>
      <c r="FT164" s="235"/>
      <c r="FU164" s="235"/>
      <c r="FV164" s="235"/>
      <c r="FW164" s="235"/>
      <c r="FX164" s="235"/>
      <c r="FY164" s="235"/>
      <c r="FZ164" s="235"/>
      <c r="GA164" s="235"/>
      <c r="GB164" s="235"/>
      <c r="GC164" s="235"/>
      <c r="GD164" s="235"/>
      <c r="GE164" s="235"/>
      <c r="GF164" s="235"/>
      <c r="GG164" s="235"/>
      <c r="GH164" s="235"/>
      <c r="GI164" s="235"/>
      <c r="GJ164" s="235"/>
      <c r="GK164" s="235"/>
      <c r="GL164" s="235"/>
      <c r="GM164" s="235"/>
      <c r="GN164" s="235"/>
      <c r="GO164" s="235"/>
      <c r="GP164" s="235"/>
      <c r="GQ164" s="235"/>
      <c r="GR164" s="235"/>
      <c r="GS164" s="235"/>
      <c r="GT164" s="235"/>
      <c r="GU164" s="235"/>
      <c r="GV164" s="235"/>
      <c r="GW164" s="235"/>
      <c r="GX164" s="235"/>
      <c r="GY164" s="235"/>
      <c r="GZ164" s="235"/>
      <c r="HA164" s="235"/>
      <c r="HB164" s="235"/>
      <c r="HC164" s="235"/>
      <c r="HD164" s="235"/>
      <c r="HE164" s="235"/>
      <c r="HF164" s="235"/>
      <c r="HG164" s="235"/>
      <c r="HH164" s="235"/>
      <c r="HI164" s="235"/>
      <c r="HJ164" s="235"/>
      <c r="HK164" s="238"/>
      <c r="HL164" s="238"/>
      <c r="HM164" s="238"/>
    </row>
    <row r="165" spans="1:221" s="236" customFormat="1" ht="15" customHeight="1">
      <c r="A165" s="239"/>
      <c r="B165" s="265"/>
      <c r="C165" s="266" t="s">
        <v>289</v>
      </c>
      <c r="D165" s="355"/>
      <c r="E165" s="355"/>
      <c r="F165" s="355"/>
      <c r="G165" s="266" t="s">
        <v>290</v>
      </c>
      <c r="H165" s="355">
        <f>IF($D$158="Lucro Presumido",3%,IF($D$158="Lucro Real",7.6%,))</f>
        <v>7.5999999999999998E-2</v>
      </c>
      <c r="I165" s="244"/>
      <c r="M165" s="235"/>
      <c r="N165" s="235"/>
      <c r="O165" s="235"/>
      <c r="P165" s="235"/>
      <c r="Q165" s="235"/>
      <c r="R165" s="235"/>
      <c r="S165" s="235"/>
      <c r="T165" s="235"/>
      <c r="U165" s="235"/>
      <c r="V165" s="235"/>
      <c r="W165" s="235"/>
      <c r="X165" s="235"/>
      <c r="Y165" s="235"/>
      <c r="Z165" s="235"/>
      <c r="AA165" s="235"/>
      <c r="AB165" s="235"/>
      <c r="AC165" s="235"/>
      <c r="AD165" s="235"/>
      <c r="AE165" s="235"/>
      <c r="AF165" s="235"/>
      <c r="AG165" s="235"/>
      <c r="AH165" s="235"/>
      <c r="AI165" s="235"/>
      <c r="AJ165" s="235"/>
      <c r="AK165" s="235"/>
      <c r="AL165" s="235"/>
      <c r="AM165" s="235"/>
      <c r="AN165" s="235"/>
      <c r="AO165" s="235"/>
      <c r="AP165" s="235"/>
      <c r="AQ165" s="235"/>
      <c r="AR165" s="235"/>
      <c r="AS165" s="235"/>
      <c r="AT165" s="235"/>
      <c r="AU165" s="235"/>
      <c r="AV165" s="235"/>
      <c r="AW165" s="235"/>
      <c r="AX165" s="235"/>
      <c r="AY165" s="235"/>
      <c r="AZ165" s="235"/>
      <c r="BA165" s="235"/>
      <c r="BB165" s="235"/>
      <c r="BC165" s="235"/>
      <c r="BD165" s="235"/>
      <c r="BE165" s="235"/>
      <c r="BF165" s="235"/>
      <c r="BG165" s="235"/>
      <c r="BH165" s="235"/>
      <c r="BI165" s="235"/>
      <c r="BJ165" s="235"/>
      <c r="BK165" s="235"/>
      <c r="BL165" s="235"/>
      <c r="BM165" s="235"/>
      <c r="BN165" s="235"/>
      <c r="BO165" s="235"/>
      <c r="BP165" s="235"/>
      <c r="BQ165" s="235"/>
      <c r="BR165" s="235"/>
      <c r="BS165" s="235"/>
      <c r="BT165" s="235"/>
      <c r="BU165" s="235"/>
      <c r="BV165" s="235"/>
      <c r="BW165" s="235"/>
      <c r="BX165" s="235"/>
      <c r="BY165" s="235"/>
      <c r="BZ165" s="235"/>
      <c r="CA165" s="235"/>
      <c r="CB165" s="235"/>
      <c r="CC165" s="235"/>
      <c r="CD165" s="235"/>
      <c r="CE165" s="235"/>
      <c r="CF165" s="235"/>
      <c r="CG165" s="235"/>
      <c r="CH165" s="235"/>
      <c r="CI165" s="235"/>
      <c r="CJ165" s="235"/>
      <c r="CK165" s="235"/>
      <c r="CL165" s="235"/>
      <c r="CM165" s="235"/>
      <c r="CN165" s="235"/>
      <c r="CO165" s="235"/>
      <c r="CP165" s="235"/>
      <c r="CQ165" s="235"/>
      <c r="CR165" s="235"/>
      <c r="CS165" s="235"/>
      <c r="CT165" s="235"/>
      <c r="CU165" s="235"/>
      <c r="CV165" s="235"/>
      <c r="CW165" s="235"/>
      <c r="CX165" s="235"/>
      <c r="CY165" s="235"/>
      <c r="CZ165" s="235"/>
      <c r="DA165" s="235"/>
      <c r="DB165" s="235"/>
      <c r="DC165" s="235"/>
      <c r="DD165" s="235"/>
      <c r="DE165" s="235"/>
      <c r="DF165" s="235"/>
      <c r="DG165" s="235"/>
      <c r="DH165" s="235"/>
      <c r="DI165" s="235"/>
      <c r="DJ165" s="235"/>
      <c r="DK165" s="235"/>
      <c r="DL165" s="235"/>
      <c r="DM165" s="235"/>
      <c r="DN165" s="235"/>
      <c r="DO165" s="235"/>
      <c r="DP165" s="235"/>
      <c r="DQ165" s="235"/>
      <c r="DR165" s="235"/>
      <c r="DS165" s="235"/>
      <c r="DT165" s="235"/>
      <c r="DU165" s="235"/>
      <c r="DV165" s="235"/>
      <c r="DW165" s="235"/>
      <c r="DX165" s="235"/>
      <c r="DY165" s="235"/>
      <c r="DZ165" s="235"/>
      <c r="EA165" s="235"/>
      <c r="EB165" s="235"/>
      <c r="EC165" s="235"/>
      <c r="ED165" s="235"/>
      <c r="EE165" s="235"/>
      <c r="EF165" s="235"/>
      <c r="EG165" s="235"/>
      <c r="EH165" s="235"/>
      <c r="EI165" s="235"/>
      <c r="EJ165" s="235"/>
      <c r="EK165" s="235"/>
      <c r="EL165" s="235"/>
      <c r="EM165" s="235"/>
      <c r="EN165" s="235"/>
      <c r="EO165" s="235"/>
      <c r="EP165" s="235"/>
      <c r="EQ165" s="235"/>
      <c r="ER165" s="235"/>
      <c r="ES165" s="235"/>
      <c r="ET165" s="235"/>
      <c r="EU165" s="235"/>
      <c r="EV165" s="235"/>
      <c r="EW165" s="235"/>
      <c r="EX165" s="235"/>
      <c r="EY165" s="235"/>
      <c r="EZ165" s="235"/>
      <c r="FA165" s="235"/>
      <c r="FB165" s="235"/>
      <c r="FC165" s="235"/>
      <c r="FD165" s="235"/>
      <c r="FE165" s="235"/>
      <c r="FF165" s="235"/>
      <c r="FG165" s="235"/>
      <c r="FH165" s="235"/>
      <c r="FI165" s="235"/>
      <c r="FJ165" s="235"/>
      <c r="FK165" s="235"/>
      <c r="FL165" s="235"/>
      <c r="FM165" s="235"/>
      <c r="FN165" s="235"/>
      <c r="FO165" s="235"/>
      <c r="FP165" s="235"/>
      <c r="FQ165" s="235"/>
      <c r="FR165" s="235"/>
      <c r="FS165" s="235"/>
      <c r="FT165" s="235"/>
      <c r="FU165" s="235"/>
      <c r="FV165" s="235"/>
      <c r="FW165" s="235"/>
      <c r="FX165" s="235"/>
      <c r="FY165" s="235"/>
      <c r="FZ165" s="235"/>
      <c r="GA165" s="235"/>
      <c r="GB165" s="235"/>
      <c r="GC165" s="235"/>
      <c r="GD165" s="235"/>
      <c r="GE165" s="235"/>
      <c r="GF165" s="235"/>
      <c r="GG165" s="235"/>
      <c r="GH165" s="235"/>
      <c r="GI165" s="235"/>
      <c r="GJ165" s="235"/>
      <c r="GK165" s="235"/>
      <c r="GL165" s="235"/>
      <c r="GM165" s="235"/>
      <c r="GN165" s="235"/>
      <c r="GO165" s="235"/>
      <c r="GP165" s="235"/>
      <c r="GQ165" s="235"/>
      <c r="GR165" s="235"/>
      <c r="GS165" s="235"/>
      <c r="GT165" s="235"/>
      <c r="GU165" s="235"/>
      <c r="GV165" s="235"/>
      <c r="GW165" s="235"/>
      <c r="GX165" s="235"/>
      <c r="GY165" s="235"/>
      <c r="GZ165" s="235"/>
      <c r="HA165" s="235"/>
      <c r="HB165" s="235"/>
      <c r="HC165" s="235"/>
      <c r="HD165" s="235"/>
      <c r="HE165" s="235"/>
      <c r="HF165" s="235"/>
      <c r="HG165" s="235"/>
      <c r="HH165" s="235"/>
      <c r="HI165" s="235"/>
      <c r="HJ165" s="235"/>
      <c r="HK165" s="238"/>
      <c r="HL165" s="238"/>
      <c r="HM165" s="238"/>
    </row>
    <row r="166" spans="1:221" s="236" customFormat="1" ht="15" customHeight="1">
      <c r="A166" s="239"/>
      <c r="B166" s="267"/>
      <c r="C166" s="267"/>
      <c r="D166" s="287"/>
      <c r="E166" s="287"/>
      <c r="F166" s="287"/>
      <c r="G166" s="287"/>
      <c r="H166" s="287"/>
      <c r="I166" s="244"/>
      <c r="M166" s="235"/>
      <c r="N166" s="235"/>
      <c r="O166" s="235"/>
      <c r="P166" s="235"/>
      <c r="Q166" s="235"/>
      <c r="R166" s="235"/>
      <c r="S166" s="235"/>
      <c r="T166" s="235"/>
      <c r="U166" s="235"/>
      <c r="V166" s="235"/>
      <c r="W166" s="235"/>
      <c r="X166" s="235"/>
      <c r="Y166" s="235"/>
      <c r="Z166" s="235"/>
      <c r="AA166" s="235"/>
      <c r="AB166" s="235"/>
      <c r="AC166" s="235"/>
      <c r="AD166" s="235"/>
      <c r="AE166" s="235"/>
      <c r="AF166" s="235"/>
      <c r="AG166" s="235"/>
      <c r="AH166" s="235"/>
      <c r="AI166" s="235"/>
      <c r="AJ166" s="235"/>
      <c r="AK166" s="235"/>
      <c r="AL166" s="235"/>
      <c r="AM166" s="235"/>
      <c r="AN166" s="235"/>
      <c r="AO166" s="235"/>
      <c r="AP166" s="235"/>
      <c r="AQ166" s="235"/>
      <c r="AR166" s="235"/>
      <c r="AS166" s="235"/>
      <c r="AT166" s="235"/>
      <c r="AU166" s="235"/>
      <c r="AV166" s="235"/>
      <c r="AW166" s="235"/>
      <c r="AX166" s="235"/>
      <c r="AY166" s="235"/>
      <c r="AZ166" s="235"/>
      <c r="BA166" s="235"/>
      <c r="BB166" s="235"/>
      <c r="BC166" s="235"/>
      <c r="BD166" s="235"/>
      <c r="BE166" s="235"/>
      <c r="BF166" s="235"/>
      <c r="BG166" s="235"/>
      <c r="BH166" s="235"/>
      <c r="BI166" s="235"/>
      <c r="BJ166" s="235"/>
      <c r="BK166" s="235"/>
      <c r="BL166" s="235"/>
      <c r="BM166" s="235"/>
      <c r="BN166" s="235"/>
      <c r="BO166" s="235"/>
      <c r="BP166" s="235"/>
      <c r="BQ166" s="235"/>
      <c r="BR166" s="235"/>
      <c r="BS166" s="235"/>
      <c r="BT166" s="235"/>
      <c r="BU166" s="235"/>
      <c r="BV166" s="235"/>
      <c r="BW166" s="235"/>
      <c r="BX166" s="235"/>
      <c r="BY166" s="235"/>
      <c r="BZ166" s="235"/>
      <c r="CA166" s="235"/>
      <c r="CB166" s="235"/>
      <c r="CC166" s="235"/>
      <c r="CD166" s="235"/>
      <c r="CE166" s="235"/>
      <c r="CF166" s="235"/>
      <c r="CG166" s="235"/>
      <c r="CH166" s="235"/>
      <c r="CI166" s="235"/>
      <c r="CJ166" s="235"/>
      <c r="CK166" s="235"/>
      <c r="CL166" s="235"/>
      <c r="CM166" s="235"/>
      <c r="CN166" s="235"/>
      <c r="CO166" s="235"/>
      <c r="CP166" s="235"/>
      <c r="CQ166" s="235"/>
      <c r="CR166" s="235"/>
      <c r="CS166" s="235"/>
      <c r="CT166" s="235"/>
      <c r="CU166" s="235"/>
      <c r="CV166" s="235"/>
      <c r="CW166" s="235"/>
      <c r="CX166" s="235"/>
      <c r="CY166" s="235"/>
      <c r="CZ166" s="235"/>
      <c r="DA166" s="235"/>
      <c r="DB166" s="235"/>
      <c r="DC166" s="235"/>
      <c r="DD166" s="235"/>
      <c r="DE166" s="235"/>
      <c r="DF166" s="235"/>
      <c r="DG166" s="235"/>
      <c r="DH166" s="235"/>
      <c r="DI166" s="235"/>
      <c r="DJ166" s="235"/>
      <c r="DK166" s="235"/>
      <c r="DL166" s="235"/>
      <c r="DM166" s="235"/>
      <c r="DN166" s="235"/>
      <c r="DO166" s="235"/>
      <c r="DP166" s="235"/>
      <c r="DQ166" s="235"/>
      <c r="DR166" s="235"/>
      <c r="DS166" s="235"/>
      <c r="DT166" s="235"/>
      <c r="DU166" s="235"/>
      <c r="DV166" s="235"/>
      <c r="DW166" s="235"/>
      <c r="DX166" s="235"/>
      <c r="DY166" s="235"/>
      <c r="DZ166" s="235"/>
      <c r="EA166" s="235"/>
      <c r="EB166" s="235"/>
      <c r="EC166" s="235"/>
      <c r="ED166" s="235"/>
      <c r="EE166" s="235"/>
      <c r="EF166" s="235"/>
      <c r="EG166" s="235"/>
      <c r="EH166" s="235"/>
      <c r="EI166" s="235"/>
      <c r="EJ166" s="235"/>
      <c r="EK166" s="235"/>
      <c r="EL166" s="235"/>
      <c r="EM166" s="235"/>
      <c r="EN166" s="235"/>
      <c r="EO166" s="235"/>
      <c r="EP166" s="235"/>
      <c r="EQ166" s="235"/>
      <c r="ER166" s="235"/>
      <c r="ES166" s="235"/>
      <c r="ET166" s="235"/>
      <c r="EU166" s="235"/>
      <c r="EV166" s="235"/>
      <c r="EW166" s="235"/>
      <c r="EX166" s="235"/>
      <c r="EY166" s="235"/>
      <c r="EZ166" s="235"/>
      <c r="FA166" s="235"/>
      <c r="FB166" s="235"/>
      <c r="FC166" s="235"/>
      <c r="FD166" s="235"/>
      <c r="FE166" s="235"/>
      <c r="FF166" s="235"/>
      <c r="FG166" s="235"/>
      <c r="FH166" s="235"/>
      <c r="FI166" s="235"/>
      <c r="FJ166" s="235"/>
      <c r="FK166" s="235"/>
      <c r="FL166" s="235"/>
      <c r="FM166" s="235"/>
      <c r="FN166" s="235"/>
      <c r="FO166" s="235"/>
      <c r="FP166" s="235"/>
      <c r="FQ166" s="235"/>
      <c r="FR166" s="235"/>
      <c r="FS166" s="235"/>
      <c r="FT166" s="235"/>
      <c r="FU166" s="235"/>
      <c r="FV166" s="235"/>
      <c r="FW166" s="235"/>
      <c r="FX166" s="235"/>
      <c r="FY166" s="235"/>
      <c r="FZ166" s="235"/>
      <c r="GA166" s="235"/>
      <c r="GB166" s="235"/>
      <c r="GC166" s="235"/>
      <c r="GD166" s="235"/>
      <c r="GE166" s="235"/>
      <c r="GF166" s="235"/>
      <c r="GG166" s="235"/>
      <c r="GH166" s="235"/>
      <c r="GI166" s="235"/>
      <c r="GJ166" s="235"/>
      <c r="GK166" s="235"/>
      <c r="GL166" s="235"/>
      <c r="GM166" s="235"/>
      <c r="GN166" s="235"/>
      <c r="GO166" s="235"/>
      <c r="GP166" s="235"/>
      <c r="GQ166" s="235"/>
      <c r="GR166" s="235"/>
      <c r="GS166" s="235"/>
      <c r="GT166" s="235"/>
      <c r="GU166" s="235"/>
      <c r="GV166" s="235"/>
      <c r="GW166" s="235"/>
      <c r="GX166" s="235"/>
      <c r="GY166" s="235"/>
      <c r="GZ166" s="235"/>
      <c r="HA166" s="235"/>
      <c r="HB166" s="235"/>
      <c r="HC166" s="235"/>
      <c r="HD166" s="235"/>
      <c r="HE166" s="235"/>
      <c r="HF166" s="235"/>
      <c r="HG166" s="235"/>
      <c r="HH166" s="235"/>
      <c r="HI166" s="235"/>
      <c r="HJ166" s="235"/>
      <c r="HK166" s="238"/>
      <c r="HL166" s="238"/>
      <c r="HM166" s="238"/>
    </row>
    <row r="167" spans="1:221" s="236" customFormat="1" ht="15" customHeight="1">
      <c r="A167" s="239"/>
      <c r="B167" s="260"/>
      <c r="C167" s="260"/>
      <c r="D167" s="281"/>
      <c r="E167" s="281"/>
      <c r="F167" s="281"/>
      <c r="G167" s="281"/>
      <c r="H167" s="281"/>
      <c r="I167" s="244"/>
      <c r="M167" s="235"/>
      <c r="N167" s="235"/>
      <c r="O167" s="235"/>
      <c r="P167" s="235"/>
      <c r="Q167" s="235"/>
      <c r="R167" s="235"/>
      <c r="S167" s="235"/>
      <c r="T167" s="235"/>
      <c r="U167" s="235"/>
      <c r="V167" s="235"/>
      <c r="W167" s="235"/>
      <c r="X167" s="235"/>
      <c r="Y167" s="235"/>
      <c r="Z167" s="235"/>
      <c r="AA167" s="235"/>
      <c r="AB167" s="235"/>
      <c r="AC167" s="235"/>
      <c r="AD167" s="235"/>
      <c r="AE167" s="235"/>
      <c r="AF167" s="235"/>
      <c r="AG167" s="235"/>
      <c r="AH167" s="235"/>
      <c r="AI167" s="235"/>
      <c r="AJ167" s="235"/>
      <c r="AK167" s="235"/>
      <c r="AL167" s="235"/>
      <c r="AM167" s="235"/>
      <c r="AN167" s="235"/>
      <c r="AO167" s="235"/>
      <c r="AP167" s="235"/>
      <c r="AQ167" s="235"/>
      <c r="AR167" s="235"/>
      <c r="AS167" s="235"/>
      <c r="AT167" s="235"/>
      <c r="AU167" s="235"/>
      <c r="AV167" s="235"/>
      <c r="AW167" s="235"/>
      <c r="AX167" s="235"/>
      <c r="AY167" s="235"/>
      <c r="AZ167" s="235"/>
      <c r="BA167" s="235"/>
      <c r="BB167" s="235"/>
      <c r="BC167" s="235"/>
      <c r="BD167" s="235"/>
      <c r="BE167" s="235"/>
      <c r="BF167" s="235"/>
      <c r="BG167" s="235"/>
      <c r="BH167" s="235"/>
      <c r="BI167" s="235"/>
      <c r="BJ167" s="235"/>
      <c r="BK167" s="235"/>
      <c r="BL167" s="235"/>
      <c r="BM167" s="235"/>
      <c r="BN167" s="235"/>
      <c r="BO167" s="235"/>
      <c r="BP167" s="235"/>
      <c r="BQ167" s="235"/>
      <c r="BR167" s="235"/>
      <c r="BS167" s="235"/>
      <c r="BT167" s="235"/>
      <c r="BU167" s="235"/>
      <c r="BV167" s="235"/>
      <c r="BW167" s="235"/>
      <c r="BX167" s="235"/>
      <c r="BY167" s="235"/>
      <c r="BZ167" s="235"/>
      <c r="CA167" s="235"/>
      <c r="CB167" s="235"/>
      <c r="CC167" s="235"/>
      <c r="CD167" s="235"/>
      <c r="CE167" s="235"/>
      <c r="CF167" s="235"/>
      <c r="CG167" s="235"/>
      <c r="CH167" s="235"/>
      <c r="CI167" s="235"/>
      <c r="CJ167" s="235"/>
      <c r="CK167" s="235"/>
      <c r="CL167" s="235"/>
      <c r="CM167" s="235"/>
      <c r="CN167" s="235"/>
      <c r="CO167" s="235"/>
      <c r="CP167" s="235"/>
      <c r="CQ167" s="235"/>
      <c r="CR167" s="235"/>
      <c r="CS167" s="235"/>
      <c r="CT167" s="235"/>
      <c r="CU167" s="235"/>
      <c r="CV167" s="235"/>
      <c r="CW167" s="235"/>
      <c r="CX167" s="235"/>
      <c r="CY167" s="235"/>
      <c r="CZ167" s="235"/>
      <c r="DA167" s="235"/>
      <c r="DB167" s="235"/>
      <c r="DC167" s="235"/>
      <c r="DD167" s="235"/>
      <c r="DE167" s="235"/>
      <c r="DF167" s="235"/>
      <c r="DG167" s="235"/>
      <c r="DH167" s="235"/>
      <c r="DI167" s="235"/>
      <c r="DJ167" s="235"/>
      <c r="DK167" s="235"/>
      <c r="DL167" s="235"/>
      <c r="DM167" s="235"/>
      <c r="DN167" s="235"/>
      <c r="DO167" s="235"/>
      <c r="DP167" s="235"/>
      <c r="DQ167" s="235"/>
      <c r="DR167" s="235"/>
      <c r="DS167" s="235"/>
      <c r="DT167" s="235"/>
      <c r="DU167" s="235"/>
      <c r="DV167" s="235"/>
      <c r="DW167" s="235"/>
      <c r="DX167" s="235"/>
      <c r="DY167" s="235"/>
      <c r="DZ167" s="235"/>
      <c r="EA167" s="235"/>
      <c r="EB167" s="235"/>
      <c r="EC167" s="235"/>
      <c r="ED167" s="235"/>
      <c r="EE167" s="235"/>
      <c r="EF167" s="235"/>
      <c r="EG167" s="235"/>
      <c r="EH167" s="235"/>
      <c r="EI167" s="235"/>
      <c r="EJ167" s="235"/>
      <c r="EK167" s="235"/>
      <c r="EL167" s="235"/>
      <c r="EM167" s="235"/>
      <c r="EN167" s="235"/>
      <c r="EO167" s="235"/>
      <c r="EP167" s="235"/>
      <c r="EQ167" s="235"/>
      <c r="ER167" s="235"/>
      <c r="ES167" s="235"/>
      <c r="ET167" s="235"/>
      <c r="EU167" s="235"/>
      <c r="EV167" s="235"/>
      <c r="EW167" s="235"/>
      <c r="EX167" s="235"/>
      <c r="EY167" s="235"/>
      <c r="EZ167" s="235"/>
      <c r="FA167" s="235"/>
      <c r="FB167" s="235"/>
      <c r="FC167" s="235"/>
      <c r="FD167" s="235"/>
      <c r="FE167" s="235"/>
      <c r="FF167" s="235"/>
      <c r="FG167" s="235"/>
      <c r="FH167" s="235"/>
      <c r="FI167" s="235"/>
      <c r="FJ167" s="235"/>
      <c r="FK167" s="235"/>
      <c r="FL167" s="235"/>
      <c r="FM167" s="235"/>
      <c r="FN167" s="235"/>
      <c r="FO167" s="235"/>
      <c r="FP167" s="235"/>
      <c r="FQ167" s="235"/>
      <c r="FR167" s="235"/>
      <c r="FS167" s="235"/>
      <c r="FT167" s="235"/>
      <c r="FU167" s="235"/>
      <c r="FV167" s="235"/>
      <c r="FW167" s="235"/>
      <c r="FX167" s="235"/>
      <c r="FY167" s="235"/>
      <c r="FZ167" s="235"/>
      <c r="GA167" s="235"/>
      <c r="GB167" s="235"/>
      <c r="GC167" s="235"/>
      <c r="GD167" s="235"/>
      <c r="GE167" s="235"/>
      <c r="GF167" s="235"/>
      <c r="GG167" s="235"/>
      <c r="GH167" s="235"/>
      <c r="GI167" s="235"/>
      <c r="GJ167" s="235"/>
      <c r="GK167" s="235"/>
      <c r="GL167" s="235"/>
      <c r="GM167" s="235"/>
      <c r="GN167" s="235"/>
      <c r="GO167" s="235"/>
      <c r="GP167" s="235"/>
      <c r="GQ167" s="235"/>
      <c r="GR167" s="235"/>
      <c r="GS167" s="235"/>
      <c r="GT167" s="235"/>
      <c r="GU167" s="235"/>
      <c r="GV167" s="235"/>
      <c r="GW167" s="235"/>
      <c r="GX167" s="235"/>
      <c r="GY167" s="235"/>
      <c r="GZ167" s="235"/>
      <c r="HA167" s="235"/>
      <c r="HB167" s="235"/>
      <c r="HC167" s="235"/>
      <c r="HD167" s="235"/>
      <c r="HE167" s="235"/>
      <c r="HF167" s="235"/>
      <c r="HG167" s="235"/>
      <c r="HH167" s="235"/>
      <c r="HI167" s="235"/>
      <c r="HJ167" s="235"/>
      <c r="HK167" s="238"/>
      <c r="HL167" s="238"/>
      <c r="HM167" s="238"/>
    </row>
    <row r="168" spans="1:221" s="236" customFormat="1" ht="15" customHeight="1">
      <c r="A168" s="239"/>
      <c r="B168" s="247" t="s">
        <v>291</v>
      </c>
      <c r="C168" s="248"/>
      <c r="D168" s="248"/>
      <c r="E168" s="248"/>
      <c r="F168" s="248"/>
      <c r="G168" s="248"/>
      <c r="H168" s="248"/>
      <c r="I168" s="244"/>
      <c r="M168" s="235"/>
      <c r="N168" s="235"/>
      <c r="O168" s="235"/>
      <c r="P168" s="235"/>
      <c r="Q168" s="235"/>
      <c r="R168" s="235"/>
      <c r="S168" s="235"/>
      <c r="T168" s="235"/>
      <c r="U168" s="235"/>
      <c r="V168" s="235"/>
      <c r="W168" s="235"/>
      <c r="X168" s="235"/>
      <c r="Y168" s="235"/>
      <c r="Z168" s="235"/>
      <c r="AA168" s="235"/>
      <c r="AB168" s="235"/>
      <c r="AC168" s="235"/>
      <c r="AD168" s="235"/>
      <c r="AE168" s="235"/>
      <c r="AF168" s="235"/>
      <c r="AG168" s="235"/>
      <c r="AH168" s="235"/>
      <c r="AI168" s="235"/>
      <c r="AJ168" s="235"/>
      <c r="AK168" s="235"/>
      <c r="AL168" s="235"/>
      <c r="AM168" s="235"/>
      <c r="AN168" s="235"/>
      <c r="AO168" s="235"/>
      <c r="AP168" s="235"/>
      <c r="AQ168" s="235"/>
      <c r="AR168" s="235"/>
      <c r="AS168" s="235"/>
      <c r="AT168" s="235"/>
      <c r="AU168" s="235"/>
      <c r="AV168" s="235"/>
      <c r="AW168" s="235"/>
      <c r="AX168" s="235"/>
      <c r="AY168" s="235"/>
      <c r="AZ168" s="235"/>
      <c r="BA168" s="235"/>
      <c r="BB168" s="235"/>
      <c r="BC168" s="235"/>
      <c r="BD168" s="235"/>
      <c r="BE168" s="235"/>
      <c r="BF168" s="235"/>
      <c r="BG168" s="235"/>
      <c r="BH168" s="235"/>
      <c r="BI168" s="235"/>
      <c r="BJ168" s="235"/>
      <c r="BK168" s="235"/>
      <c r="BL168" s="235"/>
      <c r="BM168" s="235"/>
      <c r="BN168" s="235"/>
      <c r="BO168" s="235"/>
      <c r="BP168" s="235"/>
      <c r="BQ168" s="235"/>
      <c r="BR168" s="235"/>
      <c r="BS168" s="235"/>
      <c r="BT168" s="235"/>
      <c r="BU168" s="235"/>
      <c r="BV168" s="235"/>
      <c r="BW168" s="235"/>
      <c r="BX168" s="235"/>
      <c r="BY168" s="235"/>
      <c r="BZ168" s="235"/>
      <c r="CA168" s="235"/>
      <c r="CB168" s="235"/>
      <c r="CC168" s="235"/>
      <c r="CD168" s="235"/>
      <c r="CE168" s="235"/>
      <c r="CF168" s="235"/>
      <c r="CG168" s="235"/>
      <c r="CH168" s="235"/>
      <c r="CI168" s="235"/>
      <c r="CJ168" s="235"/>
      <c r="CK168" s="235"/>
      <c r="CL168" s="235"/>
      <c r="CM168" s="235"/>
      <c r="CN168" s="235"/>
      <c r="CO168" s="235"/>
      <c r="CP168" s="235"/>
      <c r="CQ168" s="235"/>
      <c r="CR168" s="235"/>
      <c r="CS168" s="235"/>
      <c r="CT168" s="235"/>
      <c r="CU168" s="235"/>
      <c r="CV168" s="235"/>
      <c r="CW168" s="235"/>
      <c r="CX168" s="235"/>
      <c r="CY168" s="235"/>
      <c r="CZ168" s="235"/>
      <c r="DA168" s="235"/>
      <c r="DB168" s="235"/>
      <c r="DC168" s="235"/>
      <c r="DD168" s="235"/>
      <c r="DE168" s="235"/>
      <c r="DF168" s="235"/>
      <c r="DG168" s="235"/>
      <c r="DH168" s="235"/>
      <c r="DI168" s="235"/>
      <c r="DJ168" s="235"/>
      <c r="DK168" s="235"/>
      <c r="DL168" s="235"/>
      <c r="DM168" s="235"/>
      <c r="DN168" s="235"/>
      <c r="DO168" s="235"/>
      <c r="DP168" s="235"/>
      <c r="DQ168" s="235"/>
      <c r="DR168" s="235"/>
      <c r="DS168" s="235"/>
      <c r="DT168" s="235"/>
      <c r="DU168" s="235"/>
      <c r="DV168" s="235"/>
      <c r="DW168" s="235"/>
      <c r="DX168" s="235"/>
      <c r="DY168" s="235"/>
      <c r="DZ168" s="235"/>
      <c r="EA168" s="235"/>
      <c r="EB168" s="235"/>
      <c r="EC168" s="235"/>
      <c r="ED168" s="235"/>
      <c r="EE168" s="235"/>
      <c r="EF168" s="235"/>
      <c r="EG168" s="235"/>
      <c r="EH168" s="235"/>
      <c r="EI168" s="235"/>
      <c r="EJ168" s="235"/>
      <c r="EK168" s="235"/>
      <c r="EL168" s="235"/>
      <c r="EM168" s="235"/>
      <c r="EN168" s="235"/>
      <c r="EO168" s="235"/>
      <c r="EP168" s="235"/>
      <c r="EQ168" s="235"/>
      <c r="ER168" s="235"/>
      <c r="ES168" s="235"/>
      <c r="ET168" s="235"/>
      <c r="EU168" s="235"/>
      <c r="EV168" s="235"/>
      <c r="EW168" s="235"/>
      <c r="EX168" s="235"/>
      <c r="EY168" s="235"/>
      <c r="EZ168" s="235"/>
      <c r="FA168" s="235"/>
      <c r="FB168" s="235"/>
      <c r="FC168" s="235"/>
      <c r="FD168" s="235"/>
      <c r="FE168" s="235"/>
      <c r="FF168" s="235"/>
      <c r="FG168" s="235"/>
      <c r="FH168" s="235"/>
      <c r="FI168" s="235"/>
      <c r="FJ168" s="235"/>
      <c r="FK168" s="235"/>
      <c r="FL168" s="235"/>
      <c r="FM168" s="235"/>
      <c r="FN168" s="235"/>
      <c r="FO168" s="235"/>
      <c r="FP168" s="235"/>
      <c r="FQ168" s="235"/>
      <c r="FR168" s="235"/>
      <c r="FS168" s="235"/>
      <c r="FT168" s="235"/>
      <c r="FU168" s="235"/>
      <c r="FV168" s="235"/>
      <c r="FW168" s="235"/>
      <c r="FX168" s="235"/>
      <c r="FY168" s="235"/>
      <c r="FZ168" s="235"/>
      <c r="GA168" s="235"/>
      <c r="GB168" s="235"/>
      <c r="GC168" s="235"/>
      <c r="GD168" s="235"/>
      <c r="GE168" s="235"/>
      <c r="GF168" s="235"/>
      <c r="GG168" s="235"/>
      <c r="GH168" s="235"/>
      <c r="GI168" s="235"/>
      <c r="GJ168" s="235"/>
      <c r="GK168" s="235"/>
      <c r="GL168" s="235"/>
      <c r="GM168" s="235"/>
      <c r="GN168" s="235"/>
      <c r="GO168" s="235"/>
      <c r="GP168" s="235"/>
      <c r="GQ168" s="235"/>
      <c r="GR168" s="235"/>
      <c r="GS168" s="235"/>
      <c r="GT168" s="235"/>
      <c r="GU168" s="235"/>
      <c r="GV168" s="235"/>
      <c r="GW168" s="235"/>
      <c r="GX168" s="235"/>
      <c r="GY168" s="235"/>
      <c r="GZ168" s="235"/>
      <c r="HA168" s="235"/>
      <c r="HB168" s="235"/>
      <c r="HC168" s="235"/>
      <c r="HD168" s="235"/>
      <c r="HE168" s="235"/>
      <c r="HF168" s="235"/>
      <c r="HG168" s="235"/>
      <c r="HH168" s="235"/>
      <c r="HI168" s="235"/>
      <c r="HJ168" s="235"/>
      <c r="HK168" s="238"/>
      <c r="HL168" s="238"/>
      <c r="HM168" s="238"/>
    </row>
    <row r="169" spans="1:221" s="236" customFormat="1" ht="9.75" customHeight="1">
      <c r="A169" s="239"/>
      <c r="B169" s="260"/>
      <c r="C169" s="260"/>
      <c r="D169" s="281"/>
      <c r="E169" s="281"/>
      <c r="F169" s="281"/>
      <c r="G169" s="281"/>
      <c r="H169" s="281"/>
      <c r="I169" s="244"/>
      <c r="M169" s="235"/>
      <c r="N169" s="235"/>
      <c r="O169" s="235"/>
      <c r="P169" s="235"/>
      <c r="Q169" s="235"/>
      <c r="R169" s="235"/>
      <c r="S169" s="235"/>
      <c r="T169" s="235"/>
      <c r="U169" s="235"/>
      <c r="V169" s="235"/>
      <c r="W169" s="235"/>
      <c r="X169" s="235"/>
      <c r="Y169" s="235"/>
      <c r="Z169" s="235"/>
      <c r="AA169" s="235"/>
      <c r="AB169" s="235"/>
      <c r="AC169" s="235"/>
      <c r="AD169" s="235"/>
      <c r="AE169" s="235"/>
      <c r="AF169" s="235"/>
      <c r="AG169" s="235"/>
      <c r="AH169" s="235"/>
      <c r="AI169" s="235"/>
      <c r="AJ169" s="235"/>
      <c r="AK169" s="235"/>
      <c r="AL169" s="235"/>
      <c r="AM169" s="235"/>
      <c r="AN169" s="235"/>
      <c r="AO169" s="235"/>
      <c r="AP169" s="235"/>
      <c r="AQ169" s="235"/>
      <c r="AR169" s="235"/>
      <c r="AS169" s="235"/>
      <c r="AT169" s="235"/>
      <c r="AU169" s="235"/>
      <c r="AV169" s="235"/>
      <c r="AW169" s="235"/>
      <c r="AX169" s="235"/>
      <c r="AY169" s="235"/>
      <c r="AZ169" s="235"/>
      <c r="BA169" s="235"/>
      <c r="BB169" s="235"/>
      <c r="BC169" s="235"/>
      <c r="BD169" s="235"/>
      <c r="BE169" s="235"/>
      <c r="BF169" s="235"/>
      <c r="BG169" s="235"/>
      <c r="BH169" s="235"/>
      <c r="BI169" s="235"/>
      <c r="BJ169" s="235"/>
      <c r="BK169" s="235"/>
      <c r="BL169" s="235"/>
      <c r="BM169" s="235"/>
      <c r="BN169" s="235"/>
      <c r="BO169" s="235"/>
      <c r="BP169" s="235"/>
      <c r="BQ169" s="235"/>
      <c r="BR169" s="235"/>
      <c r="BS169" s="235"/>
      <c r="BT169" s="235"/>
      <c r="BU169" s="235"/>
      <c r="BV169" s="235"/>
      <c r="BW169" s="235"/>
      <c r="BX169" s="235"/>
      <c r="BY169" s="235"/>
      <c r="BZ169" s="235"/>
      <c r="CA169" s="235"/>
      <c r="CB169" s="235"/>
      <c r="CC169" s="235"/>
      <c r="CD169" s="235"/>
      <c r="CE169" s="235"/>
      <c r="CF169" s="235"/>
      <c r="CG169" s="235"/>
      <c r="CH169" s="235"/>
      <c r="CI169" s="235"/>
      <c r="CJ169" s="235"/>
      <c r="CK169" s="235"/>
      <c r="CL169" s="235"/>
      <c r="CM169" s="235"/>
      <c r="CN169" s="235"/>
      <c r="CO169" s="235"/>
      <c r="CP169" s="235"/>
      <c r="CQ169" s="235"/>
      <c r="CR169" s="235"/>
      <c r="CS169" s="235"/>
      <c r="CT169" s="235"/>
      <c r="CU169" s="235"/>
      <c r="CV169" s="235"/>
      <c r="CW169" s="235"/>
      <c r="CX169" s="235"/>
      <c r="CY169" s="235"/>
      <c r="CZ169" s="235"/>
      <c r="DA169" s="235"/>
      <c r="DB169" s="235"/>
      <c r="DC169" s="235"/>
      <c r="DD169" s="235"/>
      <c r="DE169" s="235"/>
      <c r="DF169" s="235"/>
      <c r="DG169" s="235"/>
      <c r="DH169" s="235"/>
      <c r="DI169" s="235"/>
      <c r="DJ169" s="235"/>
      <c r="DK169" s="235"/>
      <c r="DL169" s="235"/>
      <c r="DM169" s="235"/>
      <c r="DN169" s="235"/>
      <c r="DO169" s="235"/>
      <c r="DP169" s="235"/>
      <c r="DQ169" s="235"/>
      <c r="DR169" s="235"/>
      <c r="DS169" s="235"/>
      <c r="DT169" s="235"/>
      <c r="DU169" s="235"/>
      <c r="DV169" s="235"/>
      <c r="DW169" s="235"/>
      <c r="DX169" s="235"/>
      <c r="DY169" s="235"/>
      <c r="DZ169" s="235"/>
      <c r="EA169" s="235"/>
      <c r="EB169" s="235"/>
      <c r="EC169" s="235"/>
      <c r="ED169" s="235"/>
      <c r="EE169" s="235"/>
      <c r="EF169" s="235"/>
      <c r="EG169" s="235"/>
      <c r="EH169" s="235"/>
      <c r="EI169" s="235"/>
      <c r="EJ169" s="235"/>
      <c r="EK169" s="235"/>
      <c r="EL169" s="235"/>
      <c r="EM169" s="235"/>
      <c r="EN169" s="235"/>
      <c r="EO169" s="235"/>
      <c r="EP169" s="235"/>
      <c r="EQ169" s="235"/>
      <c r="ER169" s="235"/>
      <c r="ES169" s="235"/>
      <c r="ET169" s="235"/>
      <c r="EU169" s="235"/>
      <c r="EV169" s="235"/>
      <c r="EW169" s="235"/>
      <c r="EX169" s="235"/>
      <c r="EY169" s="235"/>
      <c r="EZ169" s="235"/>
      <c r="FA169" s="235"/>
      <c r="FB169" s="235"/>
      <c r="FC169" s="235"/>
      <c r="FD169" s="235"/>
      <c r="FE169" s="235"/>
      <c r="FF169" s="235"/>
      <c r="FG169" s="235"/>
      <c r="FH169" s="235"/>
      <c r="FI169" s="235"/>
      <c r="FJ169" s="235"/>
      <c r="FK169" s="235"/>
      <c r="FL169" s="235"/>
      <c r="FM169" s="235"/>
      <c r="FN169" s="235"/>
      <c r="FO169" s="235"/>
      <c r="FP169" s="235"/>
      <c r="FQ169" s="235"/>
      <c r="FR169" s="235"/>
      <c r="FS169" s="235"/>
      <c r="FT169" s="235"/>
      <c r="FU169" s="235"/>
      <c r="FV169" s="235"/>
      <c r="FW169" s="235"/>
      <c r="FX169" s="235"/>
      <c r="FY169" s="235"/>
      <c r="FZ169" s="235"/>
      <c r="GA169" s="235"/>
      <c r="GB169" s="235"/>
      <c r="GC169" s="235"/>
      <c r="GD169" s="235"/>
      <c r="GE169" s="235"/>
      <c r="GF169" s="235"/>
      <c r="GG169" s="235"/>
      <c r="GH169" s="235"/>
      <c r="GI169" s="235"/>
      <c r="GJ169" s="235"/>
      <c r="GK169" s="235"/>
      <c r="GL169" s="235"/>
      <c r="GM169" s="235"/>
      <c r="GN169" s="235"/>
      <c r="GO169" s="235"/>
      <c r="GP169" s="235"/>
      <c r="GQ169" s="235"/>
      <c r="GR169" s="235"/>
      <c r="GS169" s="235"/>
      <c r="GT169" s="235"/>
      <c r="GU169" s="235"/>
      <c r="GV169" s="235"/>
      <c r="GW169" s="235"/>
      <c r="GX169" s="235"/>
      <c r="GY169" s="235"/>
      <c r="GZ169" s="235"/>
      <c r="HA169" s="235"/>
      <c r="HB169" s="235"/>
      <c r="HC169" s="235"/>
      <c r="HD169" s="235"/>
      <c r="HE169" s="235"/>
      <c r="HF169" s="235"/>
      <c r="HG169" s="235"/>
      <c r="HH169" s="235"/>
      <c r="HI169" s="235"/>
      <c r="HJ169" s="235"/>
      <c r="HK169" s="238"/>
      <c r="HL169" s="238"/>
      <c r="HM169" s="238"/>
    </row>
    <row r="170" spans="1:221" s="236" customFormat="1" ht="26.25" customHeight="1">
      <c r="A170" s="239"/>
      <c r="B170" s="239"/>
      <c r="C170" s="239"/>
      <c r="D170" s="288" t="s">
        <v>292</v>
      </c>
      <c r="E170" s="289" t="s">
        <v>293</v>
      </c>
      <c r="F170" s="290" t="s">
        <v>294</v>
      </c>
      <c r="G170" s="291" t="s">
        <v>295</v>
      </c>
      <c r="H170" s="290" t="s">
        <v>296</v>
      </c>
      <c r="I170" s="244"/>
      <c r="M170" s="235"/>
      <c r="N170" s="235"/>
      <c r="O170" s="235"/>
      <c r="P170" s="235"/>
      <c r="Q170" s="235"/>
      <c r="R170" s="235"/>
      <c r="S170" s="235"/>
      <c r="T170" s="235"/>
      <c r="U170" s="235"/>
      <c r="V170" s="235"/>
      <c r="W170" s="235"/>
      <c r="X170" s="235"/>
      <c r="Y170" s="235"/>
      <c r="Z170" s="235"/>
      <c r="AA170" s="235"/>
      <c r="AB170" s="235"/>
      <c r="AC170" s="235"/>
      <c r="AD170" s="235"/>
      <c r="AE170" s="235"/>
      <c r="AF170" s="235"/>
      <c r="AG170" s="235"/>
      <c r="AH170" s="235"/>
      <c r="AI170" s="235"/>
      <c r="AJ170" s="235"/>
      <c r="AK170" s="235"/>
      <c r="AL170" s="235"/>
      <c r="AM170" s="235"/>
      <c r="AN170" s="235"/>
      <c r="AO170" s="235"/>
      <c r="AP170" s="235"/>
      <c r="AQ170" s="235"/>
      <c r="AR170" s="235"/>
      <c r="AS170" s="235"/>
      <c r="AT170" s="235"/>
      <c r="AU170" s="235"/>
      <c r="AV170" s="235"/>
      <c r="AW170" s="235"/>
      <c r="AX170" s="235"/>
      <c r="AY170" s="235"/>
      <c r="AZ170" s="235"/>
      <c r="BA170" s="235"/>
      <c r="BB170" s="235"/>
      <c r="BC170" s="235"/>
      <c r="BD170" s="235"/>
      <c r="BE170" s="235"/>
      <c r="BF170" s="235"/>
      <c r="BG170" s="235"/>
      <c r="BH170" s="235"/>
      <c r="BI170" s="235"/>
      <c r="BJ170" s="235"/>
      <c r="BK170" s="235"/>
      <c r="BL170" s="235"/>
      <c r="BM170" s="235"/>
      <c r="BN170" s="235"/>
      <c r="BO170" s="235"/>
      <c r="BP170" s="235"/>
      <c r="BQ170" s="235"/>
      <c r="BR170" s="235"/>
      <c r="BS170" s="235"/>
      <c r="BT170" s="235"/>
      <c r="BU170" s="235"/>
      <c r="BV170" s="235"/>
      <c r="BW170" s="235"/>
      <c r="BX170" s="235"/>
      <c r="BY170" s="235"/>
      <c r="BZ170" s="235"/>
      <c r="CA170" s="235"/>
      <c r="CB170" s="235"/>
      <c r="CC170" s="235"/>
      <c r="CD170" s="235"/>
      <c r="CE170" s="235"/>
      <c r="CF170" s="235"/>
      <c r="CG170" s="235"/>
      <c r="CH170" s="235"/>
      <c r="CI170" s="235"/>
      <c r="CJ170" s="235"/>
      <c r="CK170" s="235"/>
      <c r="CL170" s="235"/>
      <c r="CM170" s="235"/>
      <c r="CN170" s="235"/>
      <c r="CO170" s="235"/>
      <c r="CP170" s="235"/>
      <c r="CQ170" s="235"/>
      <c r="CR170" s="235"/>
      <c r="CS170" s="235"/>
      <c r="CT170" s="235"/>
      <c r="CU170" s="235"/>
      <c r="CV170" s="235"/>
      <c r="CW170" s="235"/>
      <c r="CX170" s="235"/>
      <c r="CY170" s="235"/>
      <c r="CZ170" s="235"/>
      <c r="DA170" s="235"/>
      <c r="DB170" s="235"/>
      <c r="DC170" s="235"/>
      <c r="DD170" s="235"/>
      <c r="DE170" s="235"/>
      <c r="DF170" s="235"/>
      <c r="DG170" s="235"/>
      <c r="DH170" s="235"/>
      <c r="DI170" s="235"/>
      <c r="DJ170" s="235"/>
      <c r="DK170" s="235"/>
      <c r="DL170" s="235"/>
      <c r="DM170" s="235"/>
      <c r="DN170" s="235"/>
      <c r="DO170" s="235"/>
      <c r="DP170" s="235"/>
      <c r="DQ170" s="235"/>
      <c r="DR170" s="235"/>
      <c r="DS170" s="235"/>
      <c r="DT170" s="235"/>
      <c r="DU170" s="235"/>
      <c r="DV170" s="235"/>
      <c r="DW170" s="235"/>
      <c r="DX170" s="235"/>
      <c r="DY170" s="235"/>
      <c r="DZ170" s="235"/>
      <c r="EA170" s="235"/>
      <c r="EB170" s="235"/>
      <c r="EC170" s="235"/>
      <c r="ED170" s="235"/>
      <c r="EE170" s="235"/>
      <c r="EF170" s="235"/>
      <c r="EG170" s="235"/>
      <c r="EH170" s="235"/>
      <c r="EI170" s="235"/>
      <c r="EJ170" s="235"/>
      <c r="EK170" s="235"/>
      <c r="EL170" s="235"/>
      <c r="EM170" s="235"/>
      <c r="EN170" s="235"/>
      <c r="EO170" s="235"/>
      <c r="EP170" s="235"/>
      <c r="EQ170" s="235"/>
      <c r="ER170" s="235"/>
      <c r="ES170" s="235"/>
      <c r="ET170" s="235"/>
      <c r="EU170" s="235"/>
      <c r="EV170" s="235"/>
      <c r="EW170" s="235"/>
      <c r="EX170" s="235"/>
      <c r="EY170" s="235"/>
      <c r="EZ170" s="235"/>
      <c r="FA170" s="235"/>
      <c r="FB170" s="235"/>
      <c r="FC170" s="235"/>
      <c r="FD170" s="235"/>
      <c r="FE170" s="235"/>
      <c r="FF170" s="235"/>
      <c r="FG170" s="235"/>
      <c r="FH170" s="235"/>
      <c r="FI170" s="235"/>
      <c r="FJ170" s="235"/>
      <c r="FK170" s="235"/>
      <c r="FL170" s="235"/>
      <c r="FM170" s="235"/>
      <c r="FN170" s="235"/>
      <c r="FO170" s="235"/>
      <c r="FP170" s="235"/>
      <c r="FQ170" s="235"/>
      <c r="FR170" s="235"/>
      <c r="FS170" s="235"/>
      <c r="FT170" s="235"/>
      <c r="FU170" s="235"/>
      <c r="FV170" s="235"/>
      <c r="FW170" s="235"/>
      <c r="FX170" s="235"/>
      <c r="FY170" s="235"/>
      <c r="FZ170" s="235"/>
      <c r="GA170" s="235"/>
      <c r="GB170" s="235"/>
      <c r="GC170" s="235"/>
      <c r="GD170" s="235"/>
      <c r="GE170" s="235"/>
      <c r="GF170" s="235"/>
      <c r="GG170" s="235"/>
      <c r="GH170" s="235"/>
      <c r="GI170" s="235"/>
      <c r="GJ170" s="235"/>
      <c r="GK170" s="235"/>
      <c r="GL170" s="235"/>
      <c r="GM170" s="235"/>
      <c r="GN170" s="235"/>
      <c r="GO170" s="235"/>
      <c r="GP170" s="235"/>
      <c r="GQ170" s="235"/>
      <c r="GR170" s="235"/>
      <c r="GS170" s="235"/>
      <c r="GT170" s="235"/>
      <c r="GU170" s="235"/>
      <c r="GV170" s="235"/>
      <c r="GW170" s="235"/>
      <c r="GX170" s="235"/>
      <c r="GY170" s="235"/>
      <c r="GZ170" s="235"/>
      <c r="HA170" s="235"/>
      <c r="HB170" s="235"/>
      <c r="HC170" s="235"/>
      <c r="HD170" s="235"/>
      <c r="HE170" s="235"/>
      <c r="HF170" s="235"/>
      <c r="HG170" s="235"/>
      <c r="HH170" s="235"/>
      <c r="HI170" s="235"/>
      <c r="HJ170" s="235"/>
      <c r="HK170" s="238"/>
      <c r="HL170" s="238"/>
      <c r="HM170" s="238"/>
    </row>
    <row r="171" spans="1:221" s="236" customFormat="1" ht="15" customHeight="1">
      <c r="A171" s="239"/>
      <c r="B171" s="239"/>
      <c r="C171" s="268" t="s">
        <v>297</v>
      </c>
      <c r="D171" s="292">
        <f>1-E171</f>
        <v>1</v>
      </c>
      <c r="E171" s="374"/>
      <c r="F171" s="375"/>
      <c r="G171" s="294">
        <f>1-F171</f>
        <v>1</v>
      </c>
      <c r="H171" s="371"/>
      <c r="I171" s="244"/>
      <c r="M171" s="235"/>
      <c r="N171" s="235"/>
      <c r="O171" s="235"/>
      <c r="P171" s="235"/>
      <c r="Q171" s="235"/>
      <c r="R171" s="235"/>
      <c r="S171" s="235"/>
      <c r="T171" s="235"/>
      <c r="U171" s="235"/>
      <c r="V171" s="235"/>
      <c r="W171" s="235"/>
      <c r="X171" s="235"/>
      <c r="Y171" s="235"/>
      <c r="Z171" s="235"/>
      <c r="AA171" s="235"/>
      <c r="AB171" s="235"/>
      <c r="AC171" s="235"/>
      <c r="AD171" s="235"/>
      <c r="AE171" s="235"/>
      <c r="AF171" s="235"/>
      <c r="AG171" s="235"/>
      <c r="AH171" s="235"/>
      <c r="AI171" s="235"/>
      <c r="AJ171" s="235"/>
      <c r="AK171" s="235"/>
      <c r="AL171" s="235"/>
      <c r="AM171" s="235"/>
      <c r="AN171" s="235"/>
      <c r="AO171" s="235"/>
      <c r="AP171" s="235"/>
      <c r="AQ171" s="235"/>
      <c r="AR171" s="235"/>
      <c r="AS171" s="235"/>
      <c r="AT171" s="235"/>
      <c r="AU171" s="235"/>
      <c r="AV171" s="235"/>
      <c r="AW171" s="235"/>
      <c r="AX171" s="235"/>
      <c r="AY171" s="235"/>
      <c r="AZ171" s="235"/>
      <c r="BA171" s="235"/>
      <c r="BB171" s="235"/>
      <c r="BC171" s="235"/>
      <c r="BD171" s="235"/>
      <c r="BE171" s="235"/>
      <c r="BF171" s="235"/>
      <c r="BG171" s="235"/>
      <c r="BH171" s="235"/>
      <c r="BI171" s="235"/>
      <c r="BJ171" s="235"/>
      <c r="BK171" s="235"/>
      <c r="BL171" s="235"/>
      <c r="BM171" s="235"/>
      <c r="BN171" s="235"/>
      <c r="BO171" s="235"/>
      <c r="BP171" s="235"/>
      <c r="BQ171" s="235"/>
      <c r="BR171" s="235"/>
      <c r="BS171" s="235"/>
      <c r="BT171" s="235"/>
      <c r="BU171" s="235"/>
      <c r="BV171" s="235"/>
      <c r="BW171" s="235"/>
      <c r="BX171" s="235"/>
      <c r="BY171" s="235"/>
      <c r="BZ171" s="235"/>
      <c r="CA171" s="235"/>
      <c r="CB171" s="235"/>
      <c r="CC171" s="235"/>
      <c r="CD171" s="235"/>
      <c r="CE171" s="235"/>
      <c r="CF171" s="235"/>
      <c r="CG171" s="235"/>
      <c r="CH171" s="235"/>
      <c r="CI171" s="235"/>
      <c r="CJ171" s="235"/>
      <c r="CK171" s="235"/>
      <c r="CL171" s="235"/>
      <c r="CM171" s="235"/>
      <c r="CN171" s="235"/>
      <c r="CO171" s="235"/>
      <c r="CP171" s="235"/>
      <c r="CQ171" s="235"/>
      <c r="CR171" s="235"/>
      <c r="CS171" s="235"/>
      <c r="CT171" s="235"/>
      <c r="CU171" s="235"/>
      <c r="CV171" s="235"/>
      <c r="CW171" s="235"/>
      <c r="CX171" s="235"/>
      <c r="CY171" s="235"/>
      <c r="CZ171" s="235"/>
      <c r="DA171" s="235"/>
      <c r="DB171" s="235"/>
      <c r="DC171" s="235"/>
      <c r="DD171" s="235"/>
      <c r="DE171" s="235"/>
      <c r="DF171" s="235"/>
      <c r="DG171" s="235"/>
      <c r="DH171" s="235"/>
      <c r="DI171" s="235"/>
      <c r="DJ171" s="235"/>
      <c r="DK171" s="235"/>
      <c r="DL171" s="235"/>
      <c r="DM171" s="235"/>
      <c r="DN171" s="235"/>
      <c r="DO171" s="235"/>
      <c r="DP171" s="235"/>
      <c r="DQ171" s="235"/>
      <c r="DR171" s="235"/>
      <c r="DS171" s="235"/>
      <c r="DT171" s="235"/>
      <c r="DU171" s="235"/>
      <c r="DV171" s="235"/>
      <c r="DW171" s="235"/>
      <c r="DX171" s="235"/>
      <c r="DY171" s="235"/>
      <c r="DZ171" s="235"/>
      <c r="EA171" s="235"/>
      <c r="EB171" s="235"/>
      <c r="EC171" s="235"/>
      <c r="ED171" s="235"/>
      <c r="EE171" s="235"/>
      <c r="EF171" s="235"/>
      <c r="EG171" s="235"/>
      <c r="EH171" s="235"/>
      <c r="EI171" s="235"/>
      <c r="EJ171" s="235"/>
      <c r="EK171" s="235"/>
      <c r="EL171" s="235"/>
      <c r="EM171" s="235"/>
      <c r="EN171" s="235"/>
      <c r="EO171" s="235"/>
      <c r="EP171" s="235"/>
      <c r="EQ171" s="235"/>
      <c r="ER171" s="235"/>
      <c r="ES171" s="235"/>
      <c r="ET171" s="235"/>
      <c r="EU171" s="235"/>
      <c r="EV171" s="235"/>
      <c r="EW171" s="235"/>
      <c r="EX171" s="235"/>
      <c r="EY171" s="235"/>
      <c r="EZ171" s="235"/>
      <c r="FA171" s="235"/>
      <c r="FB171" s="235"/>
      <c r="FC171" s="235"/>
      <c r="FD171" s="235"/>
      <c r="FE171" s="235"/>
      <c r="FF171" s="235"/>
      <c r="FG171" s="235"/>
      <c r="FH171" s="235"/>
      <c r="FI171" s="235"/>
      <c r="FJ171" s="235"/>
      <c r="FK171" s="235"/>
      <c r="FL171" s="235"/>
      <c r="FM171" s="235"/>
      <c r="FN171" s="235"/>
      <c r="FO171" s="235"/>
      <c r="FP171" s="235"/>
      <c r="FQ171" s="235"/>
      <c r="FR171" s="235"/>
      <c r="FS171" s="235"/>
      <c r="FT171" s="235"/>
      <c r="FU171" s="235"/>
      <c r="FV171" s="235"/>
      <c r="FW171" s="235"/>
      <c r="FX171" s="235"/>
      <c r="FY171" s="235"/>
      <c r="FZ171" s="235"/>
      <c r="GA171" s="235"/>
      <c r="GB171" s="235"/>
      <c r="GC171" s="235"/>
      <c r="GD171" s="235"/>
      <c r="GE171" s="235"/>
      <c r="GF171" s="235"/>
      <c r="GG171" s="235"/>
      <c r="GH171" s="235"/>
      <c r="GI171" s="235"/>
      <c r="GJ171" s="235"/>
      <c r="GK171" s="235"/>
      <c r="GL171" s="235"/>
      <c r="GM171" s="235"/>
      <c r="GN171" s="235"/>
      <c r="GO171" s="235"/>
      <c r="GP171" s="235"/>
      <c r="GQ171" s="235"/>
      <c r="GR171" s="235"/>
      <c r="GS171" s="235"/>
      <c r="GT171" s="235"/>
      <c r="GU171" s="235"/>
      <c r="GV171" s="235"/>
      <c r="GW171" s="235"/>
      <c r="GX171" s="235"/>
      <c r="GY171" s="235"/>
      <c r="GZ171" s="235"/>
      <c r="HA171" s="235"/>
      <c r="HB171" s="235"/>
      <c r="HC171" s="235"/>
      <c r="HD171" s="235"/>
      <c r="HE171" s="235"/>
      <c r="HF171" s="235"/>
      <c r="HG171" s="235"/>
      <c r="HH171" s="235"/>
      <c r="HI171" s="235"/>
      <c r="HJ171" s="235"/>
      <c r="HK171" s="238"/>
      <c r="HL171" s="238"/>
      <c r="HM171" s="238"/>
    </row>
    <row r="172" spans="1:221" s="236" customFormat="1" ht="15" customHeight="1">
      <c r="A172" s="239"/>
      <c r="B172" s="239"/>
      <c r="C172" s="268" t="s">
        <v>298</v>
      </c>
      <c r="D172" s="292">
        <f>1-E172</f>
        <v>1</v>
      </c>
      <c r="E172" s="374"/>
      <c r="F172" s="375"/>
      <c r="G172" s="294">
        <f>1-F172</f>
        <v>1</v>
      </c>
      <c r="H172" s="371"/>
      <c r="I172" s="244"/>
      <c r="M172" s="235"/>
      <c r="N172" s="235"/>
      <c r="O172" s="235"/>
      <c r="P172" s="235"/>
      <c r="Q172" s="235"/>
      <c r="R172" s="235"/>
      <c r="S172" s="235"/>
      <c r="T172" s="235"/>
      <c r="U172" s="235"/>
      <c r="V172" s="235"/>
      <c r="W172" s="235"/>
      <c r="X172" s="235"/>
      <c r="Y172" s="235"/>
      <c r="Z172" s="235"/>
      <c r="AA172" s="235"/>
      <c r="AB172" s="235"/>
      <c r="AC172" s="235"/>
      <c r="AD172" s="235"/>
      <c r="AE172" s="235"/>
      <c r="AF172" s="235"/>
      <c r="AG172" s="235"/>
      <c r="AH172" s="235"/>
      <c r="AI172" s="235"/>
      <c r="AJ172" s="235"/>
      <c r="AK172" s="235"/>
      <c r="AL172" s="235"/>
      <c r="AM172" s="235"/>
      <c r="AN172" s="235"/>
      <c r="AO172" s="235"/>
      <c r="AP172" s="235"/>
      <c r="AQ172" s="235"/>
      <c r="AR172" s="235"/>
      <c r="AS172" s="235"/>
      <c r="AT172" s="235"/>
      <c r="AU172" s="235"/>
      <c r="AV172" s="235"/>
      <c r="AW172" s="235"/>
      <c r="AX172" s="235"/>
      <c r="AY172" s="235"/>
      <c r="AZ172" s="235"/>
      <c r="BA172" s="235"/>
      <c r="BB172" s="235"/>
      <c r="BC172" s="235"/>
      <c r="BD172" s="235"/>
      <c r="BE172" s="235"/>
      <c r="BF172" s="235"/>
      <c r="BG172" s="235"/>
      <c r="BH172" s="235"/>
      <c r="BI172" s="235"/>
      <c r="BJ172" s="235"/>
      <c r="BK172" s="235"/>
      <c r="BL172" s="235"/>
      <c r="BM172" s="235"/>
      <c r="BN172" s="235"/>
      <c r="BO172" s="235"/>
      <c r="BP172" s="235"/>
      <c r="BQ172" s="235"/>
      <c r="BR172" s="235"/>
      <c r="BS172" s="235"/>
      <c r="BT172" s="235"/>
      <c r="BU172" s="235"/>
      <c r="BV172" s="235"/>
      <c r="BW172" s="235"/>
      <c r="BX172" s="235"/>
      <c r="BY172" s="235"/>
      <c r="BZ172" s="235"/>
      <c r="CA172" s="235"/>
      <c r="CB172" s="235"/>
      <c r="CC172" s="235"/>
      <c r="CD172" s="235"/>
      <c r="CE172" s="235"/>
      <c r="CF172" s="235"/>
      <c r="CG172" s="235"/>
      <c r="CH172" s="235"/>
      <c r="CI172" s="235"/>
      <c r="CJ172" s="235"/>
      <c r="CK172" s="235"/>
      <c r="CL172" s="235"/>
      <c r="CM172" s="235"/>
      <c r="CN172" s="235"/>
      <c r="CO172" s="235"/>
      <c r="CP172" s="235"/>
      <c r="CQ172" s="235"/>
      <c r="CR172" s="235"/>
      <c r="CS172" s="235"/>
      <c r="CT172" s="235"/>
      <c r="CU172" s="235"/>
      <c r="CV172" s="235"/>
      <c r="CW172" s="235"/>
      <c r="CX172" s="235"/>
      <c r="CY172" s="235"/>
      <c r="CZ172" s="235"/>
      <c r="DA172" s="235"/>
      <c r="DB172" s="235"/>
      <c r="DC172" s="235"/>
      <c r="DD172" s="235"/>
      <c r="DE172" s="235"/>
      <c r="DF172" s="235"/>
      <c r="DG172" s="235"/>
      <c r="DH172" s="235"/>
      <c r="DI172" s="235"/>
      <c r="DJ172" s="235"/>
      <c r="DK172" s="235"/>
      <c r="DL172" s="235"/>
      <c r="DM172" s="235"/>
      <c r="DN172" s="235"/>
      <c r="DO172" s="235"/>
      <c r="DP172" s="235"/>
      <c r="DQ172" s="235"/>
      <c r="DR172" s="235"/>
      <c r="DS172" s="235"/>
      <c r="DT172" s="235"/>
      <c r="DU172" s="235"/>
      <c r="DV172" s="235"/>
      <c r="DW172" s="235"/>
      <c r="DX172" s="235"/>
      <c r="DY172" s="235"/>
      <c r="DZ172" s="235"/>
      <c r="EA172" s="235"/>
      <c r="EB172" s="235"/>
      <c r="EC172" s="235"/>
      <c r="ED172" s="235"/>
      <c r="EE172" s="235"/>
      <c r="EF172" s="235"/>
      <c r="EG172" s="235"/>
      <c r="EH172" s="235"/>
      <c r="EI172" s="235"/>
      <c r="EJ172" s="235"/>
      <c r="EK172" s="235"/>
      <c r="EL172" s="235"/>
      <c r="EM172" s="235"/>
      <c r="EN172" s="235"/>
      <c r="EO172" s="235"/>
      <c r="EP172" s="235"/>
      <c r="EQ172" s="235"/>
      <c r="ER172" s="235"/>
      <c r="ES172" s="235"/>
      <c r="ET172" s="235"/>
      <c r="EU172" s="235"/>
      <c r="EV172" s="235"/>
      <c r="EW172" s="235"/>
      <c r="EX172" s="235"/>
      <c r="EY172" s="235"/>
      <c r="EZ172" s="235"/>
      <c r="FA172" s="235"/>
      <c r="FB172" s="235"/>
      <c r="FC172" s="235"/>
      <c r="FD172" s="235"/>
      <c r="FE172" s="235"/>
      <c r="FF172" s="235"/>
      <c r="FG172" s="235"/>
      <c r="FH172" s="235"/>
      <c r="FI172" s="235"/>
      <c r="FJ172" s="235"/>
      <c r="FK172" s="235"/>
      <c r="FL172" s="235"/>
      <c r="FM172" s="235"/>
      <c r="FN172" s="235"/>
      <c r="FO172" s="235"/>
      <c r="FP172" s="235"/>
      <c r="FQ172" s="235"/>
      <c r="FR172" s="235"/>
      <c r="FS172" s="235"/>
      <c r="FT172" s="235"/>
      <c r="FU172" s="235"/>
      <c r="FV172" s="235"/>
      <c r="FW172" s="235"/>
      <c r="FX172" s="235"/>
      <c r="FY172" s="235"/>
      <c r="FZ172" s="235"/>
      <c r="GA172" s="235"/>
      <c r="GB172" s="235"/>
      <c r="GC172" s="235"/>
      <c r="GD172" s="235"/>
      <c r="GE172" s="235"/>
      <c r="GF172" s="235"/>
      <c r="GG172" s="235"/>
      <c r="GH172" s="235"/>
      <c r="GI172" s="235"/>
      <c r="GJ172" s="235"/>
      <c r="GK172" s="235"/>
      <c r="GL172" s="235"/>
      <c r="GM172" s="235"/>
      <c r="GN172" s="235"/>
      <c r="GO172" s="235"/>
      <c r="GP172" s="235"/>
      <c r="GQ172" s="235"/>
      <c r="GR172" s="235"/>
      <c r="GS172" s="235"/>
      <c r="GT172" s="235"/>
      <c r="GU172" s="235"/>
      <c r="GV172" s="235"/>
      <c r="GW172" s="235"/>
      <c r="GX172" s="235"/>
      <c r="GY172" s="235"/>
      <c r="GZ172" s="235"/>
      <c r="HA172" s="235"/>
      <c r="HB172" s="235"/>
      <c r="HC172" s="235"/>
      <c r="HD172" s="235"/>
      <c r="HE172" s="235"/>
      <c r="HF172" s="235"/>
      <c r="HG172" s="235"/>
      <c r="HH172" s="235"/>
      <c r="HI172" s="235"/>
      <c r="HJ172" s="235"/>
      <c r="HK172" s="238"/>
      <c r="HL172" s="238"/>
      <c r="HM172" s="238"/>
    </row>
    <row r="173" spans="1:221" s="236" customFormat="1" ht="15" customHeight="1">
      <c r="A173" s="239"/>
      <c r="B173" s="239"/>
      <c r="C173" s="239"/>
      <c r="D173" s="293"/>
      <c r="E173" s="295"/>
      <c r="F173" s="296"/>
      <c r="G173" s="268" t="s">
        <v>299</v>
      </c>
      <c r="H173" s="372"/>
      <c r="I173" s="244"/>
      <c r="M173" s="235"/>
      <c r="N173" s="235"/>
      <c r="O173" s="235"/>
      <c r="P173" s="235"/>
      <c r="Q173" s="235"/>
      <c r="R173" s="235"/>
      <c r="S173" s="235"/>
      <c r="T173" s="235"/>
      <c r="U173" s="235"/>
      <c r="V173" s="235"/>
      <c r="W173" s="235"/>
      <c r="X173" s="235"/>
      <c r="Y173" s="235"/>
      <c r="Z173" s="235"/>
      <c r="AA173" s="235"/>
      <c r="AB173" s="235"/>
      <c r="AC173" s="235"/>
      <c r="AD173" s="235"/>
      <c r="AE173" s="235"/>
      <c r="AF173" s="235"/>
      <c r="AG173" s="235"/>
      <c r="AH173" s="235"/>
      <c r="AI173" s="235"/>
      <c r="AJ173" s="235"/>
      <c r="AK173" s="235"/>
      <c r="AL173" s="235"/>
      <c r="AM173" s="235"/>
      <c r="AN173" s="235"/>
      <c r="AO173" s="235"/>
      <c r="AP173" s="235"/>
      <c r="AQ173" s="235"/>
      <c r="AR173" s="235"/>
      <c r="AS173" s="235"/>
      <c r="AT173" s="235"/>
      <c r="AU173" s="235"/>
      <c r="AV173" s="235"/>
      <c r="AW173" s="235"/>
      <c r="AX173" s="235"/>
      <c r="AY173" s="235"/>
      <c r="AZ173" s="235"/>
      <c r="BA173" s="235"/>
      <c r="BB173" s="235"/>
      <c r="BC173" s="235"/>
      <c r="BD173" s="235"/>
      <c r="BE173" s="235"/>
      <c r="BF173" s="235"/>
      <c r="BG173" s="235"/>
      <c r="BH173" s="235"/>
      <c r="BI173" s="235"/>
      <c r="BJ173" s="235"/>
      <c r="BK173" s="235"/>
      <c r="BL173" s="235"/>
      <c r="BM173" s="235"/>
      <c r="BN173" s="235"/>
      <c r="BO173" s="235"/>
      <c r="BP173" s="235"/>
      <c r="BQ173" s="235"/>
      <c r="BR173" s="235"/>
      <c r="BS173" s="235"/>
      <c r="BT173" s="235"/>
      <c r="BU173" s="235"/>
      <c r="BV173" s="235"/>
      <c r="BW173" s="235"/>
      <c r="BX173" s="235"/>
      <c r="BY173" s="235"/>
      <c r="BZ173" s="235"/>
      <c r="CA173" s="235"/>
      <c r="CB173" s="235"/>
      <c r="CC173" s="235"/>
      <c r="CD173" s="235"/>
      <c r="CE173" s="235"/>
      <c r="CF173" s="235"/>
      <c r="CG173" s="235"/>
      <c r="CH173" s="235"/>
      <c r="CI173" s="235"/>
      <c r="CJ173" s="235"/>
      <c r="CK173" s="235"/>
      <c r="CL173" s="235"/>
      <c r="CM173" s="235"/>
      <c r="CN173" s="235"/>
      <c r="CO173" s="235"/>
      <c r="CP173" s="235"/>
      <c r="CQ173" s="235"/>
      <c r="CR173" s="235"/>
      <c r="CS173" s="235"/>
      <c r="CT173" s="235"/>
      <c r="CU173" s="235"/>
      <c r="CV173" s="235"/>
      <c r="CW173" s="235"/>
      <c r="CX173" s="235"/>
      <c r="CY173" s="235"/>
      <c r="CZ173" s="235"/>
      <c r="DA173" s="235"/>
      <c r="DB173" s="235"/>
      <c r="DC173" s="235"/>
      <c r="DD173" s="235"/>
      <c r="DE173" s="235"/>
      <c r="DF173" s="235"/>
      <c r="DG173" s="235"/>
      <c r="DH173" s="235"/>
      <c r="DI173" s="235"/>
      <c r="DJ173" s="235"/>
      <c r="DK173" s="235"/>
      <c r="DL173" s="235"/>
      <c r="DM173" s="235"/>
      <c r="DN173" s="235"/>
      <c r="DO173" s="235"/>
      <c r="DP173" s="235"/>
      <c r="DQ173" s="235"/>
      <c r="DR173" s="235"/>
      <c r="DS173" s="235"/>
      <c r="DT173" s="235"/>
      <c r="DU173" s="235"/>
      <c r="DV173" s="235"/>
      <c r="DW173" s="235"/>
      <c r="DX173" s="235"/>
      <c r="DY173" s="235"/>
      <c r="DZ173" s="235"/>
      <c r="EA173" s="235"/>
      <c r="EB173" s="235"/>
      <c r="EC173" s="235"/>
      <c r="ED173" s="235"/>
      <c r="EE173" s="235"/>
      <c r="EF173" s="235"/>
      <c r="EG173" s="235"/>
      <c r="EH173" s="235"/>
      <c r="EI173" s="235"/>
      <c r="EJ173" s="235"/>
      <c r="EK173" s="235"/>
      <c r="EL173" s="235"/>
      <c r="EM173" s="235"/>
      <c r="EN173" s="235"/>
      <c r="EO173" s="235"/>
      <c r="EP173" s="235"/>
      <c r="EQ173" s="235"/>
      <c r="ER173" s="235"/>
      <c r="ES173" s="235"/>
      <c r="ET173" s="235"/>
      <c r="EU173" s="235"/>
      <c r="EV173" s="235"/>
      <c r="EW173" s="235"/>
      <c r="EX173" s="235"/>
      <c r="EY173" s="235"/>
      <c r="EZ173" s="235"/>
      <c r="FA173" s="235"/>
      <c r="FB173" s="235"/>
      <c r="FC173" s="235"/>
      <c r="FD173" s="235"/>
      <c r="FE173" s="235"/>
      <c r="FF173" s="235"/>
      <c r="FG173" s="235"/>
      <c r="FH173" s="235"/>
      <c r="FI173" s="235"/>
      <c r="FJ173" s="235"/>
      <c r="FK173" s="235"/>
      <c r="FL173" s="235"/>
      <c r="FM173" s="235"/>
      <c r="FN173" s="235"/>
      <c r="FO173" s="235"/>
      <c r="FP173" s="235"/>
      <c r="FQ173" s="235"/>
      <c r="FR173" s="235"/>
      <c r="FS173" s="235"/>
      <c r="FT173" s="235"/>
      <c r="FU173" s="235"/>
      <c r="FV173" s="235"/>
      <c r="FW173" s="235"/>
      <c r="FX173" s="235"/>
      <c r="FY173" s="235"/>
      <c r="FZ173" s="235"/>
      <c r="GA173" s="235"/>
      <c r="GB173" s="235"/>
      <c r="GC173" s="235"/>
      <c r="GD173" s="235"/>
      <c r="GE173" s="235"/>
      <c r="GF173" s="235"/>
      <c r="GG173" s="235"/>
      <c r="GH173" s="235"/>
      <c r="GI173" s="235"/>
      <c r="GJ173" s="235"/>
      <c r="GK173" s="235"/>
      <c r="GL173" s="235"/>
      <c r="GM173" s="235"/>
      <c r="GN173" s="235"/>
      <c r="GO173" s="235"/>
      <c r="GP173" s="235"/>
      <c r="GQ173" s="235"/>
      <c r="GR173" s="235"/>
      <c r="GS173" s="235"/>
      <c r="GT173" s="235"/>
      <c r="GU173" s="235"/>
      <c r="GV173" s="235"/>
      <c r="GW173" s="235"/>
      <c r="GX173" s="235"/>
      <c r="GY173" s="235"/>
      <c r="GZ173" s="235"/>
      <c r="HA173" s="235"/>
      <c r="HB173" s="235"/>
      <c r="HC173" s="235"/>
      <c r="HD173" s="235"/>
      <c r="HE173" s="235"/>
      <c r="HF173" s="235"/>
      <c r="HG173" s="235"/>
      <c r="HH173" s="235"/>
      <c r="HI173" s="235"/>
      <c r="HJ173" s="235"/>
      <c r="HK173" s="238"/>
      <c r="HL173" s="238"/>
      <c r="HM173" s="238"/>
    </row>
    <row r="174" spans="1:221" s="238" customFormat="1" ht="15" customHeight="1">
      <c r="A174" s="239"/>
      <c r="B174" s="239"/>
      <c r="C174" s="239"/>
      <c r="D174" s="271"/>
      <c r="E174" s="295"/>
      <c r="F174" s="295"/>
      <c r="G174" s="268" t="s">
        <v>300</v>
      </c>
      <c r="H174" s="372"/>
      <c r="I174" s="244"/>
    </row>
    <row r="175" spans="1:221" s="238" customFormat="1" ht="15" customHeight="1">
      <c r="A175" s="239"/>
      <c r="B175" s="239"/>
      <c r="C175" s="239"/>
      <c r="D175" s="271"/>
      <c r="E175" s="295"/>
      <c r="F175" s="295"/>
      <c r="G175" s="268" t="s">
        <v>301</v>
      </c>
      <c r="H175" s="372"/>
      <c r="I175" s="244"/>
    </row>
    <row r="176" spans="1:221" s="238" customFormat="1" ht="15" customHeight="1">
      <c r="A176" s="239"/>
      <c r="B176" s="239"/>
      <c r="C176" s="239"/>
      <c r="D176" s="271"/>
      <c r="E176" s="295"/>
      <c r="F176" s="295"/>
      <c r="G176" s="268" t="s">
        <v>302</v>
      </c>
      <c r="H176" s="372"/>
      <c r="I176" s="244"/>
    </row>
    <row r="177" spans="1:9" s="238" customFormat="1" ht="15" customHeight="1">
      <c r="A177" s="239"/>
      <c r="B177" s="239"/>
      <c r="C177" s="239"/>
      <c r="D177" s="271"/>
      <c r="E177" s="295"/>
      <c r="F177" s="295"/>
      <c r="G177" s="268" t="s">
        <v>303</v>
      </c>
      <c r="H177" s="372"/>
      <c r="I177" s="244"/>
    </row>
    <row r="178" spans="1:9" s="238" customFormat="1" ht="15" customHeight="1">
      <c r="A178" s="239"/>
      <c r="B178" s="239"/>
      <c r="C178" s="239"/>
      <c r="D178" s="271"/>
      <c r="E178" s="295"/>
      <c r="F178" s="295"/>
      <c r="G178" s="268" t="s">
        <v>304</v>
      </c>
      <c r="H178" s="373"/>
      <c r="I178" s="244"/>
    </row>
    <row r="179" spans="1:9" s="238" customFormat="1" ht="9.75" customHeight="1">
      <c r="A179" s="239"/>
      <c r="B179" s="260"/>
      <c r="C179" s="260"/>
      <c r="D179" s="281"/>
      <c r="E179" s="281"/>
      <c r="F179" s="281"/>
      <c r="G179" s="281"/>
      <c r="H179" s="281"/>
      <c r="I179" s="244"/>
    </row>
    <row r="180" spans="1:9" s="238" customFormat="1" ht="9.75" customHeight="1">
      <c r="A180" s="239"/>
      <c r="B180" s="260"/>
      <c r="C180" s="260"/>
      <c r="D180" s="281"/>
      <c r="E180" s="281"/>
      <c r="F180" s="281"/>
      <c r="G180" s="281"/>
      <c r="H180" s="281"/>
      <c r="I180" s="244"/>
    </row>
    <row r="181" spans="1:9" s="238" customFormat="1" ht="9.75" customHeight="1">
      <c r="A181" s="239"/>
      <c r="B181" s="260"/>
      <c r="C181" s="260"/>
      <c r="D181" s="281"/>
      <c r="E181" s="281"/>
      <c r="F181" s="281"/>
      <c r="G181" s="281"/>
      <c r="H181" s="281"/>
      <c r="I181" s="244"/>
    </row>
    <row r="182" spans="1:9" s="238" customFormat="1" ht="15" customHeight="1">
      <c r="A182" s="239"/>
      <c r="B182" s="247" t="s">
        <v>305</v>
      </c>
      <c r="C182" s="248"/>
      <c r="D182" s="248"/>
      <c r="E182" s="248"/>
      <c r="F182" s="248"/>
      <c r="G182" s="248"/>
      <c r="H182" s="248"/>
      <c r="I182" s="244"/>
    </row>
    <row r="183" spans="1:9" s="238" customFormat="1" ht="9.75" customHeight="1">
      <c r="A183" s="239"/>
      <c r="B183" s="260"/>
      <c r="C183" s="260"/>
      <c r="D183" s="281"/>
      <c r="E183" s="281"/>
      <c r="F183" s="281"/>
      <c r="G183" s="281"/>
      <c r="H183" s="281"/>
      <c r="I183" s="244"/>
    </row>
    <row r="184" spans="1:9" s="238" customFormat="1" ht="15" customHeight="1">
      <c r="A184" s="239"/>
      <c r="B184" s="246" t="s">
        <v>306</v>
      </c>
      <c r="C184" s="260"/>
      <c r="D184" s="376"/>
      <c r="E184" s="281"/>
      <c r="F184" s="281"/>
      <c r="G184" s="281"/>
      <c r="H184" s="281"/>
      <c r="I184" s="244"/>
    </row>
    <row r="185" spans="1:9" s="238" customFormat="1" ht="15" customHeight="1">
      <c r="A185" s="239"/>
      <c r="B185" s="269"/>
      <c r="C185" s="269"/>
      <c r="D185" s="297"/>
      <c r="E185" s="297"/>
      <c r="F185" s="297"/>
      <c r="G185" s="297"/>
      <c r="H185" s="297"/>
      <c r="I185" s="244"/>
    </row>
    <row r="186" spans="1:9" s="238" customFormat="1" ht="15" customHeight="1">
      <c r="A186" s="239"/>
      <c r="B186" s="260"/>
      <c r="C186" s="260"/>
      <c r="D186" s="281"/>
      <c r="E186" s="281"/>
      <c r="F186" s="281"/>
      <c r="G186" s="281"/>
      <c r="H186" s="281"/>
      <c r="I186" s="244"/>
    </row>
    <row r="187" spans="1:9" s="238" customFormat="1" ht="15" customHeight="1">
      <c r="A187" s="239"/>
      <c r="B187" s="247" t="s">
        <v>307</v>
      </c>
      <c r="C187" s="248"/>
      <c r="D187" s="248"/>
      <c r="E187" s="248"/>
      <c r="F187" s="248"/>
      <c r="G187" s="248"/>
      <c r="H187" s="248"/>
      <c r="I187" s="244"/>
    </row>
    <row r="188" spans="1:9" s="238" customFormat="1" ht="9.75" customHeight="1">
      <c r="A188" s="239"/>
      <c r="B188" s="260"/>
      <c r="C188" s="260"/>
      <c r="D188" s="281"/>
      <c r="E188" s="281"/>
      <c r="F188" s="281"/>
      <c r="G188" s="281"/>
      <c r="H188" s="281"/>
      <c r="I188" s="244"/>
    </row>
    <row r="189" spans="1:9" s="238" customFormat="1" ht="15" customHeight="1">
      <c r="A189" s="239"/>
      <c r="B189" s="246" t="s">
        <v>308</v>
      </c>
      <c r="C189" s="260"/>
      <c r="D189" s="376"/>
      <c r="E189" s="281"/>
      <c r="F189" s="281"/>
      <c r="G189" s="281"/>
      <c r="H189" s="281"/>
      <c r="I189" s="244"/>
    </row>
    <row r="190" spans="1:9" s="238" customFormat="1" ht="15" customHeight="1">
      <c r="A190" s="239"/>
      <c r="B190" s="269"/>
      <c r="C190" s="269"/>
      <c r="D190" s="297"/>
      <c r="E190" s="297"/>
      <c r="F190" s="297"/>
      <c r="G190" s="297"/>
      <c r="H190" s="297"/>
      <c r="I190" s="244"/>
    </row>
    <row r="191" spans="1:9" s="238" customFormat="1" ht="5" customHeight="1">
      <c r="A191" s="239"/>
      <c r="B191" s="254"/>
      <c r="C191" s="254"/>
      <c r="D191" s="301"/>
      <c r="E191" s="254"/>
      <c r="F191" s="254"/>
      <c r="G191" s="254"/>
      <c r="H191" s="254"/>
      <c r="I191" s="244"/>
    </row>
    <row r="192" spans="1:9" s="238" customFormat="1" ht="15" customHeight="1">
      <c r="A192" s="239"/>
      <c r="B192" s="272" t="s">
        <v>269</v>
      </c>
      <c r="C192" s="254"/>
      <c r="D192" s="377"/>
      <c r="E192" s="254"/>
      <c r="F192" s="254"/>
      <c r="G192" s="254"/>
      <c r="H192" s="254"/>
      <c r="I192" s="244"/>
    </row>
    <row r="193" spans="1:9" s="238" customFormat="1" ht="5" customHeight="1">
      <c r="A193" s="239"/>
      <c r="B193" s="254"/>
      <c r="C193" s="254"/>
      <c r="D193" s="301"/>
      <c r="E193" s="254"/>
      <c r="F193" s="254"/>
      <c r="G193" s="254"/>
      <c r="H193" s="254"/>
      <c r="I193" s="244"/>
    </row>
    <row r="194" spans="1:9" s="238" customFormat="1" ht="15" customHeight="1">
      <c r="A194" s="239"/>
      <c r="B194" s="239"/>
      <c r="C194" s="239"/>
      <c r="D194" s="244"/>
      <c r="E194" s="244"/>
      <c r="F194" s="244"/>
      <c r="G194" s="239"/>
      <c r="H194" s="299" t="s">
        <v>309</v>
      </c>
      <c r="I194" s="244"/>
    </row>
    <row r="195" spans="1:9" s="238" customFormat="1" ht="15" customHeight="1">
      <c r="A195" s="239"/>
      <c r="B195" s="250" t="s">
        <v>310</v>
      </c>
      <c r="C195" s="239"/>
      <c r="D195" s="271" t="s">
        <v>311</v>
      </c>
      <c r="E195" s="295"/>
      <c r="F195" s="295"/>
      <c r="G195" s="300"/>
      <c r="H195" s="302"/>
      <c r="I195" s="244"/>
    </row>
    <row r="196" spans="1:9" s="238" customFormat="1" ht="15" customHeight="1">
      <c r="A196" s="239"/>
      <c r="B196" s="239"/>
      <c r="C196" s="239"/>
      <c r="D196" s="293" t="s">
        <v>142</v>
      </c>
      <c r="E196" s="296"/>
      <c r="F196" s="296"/>
      <c r="G196" s="296"/>
      <c r="H196" s="303"/>
      <c r="I196" s="244"/>
    </row>
    <row r="197" spans="1:9" s="238" customFormat="1" ht="15" customHeight="1">
      <c r="A197" s="239"/>
      <c r="B197" s="239"/>
      <c r="C197" s="239"/>
      <c r="D197" s="271" t="s">
        <v>312</v>
      </c>
      <c r="E197" s="295"/>
      <c r="F197" s="295"/>
      <c r="G197" s="295"/>
      <c r="H197" s="303"/>
      <c r="I197" s="244"/>
    </row>
    <row r="198" spans="1:9" s="238" customFormat="1" ht="15" customHeight="1">
      <c r="A198" s="239"/>
      <c r="B198" s="239"/>
      <c r="C198" s="239"/>
      <c r="D198" s="271" t="s">
        <v>313</v>
      </c>
      <c r="E198" s="295"/>
      <c r="F198" s="295"/>
      <c r="G198" s="295"/>
      <c r="H198" s="303"/>
      <c r="I198" s="244"/>
    </row>
    <row r="199" spans="1:9" s="238" customFormat="1" ht="15" customHeight="1">
      <c r="A199" s="239"/>
      <c r="B199" s="239"/>
      <c r="C199" s="239"/>
      <c r="D199" s="271" t="s">
        <v>314</v>
      </c>
      <c r="E199" s="295"/>
      <c r="F199" s="295"/>
      <c r="G199" s="295"/>
      <c r="H199" s="303"/>
      <c r="I199" s="244"/>
    </row>
    <row r="200" spans="1:9" s="238" customFormat="1" ht="15" customHeight="1">
      <c r="A200" s="239"/>
      <c r="B200" s="239"/>
      <c r="C200" s="239"/>
      <c r="D200" s="307" t="s">
        <v>119</v>
      </c>
      <c r="E200" s="304"/>
      <c r="F200" s="304"/>
      <c r="G200" s="305"/>
      <c r="H200" s="306">
        <f>SUM(H195:H199)</f>
        <v>0</v>
      </c>
      <c r="I200" s="244"/>
    </row>
    <row r="201" spans="1:9" s="238" customFormat="1" ht="15" customHeight="1">
      <c r="A201" s="239"/>
      <c r="B201" s="239"/>
      <c r="C201" s="239"/>
      <c r="D201" s="244" t="s">
        <v>315</v>
      </c>
      <c r="E201" s="244"/>
      <c r="F201" s="244"/>
      <c r="G201" s="244"/>
      <c r="H201" s="244"/>
      <c r="I201" s="244"/>
    </row>
    <row r="202" spans="1:9" s="238" customFormat="1" ht="15" customHeight="1">
      <c r="A202" s="239"/>
      <c r="B202" s="239"/>
      <c r="C202" s="239"/>
      <c r="D202" s="244"/>
      <c r="E202" s="244"/>
      <c r="F202" s="244"/>
      <c r="G202" s="244"/>
      <c r="H202" s="244"/>
      <c r="I202" s="244"/>
    </row>
    <row r="203" spans="1:9" s="238" customFormat="1" ht="15" customHeight="1">
      <c r="A203" s="239"/>
      <c r="B203" s="273" t="s">
        <v>316</v>
      </c>
      <c r="C203" s="239"/>
      <c r="D203" s="568" t="s">
        <v>211</v>
      </c>
      <c r="E203" s="569"/>
      <c r="F203" s="570"/>
      <c r="G203" s="569" t="s">
        <v>317</v>
      </c>
      <c r="H203" s="570"/>
      <c r="I203" s="244"/>
    </row>
    <row r="204" spans="1:9" s="238" customFormat="1" ht="15" customHeight="1">
      <c r="A204" s="239"/>
      <c r="B204" s="239"/>
      <c r="C204" s="239"/>
      <c r="D204" s="565"/>
      <c r="E204" s="566"/>
      <c r="F204" s="567"/>
      <c r="G204" s="563"/>
      <c r="H204" s="564"/>
      <c r="I204" s="244"/>
    </row>
    <row r="205" spans="1:9" s="238" customFormat="1" ht="15" customHeight="1">
      <c r="A205" s="239"/>
      <c r="B205" s="239"/>
      <c r="C205" s="239"/>
      <c r="D205" s="565"/>
      <c r="E205" s="566"/>
      <c r="F205" s="567"/>
      <c r="G205" s="563"/>
      <c r="H205" s="564"/>
      <c r="I205" s="244"/>
    </row>
    <row r="206" spans="1:9" s="238" customFormat="1" ht="15" customHeight="1">
      <c r="A206" s="239"/>
      <c r="B206" s="239"/>
      <c r="C206" s="239"/>
      <c r="D206" s="565"/>
      <c r="E206" s="566"/>
      <c r="F206" s="567"/>
      <c r="G206" s="563"/>
      <c r="H206" s="564"/>
      <c r="I206" s="244"/>
    </row>
    <row r="207" spans="1:9" s="238" customFormat="1" ht="15" customHeight="1">
      <c r="A207" s="239"/>
      <c r="B207" s="239"/>
      <c r="C207" s="239"/>
      <c r="D207" s="548"/>
      <c r="E207" s="549"/>
      <c r="F207" s="550"/>
      <c r="G207" s="563"/>
      <c r="H207" s="564"/>
      <c r="I207" s="244"/>
    </row>
    <row r="208" spans="1:9" s="238" customFormat="1" ht="15" customHeight="1">
      <c r="A208" s="239"/>
      <c r="B208" s="239"/>
      <c r="C208" s="239"/>
      <c r="D208" s="548"/>
      <c r="E208" s="549"/>
      <c r="F208" s="550"/>
      <c r="G208" s="563"/>
      <c r="H208" s="564"/>
      <c r="I208" s="244"/>
    </row>
    <row r="209" spans="1:9" s="238" customFormat="1" ht="15" customHeight="1">
      <c r="A209" s="239"/>
      <c r="B209" s="239"/>
      <c r="C209" s="239"/>
      <c r="D209" s="548"/>
      <c r="E209" s="549"/>
      <c r="F209" s="550"/>
      <c r="G209" s="563"/>
      <c r="H209" s="564"/>
      <c r="I209" s="244"/>
    </row>
    <row r="210" spans="1:9" s="238" customFormat="1" ht="5" customHeight="1">
      <c r="A210" s="244"/>
      <c r="B210" s="244"/>
      <c r="C210" s="244"/>
      <c r="D210" s="244"/>
      <c r="E210" s="244"/>
      <c r="F210" s="244"/>
      <c r="G210" s="244"/>
      <c r="H210" s="244"/>
      <c r="I210" s="244"/>
    </row>
    <row r="211" spans="1:9" s="238" customFormat="1" ht="15" customHeight="1">
      <c r="A211" s="244"/>
      <c r="B211" s="246" t="s">
        <v>318</v>
      </c>
      <c r="C211" s="244"/>
      <c r="D211" s="239"/>
      <c r="E211" s="378" t="s">
        <v>319</v>
      </c>
      <c r="F211" s="244"/>
      <c r="G211" s="244"/>
      <c r="H211" s="244"/>
      <c r="I211" s="244"/>
    </row>
    <row r="212" spans="1:9" s="238" customFormat="1" ht="15" customHeight="1">
      <c r="A212" s="244"/>
      <c r="B212" s="244"/>
      <c r="C212" s="244"/>
      <c r="D212" s="308" t="s">
        <v>320</v>
      </c>
      <c r="E212" s="548"/>
      <c r="F212" s="549"/>
      <c r="G212" s="549"/>
      <c r="H212" s="550"/>
      <c r="I212" s="244"/>
    </row>
    <row r="213" spans="1:9" s="238" customFormat="1" ht="15" customHeight="1">
      <c r="A213" s="244"/>
      <c r="B213" s="244"/>
      <c r="C213" s="244"/>
      <c r="D213" s="308" t="s">
        <v>321</v>
      </c>
      <c r="E213" s="355"/>
      <c r="F213" s="244"/>
      <c r="G213" s="244"/>
      <c r="H213" s="244"/>
      <c r="I213" s="244"/>
    </row>
    <row r="214" spans="1:9" s="238" customFormat="1" ht="15" customHeight="1">
      <c r="A214" s="244"/>
      <c r="B214" s="244"/>
      <c r="C214" s="244"/>
      <c r="D214" s="308" t="s">
        <v>322</v>
      </c>
      <c r="E214" s="379"/>
      <c r="F214" s="244"/>
      <c r="G214" s="244"/>
      <c r="H214" s="244"/>
      <c r="I214" s="244"/>
    </row>
    <row r="215" spans="1:9" s="238" customFormat="1" ht="15" customHeight="1">
      <c r="A215" s="239"/>
      <c r="B215" s="252"/>
      <c r="C215" s="252"/>
      <c r="D215" s="252"/>
      <c r="E215" s="252"/>
      <c r="F215" s="252"/>
      <c r="G215" s="252"/>
      <c r="H215" s="252"/>
      <c r="I215" s="244"/>
    </row>
    <row r="216" spans="1:9" s="238" customFormat="1" ht="15" customHeight="1">
      <c r="A216" s="239"/>
      <c r="B216" s="239"/>
      <c r="C216" s="239"/>
      <c r="D216" s="239"/>
      <c r="E216" s="239"/>
      <c r="F216" s="239"/>
      <c r="G216" s="239"/>
      <c r="H216" s="239"/>
      <c r="I216" s="244"/>
    </row>
    <row r="217" spans="1:9" s="238" customFormat="1" ht="15" customHeight="1">
      <c r="A217" s="239"/>
      <c r="B217" s="247" t="s">
        <v>323</v>
      </c>
      <c r="C217" s="248"/>
      <c r="D217" s="248"/>
      <c r="E217" s="248"/>
      <c r="F217" s="248"/>
      <c r="G217" s="248"/>
      <c r="H217" s="248"/>
      <c r="I217" s="244"/>
    </row>
    <row r="218" spans="1:9" s="238" customFormat="1" ht="9.75" customHeight="1">
      <c r="A218" s="239"/>
      <c r="B218" s="239"/>
      <c r="C218" s="239"/>
      <c r="D218" s="239"/>
      <c r="E218" s="239"/>
      <c r="F218" s="239"/>
      <c r="G218" s="239"/>
      <c r="H218" s="239"/>
      <c r="I218" s="244"/>
    </row>
    <row r="219" spans="1:9" s="238" customFormat="1" ht="60" customHeight="1">
      <c r="A219" s="239"/>
      <c r="B219" s="551" t="s">
        <v>324</v>
      </c>
      <c r="C219" s="552"/>
      <c r="D219" s="553"/>
      <c r="E219" s="554"/>
      <c r="F219" s="554"/>
      <c r="G219" s="554"/>
      <c r="H219" s="555"/>
      <c r="I219" s="244"/>
    </row>
    <row r="220" spans="1:9" s="238" customFormat="1" ht="5" customHeight="1">
      <c r="A220" s="239"/>
      <c r="B220" s="239"/>
      <c r="C220" s="249"/>
      <c r="D220" s="244"/>
      <c r="E220" s="239"/>
      <c r="F220" s="244"/>
      <c r="G220" s="244"/>
      <c r="H220" s="244"/>
      <c r="I220" s="244"/>
    </row>
    <row r="221" spans="1:9" s="238" customFormat="1" ht="15" customHeight="1">
      <c r="A221" s="239"/>
      <c r="B221" s="250" t="s">
        <v>325</v>
      </c>
      <c r="C221" s="251"/>
      <c r="D221" s="556" t="s">
        <v>326</v>
      </c>
      <c r="E221" s="557"/>
      <c r="F221" s="557"/>
      <c r="G221" s="380"/>
      <c r="H221" s="239"/>
      <c r="I221" s="244"/>
    </row>
    <row r="222" spans="1:9" s="238" customFormat="1" ht="15" customHeight="1">
      <c r="A222" s="239"/>
      <c r="B222" s="244"/>
      <c r="C222" s="244"/>
      <c r="D222" s="558" t="s">
        <v>327</v>
      </c>
      <c r="E222" s="559"/>
      <c r="F222" s="559"/>
      <c r="G222" s="381"/>
      <c r="H222" s="264"/>
      <c r="I222" s="239"/>
    </row>
    <row r="223" spans="1:9" s="238" customFormat="1" ht="15" customHeight="1">
      <c r="A223" s="239"/>
      <c r="B223" s="252"/>
      <c r="C223" s="252"/>
      <c r="D223" s="252"/>
      <c r="E223" s="252"/>
      <c r="F223" s="252"/>
      <c r="G223" s="252"/>
      <c r="H223" s="252"/>
      <c r="I223" s="244"/>
    </row>
    <row r="224" spans="1:9" s="238" customFormat="1" ht="15" customHeight="1">
      <c r="A224" s="239"/>
      <c r="B224" s="239"/>
      <c r="C224" s="239"/>
      <c r="D224" s="239"/>
      <c r="E224" s="239"/>
      <c r="F224" s="239"/>
      <c r="G224" s="239"/>
      <c r="H224" s="239"/>
      <c r="I224" s="244"/>
    </row>
    <row r="225" spans="1:9" s="238" customFormat="1" ht="75" customHeight="1">
      <c r="A225" s="239"/>
      <c r="B225" s="253" t="s">
        <v>328</v>
      </c>
      <c r="C225" s="254"/>
      <c r="D225" s="560"/>
      <c r="E225" s="561"/>
      <c r="F225" s="561"/>
      <c r="G225" s="561"/>
      <c r="H225" s="562"/>
      <c r="I225" s="244"/>
    </row>
    <row r="226" spans="1:9" s="238" customFormat="1" ht="15" customHeight="1">
      <c r="A226" s="239"/>
      <c r="B226" s="239"/>
      <c r="C226" s="239"/>
      <c r="D226" s="239"/>
      <c r="E226" s="239"/>
      <c r="F226" s="239"/>
      <c r="G226" s="239"/>
      <c r="H226" s="239"/>
      <c r="I226" s="244"/>
    </row>
    <row r="227" spans="1:9" s="238" customFormat="1" ht="15" customHeight="1">
      <c r="A227" s="239"/>
      <c r="B227" s="247" t="s">
        <v>329</v>
      </c>
      <c r="C227" s="248"/>
      <c r="D227" s="248"/>
      <c r="E227" s="248"/>
      <c r="F227" s="248"/>
      <c r="G227" s="248"/>
      <c r="H227" s="248"/>
      <c r="I227" s="244"/>
    </row>
    <row r="228" spans="1:9" s="238" customFormat="1" ht="15" customHeight="1">
      <c r="A228" s="239"/>
      <c r="B228" s="255"/>
      <c r="C228" s="255"/>
      <c r="D228" s="260"/>
      <c r="E228" s="260"/>
      <c r="F228" s="260"/>
      <c r="G228" s="260"/>
      <c r="H228" s="260"/>
      <c r="I228" s="244"/>
    </row>
    <row r="229" spans="1:9" s="238" customFormat="1" ht="15" customHeight="1">
      <c r="A229" s="239"/>
      <c r="B229" s="256"/>
      <c r="C229" s="257" t="s">
        <v>229</v>
      </c>
      <c r="D229" s="261"/>
      <c r="E229" s="262"/>
      <c r="F229" s="540" t="s">
        <v>330</v>
      </c>
      <c r="G229" s="541"/>
      <c r="H229" s="263" t="s">
        <v>331</v>
      </c>
      <c r="I229" s="244"/>
    </row>
    <row r="230" spans="1:9" s="238" customFormat="1" ht="15" customHeight="1">
      <c r="A230" s="239"/>
      <c r="B230" s="258" t="s">
        <v>332</v>
      </c>
      <c r="C230" s="542"/>
      <c r="D230" s="543"/>
      <c r="E230" s="544"/>
      <c r="F230" s="545"/>
      <c r="G230" s="546"/>
      <c r="H230" s="382"/>
      <c r="I230" s="244"/>
    </row>
    <row r="231" spans="1:9" s="238" customFormat="1" ht="15" customHeight="1">
      <c r="A231" s="239"/>
      <c r="B231" s="258" t="s">
        <v>333</v>
      </c>
      <c r="C231" s="542"/>
      <c r="D231" s="543"/>
      <c r="E231" s="544"/>
      <c r="F231" s="547"/>
      <c r="G231" s="547"/>
      <c r="H231" s="382"/>
      <c r="I231" s="244"/>
    </row>
    <row r="232" spans="1:9" s="238" customFormat="1" ht="15" customHeight="1">
      <c r="A232" s="239"/>
      <c r="B232" s="244"/>
      <c r="C232" s="244"/>
      <c r="D232" s="244"/>
      <c r="E232" s="244"/>
      <c r="F232" s="244"/>
      <c r="G232" s="244"/>
      <c r="H232" s="244"/>
      <c r="I232" s="244"/>
    </row>
    <row r="233" spans="1:9" s="238" customFormat="1" ht="15" customHeight="1">
      <c r="A233" s="239"/>
      <c r="B233" s="244"/>
      <c r="C233" s="244"/>
      <c r="D233" s="244"/>
      <c r="E233" s="244"/>
      <c r="F233" s="244"/>
      <c r="G233" s="244"/>
      <c r="H233" s="244"/>
      <c r="I233" s="244"/>
    </row>
    <row r="234" spans="1:9" s="238" customFormat="1" ht="15" customHeight="1">
      <c r="A234" s="239"/>
      <c r="B234" s="244"/>
      <c r="C234" s="244"/>
      <c r="D234" s="244"/>
      <c r="E234" s="244"/>
      <c r="F234" s="244"/>
      <c r="G234" s="244"/>
      <c r="H234" s="244"/>
      <c r="I234" s="244"/>
    </row>
  </sheetData>
  <mergeCells count="94">
    <mergeCell ref="B2:H2"/>
    <mergeCell ref="C3:G3"/>
    <mergeCell ref="B4:H4"/>
    <mergeCell ref="D6:H6"/>
    <mergeCell ref="D12:H12"/>
    <mergeCell ref="D13:E13"/>
    <mergeCell ref="D14:H14"/>
    <mergeCell ref="D15:H15"/>
    <mergeCell ref="D16:H16"/>
    <mergeCell ref="D17:H17"/>
    <mergeCell ref="D29:F29"/>
    <mergeCell ref="D30:F30"/>
    <mergeCell ref="D31:F31"/>
    <mergeCell ref="D32:F32"/>
    <mergeCell ref="D37:F37"/>
    <mergeCell ref="D38:F38"/>
    <mergeCell ref="B40:C40"/>
    <mergeCell ref="D40:H40"/>
    <mergeCell ref="B41:C41"/>
    <mergeCell ref="D41:H41"/>
    <mergeCell ref="C46:D46"/>
    <mergeCell ref="E46:F46"/>
    <mergeCell ref="C47:D47"/>
    <mergeCell ref="E47:F47"/>
    <mergeCell ref="C48:D48"/>
    <mergeCell ref="E48:F48"/>
    <mergeCell ref="C49:D49"/>
    <mergeCell ref="E49:F49"/>
    <mergeCell ref="C50:D50"/>
    <mergeCell ref="E50:F50"/>
    <mergeCell ref="B67:C67"/>
    <mergeCell ref="D67:H67"/>
    <mergeCell ref="C51:D51"/>
    <mergeCell ref="E51:F51"/>
    <mergeCell ref="B55:C55"/>
    <mergeCell ref="B56:C56"/>
    <mergeCell ref="B57:C57"/>
    <mergeCell ref="B58:C58"/>
    <mergeCell ref="B68:C68"/>
    <mergeCell ref="D68:H68"/>
    <mergeCell ref="B70:C70"/>
    <mergeCell ref="D70:H70"/>
    <mergeCell ref="D132:H132"/>
    <mergeCell ref="B59:C59"/>
    <mergeCell ref="B60:C60"/>
    <mergeCell ref="B61:C61"/>
    <mergeCell ref="B66:C66"/>
    <mergeCell ref="D66:H66"/>
    <mergeCell ref="D149:H149"/>
    <mergeCell ref="D133:H133"/>
    <mergeCell ref="D134:H134"/>
    <mergeCell ref="B135:C135"/>
    <mergeCell ref="D135:H135"/>
    <mergeCell ref="B136:C136"/>
    <mergeCell ref="D136:H136"/>
    <mergeCell ref="B151:C151"/>
    <mergeCell ref="D151:H151"/>
    <mergeCell ref="D152:H152"/>
    <mergeCell ref="D153:H153"/>
    <mergeCell ref="D158:E158"/>
    <mergeCell ref="D137:H137"/>
    <mergeCell ref="B141:C141"/>
    <mergeCell ref="D146:H146"/>
    <mergeCell ref="D147:H147"/>
    <mergeCell ref="D148:H148"/>
    <mergeCell ref="D203:F203"/>
    <mergeCell ref="G203:H203"/>
    <mergeCell ref="D162:D163"/>
    <mergeCell ref="E162:E163"/>
    <mergeCell ref="F162:F163"/>
    <mergeCell ref="D150:H150"/>
    <mergeCell ref="D204:F204"/>
    <mergeCell ref="G204:H204"/>
    <mergeCell ref="D205:F205"/>
    <mergeCell ref="G205:H205"/>
    <mergeCell ref="D206:F206"/>
    <mergeCell ref="G206:H206"/>
    <mergeCell ref="D225:H225"/>
    <mergeCell ref="D207:F207"/>
    <mergeCell ref="G207:H207"/>
    <mergeCell ref="D208:F208"/>
    <mergeCell ref="G208:H208"/>
    <mergeCell ref="D209:F209"/>
    <mergeCell ref="G209:H209"/>
    <mergeCell ref="F229:G229"/>
    <mergeCell ref="C230:E230"/>
    <mergeCell ref="F230:G230"/>
    <mergeCell ref="C231:E231"/>
    <mergeCell ref="F231:G231"/>
    <mergeCell ref="E212:H212"/>
    <mergeCell ref="B219:C219"/>
    <mergeCell ref="D219:H219"/>
    <mergeCell ref="D221:F221"/>
    <mergeCell ref="D222:F222"/>
  </mergeCells>
  <dataValidations count="2">
    <dataValidation type="list" allowBlank="1" showInputMessage="1" showErrorMessage="1" sqref="D158:E158" xr:uid="{8AE2FE6F-7603-8444-9DE9-8798C7BE8A2E}">
      <formula1>#REF!</formula1>
    </dataValidation>
    <dataValidation type="list" allowBlank="1" showInputMessage="1" showErrorMessage="1" sqref="E211" xr:uid="{9BA80889-03B8-354F-BB7A-22E44E7DEDFD}">
      <formula1>#REF!</formula1>
    </dataValidation>
  </dataValidations>
  <printOptions horizontalCentered="1"/>
  <pageMargins left="0.59055118110236227" right="0.39370078740157483" top="0.78740157480314965" bottom="0.78740157480314965" header="0.51181102362204722" footer="0.59055118110236227"/>
  <pageSetup paperSize="9" scale="78" orientation="portrait" blackAndWhite="1" horizontalDpi="300" verticalDpi="300"/>
  <headerFooter alignWithMargins="0">
    <oddFooter>&amp;LBanco do Brasil - Versão 1.&amp;RPágina: &amp;P</oddFooter>
  </headerFooter>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086AD-FD3F-F34D-A31F-4573BBF16C05}">
  <sheetPr>
    <tabColor rgb="FFFFC000"/>
  </sheetPr>
  <dimension ref="A1:I42"/>
  <sheetViews>
    <sheetView showGridLines="0" topLeftCell="A11" zoomScale="170" zoomScaleNormal="170" workbookViewId="0">
      <selection activeCell="A22" sqref="A22"/>
    </sheetView>
  </sheetViews>
  <sheetFormatPr baseColWidth="10" defaultRowHeight="13"/>
  <cols>
    <col min="1" max="1" width="20.5" bestFit="1" customWidth="1"/>
    <col min="2" max="2" width="11.83203125" customWidth="1"/>
  </cols>
  <sheetData>
    <row r="1" spans="1:9" ht="25" thickBot="1">
      <c r="A1" s="472" t="s">
        <v>394</v>
      </c>
      <c r="B1" s="473" t="s">
        <v>395</v>
      </c>
      <c r="C1" s="473" t="s">
        <v>396</v>
      </c>
      <c r="D1" s="473" t="s">
        <v>399</v>
      </c>
      <c r="E1" s="473" t="s">
        <v>88</v>
      </c>
      <c r="F1" s="473" t="s">
        <v>89</v>
      </c>
      <c r="G1" s="473" t="s">
        <v>90</v>
      </c>
      <c r="H1" s="473" t="s">
        <v>91</v>
      </c>
      <c r="I1" s="473" t="s">
        <v>374</v>
      </c>
    </row>
    <row r="2" spans="1:9" ht="14" thickBot="1">
      <c r="A2" s="465"/>
      <c r="B2" s="465"/>
      <c r="C2" s="465"/>
      <c r="D2" s="465"/>
      <c r="E2" s="465"/>
      <c r="F2" s="465"/>
      <c r="G2" s="465"/>
      <c r="H2" s="465"/>
      <c r="I2" s="465"/>
    </row>
    <row r="3" spans="1:9" ht="14" thickBot="1">
      <c r="A3" s="474" t="s">
        <v>400</v>
      </c>
      <c r="B3" s="467"/>
      <c r="C3" s="471">
        <f t="shared" ref="C3:I3" si="0">SUM(C4:C6)</f>
        <v>0</v>
      </c>
      <c r="D3" s="475">
        <f>SUM(D4:D6)</f>
        <v>0</v>
      </c>
      <c r="E3" s="475">
        <f t="shared" si="0"/>
        <v>0</v>
      </c>
      <c r="F3" s="475">
        <f t="shared" si="0"/>
        <v>0</v>
      </c>
      <c r="G3" s="475">
        <f t="shared" si="0"/>
        <v>0</v>
      </c>
      <c r="H3" s="475">
        <f t="shared" si="0"/>
        <v>0</v>
      </c>
      <c r="I3" s="475">
        <f t="shared" si="0"/>
        <v>0</v>
      </c>
    </row>
    <row r="4" spans="1:9" ht="14" thickBot="1">
      <c r="A4" s="476"/>
      <c r="B4" s="478"/>
      <c r="C4" s="468">
        <f>D4*B4*12</f>
        <v>0</v>
      </c>
      <c r="D4" s="477"/>
      <c r="E4" s="477"/>
      <c r="F4" s="477"/>
      <c r="G4" s="477"/>
      <c r="H4" s="477"/>
      <c r="I4" s="477"/>
    </row>
    <row r="5" spans="1:9" ht="14" thickBot="1">
      <c r="A5" s="476"/>
      <c r="B5" s="478"/>
      <c r="C5" s="468">
        <f>D5*B5*12</f>
        <v>0</v>
      </c>
      <c r="D5" s="477"/>
      <c r="E5" s="477"/>
      <c r="F5" s="477"/>
      <c r="G5" s="477"/>
      <c r="H5" s="477"/>
      <c r="I5" s="477"/>
    </row>
    <row r="6" spans="1:9" ht="14" thickBot="1">
      <c r="A6" s="476"/>
      <c r="B6" s="478"/>
      <c r="C6" s="468">
        <f>D6*B6*12</f>
        <v>0</v>
      </c>
      <c r="D6" s="477"/>
      <c r="E6" s="477"/>
      <c r="F6" s="477"/>
      <c r="G6" s="477"/>
      <c r="H6" s="477"/>
      <c r="I6" s="477"/>
    </row>
    <row r="7" spans="1:9" s="481" customFormat="1" ht="14" thickBot="1">
      <c r="A7" s="470"/>
      <c r="B7" s="470"/>
      <c r="C7" s="470"/>
      <c r="D7" s="470"/>
      <c r="E7" s="470"/>
      <c r="F7" s="470"/>
      <c r="G7" s="470"/>
      <c r="H7" s="470"/>
      <c r="I7" s="470"/>
    </row>
    <row r="8" spans="1:9" ht="14" thickBot="1">
      <c r="A8" s="474" t="s">
        <v>405</v>
      </c>
      <c r="B8" s="467"/>
      <c r="C8" s="471">
        <f t="shared" ref="C8:I8" si="1">SUM(C9:C18)</f>
        <v>0</v>
      </c>
      <c r="D8" s="475">
        <f>SUM(D9:D18)</f>
        <v>0</v>
      </c>
      <c r="E8" s="475">
        <f t="shared" si="1"/>
        <v>0</v>
      </c>
      <c r="F8" s="475">
        <f t="shared" si="1"/>
        <v>0</v>
      </c>
      <c r="G8" s="475">
        <f t="shared" si="1"/>
        <v>0</v>
      </c>
      <c r="H8" s="475">
        <f t="shared" si="1"/>
        <v>0</v>
      </c>
      <c r="I8" s="475">
        <f t="shared" si="1"/>
        <v>0</v>
      </c>
    </row>
    <row r="9" spans="1:9" ht="14" thickBot="1">
      <c r="A9" s="476"/>
      <c r="B9" s="478"/>
      <c r="C9" s="468">
        <f t="shared" ref="C9:C18" si="2">D9*B9*12</f>
        <v>0</v>
      </c>
      <c r="D9" s="477"/>
      <c r="E9" s="477"/>
      <c r="F9" s="477"/>
      <c r="G9" s="477"/>
      <c r="H9" s="477"/>
      <c r="I9" s="477"/>
    </row>
    <row r="10" spans="1:9" ht="14" thickBot="1">
      <c r="A10" s="476"/>
      <c r="B10" s="478"/>
      <c r="C10" s="468">
        <f t="shared" si="2"/>
        <v>0</v>
      </c>
      <c r="D10" s="477"/>
      <c r="E10" s="477"/>
      <c r="F10" s="477"/>
      <c r="G10" s="477"/>
      <c r="H10" s="477"/>
      <c r="I10" s="477"/>
    </row>
    <row r="11" spans="1:9" ht="14" thickBot="1">
      <c r="A11" s="476"/>
      <c r="B11" s="478"/>
      <c r="C11" s="468">
        <f t="shared" si="2"/>
        <v>0</v>
      </c>
      <c r="D11" s="477"/>
      <c r="E11" s="477"/>
      <c r="F11" s="477"/>
      <c r="G11" s="477"/>
      <c r="H11" s="477"/>
      <c r="I11" s="477"/>
    </row>
    <row r="12" spans="1:9" ht="14" thickBot="1">
      <c r="A12" s="476"/>
      <c r="B12" s="478"/>
      <c r="C12" s="468">
        <f t="shared" si="2"/>
        <v>0</v>
      </c>
      <c r="D12" s="477"/>
      <c r="E12" s="477"/>
      <c r="F12" s="477"/>
      <c r="G12" s="477"/>
      <c r="H12" s="477"/>
      <c r="I12" s="477"/>
    </row>
    <row r="13" spans="1:9" ht="14" thickBot="1">
      <c r="A13" s="476"/>
      <c r="B13" s="479"/>
      <c r="C13" s="468">
        <f t="shared" si="2"/>
        <v>0</v>
      </c>
      <c r="D13" s="477"/>
      <c r="E13" s="477"/>
      <c r="F13" s="477"/>
      <c r="G13" s="477"/>
      <c r="H13" s="477"/>
      <c r="I13" s="477"/>
    </row>
    <row r="14" spans="1:9" ht="14" thickBot="1">
      <c r="A14" s="476"/>
      <c r="B14" s="478"/>
      <c r="C14" s="468">
        <f t="shared" si="2"/>
        <v>0</v>
      </c>
      <c r="D14" s="477"/>
      <c r="E14" s="477"/>
      <c r="F14" s="477"/>
      <c r="G14" s="477"/>
      <c r="H14" s="477"/>
      <c r="I14" s="477"/>
    </row>
    <row r="15" spans="1:9" ht="14" thickBot="1">
      <c r="A15" s="476"/>
      <c r="B15" s="478"/>
      <c r="C15" s="468">
        <f t="shared" si="2"/>
        <v>0</v>
      </c>
      <c r="D15" s="477"/>
      <c r="E15" s="477"/>
      <c r="F15" s="477"/>
      <c r="G15" s="477"/>
      <c r="H15" s="477"/>
      <c r="I15" s="477"/>
    </row>
    <row r="16" spans="1:9" ht="14" thickBot="1">
      <c r="A16" s="476"/>
      <c r="B16" s="478"/>
      <c r="C16" s="468">
        <f t="shared" si="2"/>
        <v>0</v>
      </c>
      <c r="D16" s="477"/>
      <c r="E16" s="477"/>
      <c r="F16" s="477"/>
      <c r="G16" s="477"/>
      <c r="H16" s="477"/>
      <c r="I16" s="477"/>
    </row>
    <row r="17" spans="1:9" ht="14" thickBot="1">
      <c r="A17" s="476"/>
      <c r="B17" s="478"/>
      <c r="C17" s="468">
        <f t="shared" si="2"/>
        <v>0</v>
      </c>
      <c r="D17" s="477"/>
      <c r="E17" s="477"/>
      <c r="F17" s="477"/>
      <c r="G17" s="477"/>
      <c r="H17" s="477"/>
      <c r="I17" s="477"/>
    </row>
    <row r="18" spans="1:9" ht="14" thickBot="1">
      <c r="A18" s="476"/>
      <c r="B18" s="478"/>
      <c r="C18" s="468">
        <f t="shared" si="2"/>
        <v>0</v>
      </c>
      <c r="D18" s="477"/>
      <c r="E18" s="477"/>
      <c r="F18" s="477"/>
      <c r="G18" s="477"/>
      <c r="H18" s="477"/>
      <c r="I18" s="477"/>
    </row>
    <row r="19" spans="1:9" ht="14" thickBot="1">
      <c r="A19" s="469"/>
      <c r="B19" s="470"/>
      <c r="C19" s="465"/>
      <c r="D19" s="470"/>
      <c r="E19" s="470"/>
      <c r="F19" s="470"/>
      <c r="G19" s="470"/>
      <c r="H19" s="470"/>
      <c r="I19" s="470"/>
    </row>
    <row r="20" spans="1:9" ht="14" thickBot="1">
      <c r="A20" s="474" t="s">
        <v>406</v>
      </c>
      <c r="B20" s="467"/>
      <c r="C20" s="471">
        <f t="shared" ref="C20:I20" si="3">SUM(C21:C34)</f>
        <v>0</v>
      </c>
      <c r="D20" s="475">
        <f>SUM(D21:D34)</f>
        <v>0</v>
      </c>
      <c r="E20" s="475">
        <f t="shared" si="3"/>
        <v>0</v>
      </c>
      <c r="F20" s="475">
        <f t="shared" si="3"/>
        <v>0</v>
      </c>
      <c r="G20" s="475">
        <f t="shared" si="3"/>
        <v>0</v>
      </c>
      <c r="H20" s="475">
        <f t="shared" si="3"/>
        <v>0</v>
      </c>
      <c r="I20" s="475">
        <f t="shared" si="3"/>
        <v>0</v>
      </c>
    </row>
    <row r="21" spans="1:9" ht="14" thickBot="1">
      <c r="A21" s="476"/>
      <c r="B21" s="478"/>
      <c r="C21" s="468">
        <f t="shared" ref="C21:C34" si="4">D21*B21*12</f>
        <v>0</v>
      </c>
      <c r="D21" s="477"/>
      <c r="E21" s="477"/>
      <c r="F21" s="477"/>
      <c r="G21" s="477"/>
      <c r="H21" s="477"/>
      <c r="I21" s="477"/>
    </row>
    <row r="22" spans="1:9" ht="14" thickBot="1">
      <c r="A22" s="476"/>
      <c r="B22" s="478"/>
      <c r="C22" s="468">
        <f t="shared" si="4"/>
        <v>0</v>
      </c>
      <c r="D22" s="477"/>
      <c r="E22" s="477"/>
      <c r="F22" s="477"/>
      <c r="G22" s="477"/>
      <c r="H22" s="477"/>
      <c r="I22" s="477"/>
    </row>
    <row r="23" spans="1:9" ht="14" thickBot="1">
      <c r="A23" s="476"/>
      <c r="B23" s="478"/>
      <c r="C23" s="468">
        <f t="shared" si="4"/>
        <v>0</v>
      </c>
      <c r="D23" s="477"/>
      <c r="E23" s="477"/>
      <c r="F23" s="477"/>
      <c r="G23" s="477"/>
      <c r="H23" s="477"/>
      <c r="I23" s="477"/>
    </row>
    <row r="24" spans="1:9" ht="14" thickBot="1">
      <c r="A24" s="476"/>
      <c r="B24" s="479"/>
      <c r="C24" s="468">
        <f t="shared" si="4"/>
        <v>0</v>
      </c>
      <c r="D24" s="477"/>
      <c r="E24" s="477"/>
      <c r="F24" s="477"/>
      <c r="G24" s="477"/>
      <c r="H24" s="477"/>
      <c r="I24" s="477"/>
    </row>
    <row r="25" spans="1:9" ht="14" thickBot="1">
      <c r="A25" s="476"/>
      <c r="B25" s="478"/>
      <c r="C25" s="468">
        <f t="shared" si="4"/>
        <v>0</v>
      </c>
      <c r="D25" s="477"/>
      <c r="E25" s="477"/>
      <c r="F25" s="477"/>
      <c r="G25" s="477"/>
      <c r="H25" s="477"/>
      <c r="I25" s="477"/>
    </row>
    <row r="26" spans="1:9" ht="14" thickBot="1">
      <c r="A26" s="476"/>
      <c r="B26" s="479"/>
      <c r="C26" s="468">
        <f t="shared" si="4"/>
        <v>0</v>
      </c>
      <c r="D26" s="477"/>
      <c r="E26" s="477"/>
      <c r="F26" s="477"/>
      <c r="G26" s="477"/>
      <c r="H26" s="477"/>
      <c r="I26" s="477"/>
    </row>
    <row r="27" spans="1:9" ht="14" thickBot="1">
      <c r="A27" s="476"/>
      <c r="B27" s="478"/>
      <c r="C27" s="468">
        <f t="shared" si="4"/>
        <v>0</v>
      </c>
      <c r="D27" s="477"/>
      <c r="E27" s="477"/>
      <c r="F27" s="477"/>
      <c r="G27" s="477"/>
      <c r="H27" s="477"/>
      <c r="I27" s="477"/>
    </row>
    <row r="28" spans="1:9" ht="14" thickBot="1">
      <c r="A28" s="476"/>
      <c r="B28" s="479"/>
      <c r="C28" s="468">
        <f t="shared" si="4"/>
        <v>0</v>
      </c>
      <c r="D28" s="477"/>
      <c r="E28" s="477"/>
      <c r="F28" s="477"/>
      <c r="G28" s="477"/>
      <c r="H28" s="477"/>
      <c r="I28" s="477"/>
    </row>
    <row r="29" spans="1:9" ht="14" thickBot="1">
      <c r="A29" s="476"/>
      <c r="B29" s="478"/>
      <c r="C29" s="468">
        <f t="shared" si="4"/>
        <v>0</v>
      </c>
      <c r="D29" s="477"/>
      <c r="E29" s="477"/>
      <c r="F29" s="477"/>
      <c r="G29" s="477"/>
      <c r="H29" s="477"/>
      <c r="I29" s="477"/>
    </row>
    <row r="30" spans="1:9" ht="14" thickBot="1">
      <c r="A30" s="476"/>
      <c r="B30" s="479"/>
      <c r="C30" s="468">
        <f t="shared" si="4"/>
        <v>0</v>
      </c>
      <c r="D30" s="477"/>
      <c r="E30" s="477"/>
      <c r="F30" s="477"/>
      <c r="G30" s="477"/>
      <c r="H30" s="477"/>
      <c r="I30" s="477"/>
    </row>
    <row r="31" spans="1:9" ht="14" thickBot="1">
      <c r="A31" s="476"/>
      <c r="B31" s="478"/>
      <c r="C31" s="468">
        <f t="shared" si="4"/>
        <v>0</v>
      </c>
      <c r="D31" s="477"/>
      <c r="E31" s="477"/>
      <c r="F31" s="477"/>
      <c r="G31" s="477"/>
      <c r="H31" s="477"/>
      <c r="I31" s="477"/>
    </row>
    <row r="32" spans="1:9" ht="14" thickBot="1">
      <c r="A32" s="476"/>
      <c r="B32" s="479"/>
      <c r="C32" s="468">
        <f t="shared" si="4"/>
        <v>0</v>
      </c>
      <c r="D32" s="477"/>
      <c r="E32" s="477"/>
      <c r="F32" s="477"/>
      <c r="G32" s="477"/>
      <c r="H32" s="477"/>
      <c r="I32" s="477"/>
    </row>
    <row r="33" spans="1:9" ht="14" thickBot="1">
      <c r="A33" s="476"/>
      <c r="B33" s="478"/>
      <c r="C33" s="468">
        <f t="shared" si="4"/>
        <v>0</v>
      </c>
      <c r="D33" s="477"/>
      <c r="E33" s="477"/>
      <c r="F33" s="477"/>
      <c r="G33" s="477"/>
      <c r="H33" s="477"/>
      <c r="I33" s="477"/>
    </row>
    <row r="34" spans="1:9" ht="14" thickBot="1">
      <c r="A34" s="476"/>
      <c r="B34" s="479"/>
      <c r="C34" s="468">
        <f t="shared" si="4"/>
        <v>0</v>
      </c>
      <c r="D34" s="477"/>
      <c r="E34" s="477"/>
      <c r="F34" s="477"/>
      <c r="G34" s="477"/>
      <c r="H34" s="477"/>
      <c r="I34" s="477"/>
    </row>
    <row r="35" spans="1:9" s="490" customFormat="1" ht="14" thickBot="1">
      <c r="A35" s="486"/>
      <c r="B35" s="488"/>
      <c r="C35" s="489"/>
      <c r="D35" s="487"/>
      <c r="E35" s="487"/>
      <c r="F35" s="487"/>
      <c r="G35" s="487"/>
      <c r="H35" s="487"/>
      <c r="I35" s="487"/>
    </row>
    <row r="36" spans="1:9" ht="14" thickBot="1">
      <c r="A36" s="474" t="s">
        <v>397</v>
      </c>
      <c r="B36" s="467"/>
      <c r="C36" s="471">
        <f>C3+C20+C8</f>
        <v>0</v>
      </c>
      <c r="D36" s="475">
        <f t="shared" ref="D36:I36" si="5">D3+D8+D20</f>
        <v>0</v>
      </c>
      <c r="E36" s="475">
        <f t="shared" si="5"/>
        <v>0</v>
      </c>
      <c r="F36" s="475">
        <f t="shared" si="5"/>
        <v>0</v>
      </c>
      <c r="G36" s="475">
        <f t="shared" si="5"/>
        <v>0</v>
      </c>
      <c r="H36" s="475">
        <f t="shared" si="5"/>
        <v>0</v>
      </c>
      <c r="I36" s="475">
        <f t="shared" si="5"/>
        <v>0</v>
      </c>
    </row>
    <row r="37" spans="1:9" s="481" customFormat="1" ht="14" thickBot="1">
      <c r="A37" s="466"/>
      <c r="B37" s="484"/>
      <c r="C37" s="466"/>
      <c r="D37" s="485"/>
      <c r="E37" s="485"/>
      <c r="F37" s="484"/>
      <c r="G37" s="484"/>
      <c r="H37" s="484"/>
      <c r="I37" s="484"/>
    </row>
    <row r="38" spans="1:9" ht="14" thickBot="1">
      <c r="A38" s="474" t="s">
        <v>401</v>
      </c>
      <c r="B38" s="475"/>
      <c r="C38" s="471">
        <f t="shared" ref="C38:I38" si="6">SUM(C39:C41)</f>
        <v>0</v>
      </c>
      <c r="D38" s="471"/>
      <c r="E38" s="471">
        <f t="shared" si="6"/>
        <v>0</v>
      </c>
      <c r="F38" s="471">
        <f t="shared" si="6"/>
        <v>0</v>
      </c>
      <c r="G38" s="471">
        <f t="shared" si="6"/>
        <v>0</v>
      </c>
      <c r="H38" s="471">
        <f t="shared" si="6"/>
        <v>0</v>
      </c>
      <c r="I38" s="471">
        <f t="shared" si="6"/>
        <v>0</v>
      </c>
    </row>
    <row r="39" spans="1:9" ht="14" thickBot="1">
      <c r="A39" s="483" t="s">
        <v>402</v>
      </c>
      <c r="B39" s="482"/>
      <c r="C39" s="468">
        <f>C3*$B$39</f>
        <v>0</v>
      </c>
      <c r="D39" s="468"/>
      <c r="E39" s="468">
        <f>E3*$B$39</f>
        <v>0</v>
      </c>
      <c r="F39" s="468">
        <f>F3*$B$39</f>
        <v>0</v>
      </c>
      <c r="G39" s="468">
        <f>G3*$B$39</f>
        <v>0</v>
      </c>
      <c r="H39" s="468">
        <f>H3*$B$39</f>
        <v>0</v>
      </c>
      <c r="I39" s="468">
        <f>I3*$B$39</f>
        <v>0</v>
      </c>
    </row>
    <row r="40" spans="1:9" ht="14" thickBot="1">
      <c r="A40" s="483" t="s">
        <v>403</v>
      </c>
      <c r="B40" s="482"/>
      <c r="C40" s="468">
        <f>C8*$B$40</f>
        <v>0</v>
      </c>
      <c r="D40" s="468"/>
      <c r="E40" s="468">
        <f>E8*$B$40</f>
        <v>0</v>
      </c>
      <c r="F40" s="468">
        <f>F8*$B$40</f>
        <v>0</v>
      </c>
      <c r="G40" s="468">
        <f>G8*$B$40</f>
        <v>0</v>
      </c>
      <c r="H40" s="468">
        <f>H8*$B$40</f>
        <v>0</v>
      </c>
      <c r="I40" s="468">
        <f>I8*$B$40</f>
        <v>0</v>
      </c>
    </row>
    <row r="41" spans="1:9" ht="14" thickBot="1">
      <c r="A41" s="483" t="s">
        <v>404</v>
      </c>
      <c r="B41" s="480"/>
      <c r="C41" s="468">
        <f>C20*$B$41</f>
        <v>0</v>
      </c>
      <c r="D41" s="468"/>
      <c r="E41" s="468">
        <f>E20*$B$41</f>
        <v>0</v>
      </c>
      <c r="F41" s="468">
        <f>F20*$B$41</f>
        <v>0</v>
      </c>
      <c r="G41" s="468">
        <f>G20*$B$41</f>
        <v>0</v>
      </c>
      <c r="H41" s="468">
        <f>H20*$B$41</f>
        <v>0</v>
      </c>
      <c r="I41" s="468">
        <f>I20*$B$41</f>
        <v>0</v>
      </c>
    </row>
    <row r="42" spans="1:9" ht="14" thickBot="1">
      <c r="A42" s="474" t="s">
        <v>398</v>
      </c>
      <c r="B42" s="475"/>
      <c r="C42" s="471">
        <f>C36+C38</f>
        <v>0</v>
      </c>
      <c r="D42" s="471"/>
      <c r="E42" s="471">
        <f>E36+E38</f>
        <v>0</v>
      </c>
      <c r="F42" s="471">
        <f>F36+F38</f>
        <v>0</v>
      </c>
      <c r="G42" s="471">
        <f>G36+G38</f>
        <v>0</v>
      </c>
      <c r="H42" s="471">
        <f>H36+H38</f>
        <v>0</v>
      </c>
      <c r="I42" s="471">
        <f>I36+I38</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CA012-3B90-3047-8EC6-762238D49731}">
  <sheetPr>
    <tabColor theme="3"/>
  </sheetPr>
  <dimension ref="A1:I12"/>
  <sheetViews>
    <sheetView showGridLines="0" zoomScale="150" zoomScaleNormal="150" workbookViewId="0">
      <selection activeCell="H7" sqref="H7"/>
    </sheetView>
  </sheetViews>
  <sheetFormatPr baseColWidth="10" defaultRowHeight="13"/>
  <sheetData>
    <row r="1" spans="1:9" ht="16">
      <c r="A1" s="160" t="s">
        <v>114</v>
      </c>
    </row>
    <row r="3" spans="1:9" ht="17" thickBot="1">
      <c r="I3" s="161" t="s">
        <v>102</v>
      </c>
    </row>
    <row r="4" spans="1:9" ht="29" thickBot="1">
      <c r="A4" s="154"/>
      <c r="B4" s="155" t="s">
        <v>105</v>
      </c>
      <c r="C4" s="631" t="s">
        <v>106</v>
      </c>
      <c r="D4" s="632"/>
      <c r="E4" s="632"/>
      <c r="F4" s="632"/>
      <c r="G4" s="632"/>
      <c r="H4" s="632"/>
      <c r="I4" s="633"/>
    </row>
    <row r="5" spans="1:9" ht="35" customHeight="1">
      <c r="A5" s="156"/>
      <c r="B5" s="634" t="s">
        <v>108</v>
      </c>
      <c r="C5" s="636" t="s">
        <v>109</v>
      </c>
      <c r="D5" s="636" t="s">
        <v>110</v>
      </c>
      <c r="E5" s="636" t="s">
        <v>111</v>
      </c>
      <c r="F5" s="634" t="s">
        <v>112</v>
      </c>
      <c r="G5" s="636" t="s">
        <v>113</v>
      </c>
      <c r="H5" s="636" t="s">
        <v>408</v>
      </c>
      <c r="I5" s="636" t="s">
        <v>407</v>
      </c>
    </row>
    <row r="6" spans="1:9" ht="15" thickBot="1">
      <c r="A6" s="157" t="s">
        <v>107</v>
      </c>
      <c r="B6" s="635"/>
      <c r="C6" s="637"/>
      <c r="D6" s="637"/>
      <c r="E6" s="637"/>
      <c r="F6" s="635"/>
      <c r="G6" s="637"/>
      <c r="H6" s="637"/>
      <c r="I6" s="637"/>
    </row>
    <row r="7" spans="1:9" ht="17" thickBot="1">
      <c r="A7" s="491"/>
      <c r="B7" s="492"/>
      <c r="C7" s="492"/>
      <c r="D7" s="492"/>
      <c r="E7" s="492"/>
      <c r="F7" s="492"/>
      <c r="G7" s="492"/>
      <c r="H7" s="492"/>
      <c r="I7" s="492"/>
    </row>
    <row r="8" spans="1:9" ht="17" thickBot="1">
      <c r="A8" s="491"/>
      <c r="B8" s="492"/>
      <c r="C8" s="492"/>
      <c r="D8" s="492"/>
      <c r="E8" s="492"/>
      <c r="F8" s="492"/>
      <c r="G8" s="492"/>
      <c r="H8" s="492"/>
      <c r="I8" s="492"/>
    </row>
    <row r="9" spans="1:9" ht="17" thickBot="1">
      <c r="A9" s="491"/>
      <c r="B9" s="492"/>
      <c r="C9" s="492"/>
      <c r="D9" s="492"/>
      <c r="E9" s="492"/>
      <c r="F9" s="492"/>
      <c r="G9" s="492"/>
      <c r="H9" s="492"/>
      <c r="I9" s="492"/>
    </row>
    <row r="10" spans="1:9" ht="17" thickBot="1">
      <c r="A10" s="491"/>
      <c r="B10" s="492"/>
      <c r="C10" s="492"/>
      <c r="D10" s="492"/>
      <c r="E10" s="492"/>
      <c r="F10" s="492"/>
      <c r="G10" s="492"/>
      <c r="H10" s="492"/>
      <c r="I10" s="492"/>
    </row>
    <row r="11" spans="1:9" ht="17" thickBot="1">
      <c r="A11" s="491"/>
      <c r="B11" s="492"/>
      <c r="C11" s="492"/>
      <c r="D11" s="492"/>
      <c r="E11" s="492"/>
      <c r="F11" s="492"/>
      <c r="G11" s="492"/>
      <c r="H11" s="492"/>
      <c r="I11" s="492"/>
    </row>
    <row r="12" spans="1:9" ht="17" thickBot="1">
      <c r="A12" s="491"/>
      <c r="B12" s="492"/>
      <c r="C12" s="492"/>
      <c r="D12" s="492"/>
      <c r="E12" s="492"/>
      <c r="F12" s="492"/>
      <c r="G12" s="492"/>
      <c r="H12" s="492"/>
      <c r="I12" s="492"/>
    </row>
  </sheetData>
  <mergeCells count="9">
    <mergeCell ref="C4:I4"/>
    <mergeCell ref="B5:B6"/>
    <mergeCell ref="C5:C6"/>
    <mergeCell ref="D5:D6"/>
    <mergeCell ref="E5:E6"/>
    <mergeCell ref="F5:F6"/>
    <mergeCell ref="G5:G6"/>
    <mergeCell ref="H5:H6"/>
    <mergeCell ref="I5:I6"/>
  </mergeCells>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3976B-C5D3-AE42-A764-FA26E68B0735}">
  <sheetPr>
    <tabColor theme="2" tint="-0.89999084444715716"/>
  </sheetPr>
  <dimension ref="A2:H21"/>
  <sheetViews>
    <sheetView showGridLines="0" workbookViewId="0">
      <selection activeCell="B12" sqref="B12"/>
    </sheetView>
  </sheetViews>
  <sheetFormatPr baseColWidth="10" defaultRowHeight="13"/>
  <cols>
    <col min="1" max="1" width="15.83203125" customWidth="1"/>
    <col min="2" max="2" width="21.33203125" customWidth="1"/>
    <col min="4" max="4" width="13.1640625" customWidth="1"/>
    <col min="6" max="6" width="14" customWidth="1"/>
  </cols>
  <sheetData>
    <row r="2" spans="1:8" ht="16">
      <c r="A2" s="160" t="s">
        <v>128</v>
      </c>
    </row>
    <row r="4" spans="1:8" ht="14" thickBot="1"/>
    <row r="5" spans="1:8" ht="18" thickBot="1">
      <c r="A5" s="154" t="s">
        <v>115</v>
      </c>
      <c r="B5" s="638" t="s">
        <v>116</v>
      </c>
      <c r="C5" s="640"/>
      <c r="D5" s="640"/>
      <c r="E5" s="640"/>
      <c r="F5" s="640"/>
      <c r="G5" s="640"/>
      <c r="H5" s="639"/>
    </row>
    <row r="6" spans="1:8" ht="18" thickBot="1">
      <c r="A6" s="162" t="s">
        <v>50</v>
      </c>
      <c r="B6" s="631" t="s">
        <v>117</v>
      </c>
      <c r="C6" s="633"/>
      <c r="D6" s="631" t="s">
        <v>118</v>
      </c>
      <c r="E6" s="632"/>
      <c r="F6" s="632"/>
      <c r="G6" s="633"/>
      <c r="H6" s="163" t="s">
        <v>119</v>
      </c>
    </row>
    <row r="7" spans="1:8" ht="17" thickBot="1">
      <c r="A7" s="162"/>
      <c r="B7" s="159"/>
      <c r="C7" s="159"/>
      <c r="D7" s="638" t="s">
        <v>120</v>
      </c>
      <c r="E7" s="639"/>
      <c r="F7" s="638" t="s">
        <v>121</v>
      </c>
      <c r="G7" s="639"/>
      <c r="H7" s="159"/>
    </row>
    <row r="8" spans="1:8" ht="18" thickBot="1">
      <c r="A8" s="158"/>
      <c r="B8" s="164" t="s">
        <v>122</v>
      </c>
      <c r="C8" s="164" t="s">
        <v>10</v>
      </c>
      <c r="D8" s="164" t="s">
        <v>122</v>
      </c>
      <c r="E8" s="164" t="s">
        <v>10</v>
      </c>
      <c r="F8" s="164" t="s">
        <v>122</v>
      </c>
      <c r="G8" s="164" t="s">
        <v>10</v>
      </c>
      <c r="H8" s="159"/>
    </row>
    <row r="9" spans="1:8" ht="18" thickBot="1">
      <c r="A9" s="158" t="s">
        <v>123</v>
      </c>
      <c r="B9" s="159"/>
      <c r="C9" s="159"/>
      <c r="D9" s="159"/>
      <c r="E9" s="159"/>
      <c r="F9" s="159"/>
      <c r="G9" s="159"/>
      <c r="H9" s="159"/>
    </row>
    <row r="10" spans="1:8" ht="18" thickBot="1">
      <c r="A10" s="491" t="s">
        <v>124</v>
      </c>
      <c r="B10" s="492"/>
      <c r="C10" s="492"/>
      <c r="D10" s="492"/>
      <c r="E10" s="492"/>
      <c r="F10" s="492"/>
      <c r="G10" s="492"/>
      <c r="H10" s="159"/>
    </row>
    <row r="11" spans="1:8" ht="18" thickBot="1">
      <c r="A11" s="491" t="s">
        <v>124</v>
      </c>
      <c r="B11" s="492"/>
      <c r="C11" s="492"/>
      <c r="D11" s="492"/>
      <c r="E11" s="492"/>
      <c r="F11" s="492"/>
      <c r="G11" s="492"/>
      <c r="H11" s="159"/>
    </row>
    <row r="12" spans="1:8" ht="18" thickBot="1">
      <c r="A12" s="491" t="s">
        <v>124</v>
      </c>
      <c r="B12" s="492"/>
      <c r="C12" s="492"/>
      <c r="D12" s="492"/>
      <c r="E12" s="492"/>
      <c r="F12" s="492"/>
      <c r="G12" s="492"/>
      <c r="H12" s="159"/>
    </row>
    <row r="13" spans="1:8" ht="18" thickBot="1">
      <c r="A13" s="491" t="s">
        <v>125</v>
      </c>
      <c r="B13" s="492"/>
      <c r="C13" s="492"/>
      <c r="D13" s="492"/>
      <c r="E13" s="492"/>
      <c r="F13" s="492"/>
      <c r="G13" s="492"/>
      <c r="H13" s="159"/>
    </row>
    <row r="14" spans="1:8" ht="18" thickBot="1">
      <c r="A14" s="158" t="s">
        <v>126</v>
      </c>
      <c r="B14" s="159"/>
      <c r="C14" s="159"/>
      <c r="D14" s="159"/>
      <c r="E14" s="159"/>
      <c r="F14" s="159"/>
      <c r="G14" s="159"/>
      <c r="H14" s="159"/>
    </row>
    <row r="15" spans="1:8" ht="18" thickBot="1">
      <c r="A15" s="158" t="s">
        <v>127</v>
      </c>
      <c r="B15" s="159"/>
      <c r="C15" s="159"/>
      <c r="D15" s="159"/>
      <c r="E15" s="159"/>
      <c r="F15" s="159"/>
      <c r="G15" s="159"/>
      <c r="H15" s="159"/>
    </row>
    <row r="16" spans="1:8" ht="18" thickBot="1">
      <c r="A16" s="491" t="s">
        <v>124</v>
      </c>
      <c r="B16" s="492"/>
      <c r="C16" s="492"/>
      <c r="D16" s="492"/>
      <c r="E16" s="492"/>
      <c r="F16" s="492"/>
      <c r="G16" s="492"/>
      <c r="H16" s="159"/>
    </row>
    <row r="17" spans="1:8" ht="18" thickBot="1">
      <c r="A17" s="491" t="s">
        <v>124</v>
      </c>
      <c r="B17" s="492"/>
      <c r="C17" s="492"/>
      <c r="D17" s="492"/>
      <c r="E17" s="492"/>
      <c r="F17" s="492"/>
      <c r="G17" s="492"/>
      <c r="H17" s="159"/>
    </row>
    <row r="18" spans="1:8" ht="18" thickBot="1">
      <c r="A18" s="491" t="s">
        <v>125</v>
      </c>
      <c r="B18" s="492"/>
      <c r="C18" s="492"/>
      <c r="D18" s="492"/>
      <c r="E18" s="492"/>
      <c r="F18" s="492"/>
      <c r="G18" s="492"/>
      <c r="H18" s="159"/>
    </row>
    <row r="19" spans="1:8" ht="17" thickBot="1">
      <c r="A19" s="158"/>
      <c r="B19" s="159"/>
      <c r="C19" s="159"/>
      <c r="D19" s="159"/>
      <c r="E19" s="159"/>
      <c r="F19" s="159"/>
      <c r="G19" s="159"/>
      <c r="H19" s="159"/>
    </row>
    <row r="20" spans="1:8" ht="18" thickBot="1">
      <c r="A20" s="158" t="s">
        <v>126</v>
      </c>
      <c r="B20" s="159"/>
      <c r="C20" s="159"/>
      <c r="D20" s="159"/>
      <c r="E20" s="159"/>
      <c r="F20" s="159"/>
      <c r="G20" s="159"/>
      <c r="H20" s="159"/>
    </row>
    <row r="21" spans="1:8" ht="18" thickBot="1">
      <c r="A21" s="158" t="s">
        <v>119</v>
      </c>
      <c r="B21" s="159"/>
      <c r="C21" s="159">
        <v>100</v>
      </c>
      <c r="D21" s="159"/>
      <c r="E21" s="159">
        <v>100</v>
      </c>
      <c r="F21" s="159"/>
      <c r="G21" s="159">
        <v>100</v>
      </c>
      <c r="H21" s="159"/>
    </row>
  </sheetData>
  <mergeCells count="5">
    <mergeCell ref="D7:E7"/>
    <mergeCell ref="F7:G7"/>
    <mergeCell ref="B5:H5"/>
    <mergeCell ref="D6:G6"/>
    <mergeCell ref="B6:C6"/>
  </mergeCell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A5EFE-B094-7A49-A408-47D401CFA625}">
  <sheetPr>
    <tabColor rgb="FF00B0F0"/>
  </sheetPr>
  <dimension ref="A1:E44"/>
  <sheetViews>
    <sheetView showGridLines="0" workbookViewId="0">
      <selection activeCell="C36" sqref="C36"/>
    </sheetView>
  </sheetViews>
  <sheetFormatPr baseColWidth="10" defaultRowHeight="13"/>
  <cols>
    <col min="1" max="1" width="28" customWidth="1"/>
    <col min="4" max="4" width="14.5" customWidth="1"/>
    <col min="5" max="5" width="13.1640625" customWidth="1"/>
  </cols>
  <sheetData>
    <row r="1" spans="1:5" ht="16">
      <c r="A1" s="160" t="s">
        <v>161</v>
      </c>
    </row>
    <row r="4" spans="1:5" ht="14" thickBot="1"/>
    <row r="5" spans="1:5" ht="32" customHeight="1">
      <c r="A5" s="641" t="s">
        <v>130</v>
      </c>
      <c r="B5" s="641" t="s">
        <v>131</v>
      </c>
      <c r="C5" s="641" t="s">
        <v>132</v>
      </c>
      <c r="D5" s="641" t="s">
        <v>133</v>
      </c>
      <c r="E5" s="641" t="s">
        <v>134</v>
      </c>
    </row>
    <row r="6" spans="1:5" ht="14" thickBot="1">
      <c r="A6" s="642"/>
      <c r="B6" s="642"/>
      <c r="C6" s="642"/>
      <c r="D6" s="642"/>
      <c r="E6" s="642"/>
    </row>
    <row r="7" spans="1:5" ht="12" customHeight="1">
      <c r="A7" s="156" t="s">
        <v>135</v>
      </c>
      <c r="B7" s="493"/>
      <c r="C7" s="493"/>
      <c r="D7" s="493"/>
      <c r="E7" s="493"/>
    </row>
    <row r="8" spans="1:5" ht="12" customHeight="1">
      <c r="A8" s="156" t="s">
        <v>136</v>
      </c>
      <c r="B8" s="494"/>
      <c r="C8" s="494"/>
      <c r="D8" s="494"/>
      <c r="E8" s="494"/>
    </row>
    <row r="9" spans="1:5" ht="12" customHeight="1">
      <c r="A9" s="156" t="s">
        <v>137</v>
      </c>
      <c r="B9" s="494"/>
      <c r="C9" s="494"/>
      <c r="D9" s="494"/>
      <c r="E9" s="494"/>
    </row>
    <row r="10" spans="1:5" ht="12" customHeight="1">
      <c r="A10" s="156" t="s">
        <v>138</v>
      </c>
      <c r="B10" s="494"/>
      <c r="C10" s="494"/>
      <c r="D10" s="494"/>
      <c r="E10" s="494"/>
    </row>
    <row r="11" spans="1:5" ht="12" customHeight="1">
      <c r="A11" s="156" t="s">
        <v>139</v>
      </c>
      <c r="B11" s="494"/>
      <c r="C11" s="494"/>
      <c r="D11" s="494"/>
      <c r="E11" s="494"/>
    </row>
    <row r="12" spans="1:5" ht="12" customHeight="1">
      <c r="A12" s="156" t="s">
        <v>140</v>
      </c>
      <c r="B12" s="494"/>
      <c r="C12" s="494"/>
      <c r="D12" s="494"/>
      <c r="E12" s="494"/>
    </row>
    <row r="13" spans="1:5" ht="12" customHeight="1">
      <c r="A13" s="156" t="s">
        <v>141</v>
      </c>
      <c r="B13" s="494"/>
      <c r="C13" s="494"/>
      <c r="D13" s="494"/>
      <c r="E13" s="494"/>
    </row>
    <row r="14" spans="1:5" ht="12" customHeight="1">
      <c r="A14" s="156" t="s">
        <v>142</v>
      </c>
      <c r="B14" s="494"/>
      <c r="C14" s="494"/>
      <c r="D14" s="494"/>
      <c r="E14" s="494"/>
    </row>
    <row r="15" spans="1:5" ht="12" customHeight="1">
      <c r="A15" s="156" t="s">
        <v>143</v>
      </c>
      <c r="B15" s="494"/>
      <c r="C15" s="494"/>
      <c r="D15" s="494"/>
      <c r="E15" s="494"/>
    </row>
    <row r="16" spans="1:5" ht="12" customHeight="1">
      <c r="A16" s="156" t="s">
        <v>144</v>
      </c>
      <c r="B16" s="494"/>
      <c r="C16" s="494"/>
      <c r="D16" s="494"/>
      <c r="E16" s="494"/>
    </row>
    <row r="17" spans="1:5" ht="12" customHeight="1">
      <c r="A17" s="156" t="s">
        <v>145</v>
      </c>
      <c r="B17" s="494"/>
      <c r="C17" s="494"/>
      <c r="D17" s="494"/>
      <c r="E17" s="494"/>
    </row>
    <row r="18" spans="1:5" ht="13" customHeight="1" thickBot="1">
      <c r="A18" s="157" t="s">
        <v>146</v>
      </c>
      <c r="B18" s="491"/>
      <c r="C18" s="491"/>
      <c r="D18" s="491"/>
      <c r="E18" s="491"/>
    </row>
    <row r="19" spans="1:5" ht="18" thickBot="1">
      <c r="A19" s="158" t="s">
        <v>147</v>
      </c>
      <c r="B19" s="159"/>
      <c r="C19" s="159"/>
      <c r="D19" s="159"/>
      <c r="E19" s="159"/>
    </row>
    <row r="20" spans="1:5" ht="12" customHeight="1">
      <c r="A20" s="156" t="s">
        <v>148</v>
      </c>
      <c r="B20" s="154"/>
      <c r="C20" s="154"/>
      <c r="D20" s="154"/>
      <c r="E20" s="154"/>
    </row>
    <row r="21" spans="1:5" ht="12" customHeight="1">
      <c r="A21" s="156" t="s">
        <v>149</v>
      </c>
      <c r="B21" s="494"/>
      <c r="C21" s="494"/>
      <c r="D21" s="494"/>
      <c r="E21" s="494"/>
    </row>
    <row r="22" spans="1:5" ht="12" customHeight="1">
      <c r="A22" s="156" t="s">
        <v>150</v>
      </c>
      <c r="B22" s="494"/>
      <c r="C22" s="494"/>
      <c r="D22" s="494"/>
      <c r="E22" s="494"/>
    </row>
    <row r="23" spans="1:5" ht="12" customHeight="1">
      <c r="A23" s="156" t="s">
        <v>137</v>
      </c>
      <c r="B23" s="494"/>
      <c r="C23" s="494"/>
      <c r="D23" s="494"/>
      <c r="E23" s="494"/>
    </row>
    <row r="24" spans="1:5" ht="12" customHeight="1">
      <c r="A24" s="156" t="s">
        <v>151</v>
      </c>
      <c r="B24" s="494"/>
      <c r="C24" s="494"/>
      <c r="D24" s="494"/>
      <c r="E24" s="494"/>
    </row>
    <row r="25" spans="1:5" ht="12" customHeight="1">
      <c r="A25" s="156" t="s">
        <v>152</v>
      </c>
      <c r="B25" s="494"/>
      <c r="C25" s="494"/>
      <c r="D25" s="494"/>
      <c r="E25" s="494"/>
    </row>
    <row r="26" spans="1:5" ht="12" customHeight="1">
      <c r="A26" s="156" t="s">
        <v>153</v>
      </c>
      <c r="B26" s="494"/>
      <c r="C26" s="494"/>
      <c r="D26" s="494"/>
      <c r="E26" s="494"/>
    </row>
    <row r="27" spans="1:5" ht="12" customHeight="1">
      <c r="A27" s="156" t="s">
        <v>141</v>
      </c>
      <c r="B27" s="494"/>
      <c r="C27" s="494"/>
      <c r="D27" s="494"/>
      <c r="E27" s="494"/>
    </row>
    <row r="28" spans="1:5" ht="12" customHeight="1">
      <c r="A28" s="156" t="s">
        <v>154</v>
      </c>
      <c r="B28" s="494"/>
      <c r="C28" s="494"/>
      <c r="D28" s="494"/>
      <c r="E28" s="494"/>
    </row>
    <row r="29" spans="1:5" ht="12" customHeight="1">
      <c r="A29" s="156" t="s">
        <v>155</v>
      </c>
      <c r="B29" s="494"/>
      <c r="C29" s="494"/>
      <c r="D29" s="494"/>
      <c r="E29" s="494"/>
    </row>
    <row r="30" spans="1:5" ht="13" customHeight="1" thickBot="1">
      <c r="A30" s="157" t="s">
        <v>146</v>
      </c>
      <c r="B30" s="491"/>
      <c r="C30" s="491"/>
      <c r="D30" s="491"/>
      <c r="E30" s="491"/>
    </row>
    <row r="31" spans="1:5" ht="18" thickBot="1">
      <c r="A31" s="158" t="s">
        <v>147</v>
      </c>
      <c r="B31" s="159"/>
      <c r="C31" s="159"/>
      <c r="D31" s="159"/>
      <c r="E31" s="159"/>
    </row>
    <row r="32" spans="1:5" ht="12" customHeight="1">
      <c r="A32" s="156" t="s">
        <v>156</v>
      </c>
      <c r="B32" s="154"/>
      <c r="C32" s="154"/>
      <c r="D32" s="154"/>
      <c r="E32" s="154"/>
    </row>
    <row r="33" spans="1:5" ht="12" customHeight="1">
      <c r="A33" s="156" t="s">
        <v>136</v>
      </c>
      <c r="B33" s="494"/>
      <c r="C33" s="494"/>
      <c r="D33" s="494"/>
      <c r="E33" s="494"/>
    </row>
    <row r="34" spans="1:5" ht="12" customHeight="1">
      <c r="A34" s="156" t="s">
        <v>137</v>
      </c>
      <c r="B34" s="494"/>
      <c r="C34" s="494"/>
      <c r="D34" s="494"/>
      <c r="E34" s="494"/>
    </row>
    <row r="35" spans="1:5" ht="12" customHeight="1">
      <c r="A35" s="156" t="s">
        <v>138</v>
      </c>
      <c r="B35" s="494"/>
      <c r="C35" s="494"/>
      <c r="D35" s="494"/>
      <c r="E35" s="494"/>
    </row>
    <row r="36" spans="1:5" ht="12" customHeight="1">
      <c r="A36" s="156" t="s">
        <v>157</v>
      </c>
      <c r="B36" s="494"/>
      <c r="C36" s="494"/>
      <c r="D36" s="494"/>
      <c r="E36" s="494"/>
    </row>
    <row r="37" spans="1:5" ht="12" customHeight="1">
      <c r="A37" s="156" t="s">
        <v>140</v>
      </c>
      <c r="B37" s="494"/>
      <c r="C37" s="494"/>
      <c r="D37" s="494"/>
      <c r="E37" s="494"/>
    </row>
    <row r="38" spans="1:5" ht="12" customHeight="1">
      <c r="A38" s="156" t="s">
        <v>141</v>
      </c>
      <c r="B38" s="494"/>
      <c r="C38" s="494"/>
      <c r="D38" s="494"/>
      <c r="E38" s="494"/>
    </row>
    <row r="39" spans="1:5" ht="12" customHeight="1">
      <c r="A39" s="156" t="s">
        <v>142</v>
      </c>
      <c r="B39" s="494"/>
      <c r="C39" s="494"/>
      <c r="D39" s="494"/>
      <c r="E39" s="494"/>
    </row>
    <row r="40" spans="1:5" ht="12" customHeight="1">
      <c r="A40" s="156" t="s">
        <v>158</v>
      </c>
      <c r="B40" s="494"/>
      <c r="C40" s="494"/>
      <c r="D40" s="494"/>
      <c r="E40" s="494"/>
    </row>
    <row r="41" spans="1:5" ht="12" customHeight="1">
      <c r="A41" s="156" t="s">
        <v>159</v>
      </c>
      <c r="B41" s="494"/>
      <c r="C41" s="494"/>
      <c r="D41" s="494"/>
      <c r="E41" s="494"/>
    </row>
    <row r="42" spans="1:5" ht="13" customHeight="1" thickBot="1">
      <c r="A42" s="157" t="s">
        <v>146</v>
      </c>
      <c r="B42" s="491"/>
      <c r="C42" s="491"/>
      <c r="D42" s="491"/>
      <c r="E42" s="491"/>
    </row>
    <row r="43" spans="1:5" ht="18" thickBot="1">
      <c r="A43" s="158" t="s">
        <v>147</v>
      </c>
      <c r="B43" s="159"/>
      <c r="C43" s="159"/>
      <c r="D43" s="159"/>
      <c r="E43" s="159"/>
    </row>
    <row r="44" spans="1:5" ht="18" thickBot="1">
      <c r="A44" s="158" t="s">
        <v>160</v>
      </c>
      <c r="B44" s="159"/>
      <c r="C44" s="159"/>
      <c r="D44" s="159"/>
      <c r="E44" s="159"/>
    </row>
  </sheetData>
  <mergeCells count="5">
    <mergeCell ref="A5:A6"/>
    <mergeCell ref="B5:B6"/>
    <mergeCell ref="C5:C6"/>
    <mergeCell ref="D5:D6"/>
    <mergeCell ref="E5:E6"/>
  </mergeCells>
  <pageMargins left="0.75" right="0.75" top="1" bottom="1" header="0.5" footer="0.5"/>
  <pageSetup paperSize="9"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45964-E86C-5047-8B43-AB258552D625}">
  <sheetPr>
    <tabColor theme="3" tint="-0.249977111117893"/>
  </sheetPr>
  <dimension ref="A1:G38"/>
  <sheetViews>
    <sheetView showGridLines="0" zoomScale="150" zoomScaleNormal="150" workbookViewId="0">
      <selection activeCell="F36" sqref="F36"/>
    </sheetView>
  </sheetViews>
  <sheetFormatPr baseColWidth="10" defaultRowHeight="13"/>
  <sheetData>
    <row r="1" spans="1:7" ht="14">
      <c r="A1" s="165" t="s">
        <v>162</v>
      </c>
      <c r="B1" s="166"/>
      <c r="C1" s="166"/>
      <c r="D1" s="166"/>
      <c r="E1" s="166"/>
      <c r="F1" s="166"/>
      <c r="G1" s="166"/>
    </row>
    <row r="2" spans="1:7" ht="14">
      <c r="A2" s="167" t="s">
        <v>163</v>
      </c>
      <c r="B2" s="168"/>
      <c r="C2" s="168"/>
      <c r="D2" s="168"/>
      <c r="E2" s="168"/>
      <c r="F2" s="168"/>
      <c r="G2" s="168"/>
    </row>
    <row r="3" spans="1:7" ht="14" thickBot="1">
      <c r="A3" s="169" t="s">
        <v>164</v>
      </c>
      <c r="B3" s="170"/>
      <c r="C3" s="171"/>
      <c r="D3" s="171"/>
      <c r="E3" s="172"/>
      <c r="F3" s="173"/>
      <c r="G3" s="174"/>
    </row>
    <row r="4" spans="1:7">
      <c r="A4" s="175"/>
      <c r="B4" s="175" t="s">
        <v>165</v>
      </c>
      <c r="C4" s="175" t="s">
        <v>166</v>
      </c>
      <c r="D4" s="175" t="s">
        <v>167</v>
      </c>
      <c r="E4" s="175" t="s">
        <v>168</v>
      </c>
      <c r="F4" s="175" t="s">
        <v>169</v>
      </c>
      <c r="G4" s="175" t="s">
        <v>170</v>
      </c>
    </row>
    <row r="5" spans="1:7">
      <c r="A5" s="175" t="s">
        <v>171</v>
      </c>
      <c r="B5" s="175" t="s">
        <v>172</v>
      </c>
      <c r="C5" s="175" t="s">
        <v>173</v>
      </c>
      <c r="D5" s="175" t="s">
        <v>174</v>
      </c>
      <c r="E5" s="175" t="s">
        <v>172</v>
      </c>
      <c r="F5" s="175" t="s">
        <v>175</v>
      </c>
      <c r="G5" s="175" t="s">
        <v>176</v>
      </c>
    </row>
    <row r="6" spans="1:7" ht="14" thickBot="1">
      <c r="A6" s="176"/>
      <c r="B6" s="176" t="s">
        <v>177</v>
      </c>
      <c r="C6" s="176" t="s">
        <v>178</v>
      </c>
      <c r="D6" s="176" t="s">
        <v>179</v>
      </c>
      <c r="E6" s="176" t="s">
        <v>180</v>
      </c>
      <c r="F6" s="176" t="s">
        <v>181</v>
      </c>
      <c r="G6" s="176" t="s">
        <v>182</v>
      </c>
    </row>
    <row r="7" spans="1:7">
      <c r="A7" s="177"/>
      <c r="B7" s="178"/>
      <c r="C7" s="178"/>
      <c r="D7" s="179"/>
      <c r="E7" s="178"/>
      <c r="F7" s="178"/>
      <c r="G7" s="180"/>
    </row>
    <row r="8" spans="1:7">
      <c r="A8" s="181"/>
      <c r="B8" s="182"/>
      <c r="C8" s="182"/>
      <c r="D8" s="183"/>
      <c r="E8" s="182"/>
      <c r="F8" s="182"/>
      <c r="G8" s="184"/>
    </row>
    <row r="9" spans="1:7">
      <c r="A9" s="181"/>
      <c r="B9" s="182"/>
      <c r="C9" s="182"/>
      <c r="D9" s="183"/>
      <c r="E9" s="182"/>
      <c r="F9" s="182"/>
      <c r="G9" s="184"/>
    </row>
    <row r="10" spans="1:7">
      <c r="A10" s="181"/>
      <c r="B10" s="182"/>
      <c r="C10" s="182"/>
      <c r="D10" s="183"/>
      <c r="E10" s="182"/>
      <c r="F10" s="182"/>
      <c r="G10" s="184"/>
    </row>
    <row r="11" spans="1:7">
      <c r="A11" s="181"/>
      <c r="B11" s="182"/>
      <c r="C11" s="182"/>
      <c r="D11" s="183"/>
      <c r="E11" s="182"/>
      <c r="F11" s="182"/>
      <c r="G11" s="184"/>
    </row>
    <row r="12" spans="1:7">
      <c r="A12" s="181"/>
      <c r="B12" s="182"/>
      <c r="C12" s="182"/>
      <c r="D12" s="183"/>
      <c r="E12" s="182"/>
      <c r="F12" s="182"/>
      <c r="G12" s="184"/>
    </row>
    <row r="13" spans="1:7">
      <c r="A13" s="181"/>
      <c r="B13" s="182"/>
      <c r="C13" s="182"/>
      <c r="D13" s="183"/>
      <c r="E13" s="182"/>
      <c r="F13" s="182"/>
      <c r="G13" s="184"/>
    </row>
    <row r="14" spans="1:7">
      <c r="A14" s="181"/>
      <c r="B14" s="182"/>
      <c r="C14" s="182"/>
      <c r="D14" s="183"/>
      <c r="E14" s="182"/>
      <c r="F14" s="182"/>
      <c r="G14" s="184"/>
    </row>
    <row r="15" spans="1:7">
      <c r="A15" s="181"/>
      <c r="B15" s="182"/>
      <c r="C15" s="182"/>
      <c r="D15" s="183"/>
      <c r="E15" s="182"/>
      <c r="F15" s="182"/>
      <c r="G15" s="184"/>
    </row>
    <row r="16" spans="1:7">
      <c r="A16" s="181"/>
      <c r="B16" s="182"/>
      <c r="C16" s="182"/>
      <c r="D16" s="183"/>
      <c r="E16" s="182"/>
      <c r="F16" s="182"/>
      <c r="G16" s="184"/>
    </row>
    <row r="17" spans="1:7">
      <c r="A17" s="181"/>
      <c r="B17" s="182"/>
      <c r="C17" s="182"/>
      <c r="D17" s="183"/>
      <c r="E17" s="182"/>
      <c r="F17" s="182"/>
      <c r="G17" s="184"/>
    </row>
    <row r="18" spans="1:7">
      <c r="A18" s="181"/>
      <c r="B18" s="182"/>
      <c r="C18" s="182"/>
      <c r="D18" s="183"/>
      <c r="E18" s="182"/>
      <c r="F18" s="182"/>
      <c r="G18" s="184"/>
    </row>
    <row r="19" spans="1:7">
      <c r="A19" s="181"/>
      <c r="B19" s="182"/>
      <c r="C19" s="182"/>
      <c r="D19" s="183"/>
      <c r="E19" s="182"/>
      <c r="F19" s="182"/>
      <c r="G19" s="184"/>
    </row>
    <row r="20" spans="1:7">
      <c r="A20" s="181"/>
      <c r="B20" s="182"/>
      <c r="C20" s="182"/>
      <c r="D20" s="183"/>
      <c r="E20" s="182"/>
      <c r="F20" s="182"/>
      <c r="G20" s="184"/>
    </row>
    <row r="21" spans="1:7">
      <c r="A21" s="181"/>
      <c r="B21" s="182"/>
      <c r="C21" s="182"/>
      <c r="D21" s="183"/>
      <c r="E21" s="182"/>
      <c r="F21" s="182"/>
      <c r="G21" s="184"/>
    </row>
    <row r="22" spans="1:7">
      <c r="A22" s="181"/>
      <c r="B22" s="182"/>
      <c r="C22" s="182"/>
      <c r="D22" s="183"/>
      <c r="E22" s="182"/>
      <c r="F22" s="182"/>
      <c r="G22" s="184"/>
    </row>
    <row r="23" spans="1:7">
      <c r="A23" s="181"/>
      <c r="B23" s="182"/>
      <c r="C23" s="182"/>
      <c r="D23" s="183"/>
      <c r="E23" s="182"/>
      <c r="F23" s="182"/>
      <c r="G23" s="184"/>
    </row>
    <row r="24" spans="1:7">
      <c r="A24" s="181"/>
      <c r="B24" s="182"/>
      <c r="C24" s="182"/>
      <c r="D24" s="183"/>
      <c r="E24" s="182"/>
      <c r="F24" s="182"/>
      <c r="G24" s="184"/>
    </row>
    <row r="25" spans="1:7">
      <c r="A25" s="181"/>
      <c r="B25" s="182"/>
      <c r="C25" s="182"/>
      <c r="D25" s="183"/>
      <c r="E25" s="182"/>
      <c r="F25" s="182"/>
      <c r="G25" s="184"/>
    </row>
    <row r="26" spans="1:7">
      <c r="A26" s="181"/>
      <c r="B26" s="182"/>
      <c r="C26" s="182"/>
      <c r="D26" s="183"/>
      <c r="E26" s="182"/>
      <c r="F26" s="182"/>
      <c r="G26" s="184"/>
    </row>
    <row r="27" spans="1:7">
      <c r="A27" s="181"/>
      <c r="B27" s="182"/>
      <c r="C27" s="182"/>
      <c r="D27" s="183"/>
      <c r="E27" s="182"/>
      <c r="F27" s="182"/>
      <c r="G27" s="184"/>
    </row>
    <row r="28" spans="1:7">
      <c r="A28" s="181"/>
      <c r="B28" s="182"/>
      <c r="C28" s="182"/>
      <c r="D28" s="183"/>
      <c r="E28" s="182"/>
      <c r="F28" s="182"/>
      <c r="G28" s="184"/>
    </row>
    <row r="29" spans="1:7">
      <c r="A29" s="181"/>
      <c r="B29" s="182"/>
      <c r="C29" s="182"/>
      <c r="D29" s="183"/>
      <c r="E29" s="182"/>
      <c r="F29" s="182"/>
      <c r="G29" s="184"/>
    </row>
    <row r="30" spans="1:7">
      <c r="A30" s="181"/>
      <c r="B30" s="182"/>
      <c r="C30" s="182"/>
      <c r="D30" s="183"/>
      <c r="E30" s="182"/>
      <c r="F30" s="182"/>
      <c r="G30" s="184"/>
    </row>
    <row r="31" spans="1:7">
      <c r="A31" s="181"/>
      <c r="B31" s="182"/>
      <c r="C31" s="182"/>
      <c r="D31" s="183"/>
      <c r="E31" s="182"/>
      <c r="F31" s="182"/>
      <c r="G31" s="184"/>
    </row>
    <row r="32" spans="1:7">
      <c r="A32" s="181"/>
      <c r="B32" s="182"/>
      <c r="C32" s="182"/>
      <c r="D32" s="183"/>
      <c r="E32" s="182"/>
      <c r="F32" s="182"/>
      <c r="G32" s="184"/>
    </row>
    <row r="33" spans="1:7">
      <c r="A33" s="181"/>
      <c r="B33" s="182"/>
      <c r="C33" s="182"/>
      <c r="D33" s="183"/>
      <c r="E33" s="182"/>
      <c r="F33" s="182"/>
      <c r="G33" s="184"/>
    </row>
    <row r="34" spans="1:7">
      <c r="A34" s="181"/>
      <c r="B34" s="182"/>
      <c r="C34" s="182"/>
      <c r="D34" s="183"/>
      <c r="E34" s="182"/>
      <c r="F34" s="182"/>
      <c r="G34" s="184"/>
    </row>
    <row r="35" spans="1:7">
      <c r="A35" s="181"/>
      <c r="B35" s="182"/>
      <c r="C35" s="182"/>
      <c r="D35" s="183"/>
      <c r="E35" s="182"/>
      <c r="F35" s="182"/>
      <c r="G35" s="184"/>
    </row>
    <row r="36" spans="1:7" ht="14" thickBot="1">
      <c r="A36" s="185"/>
      <c r="B36" s="186"/>
      <c r="C36" s="186"/>
      <c r="D36" s="187"/>
      <c r="E36" s="186"/>
      <c r="F36" s="186"/>
      <c r="G36" s="188"/>
    </row>
    <row r="37" spans="1:7" ht="14" thickBot="1">
      <c r="A37" s="189" t="s">
        <v>183</v>
      </c>
      <c r="B37" s="190"/>
      <c r="C37" s="190"/>
      <c r="D37" s="191"/>
      <c r="E37" s="192"/>
      <c r="F37" s="192"/>
      <c r="G37" s="193">
        <f>SUM(G7:G36)</f>
        <v>0</v>
      </c>
    </row>
    <row r="38" spans="1:7" ht="14">
      <c r="A38" s="194" t="s">
        <v>184</v>
      </c>
      <c r="B38" s="195"/>
      <c r="C38" s="195"/>
      <c r="D38" s="196"/>
      <c r="E38" s="196"/>
      <c r="F38" s="196"/>
      <c r="G38" s="196"/>
    </row>
  </sheetData>
  <pageMargins left="0.75" right="0.75" top="1" bottom="1" header="0.5" footer="0.5"/>
  <pageSetup paperSize="9" orientation="portrait" horizontalDpi="4294967292" verticalDpi="4294967292"/>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4FE8D-AEE6-E945-89D2-1F5A21E6D2E6}">
  <sheetPr>
    <tabColor rgb="FF7030A0"/>
  </sheetPr>
  <dimension ref="A1:E27"/>
  <sheetViews>
    <sheetView showGridLines="0" workbookViewId="0">
      <selection activeCell="B25" sqref="B25"/>
    </sheetView>
  </sheetViews>
  <sheetFormatPr baseColWidth="10" defaultColWidth="8.83203125" defaultRowHeight="13"/>
  <cols>
    <col min="1" max="1" width="38.1640625" customWidth="1"/>
    <col min="2" max="2" width="15.33203125" customWidth="1"/>
    <col min="3" max="3" width="14.6640625" bestFit="1" customWidth="1"/>
    <col min="4" max="4" width="18" customWidth="1"/>
    <col min="5" max="5" width="16.33203125" customWidth="1"/>
  </cols>
  <sheetData>
    <row r="1" spans="1:5">
      <c r="A1" s="643" t="s">
        <v>130</v>
      </c>
      <c r="B1" s="643" t="s">
        <v>131</v>
      </c>
      <c r="C1" s="643" t="s">
        <v>132</v>
      </c>
      <c r="D1" s="643" t="s">
        <v>133</v>
      </c>
      <c r="E1" s="643" t="s">
        <v>134</v>
      </c>
    </row>
    <row r="2" spans="1:5" ht="19.5" customHeight="1" thickBot="1">
      <c r="A2" s="644"/>
      <c r="B2" s="644"/>
      <c r="C2" s="644"/>
      <c r="D2" s="644"/>
      <c r="E2" s="644"/>
    </row>
    <row r="3" spans="1:5" ht="12.75" customHeight="1">
      <c r="A3" s="223" t="s">
        <v>156</v>
      </c>
      <c r="B3" s="495"/>
      <c r="C3" s="495"/>
      <c r="D3" s="495"/>
      <c r="E3" s="495"/>
    </row>
    <row r="4" spans="1:5" ht="12.75" customHeight="1">
      <c r="A4" s="223" t="s">
        <v>136</v>
      </c>
      <c r="B4" s="496"/>
      <c r="C4" s="496"/>
      <c r="D4" s="496"/>
      <c r="E4" s="496"/>
    </row>
    <row r="5" spans="1:5" ht="12.75" customHeight="1">
      <c r="A5" s="223" t="s">
        <v>137</v>
      </c>
      <c r="B5" s="496"/>
      <c r="C5" s="496"/>
      <c r="D5" s="496"/>
      <c r="E5" s="496"/>
    </row>
    <row r="6" spans="1:5" ht="12.75" customHeight="1">
      <c r="A6" s="223" t="s">
        <v>138</v>
      </c>
      <c r="B6" s="496"/>
      <c r="C6" s="496"/>
      <c r="D6" s="496"/>
      <c r="E6" s="496"/>
    </row>
    <row r="7" spans="1:5" ht="12.75" customHeight="1">
      <c r="A7" s="223" t="s">
        <v>157</v>
      </c>
      <c r="B7" s="496"/>
      <c r="C7" s="496"/>
      <c r="D7" s="496"/>
      <c r="E7" s="496"/>
    </row>
    <row r="8" spans="1:5" ht="12.75" customHeight="1">
      <c r="A8" s="223" t="s">
        <v>140</v>
      </c>
      <c r="B8" s="496"/>
      <c r="C8" s="496"/>
      <c r="D8" s="496"/>
      <c r="E8" s="496"/>
    </row>
    <row r="9" spans="1:5" ht="12.75" customHeight="1">
      <c r="A9" s="223" t="s">
        <v>141</v>
      </c>
      <c r="B9" s="496"/>
      <c r="C9" s="496"/>
      <c r="D9" s="496"/>
      <c r="E9" s="496"/>
    </row>
    <row r="10" spans="1:5" ht="12.75" customHeight="1">
      <c r="A10" s="223" t="s">
        <v>142</v>
      </c>
      <c r="B10" s="496"/>
      <c r="C10" s="496"/>
      <c r="D10" s="496"/>
      <c r="E10" s="496"/>
    </row>
    <row r="11" spans="1:5" ht="12.75" customHeight="1">
      <c r="A11" s="223" t="s">
        <v>158</v>
      </c>
      <c r="B11" s="496"/>
      <c r="C11" s="496"/>
      <c r="D11" s="496"/>
      <c r="E11" s="496"/>
    </row>
    <row r="12" spans="1:5" ht="12.75" customHeight="1">
      <c r="A12" s="223" t="s">
        <v>159</v>
      </c>
      <c r="B12" s="496"/>
      <c r="C12" s="496"/>
      <c r="D12" s="496"/>
      <c r="E12" s="496"/>
    </row>
    <row r="13" spans="1:5" ht="13.5" customHeight="1" thickBot="1">
      <c r="A13" s="224" t="s">
        <v>146</v>
      </c>
      <c r="B13" s="497"/>
      <c r="C13" s="497"/>
      <c r="D13" s="497"/>
      <c r="E13" s="497"/>
    </row>
    <row r="14" spans="1:5" ht="18" thickBot="1">
      <c r="A14" s="225" t="s">
        <v>147</v>
      </c>
      <c r="B14" s="226"/>
      <c r="C14" s="226"/>
      <c r="D14" s="226"/>
      <c r="E14" s="226"/>
    </row>
    <row r="15" spans="1:5" ht="18" thickBot="1">
      <c r="A15" s="225" t="s">
        <v>160</v>
      </c>
      <c r="B15" s="226"/>
      <c r="C15" s="226"/>
      <c r="D15" s="226"/>
      <c r="E15" s="226"/>
    </row>
    <row r="19" spans="2:3" ht="14" thickBot="1"/>
    <row r="20" spans="2:3" ht="14" thickBot="1">
      <c r="B20" s="227" t="s">
        <v>208</v>
      </c>
      <c r="C20" s="228" t="s">
        <v>209</v>
      </c>
    </row>
    <row r="21" spans="2:3">
      <c r="B21" s="229"/>
      <c r="C21" s="230"/>
    </row>
    <row r="22" spans="2:3">
      <c r="B22" s="231">
        <v>2016</v>
      </c>
      <c r="C22" s="232"/>
    </row>
    <row r="23" spans="2:3">
      <c r="B23" s="231">
        <v>2017</v>
      </c>
      <c r="C23" s="232"/>
    </row>
    <row r="24" spans="2:3">
      <c r="B24" s="231">
        <v>2018</v>
      </c>
      <c r="C24" s="232"/>
    </row>
    <row r="25" spans="2:3">
      <c r="B25" s="231"/>
      <c r="C25" s="232"/>
    </row>
    <row r="26" spans="2:3">
      <c r="B26" s="231" t="s">
        <v>210</v>
      </c>
      <c r="C26" s="232"/>
    </row>
    <row r="27" spans="2:3" ht="14" thickBot="1">
      <c r="B27" s="233"/>
      <c r="C27" s="234"/>
    </row>
  </sheetData>
  <mergeCells count="5">
    <mergeCell ref="A1:A2"/>
    <mergeCell ref="B1:B2"/>
    <mergeCell ref="C1:C2"/>
    <mergeCell ref="D1:D2"/>
    <mergeCell ref="E1:E2"/>
  </mergeCells>
  <pageMargins left="0.78740157499999996" right="0.78740157499999996" top="0.984251969" bottom="0.984251969" header="0.49212598499999999" footer="0.49212598499999999"/>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6D4C1-B6A7-F04A-867A-A6560A60C816}">
  <sheetPr>
    <tabColor theme="3" tint="-0.249977111117893"/>
  </sheetPr>
  <dimension ref="A1:F9"/>
  <sheetViews>
    <sheetView showGridLines="0" zoomScale="150" zoomScaleNormal="150" workbookViewId="0">
      <selection activeCell="D5" sqref="D5"/>
    </sheetView>
  </sheetViews>
  <sheetFormatPr baseColWidth="10" defaultRowHeight="13"/>
  <sheetData>
    <row r="1" spans="1:6" ht="14">
      <c r="A1" s="197" t="s">
        <v>185</v>
      </c>
      <c r="B1" s="197"/>
      <c r="C1" s="198"/>
      <c r="D1" s="198" t="s">
        <v>186</v>
      </c>
      <c r="E1" s="198"/>
      <c r="F1" s="199"/>
    </row>
    <row r="2" spans="1:6" ht="14">
      <c r="A2" s="200"/>
      <c r="B2" s="201"/>
      <c r="C2" s="201"/>
      <c r="D2" s="201"/>
      <c r="E2" s="201"/>
      <c r="F2" s="201"/>
    </row>
    <row r="3" spans="1:6" ht="15" thickBot="1">
      <c r="A3" s="201"/>
      <c r="B3" s="201"/>
      <c r="C3" s="201"/>
      <c r="D3" s="202"/>
      <c r="E3" s="202"/>
      <c r="F3" s="203"/>
    </row>
    <row r="4" spans="1:6" ht="14" thickBot="1">
      <c r="A4" s="204"/>
      <c r="B4" s="205"/>
      <c r="C4" s="206"/>
      <c r="D4" s="207" t="s">
        <v>187</v>
      </c>
      <c r="E4" s="207" t="s">
        <v>188</v>
      </c>
      <c r="F4" s="207" t="s">
        <v>189</v>
      </c>
    </row>
    <row r="5" spans="1:6">
      <c r="A5" s="209" t="s">
        <v>190</v>
      </c>
      <c r="B5" s="208"/>
      <c r="C5" s="210"/>
      <c r="D5" s="211"/>
      <c r="E5" s="212"/>
      <c r="F5" s="213" t="s">
        <v>191</v>
      </c>
    </row>
    <row r="6" spans="1:6">
      <c r="A6" s="209" t="s">
        <v>192</v>
      </c>
      <c r="B6" s="210"/>
      <c r="C6" s="210"/>
      <c r="D6" s="211"/>
      <c r="E6" s="212"/>
      <c r="F6" s="213" t="s">
        <v>191</v>
      </c>
    </row>
    <row r="7" spans="1:6">
      <c r="A7" s="209" t="s">
        <v>193</v>
      </c>
      <c r="B7" s="208"/>
      <c r="C7" s="210"/>
      <c r="D7" s="211"/>
      <c r="E7" s="212"/>
      <c r="F7" s="213" t="s">
        <v>191</v>
      </c>
    </row>
    <row r="8" spans="1:6" ht="14" thickBot="1">
      <c r="A8" s="214" t="s">
        <v>194</v>
      </c>
      <c r="B8" s="215"/>
      <c r="C8" s="215"/>
      <c r="D8" s="216"/>
      <c r="E8" s="217"/>
      <c r="F8" s="218" t="s">
        <v>191</v>
      </c>
    </row>
    <row r="9" spans="1:6" ht="14" thickBot="1">
      <c r="A9" s="219" t="s">
        <v>119</v>
      </c>
      <c r="B9" s="220"/>
      <c r="C9" s="221"/>
      <c r="D9" s="218" t="s">
        <v>191</v>
      </c>
      <c r="E9" s="218" t="s">
        <v>191</v>
      </c>
      <c r="F9" s="218" t="s">
        <v>191</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F2EB-6DBE-FB41-964D-4CF7BA26F66A}">
  <sheetPr>
    <tabColor rgb="FFC00000"/>
  </sheetPr>
  <dimension ref="A1:D38"/>
  <sheetViews>
    <sheetView showGridLines="0" zoomScale="150" zoomScaleNormal="150" workbookViewId="0">
      <selection activeCell="A2" sqref="A2"/>
    </sheetView>
  </sheetViews>
  <sheetFormatPr baseColWidth="10" defaultRowHeight="13"/>
  <cols>
    <col min="1" max="2" width="23.33203125" customWidth="1"/>
    <col min="3" max="3" width="15" customWidth="1"/>
    <col min="4" max="4" width="14.5" customWidth="1"/>
  </cols>
  <sheetData>
    <row r="1" spans="1:4" ht="14">
      <c r="A1" s="165" t="s">
        <v>195</v>
      </c>
      <c r="B1" s="165"/>
      <c r="C1" s="166"/>
      <c r="D1" s="166"/>
    </row>
    <row r="2" spans="1:4" ht="14">
      <c r="A2" s="167" t="s">
        <v>196</v>
      </c>
      <c r="B2" s="167"/>
      <c r="C2" s="168"/>
      <c r="D2" s="168"/>
    </row>
    <row r="3" spans="1:4" ht="14" thickBot="1">
      <c r="A3" s="169" t="s">
        <v>164</v>
      </c>
      <c r="B3" s="173"/>
      <c r="C3" s="170"/>
      <c r="D3" s="171"/>
    </row>
    <row r="4" spans="1:4">
      <c r="A4" s="175"/>
      <c r="B4" s="175"/>
      <c r="C4" s="175" t="s">
        <v>107</v>
      </c>
      <c r="D4" s="175" t="s">
        <v>198</v>
      </c>
    </row>
    <row r="5" spans="1:4">
      <c r="A5" s="175" t="s">
        <v>197</v>
      </c>
      <c r="B5" s="175" t="s">
        <v>204</v>
      </c>
      <c r="C5" s="175" t="s">
        <v>172</v>
      </c>
      <c r="D5" s="175" t="s">
        <v>199</v>
      </c>
    </row>
    <row r="6" spans="1:4" ht="14" thickBot="1">
      <c r="A6" s="176"/>
      <c r="B6" s="176"/>
      <c r="C6" s="176" t="s">
        <v>201</v>
      </c>
      <c r="D6" s="176" t="s">
        <v>200</v>
      </c>
    </row>
    <row r="7" spans="1:4">
      <c r="A7" s="177"/>
      <c r="B7" s="177"/>
      <c r="C7" s="178"/>
      <c r="D7" s="178"/>
    </row>
    <row r="8" spans="1:4">
      <c r="A8" s="181"/>
      <c r="B8" s="181"/>
      <c r="C8" s="182"/>
      <c r="D8" s="182"/>
    </row>
    <row r="9" spans="1:4">
      <c r="A9" s="181"/>
      <c r="B9" s="181"/>
      <c r="C9" s="182"/>
      <c r="D9" s="182"/>
    </row>
    <row r="10" spans="1:4">
      <c r="A10" s="181"/>
      <c r="B10" s="181"/>
      <c r="C10" s="182"/>
      <c r="D10" s="182"/>
    </row>
    <row r="11" spans="1:4">
      <c r="A11" s="181"/>
      <c r="B11" s="181"/>
      <c r="C11" s="182"/>
      <c r="D11" s="182"/>
    </row>
    <row r="12" spans="1:4">
      <c r="A12" s="181"/>
      <c r="B12" s="181"/>
      <c r="C12" s="182"/>
      <c r="D12" s="182"/>
    </row>
    <row r="13" spans="1:4">
      <c r="A13" s="181"/>
      <c r="B13" s="181"/>
      <c r="C13" s="182"/>
      <c r="D13" s="182"/>
    </row>
    <row r="14" spans="1:4">
      <c r="A14" s="181"/>
      <c r="B14" s="181"/>
      <c r="C14" s="182"/>
      <c r="D14" s="182"/>
    </row>
    <row r="15" spans="1:4">
      <c r="A15" s="181"/>
      <c r="B15" s="181"/>
      <c r="C15" s="182"/>
      <c r="D15" s="182"/>
    </row>
    <row r="16" spans="1:4">
      <c r="A16" s="181"/>
      <c r="B16" s="181"/>
      <c r="C16" s="182"/>
      <c r="D16" s="182"/>
    </row>
    <row r="17" spans="1:4">
      <c r="A17" s="181"/>
      <c r="B17" s="181"/>
      <c r="C17" s="182"/>
      <c r="D17" s="182"/>
    </row>
    <row r="18" spans="1:4">
      <c r="A18" s="181"/>
      <c r="B18" s="181"/>
      <c r="C18" s="182"/>
      <c r="D18" s="182"/>
    </row>
    <row r="19" spans="1:4">
      <c r="A19" s="181"/>
      <c r="B19" s="181"/>
      <c r="C19" s="182"/>
      <c r="D19" s="182"/>
    </row>
    <row r="20" spans="1:4">
      <c r="A20" s="181"/>
      <c r="B20" s="181"/>
      <c r="C20" s="182"/>
      <c r="D20" s="182"/>
    </row>
    <row r="21" spans="1:4">
      <c r="A21" s="181"/>
      <c r="B21" s="181"/>
      <c r="C21" s="182"/>
      <c r="D21" s="182"/>
    </row>
    <row r="22" spans="1:4">
      <c r="A22" s="181"/>
      <c r="B22" s="181"/>
      <c r="C22" s="182"/>
      <c r="D22" s="182"/>
    </row>
    <row r="23" spans="1:4">
      <c r="A23" s="181"/>
      <c r="B23" s="181"/>
      <c r="C23" s="182"/>
      <c r="D23" s="182"/>
    </row>
    <row r="24" spans="1:4">
      <c r="A24" s="181"/>
      <c r="B24" s="181"/>
      <c r="C24" s="182"/>
      <c r="D24" s="182"/>
    </row>
    <row r="25" spans="1:4">
      <c r="A25" s="181"/>
      <c r="B25" s="181"/>
      <c r="C25" s="182"/>
      <c r="D25" s="182"/>
    </row>
    <row r="26" spans="1:4">
      <c r="A26" s="181"/>
      <c r="B26" s="181"/>
      <c r="C26" s="182"/>
      <c r="D26" s="182"/>
    </row>
    <row r="27" spans="1:4">
      <c r="A27" s="181"/>
      <c r="B27" s="181"/>
      <c r="C27" s="182"/>
      <c r="D27" s="182"/>
    </row>
    <row r="28" spans="1:4">
      <c r="A28" s="181"/>
      <c r="B28" s="181"/>
      <c r="C28" s="182"/>
      <c r="D28" s="182"/>
    </row>
    <row r="29" spans="1:4">
      <c r="A29" s="181"/>
      <c r="B29" s="181"/>
      <c r="C29" s="182"/>
      <c r="D29" s="182"/>
    </row>
    <row r="30" spans="1:4">
      <c r="A30" s="181"/>
      <c r="B30" s="181"/>
      <c r="C30" s="182"/>
      <c r="D30" s="182"/>
    </row>
    <row r="31" spans="1:4">
      <c r="A31" s="181"/>
      <c r="B31" s="181"/>
      <c r="C31" s="182"/>
      <c r="D31" s="182"/>
    </row>
    <row r="32" spans="1:4">
      <c r="A32" s="181"/>
      <c r="B32" s="181"/>
      <c r="C32" s="182"/>
      <c r="D32" s="182"/>
    </row>
    <row r="33" spans="1:4">
      <c r="A33" s="181"/>
      <c r="B33" s="181"/>
      <c r="C33" s="182"/>
      <c r="D33" s="182"/>
    </row>
    <row r="34" spans="1:4">
      <c r="A34" s="181"/>
      <c r="B34" s="181"/>
      <c r="C34" s="182"/>
      <c r="D34" s="182"/>
    </row>
    <row r="35" spans="1:4">
      <c r="A35" s="181"/>
      <c r="B35" s="181"/>
      <c r="C35" s="182"/>
      <c r="D35" s="182"/>
    </row>
    <row r="36" spans="1:4" ht="14" thickBot="1">
      <c r="A36" s="185"/>
      <c r="B36" s="185"/>
      <c r="C36" s="186"/>
      <c r="D36" s="186"/>
    </row>
    <row r="37" spans="1:4" ht="14" thickBot="1">
      <c r="A37" s="189" t="s">
        <v>183</v>
      </c>
      <c r="B37" s="189"/>
      <c r="C37" s="190"/>
      <c r="D37" s="190"/>
    </row>
    <row r="38" spans="1:4" ht="14">
      <c r="A38" s="194"/>
      <c r="B38" s="194"/>
      <c r="C38" s="195"/>
      <c r="D38" s="195"/>
    </row>
  </sheetData>
  <pageMargins left="0.75" right="0.75" top="1" bottom="1" header="0.5" footer="0.5"/>
  <pageSetup paperSize="9" orientation="portrait" horizontalDpi="4294967292" verticalDpi="429496729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57912-2F56-8F41-91A3-EB6D1362CDF4}">
  <sheetPr>
    <tabColor rgb="FF00B0F0"/>
  </sheetPr>
  <dimension ref="A1:D38"/>
  <sheetViews>
    <sheetView showGridLines="0" topLeftCell="A2" zoomScale="150" zoomScaleNormal="150" workbookViewId="0">
      <selection activeCell="K30" sqref="K30"/>
    </sheetView>
  </sheetViews>
  <sheetFormatPr baseColWidth="10" defaultRowHeight="13"/>
  <cols>
    <col min="1" max="1" width="23.33203125" customWidth="1"/>
    <col min="2" max="2" width="9.6640625" customWidth="1"/>
    <col min="3" max="3" width="15" customWidth="1"/>
    <col min="4" max="4" width="14.5" customWidth="1"/>
  </cols>
  <sheetData>
    <row r="1" spans="1:4" ht="14">
      <c r="A1" s="165" t="s">
        <v>202</v>
      </c>
      <c r="B1" s="165"/>
      <c r="C1" s="166"/>
      <c r="D1" s="166"/>
    </row>
    <row r="2" spans="1:4" ht="14">
      <c r="A2" s="167" t="s">
        <v>196</v>
      </c>
      <c r="B2" s="167"/>
      <c r="C2" s="168"/>
      <c r="D2" s="168"/>
    </row>
    <row r="3" spans="1:4" ht="14" thickBot="1">
      <c r="A3" s="169" t="s">
        <v>164</v>
      </c>
      <c r="B3" s="173"/>
      <c r="C3" s="170"/>
      <c r="D3" s="171"/>
    </row>
    <row r="4" spans="1:4">
      <c r="A4" s="175"/>
      <c r="B4" s="175"/>
      <c r="C4" s="175" t="s">
        <v>107</v>
      </c>
      <c r="D4" s="175" t="s">
        <v>198</v>
      </c>
    </row>
    <row r="5" spans="1:4">
      <c r="A5" s="175" t="s">
        <v>203</v>
      </c>
      <c r="B5" s="175" t="s">
        <v>204</v>
      </c>
      <c r="C5" s="175" t="s">
        <v>172</v>
      </c>
      <c r="D5" s="175" t="s">
        <v>199</v>
      </c>
    </row>
    <row r="6" spans="1:4" ht="14" thickBot="1">
      <c r="A6" s="176"/>
      <c r="B6" s="176"/>
      <c r="C6" s="176" t="s">
        <v>201</v>
      </c>
      <c r="D6" s="176" t="s">
        <v>200</v>
      </c>
    </row>
    <row r="7" spans="1:4">
      <c r="A7" s="177"/>
      <c r="B7" s="177"/>
      <c r="C7" s="178"/>
      <c r="D7" s="178"/>
    </row>
    <row r="8" spans="1:4">
      <c r="A8" s="181"/>
      <c r="B8" s="181"/>
      <c r="C8" s="182"/>
      <c r="D8" s="182"/>
    </row>
    <row r="9" spans="1:4">
      <c r="A9" s="181"/>
      <c r="B9" s="181"/>
      <c r="C9" s="182"/>
      <c r="D9" s="182"/>
    </row>
    <row r="10" spans="1:4">
      <c r="A10" s="181"/>
      <c r="B10" s="181"/>
      <c r="C10" s="182"/>
      <c r="D10" s="182"/>
    </row>
    <row r="11" spans="1:4">
      <c r="A11" s="181"/>
      <c r="B11" s="181"/>
      <c r="C11" s="182"/>
      <c r="D11" s="182"/>
    </row>
    <row r="12" spans="1:4">
      <c r="A12" s="181"/>
      <c r="B12" s="181"/>
      <c r="C12" s="182"/>
      <c r="D12" s="182"/>
    </row>
    <row r="13" spans="1:4">
      <c r="A13" s="181"/>
      <c r="B13" s="181"/>
      <c r="C13" s="182"/>
      <c r="D13" s="182"/>
    </row>
    <row r="14" spans="1:4">
      <c r="A14" s="181"/>
      <c r="B14" s="181"/>
      <c r="C14" s="182"/>
      <c r="D14" s="182"/>
    </row>
    <row r="15" spans="1:4">
      <c r="A15" s="181"/>
      <c r="B15" s="181"/>
      <c r="C15" s="182"/>
      <c r="D15" s="182"/>
    </row>
    <row r="16" spans="1:4">
      <c r="A16" s="181"/>
      <c r="B16" s="181"/>
      <c r="C16" s="182"/>
      <c r="D16" s="182"/>
    </row>
    <row r="17" spans="1:4">
      <c r="A17" s="181"/>
      <c r="B17" s="181"/>
      <c r="C17" s="182"/>
      <c r="D17" s="182"/>
    </row>
    <row r="18" spans="1:4">
      <c r="A18" s="181"/>
      <c r="B18" s="181"/>
      <c r="C18" s="182"/>
      <c r="D18" s="182"/>
    </row>
    <row r="19" spans="1:4">
      <c r="A19" s="181"/>
      <c r="B19" s="181"/>
      <c r="C19" s="182"/>
      <c r="D19" s="182"/>
    </row>
    <row r="20" spans="1:4">
      <c r="A20" s="181"/>
      <c r="B20" s="181"/>
      <c r="C20" s="182"/>
      <c r="D20" s="182"/>
    </row>
    <row r="21" spans="1:4">
      <c r="A21" s="181"/>
      <c r="B21" s="181"/>
      <c r="C21" s="182"/>
      <c r="D21" s="182"/>
    </row>
    <row r="22" spans="1:4">
      <c r="A22" s="181"/>
      <c r="B22" s="181"/>
      <c r="C22" s="182"/>
      <c r="D22" s="182"/>
    </row>
    <row r="23" spans="1:4">
      <c r="A23" s="181"/>
      <c r="B23" s="181"/>
      <c r="C23" s="182"/>
      <c r="D23" s="182"/>
    </row>
    <row r="24" spans="1:4">
      <c r="A24" s="181"/>
      <c r="B24" s="181"/>
      <c r="C24" s="182"/>
      <c r="D24" s="182"/>
    </row>
    <row r="25" spans="1:4">
      <c r="A25" s="181"/>
      <c r="B25" s="181"/>
      <c r="C25" s="182"/>
      <c r="D25" s="182"/>
    </row>
    <row r="26" spans="1:4">
      <c r="A26" s="181"/>
      <c r="B26" s="181"/>
      <c r="C26" s="182"/>
      <c r="D26" s="182"/>
    </row>
    <row r="27" spans="1:4">
      <c r="A27" s="181"/>
      <c r="B27" s="181"/>
      <c r="C27" s="182"/>
      <c r="D27" s="182"/>
    </row>
    <row r="28" spans="1:4">
      <c r="A28" s="181"/>
      <c r="B28" s="181"/>
      <c r="C28" s="182"/>
      <c r="D28" s="182"/>
    </row>
    <row r="29" spans="1:4">
      <c r="A29" s="181"/>
      <c r="B29" s="181"/>
      <c r="C29" s="182"/>
      <c r="D29" s="182"/>
    </row>
    <row r="30" spans="1:4">
      <c r="A30" s="181"/>
      <c r="B30" s="181"/>
      <c r="C30" s="182"/>
      <c r="D30" s="182"/>
    </row>
    <row r="31" spans="1:4">
      <c r="A31" s="181"/>
      <c r="B31" s="181"/>
      <c r="C31" s="182"/>
      <c r="D31" s="182"/>
    </row>
    <row r="32" spans="1:4">
      <c r="A32" s="181"/>
      <c r="B32" s="181"/>
      <c r="C32" s="182"/>
      <c r="D32" s="182"/>
    </row>
    <row r="33" spans="1:4">
      <c r="A33" s="181"/>
      <c r="B33" s="181"/>
      <c r="C33" s="182"/>
      <c r="D33" s="182"/>
    </row>
    <row r="34" spans="1:4">
      <c r="A34" s="181"/>
      <c r="B34" s="181"/>
      <c r="C34" s="182"/>
      <c r="D34" s="182"/>
    </row>
    <row r="35" spans="1:4">
      <c r="A35" s="181"/>
      <c r="B35" s="181"/>
      <c r="C35" s="182"/>
      <c r="D35" s="182"/>
    </row>
    <row r="36" spans="1:4" ht="14" thickBot="1">
      <c r="A36" s="185"/>
      <c r="B36" s="185"/>
      <c r="C36" s="186"/>
      <c r="D36" s="186"/>
    </row>
    <row r="37" spans="1:4" ht="14" thickBot="1">
      <c r="A37" s="189" t="s">
        <v>183</v>
      </c>
      <c r="B37" s="189"/>
      <c r="C37" s="190"/>
      <c r="D37" s="190"/>
    </row>
    <row r="38" spans="1:4" ht="14">
      <c r="A38" s="194"/>
      <c r="B38" s="194"/>
      <c r="C38" s="195"/>
      <c r="D38" s="195"/>
    </row>
  </sheetData>
  <pageMargins left="0.75" right="0.75" top="1" bottom="1" header="0.5" footer="0.5"/>
  <pageSetup paperSize="9" orientation="portrait" horizontalDpi="4294967292" verticalDpi="429496729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B20E6-9ADA-9444-B9C8-8580DF27EE65}">
  <sheetPr>
    <tabColor theme="9" tint="-0.249977111117893"/>
  </sheetPr>
  <dimension ref="A1:B41"/>
  <sheetViews>
    <sheetView showGridLines="0" topLeftCell="A9" zoomScale="150" zoomScaleNormal="150" workbookViewId="0">
      <selection activeCell="L40" sqref="L40"/>
    </sheetView>
  </sheetViews>
  <sheetFormatPr baseColWidth="10" defaultRowHeight="13"/>
  <cols>
    <col min="2" max="2" width="14.1640625" customWidth="1"/>
  </cols>
  <sheetData>
    <row r="1" spans="1:2" ht="14">
      <c r="A1" s="165" t="s">
        <v>202</v>
      </c>
    </row>
    <row r="2" spans="1:2">
      <c r="A2" t="s">
        <v>205</v>
      </c>
    </row>
    <row r="4" spans="1:2">
      <c r="A4" t="s">
        <v>206</v>
      </c>
      <c r="B4" t="s">
        <v>207</v>
      </c>
    </row>
    <row r="41" spans="1:2">
      <c r="A41" t="s">
        <v>189</v>
      </c>
      <c r="B41" s="222">
        <f>SUBTOTAL(103,B5:B40)</f>
        <v>0</v>
      </c>
    </row>
  </sheetData>
  <pageMargins left="0.75" right="0.75" top="1" bottom="1" header="0.5" footer="0.5"/>
  <pageSetup paperSize="9" orientation="portrait" horizontalDpi="4294967292" verticalDpi="4294967292"/>
  <headerFooter alignWithMargin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3C4B6-79CB-E046-AF0E-EC7AB9B05190}">
  <sheetPr>
    <tabColor theme="3"/>
  </sheetPr>
  <dimension ref="A1:AE144"/>
  <sheetViews>
    <sheetView showGridLines="0" topLeftCell="A51" workbookViewId="0">
      <selection activeCell="B81" sqref="B81"/>
    </sheetView>
  </sheetViews>
  <sheetFormatPr baseColWidth="10" defaultRowHeight="13"/>
  <cols>
    <col min="1" max="1" width="31.33203125" bestFit="1" customWidth="1"/>
    <col min="2" max="5" width="31.33203125" customWidth="1"/>
    <col min="6" max="6" width="14.33203125" customWidth="1"/>
    <col min="7" max="7" width="13.1640625" customWidth="1"/>
    <col min="8" max="16" width="13.6640625" customWidth="1"/>
    <col min="17" max="31" width="14.6640625" customWidth="1"/>
  </cols>
  <sheetData>
    <row r="1" spans="1:31">
      <c r="A1" s="501" t="s">
        <v>339</v>
      </c>
      <c r="B1" s="503" t="s">
        <v>448</v>
      </c>
      <c r="C1" s="503" t="s">
        <v>447</v>
      </c>
      <c r="D1" s="503" t="s">
        <v>445</v>
      </c>
      <c r="E1" s="503" t="s">
        <v>446</v>
      </c>
      <c r="F1" s="503" t="s">
        <v>412</v>
      </c>
      <c r="G1" s="503" t="s">
        <v>413</v>
      </c>
      <c r="H1" s="503" t="s">
        <v>449</v>
      </c>
      <c r="I1" s="503" t="s">
        <v>450</v>
      </c>
      <c r="J1" s="503" t="s">
        <v>451</v>
      </c>
      <c r="K1" s="503" t="s">
        <v>452</v>
      </c>
      <c r="L1" s="503" t="s">
        <v>453</v>
      </c>
      <c r="M1" s="503" t="s">
        <v>454</v>
      </c>
      <c r="N1" s="503" t="s">
        <v>455</v>
      </c>
      <c r="O1" s="503" t="s">
        <v>456</v>
      </c>
      <c r="P1" s="503" t="s">
        <v>457</v>
      </c>
      <c r="Q1" s="503" t="s">
        <v>458</v>
      </c>
      <c r="R1" s="503" t="s">
        <v>459</v>
      </c>
      <c r="S1" s="503" t="s">
        <v>460</v>
      </c>
      <c r="T1" s="503" t="s">
        <v>461</v>
      </c>
      <c r="U1" s="503" t="s">
        <v>462</v>
      </c>
      <c r="V1" s="503" t="s">
        <v>463</v>
      </c>
      <c r="W1" s="503" t="s">
        <v>464</v>
      </c>
      <c r="X1" s="503" t="s">
        <v>465</v>
      </c>
      <c r="Y1" s="503" t="s">
        <v>466</v>
      </c>
      <c r="Z1" s="503" t="s">
        <v>467</v>
      </c>
      <c r="AA1" s="503" t="s">
        <v>468</v>
      </c>
      <c r="AB1" s="503" t="s">
        <v>469</v>
      </c>
      <c r="AC1" s="503" t="s">
        <v>470</v>
      </c>
      <c r="AD1" s="503" t="s">
        <v>471</v>
      </c>
      <c r="AE1" s="502" t="s">
        <v>472</v>
      </c>
    </row>
    <row r="2" spans="1:31">
      <c r="A2" s="505" t="s">
        <v>414</v>
      </c>
      <c r="B2" s="506" t="s">
        <v>495</v>
      </c>
      <c r="C2" s="506" t="s">
        <v>475</v>
      </c>
      <c r="D2" s="506" t="s">
        <v>476</v>
      </c>
      <c r="E2" s="506" t="s">
        <v>496</v>
      </c>
      <c r="F2" s="506" t="s">
        <v>497</v>
      </c>
      <c r="G2" s="506" t="s">
        <v>498</v>
      </c>
      <c r="H2" s="506" t="s">
        <v>499</v>
      </c>
      <c r="I2" s="506" t="s">
        <v>500</v>
      </c>
      <c r="J2" s="506" t="s">
        <v>501</v>
      </c>
      <c r="K2" s="506" t="s">
        <v>502</v>
      </c>
      <c r="L2" s="506" t="s">
        <v>503</v>
      </c>
      <c r="M2" s="506" t="s">
        <v>504</v>
      </c>
      <c r="N2" s="506" t="s">
        <v>505</v>
      </c>
      <c r="O2" s="506" t="s">
        <v>506</v>
      </c>
      <c r="P2" s="506" t="s">
        <v>507</v>
      </c>
      <c r="Q2" s="506" t="s">
        <v>508</v>
      </c>
      <c r="R2" s="506" t="s">
        <v>509</v>
      </c>
      <c r="S2" s="506" t="s">
        <v>510</v>
      </c>
      <c r="T2" s="506" t="s">
        <v>511</v>
      </c>
      <c r="U2" s="506" t="s">
        <v>512</v>
      </c>
      <c r="V2" s="506" t="s">
        <v>513</v>
      </c>
      <c r="W2" s="506" t="s">
        <v>514</v>
      </c>
      <c r="X2" s="506" t="s">
        <v>515</v>
      </c>
      <c r="Y2" s="506" t="s">
        <v>516</v>
      </c>
      <c r="Z2" s="506" t="s">
        <v>517</v>
      </c>
      <c r="AA2" s="506" t="s">
        <v>518</v>
      </c>
      <c r="AB2" s="506" t="s">
        <v>519</v>
      </c>
      <c r="AC2" s="506" t="s">
        <v>520</v>
      </c>
      <c r="AD2" s="506" t="s">
        <v>521</v>
      </c>
      <c r="AE2" s="506" t="s">
        <v>522</v>
      </c>
    </row>
    <row r="3" spans="1:31">
      <c r="A3" s="499" t="s">
        <v>477</v>
      </c>
      <c r="B3" s="504"/>
      <c r="C3" s="504"/>
      <c r="D3" s="504"/>
      <c r="E3" s="504"/>
      <c r="F3" s="504"/>
      <c r="G3" s="504"/>
      <c r="H3" s="504"/>
      <c r="I3" s="504"/>
      <c r="J3" s="504"/>
      <c r="K3" s="504"/>
      <c r="L3" s="504"/>
      <c r="M3" s="504"/>
      <c r="N3" s="504"/>
      <c r="O3" s="504"/>
      <c r="P3" s="504"/>
      <c r="Q3" s="504"/>
      <c r="R3" s="504"/>
      <c r="S3" s="504"/>
      <c r="T3" s="504"/>
      <c r="U3" s="504"/>
      <c r="V3" s="504"/>
      <c r="W3" s="504"/>
      <c r="X3" s="504"/>
      <c r="Y3" s="504"/>
      <c r="Z3" s="504"/>
      <c r="AA3" s="504"/>
      <c r="AB3" s="504"/>
      <c r="AC3" s="504"/>
      <c r="AD3" s="504"/>
      <c r="AE3" s="500"/>
    </row>
    <row r="4" spans="1:31">
      <c r="A4" s="499" t="s">
        <v>478</v>
      </c>
      <c r="B4" s="504"/>
      <c r="C4" s="504"/>
      <c r="D4" s="504"/>
      <c r="E4" s="504"/>
      <c r="F4" s="504"/>
      <c r="G4" s="504"/>
      <c r="H4" s="504"/>
      <c r="I4" s="504"/>
      <c r="J4" s="504"/>
      <c r="K4" s="504"/>
      <c r="L4" s="504"/>
      <c r="M4" s="504"/>
      <c r="N4" s="504"/>
      <c r="O4" s="504"/>
      <c r="P4" s="504"/>
      <c r="Q4" s="504"/>
      <c r="R4" s="504"/>
      <c r="S4" s="504"/>
      <c r="T4" s="504"/>
      <c r="U4" s="504"/>
      <c r="V4" s="504"/>
      <c r="W4" s="504"/>
      <c r="X4" s="504"/>
      <c r="Y4" s="504"/>
      <c r="Z4" s="504"/>
      <c r="AA4" s="504"/>
      <c r="AB4" s="504"/>
      <c r="AC4" s="504"/>
      <c r="AD4" s="504"/>
      <c r="AE4" s="500"/>
    </row>
    <row r="5" spans="1:31">
      <c r="A5" s="499" t="s">
        <v>479</v>
      </c>
      <c r="B5" s="504"/>
      <c r="C5" s="504"/>
      <c r="D5" s="504"/>
      <c r="E5" s="504"/>
      <c r="F5" s="504"/>
      <c r="G5" s="504"/>
      <c r="H5" s="504"/>
      <c r="I5" s="504"/>
      <c r="J5" s="504"/>
      <c r="K5" s="504"/>
      <c r="L5" s="504"/>
      <c r="M5" s="504"/>
      <c r="N5" s="504"/>
      <c r="O5" s="504"/>
      <c r="P5" s="504"/>
      <c r="Q5" s="504"/>
      <c r="R5" s="504"/>
      <c r="S5" s="504"/>
      <c r="T5" s="504"/>
      <c r="U5" s="504"/>
      <c r="V5" s="504"/>
      <c r="W5" s="504"/>
      <c r="X5" s="504"/>
      <c r="Y5" s="504"/>
      <c r="Z5" s="504"/>
      <c r="AA5" s="504"/>
      <c r="AB5" s="504"/>
      <c r="AC5" s="504"/>
      <c r="AD5" s="504"/>
      <c r="AE5" s="500"/>
    </row>
    <row r="6" spans="1:31">
      <c r="A6" s="499" t="s">
        <v>480</v>
      </c>
      <c r="B6" s="504"/>
      <c r="C6" s="504"/>
      <c r="D6" s="504"/>
      <c r="E6" s="504"/>
      <c r="F6" s="504"/>
      <c r="G6" s="504"/>
      <c r="H6" s="504"/>
      <c r="I6" s="504"/>
      <c r="J6" s="504"/>
      <c r="K6" s="504"/>
      <c r="L6" s="504"/>
      <c r="M6" s="504"/>
      <c r="N6" s="504"/>
      <c r="O6" s="504"/>
      <c r="P6" s="504"/>
      <c r="Q6" s="504"/>
      <c r="R6" s="504"/>
      <c r="S6" s="504"/>
      <c r="T6" s="504"/>
      <c r="U6" s="504"/>
      <c r="V6" s="504"/>
      <c r="W6" s="504"/>
      <c r="X6" s="504"/>
      <c r="Y6" s="504"/>
      <c r="Z6" s="504"/>
      <c r="AA6" s="504"/>
      <c r="AB6" s="504"/>
      <c r="AC6" s="504"/>
      <c r="AD6" s="504"/>
      <c r="AE6" s="500"/>
    </row>
    <row r="7" spans="1:31">
      <c r="A7" s="499" t="s">
        <v>481</v>
      </c>
      <c r="B7" s="504"/>
      <c r="C7" s="504"/>
      <c r="D7" s="504"/>
      <c r="E7" s="504"/>
      <c r="F7" s="504"/>
      <c r="G7" s="504"/>
      <c r="H7" s="504"/>
      <c r="I7" s="504"/>
      <c r="J7" s="504"/>
      <c r="K7" s="504"/>
      <c r="L7" s="504"/>
      <c r="M7" s="504"/>
      <c r="N7" s="504"/>
      <c r="O7" s="504"/>
      <c r="P7" s="504"/>
      <c r="Q7" s="504"/>
      <c r="R7" s="504"/>
      <c r="S7" s="504"/>
      <c r="T7" s="504"/>
      <c r="U7" s="504"/>
      <c r="V7" s="504"/>
      <c r="W7" s="504"/>
      <c r="X7" s="504"/>
      <c r="Y7" s="504"/>
      <c r="Z7" s="504"/>
      <c r="AA7" s="504"/>
      <c r="AB7" s="504"/>
      <c r="AC7" s="504"/>
      <c r="AD7" s="504"/>
      <c r="AE7" s="500"/>
    </row>
    <row r="8" spans="1:31">
      <c r="A8" s="499" t="s">
        <v>482</v>
      </c>
      <c r="B8" s="504"/>
      <c r="C8" s="504"/>
      <c r="D8" s="504"/>
      <c r="E8" s="504"/>
      <c r="F8" s="504"/>
      <c r="G8" s="504"/>
      <c r="H8" s="504"/>
      <c r="I8" s="504"/>
      <c r="J8" s="504"/>
      <c r="K8" s="504"/>
      <c r="L8" s="504"/>
      <c r="M8" s="504"/>
      <c r="N8" s="504"/>
      <c r="O8" s="504"/>
      <c r="P8" s="504"/>
      <c r="Q8" s="504"/>
      <c r="R8" s="504"/>
      <c r="S8" s="504"/>
      <c r="T8" s="504"/>
      <c r="U8" s="504"/>
      <c r="V8" s="504"/>
      <c r="W8" s="504"/>
      <c r="X8" s="504"/>
      <c r="Y8" s="504"/>
      <c r="Z8" s="504"/>
      <c r="AA8" s="504"/>
      <c r="AB8" s="504"/>
      <c r="AC8" s="504"/>
      <c r="AD8" s="504"/>
      <c r="AE8" s="500"/>
    </row>
    <row r="9" spans="1:31">
      <c r="A9" s="499" t="s">
        <v>483</v>
      </c>
      <c r="B9" s="504"/>
      <c r="C9" s="504"/>
      <c r="D9" s="504"/>
      <c r="E9" s="504"/>
      <c r="F9" s="504"/>
      <c r="G9" s="504"/>
      <c r="H9" s="504"/>
      <c r="I9" s="504"/>
      <c r="J9" s="504"/>
      <c r="K9" s="504"/>
      <c r="L9" s="504"/>
      <c r="M9" s="504"/>
      <c r="N9" s="504"/>
      <c r="O9" s="504"/>
      <c r="P9" s="504"/>
      <c r="Q9" s="504"/>
      <c r="R9" s="504"/>
      <c r="S9" s="504"/>
      <c r="T9" s="504"/>
      <c r="U9" s="504"/>
      <c r="V9" s="504"/>
      <c r="W9" s="504"/>
      <c r="X9" s="504"/>
      <c r="Y9" s="504"/>
      <c r="Z9" s="504"/>
      <c r="AA9" s="504"/>
      <c r="AB9" s="504"/>
      <c r="AC9" s="504"/>
      <c r="AD9" s="504"/>
      <c r="AE9" s="500"/>
    </row>
    <row r="10" spans="1:31">
      <c r="A10" s="499" t="s">
        <v>484</v>
      </c>
      <c r="B10" s="504"/>
      <c r="C10" s="504"/>
      <c r="D10" s="504"/>
      <c r="E10" s="504"/>
      <c r="F10" s="504"/>
      <c r="G10" s="504"/>
      <c r="H10" s="504"/>
      <c r="I10" s="504"/>
      <c r="J10" s="504"/>
      <c r="K10" s="504"/>
      <c r="L10" s="504"/>
      <c r="M10" s="504"/>
      <c r="N10" s="504"/>
      <c r="O10" s="504"/>
      <c r="P10" s="504"/>
      <c r="Q10" s="504"/>
      <c r="R10" s="504"/>
      <c r="S10" s="504"/>
      <c r="T10" s="504"/>
      <c r="U10" s="504"/>
      <c r="V10" s="504"/>
      <c r="W10" s="504"/>
      <c r="X10" s="504"/>
      <c r="Y10" s="504"/>
      <c r="Z10" s="504"/>
      <c r="AA10" s="504"/>
      <c r="AB10" s="504"/>
      <c r="AC10" s="504"/>
      <c r="AD10" s="504"/>
      <c r="AE10" s="500"/>
    </row>
    <row r="11" spans="1:31">
      <c r="A11" s="499" t="s">
        <v>485</v>
      </c>
      <c r="B11" s="504"/>
      <c r="C11" s="504"/>
      <c r="D11" s="504"/>
      <c r="E11" s="504"/>
      <c r="F11" s="504"/>
      <c r="G11" s="504"/>
      <c r="H11" s="504"/>
      <c r="I11" s="504"/>
      <c r="J11" s="504"/>
      <c r="K11" s="504"/>
      <c r="L11" s="504"/>
      <c r="M11" s="504"/>
      <c r="N11" s="504"/>
      <c r="O11" s="504"/>
      <c r="P11" s="504"/>
      <c r="Q11" s="504"/>
      <c r="R11" s="504"/>
      <c r="S11" s="504"/>
      <c r="T11" s="504"/>
      <c r="U11" s="504"/>
      <c r="V11" s="504"/>
      <c r="W11" s="504"/>
      <c r="X11" s="504"/>
      <c r="Y11" s="504"/>
      <c r="Z11" s="504"/>
      <c r="AA11" s="504"/>
      <c r="AB11" s="504"/>
      <c r="AC11" s="504"/>
      <c r="AD11" s="504"/>
      <c r="AE11" s="500"/>
    </row>
    <row r="12" spans="1:31">
      <c r="A12" s="499" t="s">
        <v>486</v>
      </c>
      <c r="B12" s="504"/>
      <c r="C12" s="504"/>
      <c r="D12" s="504"/>
      <c r="E12" s="504"/>
      <c r="F12" s="504"/>
      <c r="G12" s="504"/>
      <c r="H12" s="504"/>
      <c r="I12" s="504"/>
      <c r="J12" s="504"/>
      <c r="K12" s="504"/>
      <c r="L12" s="504"/>
      <c r="M12" s="504"/>
      <c r="N12" s="504"/>
      <c r="O12" s="504"/>
      <c r="P12" s="504"/>
      <c r="Q12" s="504"/>
      <c r="R12" s="504"/>
      <c r="S12" s="504"/>
      <c r="T12" s="504"/>
      <c r="U12" s="504"/>
      <c r="V12" s="504"/>
      <c r="W12" s="504"/>
      <c r="X12" s="504"/>
      <c r="Y12" s="504"/>
      <c r="Z12" s="504"/>
      <c r="AA12" s="504"/>
      <c r="AB12" s="504"/>
      <c r="AC12" s="504"/>
      <c r="AD12" s="504"/>
      <c r="AE12" s="500"/>
    </row>
    <row r="13" spans="1:31">
      <c r="A13" s="499" t="s">
        <v>487</v>
      </c>
      <c r="B13" s="504"/>
      <c r="C13" s="504"/>
      <c r="D13" s="504"/>
      <c r="E13" s="504"/>
      <c r="F13" s="504"/>
      <c r="G13" s="504"/>
      <c r="H13" s="504"/>
      <c r="I13" s="504"/>
      <c r="J13" s="504"/>
      <c r="K13" s="504"/>
      <c r="L13" s="504"/>
      <c r="M13" s="504"/>
      <c r="N13" s="504"/>
      <c r="O13" s="504"/>
      <c r="P13" s="504"/>
      <c r="Q13" s="504"/>
      <c r="R13" s="504"/>
      <c r="S13" s="504"/>
      <c r="T13" s="504"/>
      <c r="U13" s="504"/>
      <c r="V13" s="504"/>
      <c r="W13" s="504"/>
      <c r="X13" s="504"/>
      <c r="Y13" s="504"/>
      <c r="Z13" s="504"/>
      <c r="AA13" s="504"/>
      <c r="AB13" s="504"/>
      <c r="AC13" s="504"/>
      <c r="AD13" s="504"/>
      <c r="AE13" s="500"/>
    </row>
    <row r="14" spans="1:31">
      <c r="A14" s="499" t="s">
        <v>488</v>
      </c>
      <c r="B14" s="504"/>
      <c r="C14" s="504"/>
      <c r="D14" s="504"/>
      <c r="E14" s="504"/>
      <c r="F14" s="504"/>
      <c r="G14" s="504"/>
      <c r="H14" s="504"/>
      <c r="I14" s="504"/>
      <c r="J14" s="504"/>
      <c r="K14" s="504"/>
      <c r="L14" s="504"/>
      <c r="M14" s="504"/>
      <c r="N14" s="504"/>
      <c r="O14" s="504"/>
      <c r="P14" s="504"/>
      <c r="Q14" s="504"/>
      <c r="R14" s="504"/>
      <c r="S14" s="504"/>
      <c r="T14" s="504"/>
      <c r="U14" s="504"/>
      <c r="V14" s="504"/>
      <c r="W14" s="504"/>
      <c r="X14" s="504"/>
      <c r="Y14" s="504"/>
      <c r="Z14" s="504"/>
      <c r="AA14" s="504"/>
      <c r="AB14" s="504"/>
      <c r="AC14" s="504"/>
      <c r="AD14" s="504"/>
      <c r="AE14" s="500"/>
    </row>
    <row r="15" spans="1:31">
      <c r="A15" s="499" t="s">
        <v>489</v>
      </c>
      <c r="B15" s="504"/>
      <c r="C15" s="504"/>
      <c r="D15" s="504"/>
      <c r="E15" s="504"/>
      <c r="F15" s="504"/>
      <c r="G15" s="504"/>
      <c r="H15" s="504"/>
      <c r="I15" s="504"/>
      <c r="J15" s="504"/>
      <c r="K15" s="504"/>
      <c r="L15" s="504"/>
      <c r="M15" s="504"/>
      <c r="N15" s="504"/>
      <c r="O15" s="504"/>
      <c r="P15" s="504"/>
      <c r="Q15" s="504"/>
      <c r="R15" s="504"/>
      <c r="S15" s="504"/>
      <c r="T15" s="504"/>
      <c r="U15" s="504"/>
      <c r="V15" s="504"/>
      <c r="W15" s="504"/>
      <c r="X15" s="504"/>
      <c r="Y15" s="504"/>
      <c r="Z15" s="504"/>
      <c r="AA15" s="504"/>
      <c r="AB15" s="504"/>
      <c r="AC15" s="504"/>
      <c r="AD15" s="504"/>
      <c r="AE15" s="500"/>
    </row>
    <row r="16" spans="1:31">
      <c r="A16" s="499" t="s">
        <v>490</v>
      </c>
      <c r="B16" s="504"/>
      <c r="C16" s="504"/>
      <c r="D16" s="504"/>
      <c r="E16" s="504"/>
      <c r="F16" s="504"/>
      <c r="G16" s="504"/>
      <c r="H16" s="504"/>
      <c r="I16" s="504"/>
      <c r="J16" s="504"/>
      <c r="K16" s="504"/>
      <c r="L16" s="504"/>
      <c r="M16" s="504"/>
      <c r="N16" s="504"/>
      <c r="O16" s="504"/>
      <c r="P16" s="504"/>
      <c r="Q16" s="504"/>
      <c r="R16" s="504"/>
      <c r="S16" s="504"/>
      <c r="T16" s="504"/>
      <c r="U16" s="504"/>
      <c r="V16" s="504"/>
      <c r="W16" s="504"/>
      <c r="X16" s="504"/>
      <c r="Y16" s="504"/>
      <c r="Z16" s="504"/>
      <c r="AA16" s="504"/>
      <c r="AB16" s="504"/>
      <c r="AC16" s="504"/>
      <c r="AD16" s="504"/>
      <c r="AE16" s="500"/>
    </row>
    <row r="17" spans="1:31">
      <c r="A17" s="499" t="s">
        <v>491</v>
      </c>
      <c r="B17" s="504"/>
      <c r="C17" s="504"/>
      <c r="D17" s="504"/>
      <c r="E17" s="504"/>
      <c r="F17" s="504"/>
      <c r="G17" s="504"/>
      <c r="H17" s="504"/>
      <c r="I17" s="504"/>
      <c r="J17" s="504"/>
      <c r="K17" s="504"/>
      <c r="L17" s="504"/>
      <c r="M17" s="504"/>
      <c r="N17" s="504"/>
      <c r="O17" s="504"/>
      <c r="P17" s="504"/>
      <c r="Q17" s="504"/>
      <c r="R17" s="504"/>
      <c r="S17" s="504"/>
      <c r="T17" s="504"/>
      <c r="U17" s="504"/>
      <c r="V17" s="504"/>
      <c r="W17" s="504"/>
      <c r="X17" s="504"/>
      <c r="Y17" s="504"/>
      <c r="Z17" s="504"/>
      <c r="AA17" s="504"/>
      <c r="AB17" s="504"/>
      <c r="AC17" s="504"/>
      <c r="AD17" s="504"/>
      <c r="AE17" s="500"/>
    </row>
    <row r="18" spans="1:31">
      <c r="A18" s="499" t="s">
        <v>492</v>
      </c>
      <c r="B18" s="504"/>
      <c r="C18" s="504"/>
      <c r="D18" s="504"/>
      <c r="E18" s="504"/>
      <c r="F18" s="504"/>
      <c r="G18" s="504"/>
      <c r="H18" s="504"/>
      <c r="I18" s="504"/>
      <c r="J18" s="504"/>
      <c r="K18" s="504"/>
      <c r="L18" s="504"/>
      <c r="M18" s="504"/>
      <c r="N18" s="504"/>
      <c r="O18" s="504"/>
      <c r="P18" s="504"/>
      <c r="Q18" s="504"/>
      <c r="R18" s="504"/>
      <c r="S18" s="504"/>
      <c r="T18" s="504"/>
      <c r="U18" s="504"/>
      <c r="V18" s="504"/>
      <c r="W18" s="504"/>
      <c r="X18" s="504"/>
      <c r="Y18" s="504"/>
      <c r="Z18" s="504"/>
      <c r="AA18" s="504"/>
      <c r="AB18" s="504"/>
      <c r="AC18" s="504"/>
      <c r="AD18" s="504"/>
      <c r="AE18" s="500"/>
    </row>
    <row r="19" spans="1:31">
      <c r="A19" s="499" t="s">
        <v>493</v>
      </c>
      <c r="B19" s="504"/>
      <c r="C19" s="504"/>
      <c r="D19" s="504"/>
      <c r="E19" s="504"/>
      <c r="F19" s="504"/>
      <c r="G19" s="504"/>
      <c r="H19" s="504"/>
      <c r="I19" s="504"/>
      <c r="J19" s="504"/>
      <c r="K19" s="504"/>
      <c r="L19" s="504"/>
      <c r="M19" s="504"/>
      <c r="N19" s="504"/>
      <c r="O19" s="504"/>
      <c r="P19" s="504"/>
      <c r="Q19" s="504"/>
      <c r="R19" s="504"/>
      <c r="S19" s="504"/>
      <c r="T19" s="504"/>
      <c r="U19" s="504"/>
      <c r="V19" s="504"/>
      <c r="W19" s="504"/>
      <c r="X19" s="504"/>
      <c r="Y19" s="504"/>
      <c r="Z19" s="504"/>
      <c r="AA19" s="504"/>
      <c r="AB19" s="504"/>
      <c r="AC19" s="504"/>
      <c r="AD19" s="504"/>
      <c r="AE19" s="500"/>
    </row>
    <row r="20" spans="1:31">
      <c r="A20" s="499" t="s">
        <v>494</v>
      </c>
      <c r="B20" s="504"/>
      <c r="C20" s="504"/>
      <c r="D20" s="504"/>
      <c r="E20" s="504"/>
      <c r="F20" s="504"/>
      <c r="G20" s="504"/>
      <c r="H20" s="504"/>
      <c r="I20" s="504"/>
      <c r="J20" s="504"/>
      <c r="K20" s="504"/>
      <c r="L20" s="504"/>
      <c r="M20" s="504"/>
      <c r="N20" s="504"/>
      <c r="O20" s="504"/>
      <c r="P20" s="504"/>
      <c r="Q20" s="504"/>
      <c r="R20" s="504"/>
      <c r="S20" s="504"/>
      <c r="T20" s="504"/>
      <c r="U20" s="504"/>
      <c r="V20" s="504"/>
      <c r="W20" s="504"/>
      <c r="X20" s="504"/>
      <c r="Y20" s="504"/>
      <c r="Z20" s="504"/>
      <c r="AA20" s="504"/>
      <c r="AB20" s="504"/>
      <c r="AC20" s="504"/>
      <c r="AD20" s="504"/>
      <c r="AE20" s="500"/>
    </row>
    <row r="21" spans="1:31">
      <c r="A21" s="505" t="s">
        <v>415</v>
      </c>
      <c r="B21" s="506" t="s">
        <v>473</v>
      </c>
      <c r="C21" s="506" t="s">
        <v>474</v>
      </c>
      <c r="D21" s="506" t="s">
        <v>476</v>
      </c>
      <c r="E21" s="506" t="s">
        <v>444</v>
      </c>
      <c r="F21" s="506" t="s">
        <v>497</v>
      </c>
      <c r="G21" s="506" t="s">
        <v>498</v>
      </c>
      <c r="H21" s="506" t="s">
        <v>499</v>
      </c>
      <c r="I21" s="506" t="s">
        <v>500</v>
      </c>
      <c r="J21" s="506" t="s">
        <v>501</v>
      </c>
      <c r="K21" s="506" t="s">
        <v>502</v>
      </c>
      <c r="L21" s="506" t="s">
        <v>503</v>
      </c>
      <c r="M21" s="506" t="s">
        <v>504</v>
      </c>
      <c r="N21" s="506" t="s">
        <v>505</v>
      </c>
      <c r="O21" s="506" t="s">
        <v>506</v>
      </c>
      <c r="P21" s="506" t="s">
        <v>507</v>
      </c>
      <c r="Q21" s="506" t="s">
        <v>508</v>
      </c>
      <c r="R21" s="506" t="s">
        <v>509</v>
      </c>
      <c r="S21" s="506" t="s">
        <v>510</v>
      </c>
      <c r="T21" s="506" t="s">
        <v>511</v>
      </c>
      <c r="U21" s="506" t="s">
        <v>512</v>
      </c>
      <c r="V21" s="506" t="s">
        <v>513</v>
      </c>
      <c r="W21" s="506" t="s">
        <v>514</v>
      </c>
      <c r="X21" s="506" t="s">
        <v>515</v>
      </c>
      <c r="Y21" s="506" t="s">
        <v>516</v>
      </c>
      <c r="Z21" s="506" t="s">
        <v>517</v>
      </c>
      <c r="AA21" s="506" t="s">
        <v>518</v>
      </c>
      <c r="AB21" s="506" t="s">
        <v>519</v>
      </c>
      <c r="AC21" s="506" t="s">
        <v>520</v>
      </c>
      <c r="AD21" s="506" t="s">
        <v>521</v>
      </c>
      <c r="AE21" s="506" t="s">
        <v>522</v>
      </c>
    </row>
    <row r="22" spans="1:31">
      <c r="A22" s="499" t="s">
        <v>422</v>
      </c>
      <c r="B22" s="504"/>
      <c r="C22" s="504"/>
      <c r="D22" s="504"/>
      <c r="E22" s="504"/>
      <c r="F22" s="504"/>
      <c r="G22" s="504"/>
      <c r="H22" s="504"/>
      <c r="I22" s="504"/>
      <c r="J22" s="504"/>
      <c r="K22" s="504"/>
      <c r="L22" s="504"/>
      <c r="M22" s="504"/>
      <c r="N22" s="504"/>
      <c r="O22" s="504"/>
      <c r="P22" s="504"/>
      <c r="Q22" s="504"/>
      <c r="R22" s="504"/>
      <c r="S22" s="504"/>
      <c r="T22" s="504"/>
      <c r="U22" s="504"/>
      <c r="V22" s="504"/>
      <c r="W22" s="504"/>
      <c r="X22" s="504"/>
      <c r="Y22" s="504"/>
      <c r="Z22" s="504"/>
      <c r="AA22" s="504"/>
      <c r="AB22" s="504"/>
      <c r="AC22" s="504"/>
      <c r="AD22" s="504"/>
      <c r="AE22" s="500"/>
    </row>
    <row r="23" spans="1:31">
      <c r="A23" s="499" t="s">
        <v>424</v>
      </c>
      <c r="B23" s="504"/>
      <c r="C23" s="504"/>
      <c r="D23" s="504"/>
      <c r="E23" s="504"/>
      <c r="F23" s="504"/>
      <c r="G23" s="504"/>
      <c r="H23" s="504"/>
      <c r="I23" s="504"/>
      <c r="J23" s="504"/>
      <c r="K23" s="504"/>
      <c r="L23" s="504"/>
      <c r="M23" s="504"/>
      <c r="N23" s="504"/>
      <c r="O23" s="504"/>
      <c r="P23" s="504"/>
      <c r="Q23" s="504"/>
      <c r="R23" s="504"/>
      <c r="S23" s="504"/>
      <c r="T23" s="504"/>
      <c r="U23" s="504"/>
      <c r="V23" s="504"/>
      <c r="W23" s="504"/>
      <c r="X23" s="504"/>
      <c r="Y23" s="504"/>
      <c r="Z23" s="504"/>
      <c r="AA23" s="504"/>
      <c r="AB23" s="504"/>
      <c r="AC23" s="504"/>
      <c r="AD23" s="504"/>
      <c r="AE23" s="500"/>
    </row>
    <row r="24" spans="1:31">
      <c r="A24" s="499" t="s">
        <v>423</v>
      </c>
      <c r="B24" s="504"/>
      <c r="C24" s="504"/>
      <c r="D24" s="504"/>
      <c r="E24" s="504"/>
      <c r="F24" s="504"/>
      <c r="G24" s="504"/>
      <c r="H24" s="504"/>
      <c r="I24" s="504"/>
      <c r="J24" s="504"/>
      <c r="K24" s="504"/>
      <c r="L24" s="504"/>
      <c r="M24" s="504"/>
      <c r="N24" s="504"/>
      <c r="O24" s="504"/>
      <c r="P24" s="504"/>
      <c r="Q24" s="504"/>
      <c r="R24" s="504"/>
      <c r="S24" s="504"/>
      <c r="T24" s="504"/>
      <c r="U24" s="504"/>
      <c r="V24" s="504"/>
      <c r="W24" s="504"/>
      <c r="X24" s="504"/>
      <c r="Y24" s="504"/>
      <c r="Z24" s="504"/>
      <c r="AA24" s="504"/>
      <c r="AB24" s="504"/>
      <c r="AC24" s="504"/>
      <c r="AD24" s="504"/>
      <c r="AE24" s="500"/>
    </row>
    <row r="25" spans="1:31">
      <c r="A25" s="499" t="s">
        <v>425</v>
      </c>
      <c r="B25" s="504"/>
      <c r="C25" s="504"/>
      <c r="D25" s="504"/>
      <c r="E25" s="504"/>
      <c r="F25" s="504"/>
      <c r="G25" s="504"/>
      <c r="H25" s="504"/>
      <c r="I25" s="504"/>
      <c r="J25" s="504"/>
      <c r="K25" s="504"/>
      <c r="L25" s="504"/>
      <c r="M25" s="504"/>
      <c r="N25" s="504"/>
      <c r="O25" s="504"/>
      <c r="P25" s="504"/>
      <c r="Q25" s="504"/>
      <c r="R25" s="504"/>
      <c r="S25" s="504"/>
      <c r="T25" s="504"/>
      <c r="U25" s="504"/>
      <c r="V25" s="504"/>
      <c r="W25" s="504"/>
      <c r="X25" s="504"/>
      <c r="Y25" s="504"/>
      <c r="Z25" s="504"/>
      <c r="AA25" s="504"/>
      <c r="AB25" s="504"/>
      <c r="AC25" s="504"/>
      <c r="AD25" s="504"/>
      <c r="AE25" s="500"/>
    </row>
    <row r="26" spans="1:31">
      <c r="A26" s="499" t="s">
        <v>426</v>
      </c>
      <c r="B26" s="504"/>
      <c r="C26" s="504"/>
      <c r="D26" s="504"/>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c r="AD26" s="504"/>
      <c r="AE26" s="500"/>
    </row>
    <row r="27" spans="1:31">
      <c r="A27" s="499" t="s">
        <v>427</v>
      </c>
      <c r="B27" s="504"/>
      <c r="C27" s="504"/>
      <c r="D27" s="504"/>
      <c r="E27" s="504"/>
      <c r="F27" s="504"/>
      <c r="G27" s="504"/>
      <c r="H27" s="504"/>
      <c r="I27" s="504"/>
      <c r="J27" s="504"/>
      <c r="K27" s="504"/>
      <c r="L27" s="504"/>
      <c r="M27" s="504"/>
      <c r="N27" s="504"/>
      <c r="O27" s="504"/>
      <c r="P27" s="504"/>
      <c r="Q27" s="504"/>
      <c r="R27" s="504"/>
      <c r="S27" s="504"/>
      <c r="T27" s="504"/>
      <c r="U27" s="504"/>
      <c r="V27" s="504"/>
      <c r="W27" s="504"/>
      <c r="X27" s="504"/>
      <c r="Y27" s="504"/>
      <c r="Z27" s="504"/>
      <c r="AA27" s="504"/>
      <c r="AB27" s="504"/>
      <c r="AC27" s="504"/>
      <c r="AD27" s="504"/>
      <c r="AE27" s="500"/>
    </row>
    <row r="28" spans="1:31">
      <c r="A28" s="499" t="s">
        <v>428</v>
      </c>
      <c r="B28" s="504"/>
      <c r="C28" s="504"/>
      <c r="D28" s="504"/>
      <c r="E28" s="504"/>
      <c r="F28" s="504"/>
      <c r="G28" s="504"/>
      <c r="H28" s="504"/>
      <c r="I28" s="504"/>
      <c r="J28" s="504"/>
      <c r="K28" s="504"/>
      <c r="L28" s="504"/>
      <c r="M28" s="504"/>
      <c r="N28" s="504"/>
      <c r="O28" s="504"/>
      <c r="P28" s="504"/>
      <c r="Q28" s="504"/>
      <c r="R28" s="504"/>
      <c r="S28" s="504"/>
      <c r="T28" s="504"/>
      <c r="U28" s="504"/>
      <c r="V28" s="504"/>
      <c r="W28" s="504"/>
      <c r="X28" s="504"/>
      <c r="Y28" s="504"/>
      <c r="Z28" s="504"/>
      <c r="AA28" s="504"/>
      <c r="AB28" s="504"/>
      <c r="AC28" s="504"/>
      <c r="AD28" s="504"/>
      <c r="AE28" s="500"/>
    </row>
    <row r="29" spans="1:31">
      <c r="A29" s="499" t="s">
        <v>429</v>
      </c>
      <c r="B29" s="504"/>
      <c r="C29" s="504"/>
      <c r="D29" s="504"/>
      <c r="E29" s="504"/>
      <c r="F29" s="504"/>
      <c r="G29" s="504"/>
      <c r="H29" s="504"/>
      <c r="I29" s="504"/>
      <c r="J29" s="504"/>
      <c r="K29" s="504"/>
      <c r="L29" s="504"/>
      <c r="M29" s="504"/>
      <c r="N29" s="504"/>
      <c r="O29" s="504"/>
      <c r="P29" s="504"/>
      <c r="Q29" s="504"/>
      <c r="R29" s="504"/>
      <c r="S29" s="504"/>
      <c r="T29" s="504"/>
      <c r="U29" s="504"/>
      <c r="V29" s="504"/>
      <c r="W29" s="504"/>
      <c r="X29" s="504"/>
      <c r="Y29" s="504"/>
      <c r="Z29" s="504"/>
      <c r="AA29" s="504"/>
      <c r="AB29" s="504"/>
      <c r="AC29" s="504"/>
      <c r="AD29" s="504"/>
      <c r="AE29" s="500"/>
    </row>
    <row r="30" spans="1:31">
      <c r="A30" s="499" t="s">
        <v>430</v>
      </c>
      <c r="B30" s="504"/>
      <c r="C30" s="504"/>
      <c r="D30" s="504"/>
      <c r="E30" s="504"/>
      <c r="F30" s="504"/>
      <c r="G30" s="504"/>
      <c r="H30" s="504"/>
      <c r="I30" s="504"/>
      <c r="J30" s="504"/>
      <c r="K30" s="504"/>
      <c r="L30" s="504"/>
      <c r="M30" s="504"/>
      <c r="N30" s="504"/>
      <c r="O30" s="504"/>
      <c r="P30" s="504"/>
      <c r="Q30" s="504"/>
      <c r="R30" s="504"/>
      <c r="S30" s="504"/>
      <c r="T30" s="504"/>
      <c r="U30" s="504"/>
      <c r="V30" s="504"/>
      <c r="W30" s="504"/>
      <c r="X30" s="504"/>
      <c r="Y30" s="504"/>
      <c r="Z30" s="504"/>
      <c r="AA30" s="504"/>
      <c r="AB30" s="504"/>
      <c r="AC30" s="504"/>
      <c r="AD30" s="504"/>
      <c r="AE30" s="500"/>
    </row>
    <row r="31" spans="1:31">
      <c r="A31" s="499" t="s">
        <v>431</v>
      </c>
      <c r="B31" s="504"/>
      <c r="C31" s="504"/>
      <c r="D31" s="504"/>
      <c r="E31" s="504"/>
      <c r="F31" s="504"/>
      <c r="G31" s="504"/>
      <c r="H31" s="504"/>
      <c r="I31" s="504"/>
      <c r="J31" s="504"/>
      <c r="K31" s="504"/>
      <c r="L31" s="504"/>
      <c r="M31" s="504"/>
      <c r="N31" s="504"/>
      <c r="O31" s="504"/>
      <c r="P31" s="504"/>
      <c r="Q31" s="504"/>
      <c r="R31" s="504"/>
      <c r="S31" s="504"/>
      <c r="T31" s="504"/>
      <c r="U31" s="504"/>
      <c r="V31" s="504"/>
      <c r="W31" s="504"/>
      <c r="X31" s="504"/>
      <c r="Y31" s="504"/>
      <c r="Z31" s="504"/>
      <c r="AA31" s="504"/>
      <c r="AB31" s="504"/>
      <c r="AC31" s="504"/>
      <c r="AD31" s="504"/>
      <c r="AE31" s="500"/>
    </row>
    <row r="32" spans="1:31">
      <c r="A32" s="499" t="s">
        <v>432</v>
      </c>
      <c r="B32" s="504"/>
      <c r="C32" s="504"/>
      <c r="D32" s="504"/>
      <c r="E32" s="504"/>
      <c r="F32" s="504"/>
      <c r="G32" s="504"/>
      <c r="H32" s="504"/>
      <c r="I32" s="504"/>
      <c r="J32" s="504"/>
      <c r="K32" s="504"/>
      <c r="L32" s="504"/>
      <c r="M32" s="504"/>
      <c r="N32" s="504"/>
      <c r="O32" s="504"/>
      <c r="P32" s="504"/>
      <c r="Q32" s="504"/>
      <c r="R32" s="504"/>
      <c r="S32" s="504"/>
      <c r="T32" s="504"/>
      <c r="U32" s="504"/>
      <c r="V32" s="504"/>
      <c r="W32" s="504"/>
      <c r="X32" s="504"/>
      <c r="Y32" s="504"/>
      <c r="Z32" s="504"/>
      <c r="AA32" s="504"/>
      <c r="AB32" s="504"/>
      <c r="AC32" s="504"/>
      <c r="AD32" s="504"/>
      <c r="AE32" s="500"/>
    </row>
    <row r="33" spans="1:31">
      <c r="A33" s="499" t="s">
        <v>433</v>
      </c>
      <c r="B33" s="504"/>
      <c r="C33" s="504"/>
      <c r="D33" s="504"/>
      <c r="E33" s="504"/>
      <c r="F33" s="504"/>
      <c r="G33" s="504"/>
      <c r="H33" s="504"/>
      <c r="I33" s="504"/>
      <c r="J33" s="504"/>
      <c r="K33" s="504"/>
      <c r="L33" s="504"/>
      <c r="M33" s="504"/>
      <c r="N33" s="504"/>
      <c r="O33" s="504"/>
      <c r="P33" s="504"/>
      <c r="Q33" s="504"/>
      <c r="R33" s="504"/>
      <c r="S33" s="504"/>
      <c r="T33" s="504"/>
      <c r="U33" s="504"/>
      <c r="V33" s="504"/>
      <c r="W33" s="504"/>
      <c r="X33" s="504"/>
      <c r="Y33" s="504"/>
      <c r="Z33" s="504"/>
      <c r="AA33" s="504"/>
      <c r="AB33" s="504"/>
      <c r="AC33" s="504"/>
      <c r="AD33" s="504"/>
      <c r="AE33" s="500"/>
    </row>
    <row r="34" spans="1:31">
      <c r="A34" s="499" t="s">
        <v>434</v>
      </c>
      <c r="B34" s="504"/>
      <c r="C34" s="504"/>
      <c r="D34" s="504"/>
      <c r="E34" s="504"/>
      <c r="F34" s="504"/>
      <c r="G34" s="504"/>
      <c r="H34" s="504"/>
      <c r="I34" s="504"/>
      <c r="J34" s="504"/>
      <c r="K34" s="504"/>
      <c r="L34" s="504"/>
      <c r="M34" s="504"/>
      <c r="N34" s="504"/>
      <c r="O34" s="504"/>
      <c r="P34" s="504"/>
      <c r="Q34" s="504"/>
      <c r="R34" s="504"/>
      <c r="S34" s="504"/>
      <c r="T34" s="504"/>
      <c r="U34" s="504"/>
      <c r="V34" s="504"/>
      <c r="W34" s="504"/>
      <c r="X34" s="504"/>
      <c r="Y34" s="504"/>
      <c r="Z34" s="504"/>
      <c r="AA34" s="504"/>
      <c r="AB34" s="504"/>
      <c r="AC34" s="504"/>
      <c r="AD34" s="504"/>
      <c r="AE34" s="500"/>
    </row>
    <row r="35" spans="1:31">
      <c r="A35" s="499" t="s">
        <v>435</v>
      </c>
      <c r="B35" s="504"/>
      <c r="C35" s="504"/>
      <c r="D35" s="504"/>
      <c r="E35" s="504"/>
      <c r="F35" s="504"/>
      <c r="G35" s="504"/>
      <c r="H35" s="504"/>
      <c r="I35" s="504"/>
      <c r="J35" s="504"/>
      <c r="K35" s="504"/>
      <c r="L35" s="504"/>
      <c r="M35" s="504"/>
      <c r="N35" s="504"/>
      <c r="O35" s="504"/>
      <c r="P35" s="504"/>
      <c r="Q35" s="504"/>
      <c r="R35" s="504"/>
      <c r="S35" s="504"/>
      <c r="T35" s="504"/>
      <c r="U35" s="504"/>
      <c r="V35" s="504"/>
      <c r="W35" s="504"/>
      <c r="X35" s="504"/>
      <c r="Y35" s="504"/>
      <c r="Z35" s="504"/>
      <c r="AA35" s="504"/>
      <c r="AB35" s="504"/>
      <c r="AC35" s="504"/>
      <c r="AD35" s="504"/>
      <c r="AE35" s="500"/>
    </row>
    <row r="36" spans="1:31">
      <c r="A36" s="499" t="s">
        <v>436</v>
      </c>
      <c r="B36" s="504"/>
      <c r="C36" s="504"/>
      <c r="D36" s="504"/>
      <c r="E36" s="504"/>
      <c r="F36" s="504"/>
      <c r="G36" s="504"/>
      <c r="H36" s="504"/>
      <c r="I36" s="504"/>
      <c r="J36" s="504"/>
      <c r="K36" s="504"/>
      <c r="L36" s="504"/>
      <c r="M36" s="504"/>
      <c r="N36" s="504"/>
      <c r="O36" s="504"/>
      <c r="P36" s="504"/>
      <c r="Q36" s="504"/>
      <c r="R36" s="504"/>
      <c r="S36" s="504"/>
      <c r="T36" s="504"/>
      <c r="U36" s="504"/>
      <c r="V36" s="504"/>
      <c r="W36" s="504"/>
      <c r="X36" s="504"/>
      <c r="Y36" s="504"/>
      <c r="Z36" s="504"/>
      <c r="AA36" s="504"/>
      <c r="AB36" s="504"/>
      <c r="AC36" s="504"/>
      <c r="AD36" s="504"/>
      <c r="AE36" s="500"/>
    </row>
    <row r="37" spans="1:31">
      <c r="A37" s="499" t="s">
        <v>437</v>
      </c>
      <c r="B37" s="504"/>
      <c r="C37" s="504"/>
      <c r="D37" s="504"/>
      <c r="E37" s="504"/>
      <c r="F37" s="504"/>
      <c r="G37" s="504"/>
      <c r="H37" s="504"/>
      <c r="I37" s="504"/>
      <c r="J37" s="504"/>
      <c r="K37" s="504"/>
      <c r="L37" s="504"/>
      <c r="M37" s="504"/>
      <c r="N37" s="504"/>
      <c r="O37" s="504"/>
      <c r="P37" s="504"/>
      <c r="Q37" s="504"/>
      <c r="R37" s="504"/>
      <c r="S37" s="504"/>
      <c r="T37" s="504"/>
      <c r="U37" s="504"/>
      <c r="V37" s="504"/>
      <c r="W37" s="504"/>
      <c r="X37" s="504"/>
      <c r="Y37" s="504"/>
      <c r="Z37" s="504"/>
      <c r="AA37" s="504"/>
      <c r="AB37" s="504"/>
      <c r="AC37" s="504"/>
      <c r="AD37" s="504"/>
      <c r="AE37" s="500"/>
    </row>
    <row r="38" spans="1:31">
      <c r="A38" s="499" t="s">
        <v>438</v>
      </c>
      <c r="B38" s="504"/>
      <c r="C38" s="504"/>
      <c r="D38" s="504"/>
      <c r="E38" s="504"/>
      <c r="F38" s="504"/>
      <c r="G38" s="504"/>
      <c r="H38" s="504"/>
      <c r="I38" s="504"/>
      <c r="J38" s="504"/>
      <c r="K38" s="504"/>
      <c r="L38" s="504"/>
      <c r="M38" s="504"/>
      <c r="N38" s="504"/>
      <c r="O38" s="504"/>
      <c r="P38" s="504"/>
      <c r="Q38" s="504"/>
      <c r="R38" s="504"/>
      <c r="S38" s="504"/>
      <c r="T38" s="504"/>
      <c r="U38" s="504"/>
      <c r="V38" s="504"/>
      <c r="W38" s="504"/>
      <c r="X38" s="504"/>
      <c r="Y38" s="504"/>
      <c r="Z38" s="504"/>
      <c r="AA38" s="504"/>
      <c r="AB38" s="504"/>
      <c r="AC38" s="504"/>
      <c r="AD38" s="504"/>
      <c r="AE38" s="500"/>
    </row>
    <row r="39" spans="1:31">
      <c r="A39" s="499" t="s">
        <v>439</v>
      </c>
      <c r="B39" s="504"/>
      <c r="C39" s="504"/>
      <c r="D39" s="504"/>
      <c r="E39" s="504"/>
      <c r="F39" s="504"/>
      <c r="G39" s="504"/>
      <c r="H39" s="504"/>
      <c r="I39" s="504"/>
      <c r="J39" s="504"/>
      <c r="K39" s="504"/>
      <c r="L39" s="504"/>
      <c r="M39" s="504"/>
      <c r="N39" s="504"/>
      <c r="O39" s="504"/>
      <c r="P39" s="504"/>
      <c r="Q39" s="504"/>
      <c r="R39" s="504"/>
      <c r="S39" s="504"/>
      <c r="T39" s="504"/>
      <c r="U39" s="504"/>
      <c r="V39" s="504"/>
      <c r="W39" s="504"/>
      <c r="X39" s="504"/>
      <c r="Y39" s="504"/>
      <c r="Z39" s="504"/>
      <c r="AA39" s="504"/>
      <c r="AB39" s="504"/>
      <c r="AC39" s="504"/>
      <c r="AD39" s="504"/>
      <c r="AE39" s="500"/>
    </row>
    <row r="40" spans="1:31">
      <c r="A40" s="499" t="s">
        <v>440</v>
      </c>
      <c r="B40" s="504"/>
      <c r="C40" s="504"/>
      <c r="D40" s="504"/>
      <c r="E40" s="504"/>
      <c r="F40" s="504"/>
      <c r="G40" s="504"/>
      <c r="H40" s="504"/>
      <c r="I40" s="504"/>
      <c r="J40" s="504"/>
      <c r="K40" s="504"/>
      <c r="L40" s="504"/>
      <c r="M40" s="504"/>
      <c r="N40" s="504"/>
      <c r="O40" s="504"/>
      <c r="P40" s="504"/>
      <c r="Q40" s="504"/>
      <c r="R40" s="504"/>
      <c r="S40" s="504"/>
      <c r="T40" s="504"/>
      <c r="U40" s="504"/>
      <c r="V40" s="504"/>
      <c r="W40" s="504"/>
      <c r="X40" s="504"/>
      <c r="Y40" s="504"/>
      <c r="Z40" s="504"/>
      <c r="AA40" s="504"/>
      <c r="AB40" s="504"/>
      <c r="AC40" s="504"/>
      <c r="AD40" s="504"/>
      <c r="AE40" s="500"/>
    </row>
    <row r="41" spans="1:31">
      <c r="A41" s="499" t="s">
        <v>441</v>
      </c>
      <c r="B41" s="504"/>
      <c r="C41" s="504"/>
      <c r="D41" s="504"/>
      <c r="E41" s="504"/>
      <c r="F41" s="504"/>
      <c r="G41" s="504"/>
      <c r="H41" s="504"/>
      <c r="I41" s="504"/>
      <c r="J41" s="504"/>
      <c r="K41" s="504"/>
      <c r="L41" s="504"/>
      <c r="M41" s="504"/>
      <c r="N41" s="504"/>
      <c r="O41" s="504"/>
      <c r="P41" s="504"/>
      <c r="Q41" s="504"/>
      <c r="R41" s="504"/>
      <c r="S41" s="504"/>
      <c r="T41" s="504"/>
      <c r="U41" s="504"/>
      <c r="V41" s="504"/>
      <c r="W41" s="504"/>
      <c r="X41" s="504"/>
      <c r="Y41" s="504"/>
      <c r="Z41" s="504"/>
      <c r="AA41" s="504"/>
      <c r="AB41" s="504"/>
      <c r="AC41" s="504"/>
      <c r="AD41" s="504"/>
      <c r="AE41" s="500"/>
    </row>
    <row r="42" spans="1:31">
      <c r="A42" s="499" t="s">
        <v>442</v>
      </c>
      <c r="B42" s="504"/>
      <c r="C42" s="504"/>
      <c r="D42" s="504"/>
      <c r="E42" s="504"/>
      <c r="F42" s="504"/>
      <c r="G42" s="504"/>
      <c r="H42" s="504"/>
      <c r="I42" s="504"/>
      <c r="J42" s="504"/>
      <c r="K42" s="504"/>
      <c r="L42" s="504"/>
      <c r="M42" s="504"/>
      <c r="N42" s="504"/>
      <c r="O42" s="504"/>
      <c r="P42" s="504"/>
      <c r="Q42" s="504"/>
      <c r="R42" s="504"/>
      <c r="S42" s="504"/>
      <c r="T42" s="504"/>
      <c r="U42" s="504"/>
      <c r="V42" s="504"/>
      <c r="W42" s="504"/>
      <c r="X42" s="504"/>
      <c r="Y42" s="504"/>
      <c r="Z42" s="504"/>
      <c r="AA42" s="504"/>
      <c r="AB42" s="504"/>
      <c r="AC42" s="504"/>
      <c r="AD42" s="504"/>
      <c r="AE42" s="500"/>
    </row>
    <row r="43" spans="1:31">
      <c r="A43" s="505" t="s">
        <v>443</v>
      </c>
      <c r="B43" s="506" t="s">
        <v>473</v>
      </c>
      <c r="C43" s="506" t="s">
        <v>523</v>
      </c>
      <c r="D43" s="506" t="s">
        <v>476</v>
      </c>
      <c r="E43" s="506" t="s">
        <v>524</v>
      </c>
      <c r="F43" s="506" t="s">
        <v>497</v>
      </c>
      <c r="G43" s="506" t="s">
        <v>498</v>
      </c>
      <c r="H43" s="506" t="s">
        <v>499</v>
      </c>
      <c r="I43" s="506" t="s">
        <v>500</v>
      </c>
      <c r="J43" s="506" t="s">
        <v>501</v>
      </c>
      <c r="K43" s="506" t="s">
        <v>502</v>
      </c>
      <c r="L43" s="506" t="s">
        <v>503</v>
      </c>
      <c r="M43" s="506" t="s">
        <v>504</v>
      </c>
      <c r="N43" s="506" t="s">
        <v>505</v>
      </c>
      <c r="O43" s="506" t="s">
        <v>506</v>
      </c>
      <c r="P43" s="506" t="s">
        <v>507</v>
      </c>
      <c r="Q43" s="506" t="s">
        <v>508</v>
      </c>
      <c r="R43" s="506" t="s">
        <v>509</v>
      </c>
      <c r="S43" s="506" t="s">
        <v>510</v>
      </c>
      <c r="T43" s="506" t="s">
        <v>511</v>
      </c>
      <c r="U43" s="506" t="s">
        <v>512</v>
      </c>
      <c r="V43" s="506" t="s">
        <v>513</v>
      </c>
      <c r="W43" s="506" t="s">
        <v>514</v>
      </c>
      <c r="X43" s="506" t="s">
        <v>515</v>
      </c>
      <c r="Y43" s="506" t="s">
        <v>516</v>
      </c>
      <c r="Z43" s="506" t="s">
        <v>517</v>
      </c>
      <c r="AA43" s="506" t="s">
        <v>518</v>
      </c>
      <c r="AB43" s="506" t="s">
        <v>519</v>
      </c>
      <c r="AC43" s="506" t="s">
        <v>520</v>
      </c>
      <c r="AD43" s="506" t="s">
        <v>521</v>
      </c>
      <c r="AE43" s="506" t="s">
        <v>522</v>
      </c>
    </row>
    <row r="44" spans="1:31">
      <c r="A44" s="499" t="s">
        <v>422</v>
      </c>
      <c r="B44" s="504"/>
      <c r="C44" s="504"/>
      <c r="D44" s="504"/>
      <c r="E44" s="504"/>
      <c r="F44" s="504"/>
      <c r="G44" s="504"/>
      <c r="H44" s="504"/>
      <c r="I44" s="504"/>
      <c r="J44" s="504"/>
      <c r="K44" s="504"/>
      <c r="L44" s="504"/>
      <c r="M44" s="504"/>
      <c r="N44" s="504"/>
      <c r="O44" s="504"/>
      <c r="P44" s="504"/>
      <c r="Q44" s="504"/>
      <c r="R44" s="504"/>
      <c r="S44" s="504"/>
      <c r="T44" s="504"/>
      <c r="U44" s="504"/>
      <c r="V44" s="504"/>
      <c r="W44" s="504"/>
      <c r="X44" s="504"/>
      <c r="Y44" s="504"/>
      <c r="Z44" s="504"/>
      <c r="AA44" s="504"/>
      <c r="AB44" s="504"/>
      <c r="AC44" s="504"/>
      <c r="AD44" s="504"/>
      <c r="AE44" s="500"/>
    </row>
    <row r="45" spans="1:31">
      <c r="A45" s="499" t="s">
        <v>424</v>
      </c>
      <c r="B45" s="504"/>
      <c r="C45" s="504"/>
      <c r="D45" s="504"/>
      <c r="E45" s="504"/>
      <c r="F45" s="504"/>
      <c r="G45" s="504"/>
      <c r="H45" s="504"/>
      <c r="I45" s="504"/>
      <c r="J45" s="504"/>
      <c r="K45" s="504"/>
      <c r="L45" s="504"/>
      <c r="M45" s="504"/>
      <c r="N45" s="504"/>
      <c r="O45" s="504"/>
      <c r="P45" s="504"/>
      <c r="Q45" s="504"/>
      <c r="R45" s="504"/>
      <c r="S45" s="504"/>
      <c r="T45" s="504"/>
      <c r="U45" s="504"/>
      <c r="V45" s="504"/>
      <c r="W45" s="504"/>
      <c r="X45" s="504"/>
      <c r="Y45" s="504"/>
      <c r="Z45" s="504"/>
      <c r="AA45" s="504"/>
      <c r="AB45" s="504"/>
      <c r="AC45" s="504"/>
      <c r="AD45" s="504"/>
      <c r="AE45" s="500"/>
    </row>
    <row r="46" spans="1:31">
      <c r="A46" s="499" t="s">
        <v>423</v>
      </c>
      <c r="B46" s="504"/>
      <c r="C46" s="504"/>
      <c r="D46" s="504"/>
      <c r="E46" s="504"/>
      <c r="F46" s="504"/>
      <c r="G46" s="504"/>
      <c r="H46" s="504"/>
      <c r="I46" s="504"/>
      <c r="J46" s="504"/>
      <c r="K46" s="504"/>
      <c r="L46" s="504"/>
      <c r="M46" s="504"/>
      <c r="N46" s="504"/>
      <c r="O46" s="504"/>
      <c r="P46" s="504"/>
      <c r="Q46" s="504"/>
      <c r="R46" s="504"/>
      <c r="S46" s="504"/>
      <c r="T46" s="504"/>
      <c r="U46" s="504"/>
      <c r="V46" s="504"/>
      <c r="W46" s="504"/>
      <c r="X46" s="504"/>
      <c r="Y46" s="504"/>
      <c r="Z46" s="504"/>
      <c r="AA46" s="504"/>
      <c r="AB46" s="504"/>
      <c r="AC46" s="504"/>
      <c r="AD46" s="504"/>
      <c r="AE46" s="500"/>
    </row>
    <row r="47" spans="1:31">
      <c r="A47" s="499" t="s">
        <v>425</v>
      </c>
      <c r="B47" s="504"/>
      <c r="C47" s="504"/>
      <c r="D47" s="504"/>
      <c r="E47" s="504"/>
      <c r="F47" s="504"/>
      <c r="G47" s="504"/>
      <c r="H47" s="504"/>
      <c r="I47" s="504"/>
      <c r="J47" s="504"/>
      <c r="K47" s="504"/>
      <c r="L47" s="504"/>
      <c r="M47" s="504"/>
      <c r="N47" s="504"/>
      <c r="O47" s="504"/>
      <c r="P47" s="504"/>
      <c r="Q47" s="504"/>
      <c r="R47" s="504"/>
      <c r="S47" s="504"/>
      <c r="T47" s="504"/>
      <c r="U47" s="504"/>
      <c r="V47" s="504"/>
      <c r="W47" s="504"/>
      <c r="X47" s="504"/>
      <c r="Y47" s="504"/>
      <c r="Z47" s="504"/>
      <c r="AA47" s="504"/>
      <c r="AB47" s="504"/>
      <c r="AC47" s="504"/>
      <c r="AD47" s="504"/>
      <c r="AE47" s="500"/>
    </row>
    <row r="48" spans="1:31">
      <c r="A48" s="499" t="s">
        <v>426</v>
      </c>
      <c r="B48" s="504"/>
      <c r="C48" s="504"/>
      <c r="D48" s="504"/>
      <c r="E48" s="504"/>
      <c r="F48" s="504"/>
      <c r="G48" s="504"/>
      <c r="H48" s="504"/>
      <c r="I48" s="504"/>
      <c r="J48" s="504"/>
      <c r="K48" s="504"/>
      <c r="L48" s="504"/>
      <c r="M48" s="504"/>
      <c r="N48" s="504"/>
      <c r="O48" s="504"/>
      <c r="P48" s="504"/>
      <c r="Q48" s="504"/>
      <c r="R48" s="504"/>
      <c r="S48" s="504"/>
      <c r="T48" s="504"/>
      <c r="U48" s="504"/>
      <c r="V48" s="504"/>
      <c r="W48" s="504"/>
      <c r="X48" s="504"/>
      <c r="Y48" s="504"/>
      <c r="Z48" s="504"/>
      <c r="AA48" s="504"/>
      <c r="AB48" s="504"/>
      <c r="AC48" s="504"/>
      <c r="AD48" s="504"/>
      <c r="AE48" s="500"/>
    </row>
    <row r="49" spans="1:31">
      <c r="A49" s="499" t="s">
        <v>427</v>
      </c>
      <c r="B49" s="504"/>
      <c r="C49" s="504"/>
      <c r="D49" s="504"/>
      <c r="E49" s="504"/>
      <c r="F49" s="504"/>
      <c r="G49" s="504"/>
      <c r="H49" s="504"/>
      <c r="I49" s="504"/>
      <c r="J49" s="504"/>
      <c r="K49" s="504"/>
      <c r="L49" s="504"/>
      <c r="M49" s="504"/>
      <c r="N49" s="504"/>
      <c r="O49" s="504"/>
      <c r="P49" s="504"/>
      <c r="Q49" s="504"/>
      <c r="R49" s="504"/>
      <c r="S49" s="504"/>
      <c r="T49" s="504"/>
      <c r="U49" s="504"/>
      <c r="V49" s="504"/>
      <c r="W49" s="504"/>
      <c r="X49" s="504"/>
      <c r="Y49" s="504"/>
      <c r="Z49" s="504"/>
      <c r="AA49" s="504"/>
      <c r="AB49" s="504"/>
      <c r="AC49" s="504"/>
      <c r="AD49" s="504"/>
      <c r="AE49" s="500"/>
    </row>
    <row r="50" spans="1:31">
      <c r="A50" s="499" t="s">
        <v>428</v>
      </c>
      <c r="B50" s="504"/>
      <c r="C50" s="504"/>
      <c r="D50" s="504"/>
      <c r="E50" s="504"/>
      <c r="F50" s="504"/>
      <c r="G50" s="504"/>
      <c r="H50" s="504"/>
      <c r="I50" s="504"/>
      <c r="J50" s="504"/>
      <c r="K50" s="504"/>
      <c r="L50" s="504"/>
      <c r="M50" s="504"/>
      <c r="N50" s="504"/>
      <c r="O50" s="504"/>
      <c r="P50" s="504"/>
      <c r="Q50" s="504"/>
      <c r="R50" s="504"/>
      <c r="S50" s="504"/>
      <c r="T50" s="504"/>
      <c r="U50" s="504"/>
      <c r="V50" s="504"/>
      <c r="W50" s="504"/>
      <c r="X50" s="504"/>
      <c r="Y50" s="504"/>
      <c r="Z50" s="504"/>
      <c r="AA50" s="504"/>
      <c r="AB50" s="504"/>
      <c r="AC50" s="504"/>
      <c r="AD50" s="504"/>
      <c r="AE50" s="500"/>
    </row>
    <row r="51" spans="1:31">
      <c r="A51" s="499" t="s">
        <v>429</v>
      </c>
      <c r="B51" s="504"/>
      <c r="C51" s="504"/>
      <c r="D51" s="504"/>
      <c r="E51" s="504"/>
      <c r="F51" s="504"/>
      <c r="G51" s="504"/>
      <c r="H51" s="504"/>
      <c r="I51" s="504"/>
      <c r="J51" s="504"/>
      <c r="K51" s="504"/>
      <c r="L51" s="504"/>
      <c r="M51" s="504"/>
      <c r="N51" s="504"/>
      <c r="O51" s="504"/>
      <c r="P51" s="504"/>
      <c r="Q51" s="504"/>
      <c r="R51" s="504"/>
      <c r="S51" s="504"/>
      <c r="T51" s="504"/>
      <c r="U51" s="504"/>
      <c r="V51" s="504"/>
      <c r="W51" s="504"/>
      <c r="X51" s="504"/>
      <c r="Y51" s="504"/>
      <c r="Z51" s="504"/>
      <c r="AA51" s="504"/>
      <c r="AB51" s="504"/>
      <c r="AC51" s="504"/>
      <c r="AD51" s="504"/>
      <c r="AE51" s="500"/>
    </row>
    <row r="52" spans="1:31">
      <c r="A52" s="499" t="s">
        <v>430</v>
      </c>
      <c r="B52" s="504"/>
      <c r="C52" s="504"/>
      <c r="D52" s="504"/>
      <c r="E52" s="504"/>
      <c r="F52" s="504"/>
      <c r="G52" s="504"/>
      <c r="H52" s="504"/>
      <c r="I52" s="504"/>
      <c r="J52" s="504"/>
      <c r="K52" s="504"/>
      <c r="L52" s="504"/>
      <c r="M52" s="504"/>
      <c r="N52" s="504"/>
      <c r="O52" s="504"/>
      <c r="P52" s="504"/>
      <c r="Q52" s="504"/>
      <c r="R52" s="504"/>
      <c r="S52" s="504"/>
      <c r="T52" s="504"/>
      <c r="U52" s="504"/>
      <c r="V52" s="504"/>
      <c r="W52" s="504"/>
      <c r="X52" s="504"/>
      <c r="Y52" s="504"/>
      <c r="Z52" s="504"/>
      <c r="AA52" s="504"/>
      <c r="AB52" s="504"/>
      <c r="AC52" s="504"/>
      <c r="AD52" s="504"/>
      <c r="AE52" s="500"/>
    </row>
    <row r="53" spans="1:31">
      <c r="A53" s="499" t="s">
        <v>431</v>
      </c>
      <c r="B53" s="504"/>
      <c r="C53" s="504"/>
      <c r="D53" s="504"/>
      <c r="E53" s="504"/>
      <c r="F53" s="504"/>
      <c r="G53" s="504"/>
      <c r="H53" s="504"/>
      <c r="I53" s="504"/>
      <c r="J53" s="504"/>
      <c r="K53" s="504"/>
      <c r="L53" s="504"/>
      <c r="M53" s="504"/>
      <c r="N53" s="504"/>
      <c r="O53" s="504"/>
      <c r="P53" s="504"/>
      <c r="Q53" s="504"/>
      <c r="R53" s="504"/>
      <c r="S53" s="504"/>
      <c r="T53" s="504"/>
      <c r="U53" s="504"/>
      <c r="V53" s="504"/>
      <c r="W53" s="504"/>
      <c r="X53" s="504"/>
      <c r="Y53" s="504"/>
      <c r="Z53" s="504"/>
      <c r="AA53" s="504"/>
      <c r="AB53" s="504"/>
      <c r="AC53" s="504"/>
      <c r="AD53" s="504"/>
      <c r="AE53" s="500"/>
    </row>
    <row r="54" spans="1:31">
      <c r="A54" s="499" t="s">
        <v>432</v>
      </c>
      <c r="B54" s="504"/>
      <c r="C54" s="504"/>
      <c r="D54" s="504"/>
      <c r="E54" s="504"/>
      <c r="F54" s="504"/>
      <c r="G54" s="504"/>
      <c r="H54" s="504"/>
      <c r="I54" s="504"/>
      <c r="J54" s="504"/>
      <c r="K54" s="504"/>
      <c r="L54" s="504"/>
      <c r="M54" s="504"/>
      <c r="N54" s="504"/>
      <c r="O54" s="504"/>
      <c r="P54" s="504"/>
      <c r="Q54" s="504"/>
      <c r="R54" s="504"/>
      <c r="S54" s="504"/>
      <c r="T54" s="504"/>
      <c r="U54" s="504"/>
      <c r="V54" s="504"/>
      <c r="W54" s="504"/>
      <c r="X54" s="504"/>
      <c r="Y54" s="504"/>
      <c r="Z54" s="504"/>
      <c r="AA54" s="504"/>
      <c r="AB54" s="504"/>
      <c r="AC54" s="504"/>
      <c r="AD54" s="504"/>
      <c r="AE54" s="500"/>
    </row>
    <row r="55" spans="1:31">
      <c r="A55" s="499" t="s">
        <v>433</v>
      </c>
      <c r="B55" s="504"/>
      <c r="C55" s="504"/>
      <c r="D55" s="504"/>
      <c r="E55" s="504"/>
      <c r="F55" s="504"/>
      <c r="G55" s="504"/>
      <c r="H55" s="504"/>
      <c r="I55" s="504"/>
      <c r="J55" s="504"/>
      <c r="K55" s="504"/>
      <c r="L55" s="504"/>
      <c r="M55" s="504"/>
      <c r="N55" s="504"/>
      <c r="O55" s="504"/>
      <c r="P55" s="504"/>
      <c r="Q55" s="504"/>
      <c r="R55" s="504"/>
      <c r="S55" s="504"/>
      <c r="T55" s="504"/>
      <c r="U55" s="504"/>
      <c r="V55" s="504"/>
      <c r="W55" s="504"/>
      <c r="X55" s="504"/>
      <c r="Y55" s="504"/>
      <c r="Z55" s="504"/>
      <c r="AA55" s="504"/>
      <c r="AB55" s="504"/>
      <c r="AC55" s="504"/>
      <c r="AD55" s="504"/>
      <c r="AE55" s="500"/>
    </row>
    <row r="56" spans="1:31">
      <c r="A56" s="499" t="s">
        <v>434</v>
      </c>
      <c r="B56" s="504"/>
      <c r="C56" s="504"/>
      <c r="D56" s="504"/>
      <c r="E56" s="504"/>
      <c r="F56" s="504"/>
      <c r="G56" s="504"/>
      <c r="H56" s="504"/>
      <c r="I56" s="504"/>
      <c r="J56" s="504"/>
      <c r="K56" s="504"/>
      <c r="L56" s="504"/>
      <c r="M56" s="504"/>
      <c r="N56" s="504"/>
      <c r="O56" s="504"/>
      <c r="P56" s="504"/>
      <c r="Q56" s="504"/>
      <c r="R56" s="504"/>
      <c r="S56" s="504"/>
      <c r="T56" s="504"/>
      <c r="U56" s="504"/>
      <c r="V56" s="504"/>
      <c r="W56" s="504"/>
      <c r="X56" s="504"/>
      <c r="Y56" s="504"/>
      <c r="Z56" s="504"/>
      <c r="AA56" s="504"/>
      <c r="AB56" s="504"/>
      <c r="AC56" s="504"/>
      <c r="AD56" s="504"/>
      <c r="AE56" s="500"/>
    </row>
    <row r="57" spans="1:31">
      <c r="A57" s="499" t="s">
        <v>435</v>
      </c>
      <c r="B57" s="504"/>
      <c r="C57" s="504"/>
      <c r="D57" s="504"/>
      <c r="E57" s="504"/>
      <c r="F57" s="504"/>
      <c r="G57" s="504"/>
      <c r="H57" s="504"/>
      <c r="I57" s="504"/>
      <c r="J57" s="504"/>
      <c r="K57" s="504"/>
      <c r="L57" s="504"/>
      <c r="M57" s="504"/>
      <c r="N57" s="504"/>
      <c r="O57" s="504"/>
      <c r="P57" s="504"/>
      <c r="Q57" s="504"/>
      <c r="R57" s="504"/>
      <c r="S57" s="504"/>
      <c r="T57" s="504"/>
      <c r="U57" s="504"/>
      <c r="V57" s="504"/>
      <c r="W57" s="504"/>
      <c r="X57" s="504"/>
      <c r="Y57" s="504"/>
      <c r="Z57" s="504"/>
      <c r="AA57" s="504"/>
      <c r="AB57" s="504"/>
      <c r="AC57" s="504"/>
      <c r="AD57" s="504"/>
      <c r="AE57" s="500"/>
    </row>
    <row r="58" spans="1:31">
      <c r="A58" s="499" t="s">
        <v>436</v>
      </c>
      <c r="B58" s="504"/>
      <c r="C58" s="504"/>
      <c r="D58" s="504"/>
      <c r="E58" s="504"/>
      <c r="F58" s="504"/>
      <c r="G58" s="504"/>
      <c r="H58" s="504"/>
      <c r="I58" s="504"/>
      <c r="J58" s="504"/>
      <c r="K58" s="504"/>
      <c r="L58" s="504"/>
      <c r="M58" s="504"/>
      <c r="N58" s="504"/>
      <c r="O58" s="504"/>
      <c r="P58" s="504"/>
      <c r="Q58" s="504"/>
      <c r="R58" s="504"/>
      <c r="S58" s="504"/>
      <c r="T58" s="504"/>
      <c r="U58" s="504"/>
      <c r="V58" s="504"/>
      <c r="W58" s="504"/>
      <c r="X58" s="504"/>
      <c r="Y58" s="504"/>
      <c r="Z58" s="504"/>
      <c r="AA58" s="504"/>
      <c r="AB58" s="504"/>
      <c r="AC58" s="504"/>
      <c r="AD58" s="504"/>
      <c r="AE58" s="500"/>
    </row>
    <row r="59" spans="1:31">
      <c r="A59" s="499" t="s">
        <v>437</v>
      </c>
      <c r="B59" s="504"/>
      <c r="C59" s="504"/>
      <c r="D59" s="504"/>
      <c r="E59" s="504"/>
      <c r="F59" s="504"/>
      <c r="G59" s="504"/>
      <c r="H59" s="504"/>
      <c r="I59" s="504"/>
      <c r="J59" s="504"/>
      <c r="K59" s="504"/>
      <c r="L59" s="504"/>
      <c r="M59" s="504"/>
      <c r="N59" s="504"/>
      <c r="O59" s="504"/>
      <c r="P59" s="504"/>
      <c r="Q59" s="504"/>
      <c r="R59" s="504"/>
      <c r="S59" s="504"/>
      <c r="T59" s="504"/>
      <c r="U59" s="504"/>
      <c r="V59" s="504"/>
      <c r="W59" s="504"/>
      <c r="X59" s="504"/>
      <c r="Y59" s="504"/>
      <c r="Z59" s="504"/>
      <c r="AA59" s="504"/>
      <c r="AB59" s="504"/>
      <c r="AC59" s="504"/>
      <c r="AD59" s="504"/>
      <c r="AE59" s="500"/>
    </row>
    <row r="60" spans="1:31">
      <c r="A60" s="499" t="s">
        <v>438</v>
      </c>
      <c r="B60" s="504"/>
      <c r="C60" s="504"/>
      <c r="D60" s="504"/>
      <c r="E60" s="504"/>
      <c r="F60" s="504"/>
      <c r="G60" s="504"/>
      <c r="H60" s="504"/>
      <c r="I60" s="504"/>
      <c r="J60" s="504"/>
      <c r="K60" s="504"/>
      <c r="L60" s="504"/>
      <c r="M60" s="504"/>
      <c r="N60" s="504"/>
      <c r="O60" s="504"/>
      <c r="P60" s="504"/>
      <c r="Q60" s="504"/>
      <c r="R60" s="504"/>
      <c r="S60" s="504"/>
      <c r="T60" s="504"/>
      <c r="U60" s="504"/>
      <c r="V60" s="504"/>
      <c r="W60" s="504"/>
      <c r="X60" s="504"/>
      <c r="Y60" s="504"/>
      <c r="Z60" s="504"/>
      <c r="AA60" s="504"/>
      <c r="AB60" s="504"/>
      <c r="AC60" s="504"/>
      <c r="AD60" s="504"/>
      <c r="AE60" s="500"/>
    </row>
    <row r="61" spans="1:31">
      <c r="A61" s="499" t="s">
        <v>439</v>
      </c>
      <c r="B61" s="504"/>
      <c r="C61" s="504"/>
      <c r="D61" s="504"/>
      <c r="E61" s="504"/>
      <c r="F61" s="504"/>
      <c r="G61" s="504"/>
      <c r="H61" s="504"/>
      <c r="I61" s="504"/>
      <c r="J61" s="504"/>
      <c r="K61" s="504"/>
      <c r="L61" s="504"/>
      <c r="M61" s="504"/>
      <c r="N61" s="504"/>
      <c r="O61" s="504"/>
      <c r="P61" s="504"/>
      <c r="Q61" s="504"/>
      <c r="R61" s="504"/>
      <c r="S61" s="504"/>
      <c r="T61" s="504"/>
      <c r="U61" s="504"/>
      <c r="V61" s="504"/>
      <c r="W61" s="504"/>
      <c r="X61" s="504"/>
      <c r="Y61" s="504"/>
      <c r="Z61" s="504"/>
      <c r="AA61" s="504"/>
      <c r="AB61" s="504"/>
      <c r="AC61" s="504"/>
      <c r="AD61" s="504"/>
      <c r="AE61" s="500"/>
    </row>
    <row r="62" spans="1:31">
      <c r="A62" s="499" t="s">
        <v>440</v>
      </c>
      <c r="B62" s="504"/>
      <c r="C62" s="504"/>
      <c r="D62" s="504"/>
      <c r="E62" s="504"/>
      <c r="F62" s="504"/>
      <c r="G62" s="504"/>
      <c r="H62" s="504"/>
      <c r="I62" s="504"/>
      <c r="J62" s="504"/>
      <c r="K62" s="504"/>
      <c r="L62" s="504"/>
      <c r="M62" s="504"/>
      <c r="N62" s="504"/>
      <c r="O62" s="504"/>
      <c r="P62" s="504"/>
      <c r="Q62" s="504"/>
      <c r="R62" s="504"/>
      <c r="S62" s="504"/>
      <c r="T62" s="504"/>
      <c r="U62" s="504"/>
      <c r="V62" s="504"/>
      <c r="W62" s="504"/>
      <c r="X62" s="504"/>
      <c r="Y62" s="504"/>
      <c r="Z62" s="504"/>
      <c r="AA62" s="504"/>
      <c r="AB62" s="504"/>
      <c r="AC62" s="504"/>
      <c r="AD62" s="504"/>
      <c r="AE62" s="500"/>
    </row>
    <row r="63" spans="1:31">
      <c r="A63" s="499" t="s">
        <v>441</v>
      </c>
      <c r="B63" s="504"/>
      <c r="C63" s="504"/>
      <c r="D63" s="504"/>
      <c r="E63" s="504"/>
      <c r="F63" s="504"/>
      <c r="G63" s="504"/>
      <c r="H63" s="504"/>
      <c r="I63" s="504"/>
      <c r="J63" s="504"/>
      <c r="K63" s="504"/>
      <c r="L63" s="504"/>
      <c r="M63" s="504"/>
      <c r="N63" s="504"/>
      <c r="O63" s="504"/>
      <c r="P63" s="504"/>
      <c r="Q63" s="504"/>
      <c r="R63" s="504"/>
      <c r="S63" s="504"/>
      <c r="T63" s="504"/>
      <c r="U63" s="504"/>
      <c r="V63" s="504"/>
      <c r="W63" s="504"/>
      <c r="X63" s="504"/>
      <c r="Y63" s="504"/>
      <c r="Z63" s="504"/>
      <c r="AA63" s="504"/>
      <c r="AB63" s="504"/>
      <c r="AC63" s="504"/>
      <c r="AD63" s="504"/>
      <c r="AE63" s="500"/>
    </row>
    <row r="64" spans="1:31">
      <c r="A64" s="499" t="s">
        <v>442</v>
      </c>
      <c r="B64" s="504"/>
      <c r="C64" s="504"/>
      <c r="D64" s="504"/>
      <c r="E64" s="504"/>
      <c r="F64" s="504"/>
      <c r="G64" s="504"/>
      <c r="H64" s="504"/>
      <c r="I64" s="504"/>
      <c r="J64" s="504"/>
      <c r="K64" s="504"/>
      <c r="L64" s="504"/>
      <c r="M64" s="504"/>
      <c r="N64" s="504"/>
      <c r="O64" s="504"/>
      <c r="P64" s="504"/>
      <c r="Q64" s="504"/>
      <c r="R64" s="504"/>
      <c r="S64" s="504"/>
      <c r="T64" s="504"/>
      <c r="U64" s="504"/>
      <c r="V64" s="504"/>
      <c r="W64" s="504"/>
      <c r="X64" s="504"/>
      <c r="Y64" s="504"/>
      <c r="Z64" s="504"/>
      <c r="AA64" s="504"/>
      <c r="AB64" s="504"/>
      <c r="AC64" s="504"/>
      <c r="AD64" s="504"/>
      <c r="AE64" s="500"/>
    </row>
    <row r="65" spans="1:31">
      <c r="A65" s="505" t="s">
        <v>416</v>
      </c>
      <c r="B65" s="506" t="s">
        <v>539</v>
      </c>
      <c r="C65" s="506" t="s">
        <v>474</v>
      </c>
      <c r="D65" s="506" t="s">
        <v>476</v>
      </c>
      <c r="E65" s="506" t="s">
        <v>444</v>
      </c>
      <c r="F65" s="506" t="s">
        <v>497</v>
      </c>
      <c r="G65" s="506" t="s">
        <v>498</v>
      </c>
      <c r="H65" s="506" t="s">
        <v>499</v>
      </c>
      <c r="I65" s="506" t="s">
        <v>500</v>
      </c>
      <c r="J65" s="506" t="s">
        <v>501</v>
      </c>
      <c r="K65" s="506" t="s">
        <v>502</v>
      </c>
      <c r="L65" s="506" t="s">
        <v>503</v>
      </c>
      <c r="M65" s="506" t="s">
        <v>504</v>
      </c>
      <c r="N65" s="506" t="s">
        <v>505</v>
      </c>
      <c r="O65" s="506" t="s">
        <v>506</v>
      </c>
      <c r="P65" s="506" t="s">
        <v>507</v>
      </c>
      <c r="Q65" s="506" t="s">
        <v>508</v>
      </c>
      <c r="R65" s="506" t="s">
        <v>509</v>
      </c>
      <c r="S65" s="506" t="s">
        <v>510</v>
      </c>
      <c r="T65" s="506" t="s">
        <v>511</v>
      </c>
      <c r="U65" s="506" t="s">
        <v>512</v>
      </c>
      <c r="V65" s="506" t="s">
        <v>513</v>
      </c>
      <c r="W65" s="506" t="s">
        <v>514</v>
      </c>
      <c r="X65" s="506" t="s">
        <v>515</v>
      </c>
      <c r="Y65" s="506" t="s">
        <v>516</v>
      </c>
      <c r="Z65" s="506" t="s">
        <v>517</v>
      </c>
      <c r="AA65" s="506" t="s">
        <v>518</v>
      </c>
      <c r="AB65" s="506" t="s">
        <v>519</v>
      </c>
      <c r="AC65" s="506" t="s">
        <v>520</v>
      </c>
      <c r="AD65" s="506" t="s">
        <v>521</v>
      </c>
      <c r="AE65" s="506" t="s">
        <v>522</v>
      </c>
    </row>
    <row r="66" spans="1:31">
      <c r="A66" s="499" t="s">
        <v>525</v>
      </c>
      <c r="B66" s="504"/>
      <c r="C66" s="504"/>
      <c r="D66" s="504"/>
      <c r="E66" s="504"/>
      <c r="F66" s="504"/>
      <c r="G66" s="504"/>
      <c r="H66" s="504"/>
      <c r="I66" s="504"/>
      <c r="J66" s="504"/>
      <c r="K66" s="504"/>
      <c r="L66" s="504"/>
      <c r="M66" s="504"/>
      <c r="N66" s="504"/>
      <c r="O66" s="504"/>
      <c r="P66" s="504"/>
      <c r="Q66" s="504"/>
      <c r="R66" s="504"/>
      <c r="S66" s="504"/>
      <c r="T66" s="504"/>
      <c r="U66" s="504"/>
      <c r="V66" s="504"/>
      <c r="W66" s="504"/>
      <c r="X66" s="504"/>
      <c r="Y66" s="504"/>
      <c r="Z66" s="504"/>
      <c r="AA66" s="504"/>
      <c r="AB66" s="504"/>
      <c r="AC66" s="504"/>
      <c r="AD66" s="504"/>
      <c r="AE66" s="500"/>
    </row>
    <row r="67" spans="1:31">
      <c r="A67" s="499" t="s">
        <v>526</v>
      </c>
      <c r="B67" s="504"/>
      <c r="C67" s="504"/>
      <c r="D67" s="504"/>
      <c r="E67" s="504"/>
      <c r="F67" s="504"/>
      <c r="G67" s="504"/>
      <c r="H67" s="504"/>
      <c r="I67" s="504"/>
      <c r="J67" s="504"/>
      <c r="K67" s="504"/>
      <c r="L67" s="504"/>
      <c r="M67" s="504"/>
      <c r="N67" s="504"/>
      <c r="O67" s="504"/>
      <c r="P67" s="504"/>
      <c r="Q67" s="504"/>
      <c r="R67" s="504"/>
      <c r="S67" s="504"/>
      <c r="T67" s="504"/>
      <c r="U67" s="504"/>
      <c r="V67" s="504"/>
      <c r="W67" s="504"/>
      <c r="X67" s="504"/>
      <c r="Y67" s="504"/>
      <c r="Z67" s="504"/>
      <c r="AA67" s="504"/>
      <c r="AB67" s="504"/>
      <c r="AC67" s="504"/>
      <c r="AD67" s="504"/>
      <c r="AE67" s="500"/>
    </row>
    <row r="68" spans="1:31">
      <c r="A68" s="499" t="s">
        <v>527</v>
      </c>
      <c r="B68" s="504"/>
      <c r="C68" s="504"/>
      <c r="D68" s="504"/>
      <c r="E68" s="504"/>
      <c r="F68" s="504"/>
      <c r="G68" s="504"/>
      <c r="H68" s="504"/>
      <c r="I68" s="504"/>
      <c r="J68" s="504"/>
      <c r="K68" s="504"/>
      <c r="L68" s="504"/>
      <c r="M68" s="504"/>
      <c r="N68" s="504"/>
      <c r="O68" s="504"/>
      <c r="P68" s="504"/>
      <c r="Q68" s="504"/>
      <c r="R68" s="504"/>
      <c r="S68" s="504"/>
      <c r="T68" s="504"/>
      <c r="U68" s="504"/>
      <c r="V68" s="504"/>
      <c r="W68" s="504"/>
      <c r="X68" s="504"/>
      <c r="Y68" s="504"/>
      <c r="Z68" s="504"/>
      <c r="AA68" s="504"/>
      <c r="AB68" s="504"/>
      <c r="AC68" s="504"/>
      <c r="AD68" s="504"/>
      <c r="AE68" s="500"/>
    </row>
    <row r="69" spans="1:31">
      <c r="A69" s="499" t="s">
        <v>528</v>
      </c>
      <c r="B69" s="504"/>
      <c r="C69" s="504"/>
      <c r="D69" s="504"/>
      <c r="E69" s="504"/>
      <c r="F69" s="504"/>
      <c r="G69" s="504"/>
      <c r="H69" s="504"/>
      <c r="I69" s="504"/>
      <c r="J69" s="504"/>
      <c r="K69" s="504"/>
      <c r="L69" s="504"/>
      <c r="M69" s="504"/>
      <c r="N69" s="504"/>
      <c r="O69" s="504"/>
      <c r="P69" s="504"/>
      <c r="Q69" s="504"/>
      <c r="R69" s="504"/>
      <c r="S69" s="504"/>
      <c r="T69" s="504"/>
      <c r="U69" s="504"/>
      <c r="V69" s="504"/>
      <c r="W69" s="504"/>
      <c r="X69" s="504"/>
      <c r="Y69" s="504"/>
      <c r="Z69" s="504"/>
      <c r="AA69" s="504"/>
      <c r="AB69" s="504"/>
      <c r="AC69" s="504"/>
      <c r="AD69" s="504"/>
      <c r="AE69" s="500"/>
    </row>
    <row r="70" spans="1:31">
      <c r="A70" s="499" t="s">
        <v>529</v>
      </c>
      <c r="B70" s="504"/>
      <c r="C70" s="504"/>
      <c r="D70" s="504"/>
      <c r="E70" s="504"/>
      <c r="F70" s="504"/>
      <c r="G70" s="504"/>
      <c r="H70" s="504"/>
      <c r="I70" s="504"/>
      <c r="J70" s="504"/>
      <c r="K70" s="504"/>
      <c r="L70" s="504"/>
      <c r="M70" s="504"/>
      <c r="N70" s="504"/>
      <c r="O70" s="504"/>
      <c r="P70" s="504"/>
      <c r="Q70" s="504"/>
      <c r="R70" s="504"/>
      <c r="S70" s="504"/>
      <c r="T70" s="504"/>
      <c r="U70" s="504"/>
      <c r="V70" s="504"/>
      <c r="W70" s="504"/>
      <c r="X70" s="504"/>
      <c r="Y70" s="504"/>
      <c r="Z70" s="504"/>
      <c r="AA70" s="504"/>
      <c r="AB70" s="504"/>
      <c r="AC70" s="504"/>
      <c r="AD70" s="504"/>
      <c r="AE70" s="500"/>
    </row>
    <row r="71" spans="1:31">
      <c r="A71" s="499" t="s">
        <v>530</v>
      </c>
      <c r="B71" s="504"/>
      <c r="C71" s="504"/>
      <c r="D71" s="504"/>
      <c r="E71" s="504"/>
      <c r="F71" s="504"/>
      <c r="G71" s="504"/>
      <c r="H71" s="504"/>
      <c r="I71" s="504"/>
      <c r="J71" s="504"/>
      <c r="K71" s="504"/>
      <c r="L71" s="504"/>
      <c r="M71" s="504"/>
      <c r="N71" s="504"/>
      <c r="O71" s="504"/>
      <c r="P71" s="504"/>
      <c r="Q71" s="504"/>
      <c r="R71" s="504"/>
      <c r="S71" s="504"/>
      <c r="T71" s="504"/>
      <c r="U71" s="504"/>
      <c r="V71" s="504"/>
      <c r="W71" s="504"/>
      <c r="X71" s="504"/>
      <c r="Y71" s="504"/>
      <c r="Z71" s="504"/>
      <c r="AA71" s="504"/>
      <c r="AB71" s="504"/>
      <c r="AC71" s="504"/>
      <c r="AD71" s="504"/>
      <c r="AE71" s="500"/>
    </row>
    <row r="72" spans="1:31">
      <c r="A72" s="499" t="s">
        <v>531</v>
      </c>
      <c r="B72" s="504"/>
      <c r="C72" s="504"/>
      <c r="D72" s="504"/>
      <c r="E72" s="504"/>
      <c r="F72" s="504"/>
      <c r="G72" s="504"/>
      <c r="H72" s="504"/>
      <c r="I72" s="504"/>
      <c r="J72" s="504"/>
      <c r="K72" s="504"/>
      <c r="L72" s="504"/>
      <c r="M72" s="504"/>
      <c r="N72" s="504"/>
      <c r="O72" s="504"/>
      <c r="P72" s="504"/>
      <c r="Q72" s="504"/>
      <c r="R72" s="504"/>
      <c r="S72" s="504"/>
      <c r="T72" s="504"/>
      <c r="U72" s="504"/>
      <c r="V72" s="504"/>
      <c r="W72" s="504"/>
      <c r="X72" s="504"/>
      <c r="Y72" s="504"/>
      <c r="Z72" s="504"/>
      <c r="AA72" s="504"/>
      <c r="AB72" s="504"/>
      <c r="AC72" s="504"/>
      <c r="AD72" s="504"/>
      <c r="AE72" s="500"/>
    </row>
    <row r="73" spans="1:31">
      <c r="A73" s="499" t="s">
        <v>532</v>
      </c>
      <c r="B73" s="504"/>
      <c r="C73" s="504"/>
      <c r="D73" s="504"/>
      <c r="E73" s="504"/>
      <c r="F73" s="504"/>
      <c r="G73" s="504"/>
      <c r="H73" s="504"/>
      <c r="I73" s="504"/>
      <c r="J73" s="504"/>
      <c r="K73" s="504"/>
      <c r="L73" s="504"/>
      <c r="M73" s="504"/>
      <c r="N73" s="504"/>
      <c r="O73" s="504"/>
      <c r="P73" s="504"/>
      <c r="Q73" s="504"/>
      <c r="R73" s="504"/>
      <c r="S73" s="504"/>
      <c r="T73" s="504"/>
      <c r="U73" s="504"/>
      <c r="V73" s="504"/>
      <c r="W73" s="504"/>
      <c r="X73" s="504"/>
      <c r="Y73" s="504"/>
      <c r="Z73" s="504"/>
      <c r="AA73" s="504"/>
      <c r="AB73" s="504"/>
      <c r="AC73" s="504"/>
      <c r="AD73" s="504"/>
      <c r="AE73" s="500"/>
    </row>
    <row r="74" spans="1:31">
      <c r="A74" s="499" t="s">
        <v>533</v>
      </c>
      <c r="B74" s="504"/>
      <c r="C74" s="504"/>
      <c r="D74" s="504"/>
      <c r="E74" s="504"/>
      <c r="F74" s="504"/>
      <c r="G74" s="504"/>
      <c r="H74" s="504"/>
      <c r="I74" s="504"/>
      <c r="J74" s="504"/>
      <c r="K74" s="504"/>
      <c r="L74" s="504"/>
      <c r="M74" s="504"/>
      <c r="N74" s="504"/>
      <c r="O74" s="504"/>
      <c r="P74" s="504"/>
      <c r="Q74" s="504"/>
      <c r="R74" s="504"/>
      <c r="S74" s="504"/>
      <c r="T74" s="504"/>
      <c r="U74" s="504"/>
      <c r="V74" s="504"/>
      <c r="W74" s="504"/>
      <c r="X74" s="504"/>
      <c r="Y74" s="504"/>
      <c r="Z74" s="504"/>
      <c r="AA74" s="504"/>
      <c r="AB74" s="504"/>
      <c r="AC74" s="504"/>
      <c r="AD74" s="504"/>
      <c r="AE74" s="500"/>
    </row>
    <row r="75" spans="1:31">
      <c r="A75" s="499" t="s">
        <v>534</v>
      </c>
      <c r="B75" s="504"/>
      <c r="C75" s="504"/>
      <c r="D75" s="504"/>
      <c r="E75" s="504"/>
      <c r="F75" s="504"/>
      <c r="G75" s="504"/>
      <c r="H75" s="504"/>
      <c r="I75" s="504"/>
      <c r="J75" s="504"/>
      <c r="K75" s="504"/>
      <c r="L75" s="504"/>
      <c r="M75" s="504"/>
      <c r="N75" s="504"/>
      <c r="O75" s="504"/>
      <c r="P75" s="504"/>
      <c r="Q75" s="504"/>
      <c r="R75" s="504"/>
      <c r="S75" s="504"/>
      <c r="T75" s="504"/>
      <c r="U75" s="504"/>
      <c r="V75" s="504"/>
      <c r="W75" s="504"/>
      <c r="X75" s="504"/>
      <c r="Y75" s="504"/>
      <c r="Z75" s="504"/>
      <c r="AA75" s="504"/>
      <c r="AB75" s="504"/>
      <c r="AC75" s="504"/>
      <c r="AD75" s="504"/>
      <c r="AE75" s="500"/>
    </row>
    <row r="76" spans="1:31">
      <c r="A76" s="499" t="s">
        <v>535</v>
      </c>
      <c r="B76" s="504"/>
      <c r="C76" s="504"/>
      <c r="D76" s="504"/>
      <c r="E76" s="504"/>
      <c r="F76" s="504"/>
      <c r="G76" s="504"/>
      <c r="H76" s="504"/>
      <c r="I76" s="504"/>
      <c r="J76" s="504"/>
      <c r="K76" s="504"/>
      <c r="L76" s="504"/>
      <c r="M76" s="504"/>
      <c r="N76" s="504"/>
      <c r="O76" s="504"/>
      <c r="P76" s="504"/>
      <c r="Q76" s="504"/>
      <c r="R76" s="504"/>
      <c r="S76" s="504"/>
      <c r="T76" s="504"/>
      <c r="U76" s="504"/>
      <c r="V76" s="504"/>
      <c r="W76" s="504"/>
      <c r="X76" s="504"/>
      <c r="Y76" s="504"/>
      <c r="Z76" s="504"/>
      <c r="AA76" s="504"/>
      <c r="AB76" s="504"/>
      <c r="AC76" s="504"/>
      <c r="AD76" s="504"/>
      <c r="AE76" s="500"/>
    </row>
    <row r="77" spans="1:31">
      <c r="A77" s="499" t="s">
        <v>536</v>
      </c>
      <c r="B77" s="504"/>
      <c r="C77" s="504"/>
      <c r="D77" s="504"/>
      <c r="E77" s="504"/>
      <c r="F77" s="504"/>
      <c r="G77" s="504"/>
      <c r="H77" s="504"/>
      <c r="I77" s="504"/>
      <c r="J77" s="504"/>
      <c r="K77" s="504"/>
      <c r="L77" s="504"/>
      <c r="M77" s="504"/>
      <c r="N77" s="504"/>
      <c r="O77" s="504"/>
      <c r="P77" s="504"/>
      <c r="Q77" s="504"/>
      <c r="R77" s="504"/>
      <c r="S77" s="504"/>
      <c r="T77" s="504"/>
      <c r="U77" s="504"/>
      <c r="V77" s="504"/>
      <c r="W77" s="504"/>
      <c r="X77" s="504"/>
      <c r="Y77" s="504"/>
      <c r="Z77" s="504"/>
      <c r="AA77" s="504"/>
      <c r="AB77" s="504"/>
      <c r="AC77" s="504"/>
      <c r="AD77" s="504"/>
      <c r="AE77" s="500"/>
    </row>
    <row r="78" spans="1:31">
      <c r="A78" s="499" t="s">
        <v>537</v>
      </c>
      <c r="B78" s="504"/>
      <c r="C78" s="504"/>
      <c r="D78" s="504"/>
      <c r="E78" s="504"/>
      <c r="F78" s="504"/>
      <c r="G78" s="504"/>
      <c r="H78" s="504"/>
      <c r="I78" s="504"/>
      <c r="J78" s="504"/>
      <c r="K78" s="504"/>
      <c r="L78" s="504"/>
      <c r="M78" s="504"/>
      <c r="N78" s="504"/>
      <c r="O78" s="504"/>
      <c r="P78" s="504"/>
      <c r="Q78" s="504"/>
      <c r="R78" s="504"/>
      <c r="S78" s="504"/>
      <c r="T78" s="504"/>
      <c r="U78" s="504"/>
      <c r="V78" s="504"/>
      <c r="W78" s="504"/>
      <c r="X78" s="504"/>
      <c r="Y78" s="504"/>
      <c r="Z78" s="504"/>
      <c r="AA78" s="504"/>
      <c r="AB78" s="504"/>
      <c r="AC78" s="504"/>
      <c r="AD78" s="504"/>
      <c r="AE78" s="500"/>
    </row>
    <row r="79" spans="1:31">
      <c r="A79" s="499" t="s">
        <v>538</v>
      </c>
      <c r="B79" s="504"/>
      <c r="C79" s="504"/>
      <c r="D79" s="504"/>
      <c r="E79" s="504"/>
      <c r="F79" s="504"/>
      <c r="G79" s="504"/>
      <c r="H79" s="504"/>
      <c r="I79" s="504"/>
      <c r="J79" s="504"/>
      <c r="K79" s="504"/>
      <c r="L79" s="504"/>
      <c r="M79" s="504"/>
      <c r="N79" s="504"/>
      <c r="O79" s="504"/>
      <c r="P79" s="504"/>
      <c r="Q79" s="504"/>
      <c r="R79" s="504"/>
      <c r="S79" s="504"/>
      <c r="T79" s="504"/>
      <c r="U79" s="504"/>
      <c r="V79" s="504"/>
      <c r="W79" s="504"/>
      <c r="X79" s="504"/>
      <c r="Y79" s="504"/>
      <c r="Z79" s="504"/>
      <c r="AA79" s="504"/>
      <c r="AB79" s="504"/>
      <c r="AC79" s="504"/>
      <c r="AD79" s="504"/>
      <c r="AE79" s="500"/>
    </row>
    <row r="80" spans="1:31">
      <c r="A80" s="505" t="s">
        <v>417</v>
      </c>
      <c r="B80" s="506" t="s">
        <v>587</v>
      </c>
      <c r="C80" s="506"/>
      <c r="D80" s="506"/>
      <c r="E80" s="506" t="s">
        <v>444</v>
      </c>
      <c r="F80" s="506" t="s">
        <v>497</v>
      </c>
      <c r="G80" s="506" t="s">
        <v>498</v>
      </c>
      <c r="H80" s="506" t="s">
        <v>499</v>
      </c>
      <c r="I80" s="506" t="s">
        <v>500</v>
      </c>
      <c r="J80" s="506" t="s">
        <v>501</v>
      </c>
      <c r="K80" s="506" t="s">
        <v>502</v>
      </c>
      <c r="L80" s="506" t="s">
        <v>503</v>
      </c>
      <c r="M80" s="506" t="s">
        <v>504</v>
      </c>
      <c r="N80" s="506" t="s">
        <v>505</v>
      </c>
      <c r="O80" s="506" t="s">
        <v>506</v>
      </c>
      <c r="P80" s="506" t="s">
        <v>507</v>
      </c>
      <c r="Q80" s="506" t="s">
        <v>508</v>
      </c>
      <c r="R80" s="506" t="s">
        <v>509</v>
      </c>
      <c r="S80" s="506" t="s">
        <v>510</v>
      </c>
      <c r="T80" s="506" t="s">
        <v>511</v>
      </c>
      <c r="U80" s="506" t="s">
        <v>512</v>
      </c>
      <c r="V80" s="506" t="s">
        <v>513</v>
      </c>
      <c r="W80" s="506" t="s">
        <v>514</v>
      </c>
      <c r="X80" s="506" t="s">
        <v>515</v>
      </c>
      <c r="Y80" s="506" t="s">
        <v>516</v>
      </c>
      <c r="Z80" s="506" t="s">
        <v>517</v>
      </c>
      <c r="AA80" s="506" t="s">
        <v>518</v>
      </c>
      <c r="AB80" s="506" t="s">
        <v>519</v>
      </c>
      <c r="AC80" s="506" t="s">
        <v>520</v>
      </c>
      <c r="AD80" s="506" t="s">
        <v>521</v>
      </c>
      <c r="AE80" s="506" t="s">
        <v>522</v>
      </c>
    </row>
    <row r="81" spans="1:31">
      <c r="A81" s="499" t="s">
        <v>575</v>
      </c>
      <c r="B81" s="504"/>
      <c r="C81" s="504"/>
      <c r="D81" s="504"/>
      <c r="E81" s="504"/>
      <c r="F81" s="504"/>
      <c r="G81" s="504"/>
      <c r="H81" s="504"/>
      <c r="I81" s="504"/>
      <c r="J81" s="504"/>
      <c r="K81" s="504"/>
      <c r="L81" s="504"/>
      <c r="M81" s="504"/>
      <c r="N81" s="504"/>
      <c r="O81" s="504"/>
      <c r="P81" s="504"/>
      <c r="Q81" s="504"/>
      <c r="R81" s="504"/>
      <c r="S81" s="504"/>
      <c r="T81" s="504"/>
      <c r="U81" s="504"/>
      <c r="V81" s="504"/>
      <c r="W81" s="504"/>
      <c r="X81" s="504"/>
      <c r="Y81" s="504"/>
      <c r="Z81" s="504"/>
      <c r="AA81" s="504"/>
      <c r="AB81" s="504"/>
      <c r="AC81" s="504"/>
      <c r="AD81" s="504"/>
      <c r="AE81" s="500"/>
    </row>
    <row r="82" spans="1:31">
      <c r="A82" s="499" t="s">
        <v>576</v>
      </c>
      <c r="B82" s="504"/>
      <c r="C82" s="504"/>
      <c r="D82" s="504"/>
      <c r="E82" s="504"/>
      <c r="F82" s="504"/>
      <c r="G82" s="504"/>
      <c r="H82" s="504"/>
      <c r="I82" s="504"/>
      <c r="J82" s="504"/>
      <c r="K82" s="504"/>
      <c r="L82" s="504"/>
      <c r="M82" s="504"/>
      <c r="N82" s="504"/>
      <c r="O82" s="504"/>
      <c r="P82" s="504"/>
      <c r="Q82" s="504"/>
      <c r="R82" s="504"/>
      <c r="S82" s="504"/>
      <c r="T82" s="504"/>
      <c r="U82" s="504"/>
      <c r="V82" s="504"/>
      <c r="W82" s="504"/>
      <c r="X82" s="504"/>
      <c r="Y82" s="504"/>
      <c r="Z82" s="504"/>
      <c r="AA82" s="504"/>
      <c r="AB82" s="504"/>
      <c r="AC82" s="504"/>
      <c r="AD82" s="504"/>
      <c r="AE82" s="500"/>
    </row>
    <row r="83" spans="1:31">
      <c r="A83" s="499" t="s">
        <v>577</v>
      </c>
      <c r="B83" s="504"/>
      <c r="C83" s="504"/>
      <c r="D83" s="504"/>
      <c r="E83" s="504"/>
      <c r="F83" s="504"/>
      <c r="G83" s="504"/>
      <c r="H83" s="504"/>
      <c r="I83" s="504"/>
      <c r="J83" s="504"/>
      <c r="K83" s="504"/>
      <c r="L83" s="504"/>
      <c r="M83" s="504"/>
      <c r="N83" s="504"/>
      <c r="O83" s="504"/>
      <c r="P83" s="504"/>
      <c r="Q83" s="504"/>
      <c r="R83" s="504"/>
      <c r="S83" s="504"/>
      <c r="T83" s="504"/>
      <c r="U83" s="504"/>
      <c r="V83" s="504"/>
      <c r="W83" s="504"/>
      <c r="X83" s="504"/>
      <c r="Y83" s="504"/>
      <c r="Z83" s="504"/>
      <c r="AA83" s="504"/>
      <c r="AB83" s="504"/>
      <c r="AC83" s="504"/>
      <c r="AD83" s="504"/>
      <c r="AE83" s="500"/>
    </row>
    <row r="84" spans="1:31">
      <c r="A84" s="499" t="s">
        <v>578</v>
      </c>
      <c r="B84" s="504"/>
      <c r="C84" s="504"/>
      <c r="D84" s="504"/>
      <c r="E84" s="504"/>
      <c r="F84" s="504"/>
      <c r="G84" s="504"/>
      <c r="H84" s="504"/>
      <c r="I84" s="504"/>
      <c r="J84" s="504"/>
      <c r="K84" s="504"/>
      <c r="L84" s="504"/>
      <c r="M84" s="504"/>
      <c r="N84" s="504"/>
      <c r="O84" s="504"/>
      <c r="P84" s="504"/>
      <c r="Q84" s="504"/>
      <c r="R84" s="504"/>
      <c r="S84" s="504"/>
      <c r="T84" s="504"/>
      <c r="U84" s="504"/>
      <c r="V84" s="504"/>
      <c r="W84" s="504"/>
      <c r="X84" s="504"/>
      <c r="Y84" s="504"/>
      <c r="Z84" s="504"/>
      <c r="AA84" s="504"/>
      <c r="AB84" s="504"/>
      <c r="AC84" s="504"/>
      <c r="AD84" s="504"/>
      <c r="AE84" s="500"/>
    </row>
    <row r="85" spans="1:31">
      <c r="A85" s="499" t="s">
        <v>579</v>
      </c>
      <c r="B85" s="504"/>
      <c r="C85" s="504"/>
      <c r="D85" s="504"/>
      <c r="E85" s="504"/>
      <c r="F85" s="504"/>
      <c r="G85" s="504"/>
      <c r="H85" s="504"/>
      <c r="I85" s="504"/>
      <c r="J85" s="504"/>
      <c r="K85" s="504"/>
      <c r="L85" s="504"/>
      <c r="M85" s="504"/>
      <c r="N85" s="504"/>
      <c r="O85" s="504"/>
      <c r="P85" s="504"/>
      <c r="Q85" s="504"/>
      <c r="R85" s="504"/>
      <c r="S85" s="504"/>
      <c r="T85" s="504"/>
      <c r="U85" s="504"/>
      <c r="V85" s="504"/>
      <c r="W85" s="504"/>
      <c r="X85" s="504"/>
      <c r="Y85" s="504"/>
      <c r="Z85" s="504"/>
      <c r="AA85" s="504"/>
      <c r="AB85" s="504"/>
      <c r="AC85" s="504"/>
      <c r="AD85" s="504"/>
      <c r="AE85" s="500"/>
    </row>
    <row r="86" spans="1:31">
      <c r="A86" s="499" t="s">
        <v>580</v>
      </c>
      <c r="B86" s="504"/>
      <c r="C86" s="504"/>
      <c r="D86" s="504"/>
      <c r="E86" s="504"/>
      <c r="F86" s="504"/>
      <c r="G86" s="504"/>
      <c r="H86" s="504"/>
      <c r="I86" s="504"/>
      <c r="J86" s="504"/>
      <c r="K86" s="504"/>
      <c r="L86" s="504"/>
      <c r="M86" s="504"/>
      <c r="N86" s="504"/>
      <c r="O86" s="504"/>
      <c r="P86" s="504"/>
      <c r="Q86" s="504"/>
      <c r="R86" s="504"/>
      <c r="S86" s="504"/>
      <c r="T86" s="504"/>
      <c r="U86" s="504"/>
      <c r="V86" s="504"/>
      <c r="W86" s="504"/>
      <c r="X86" s="504"/>
      <c r="Y86" s="504"/>
      <c r="Z86" s="504"/>
      <c r="AA86" s="504"/>
      <c r="AB86" s="504"/>
      <c r="AC86" s="504"/>
      <c r="AD86" s="504"/>
      <c r="AE86" s="500"/>
    </row>
    <row r="87" spans="1:31">
      <c r="A87" s="499" t="s">
        <v>581</v>
      </c>
      <c r="B87" s="504"/>
      <c r="C87" s="504"/>
      <c r="D87" s="504"/>
      <c r="E87" s="504"/>
      <c r="F87" s="504"/>
      <c r="G87" s="504"/>
      <c r="H87" s="504"/>
      <c r="I87" s="504"/>
      <c r="J87" s="504"/>
      <c r="K87" s="504"/>
      <c r="L87" s="504"/>
      <c r="M87" s="504"/>
      <c r="N87" s="504"/>
      <c r="O87" s="504"/>
      <c r="P87" s="504"/>
      <c r="Q87" s="504"/>
      <c r="R87" s="504"/>
      <c r="S87" s="504"/>
      <c r="T87" s="504"/>
      <c r="U87" s="504"/>
      <c r="V87" s="504"/>
      <c r="W87" s="504"/>
      <c r="X87" s="504"/>
      <c r="Y87" s="504"/>
      <c r="Z87" s="504"/>
      <c r="AA87" s="504"/>
      <c r="AB87" s="504"/>
      <c r="AC87" s="504"/>
      <c r="AD87" s="504"/>
      <c r="AE87" s="500"/>
    </row>
    <row r="88" spans="1:31">
      <c r="A88" s="499" t="s">
        <v>582</v>
      </c>
      <c r="B88" s="504"/>
      <c r="C88" s="504"/>
      <c r="D88" s="504"/>
      <c r="E88" s="504"/>
      <c r="F88" s="504"/>
      <c r="G88" s="504"/>
      <c r="H88" s="504"/>
      <c r="I88" s="504"/>
      <c r="J88" s="504"/>
      <c r="K88" s="504"/>
      <c r="L88" s="504"/>
      <c r="M88" s="504"/>
      <c r="N88" s="504"/>
      <c r="O88" s="504"/>
      <c r="P88" s="504"/>
      <c r="Q88" s="504"/>
      <c r="R88" s="504"/>
      <c r="S88" s="504"/>
      <c r="T88" s="504"/>
      <c r="U88" s="504"/>
      <c r="V88" s="504"/>
      <c r="W88" s="504"/>
      <c r="X88" s="504"/>
      <c r="Y88" s="504"/>
      <c r="Z88" s="504"/>
      <c r="AA88" s="504"/>
      <c r="AB88" s="504"/>
      <c r="AC88" s="504"/>
      <c r="AD88" s="504"/>
      <c r="AE88" s="500"/>
    </row>
    <row r="89" spans="1:31">
      <c r="A89" s="499" t="s">
        <v>583</v>
      </c>
      <c r="B89" s="504"/>
      <c r="C89" s="504"/>
      <c r="D89" s="504"/>
      <c r="E89" s="504"/>
      <c r="F89" s="504"/>
      <c r="G89" s="504"/>
      <c r="H89" s="504"/>
      <c r="I89" s="504"/>
      <c r="J89" s="504"/>
      <c r="K89" s="504"/>
      <c r="L89" s="504"/>
      <c r="M89" s="504"/>
      <c r="N89" s="504"/>
      <c r="O89" s="504"/>
      <c r="P89" s="504"/>
      <c r="Q89" s="504"/>
      <c r="R89" s="504"/>
      <c r="S89" s="504"/>
      <c r="T89" s="504"/>
      <c r="U89" s="504"/>
      <c r="V89" s="504"/>
      <c r="W89" s="504"/>
      <c r="X89" s="504"/>
      <c r="Y89" s="504"/>
      <c r="Z89" s="504"/>
      <c r="AA89" s="504"/>
      <c r="AB89" s="504"/>
      <c r="AC89" s="504"/>
      <c r="AD89" s="504"/>
      <c r="AE89" s="500"/>
    </row>
    <row r="90" spans="1:31">
      <c r="A90" s="499" t="s">
        <v>584</v>
      </c>
      <c r="B90" s="504"/>
      <c r="C90" s="504"/>
      <c r="D90" s="504"/>
      <c r="E90" s="504"/>
      <c r="F90" s="504"/>
      <c r="G90" s="504"/>
      <c r="H90" s="504"/>
      <c r="I90" s="504"/>
      <c r="J90" s="504"/>
      <c r="K90" s="504"/>
      <c r="L90" s="504"/>
      <c r="M90" s="504"/>
      <c r="N90" s="504"/>
      <c r="O90" s="504"/>
      <c r="P90" s="504"/>
      <c r="Q90" s="504"/>
      <c r="R90" s="504"/>
      <c r="S90" s="504"/>
      <c r="T90" s="504"/>
      <c r="U90" s="504"/>
      <c r="V90" s="504"/>
      <c r="W90" s="504"/>
      <c r="X90" s="504"/>
      <c r="Y90" s="504"/>
      <c r="Z90" s="504"/>
      <c r="AA90" s="504"/>
      <c r="AB90" s="504"/>
      <c r="AC90" s="504"/>
      <c r="AD90" s="504"/>
      <c r="AE90" s="500"/>
    </row>
    <row r="91" spans="1:31">
      <c r="A91" s="499" t="s">
        <v>585</v>
      </c>
      <c r="B91" s="504"/>
      <c r="C91" s="504"/>
      <c r="D91" s="504"/>
      <c r="E91" s="504"/>
      <c r="F91" s="504"/>
      <c r="G91" s="504"/>
      <c r="H91" s="504"/>
      <c r="I91" s="504"/>
      <c r="J91" s="504"/>
      <c r="K91" s="504"/>
      <c r="L91" s="504"/>
      <c r="M91" s="504"/>
      <c r="N91" s="504"/>
      <c r="O91" s="504"/>
      <c r="P91" s="504"/>
      <c r="Q91" s="504"/>
      <c r="R91" s="504"/>
      <c r="S91" s="504"/>
      <c r="T91" s="504"/>
      <c r="U91" s="504"/>
      <c r="V91" s="504"/>
      <c r="W91" s="504"/>
      <c r="X91" s="504"/>
      <c r="Y91" s="504"/>
      <c r="Z91" s="504"/>
      <c r="AA91" s="504"/>
      <c r="AB91" s="504"/>
      <c r="AC91" s="504"/>
      <c r="AD91" s="504"/>
      <c r="AE91" s="500"/>
    </row>
    <row r="92" spans="1:31">
      <c r="A92" s="499" t="s">
        <v>586</v>
      </c>
      <c r="B92" s="504"/>
      <c r="C92" s="504"/>
      <c r="D92" s="504"/>
      <c r="E92" s="504"/>
      <c r="F92" s="504"/>
      <c r="G92" s="504"/>
      <c r="H92" s="504"/>
      <c r="I92" s="504"/>
      <c r="J92" s="504"/>
      <c r="K92" s="504"/>
      <c r="L92" s="504"/>
      <c r="M92" s="504"/>
      <c r="N92" s="504"/>
      <c r="O92" s="504"/>
      <c r="P92" s="504"/>
      <c r="Q92" s="504"/>
      <c r="R92" s="504"/>
      <c r="S92" s="504"/>
      <c r="T92" s="504"/>
      <c r="U92" s="504"/>
      <c r="V92" s="504"/>
      <c r="W92" s="504"/>
      <c r="X92" s="504"/>
      <c r="Y92" s="504"/>
      <c r="Z92" s="504"/>
      <c r="AA92" s="504"/>
      <c r="AB92" s="504"/>
      <c r="AC92" s="504"/>
      <c r="AD92" s="504"/>
      <c r="AE92" s="500"/>
    </row>
    <row r="93" spans="1:31">
      <c r="A93" s="505" t="s">
        <v>418</v>
      </c>
      <c r="B93" s="506" t="s">
        <v>539</v>
      </c>
      <c r="C93" s="506" t="s">
        <v>474</v>
      </c>
      <c r="D93" s="506" t="s">
        <v>476</v>
      </c>
      <c r="E93" s="506" t="s">
        <v>444</v>
      </c>
      <c r="F93" s="506" t="s">
        <v>497</v>
      </c>
      <c r="G93" s="506" t="s">
        <v>498</v>
      </c>
      <c r="H93" s="506" t="s">
        <v>499</v>
      </c>
      <c r="I93" s="506" t="s">
        <v>500</v>
      </c>
      <c r="J93" s="506" t="s">
        <v>501</v>
      </c>
      <c r="K93" s="506" t="s">
        <v>502</v>
      </c>
      <c r="L93" s="506" t="s">
        <v>503</v>
      </c>
      <c r="M93" s="506" t="s">
        <v>504</v>
      </c>
      <c r="N93" s="506" t="s">
        <v>505</v>
      </c>
      <c r="O93" s="506" t="s">
        <v>506</v>
      </c>
      <c r="P93" s="506" t="s">
        <v>507</v>
      </c>
      <c r="Q93" s="506" t="s">
        <v>508</v>
      </c>
      <c r="R93" s="506" t="s">
        <v>509</v>
      </c>
      <c r="S93" s="506" t="s">
        <v>510</v>
      </c>
      <c r="T93" s="506" t="s">
        <v>511</v>
      </c>
      <c r="U93" s="506" t="s">
        <v>512</v>
      </c>
      <c r="V93" s="506" t="s">
        <v>513</v>
      </c>
      <c r="W93" s="506" t="s">
        <v>514</v>
      </c>
      <c r="X93" s="506" t="s">
        <v>515</v>
      </c>
      <c r="Y93" s="506" t="s">
        <v>516</v>
      </c>
      <c r="Z93" s="506" t="s">
        <v>517</v>
      </c>
      <c r="AA93" s="506" t="s">
        <v>518</v>
      </c>
      <c r="AB93" s="506" t="s">
        <v>519</v>
      </c>
      <c r="AC93" s="506" t="s">
        <v>520</v>
      </c>
      <c r="AD93" s="506" t="s">
        <v>521</v>
      </c>
      <c r="AE93" s="506" t="s">
        <v>522</v>
      </c>
    </row>
    <row r="94" spans="1:31">
      <c r="A94" s="499" t="s">
        <v>540</v>
      </c>
      <c r="B94" s="504"/>
      <c r="C94" s="504"/>
      <c r="D94" s="504"/>
      <c r="E94" s="504"/>
      <c r="F94" s="504"/>
      <c r="G94" s="504"/>
      <c r="H94" s="504"/>
      <c r="I94" s="504"/>
      <c r="J94" s="504"/>
      <c r="K94" s="504"/>
      <c r="L94" s="504"/>
      <c r="M94" s="504"/>
      <c r="N94" s="504"/>
      <c r="O94" s="504"/>
      <c r="P94" s="504"/>
      <c r="Q94" s="504"/>
      <c r="R94" s="504"/>
      <c r="S94" s="504"/>
      <c r="T94" s="504"/>
      <c r="U94" s="504"/>
      <c r="V94" s="504"/>
      <c r="W94" s="504"/>
      <c r="X94" s="504"/>
      <c r="Y94" s="504"/>
      <c r="Z94" s="504"/>
      <c r="AA94" s="504"/>
      <c r="AB94" s="504"/>
      <c r="AC94" s="504"/>
      <c r="AD94" s="504"/>
      <c r="AE94" s="500"/>
    </row>
    <row r="95" spans="1:31">
      <c r="A95" s="499" t="s">
        <v>541</v>
      </c>
      <c r="B95" s="504"/>
      <c r="C95" s="504"/>
      <c r="D95" s="504"/>
      <c r="E95" s="504"/>
      <c r="F95" s="504"/>
      <c r="G95" s="504"/>
      <c r="H95" s="504"/>
      <c r="I95" s="504"/>
      <c r="J95" s="504"/>
      <c r="K95" s="504"/>
      <c r="L95" s="504"/>
      <c r="M95" s="504"/>
      <c r="N95" s="504"/>
      <c r="O95" s="504"/>
      <c r="P95" s="504"/>
      <c r="Q95" s="504"/>
      <c r="R95" s="504"/>
      <c r="S95" s="504"/>
      <c r="T95" s="504"/>
      <c r="U95" s="504"/>
      <c r="V95" s="504"/>
      <c r="W95" s="504"/>
      <c r="X95" s="504"/>
      <c r="Y95" s="504"/>
      <c r="Z95" s="504"/>
      <c r="AA95" s="504"/>
      <c r="AB95" s="504"/>
      <c r="AC95" s="504"/>
      <c r="AD95" s="504"/>
      <c r="AE95" s="500"/>
    </row>
    <row r="96" spans="1:31">
      <c r="A96" s="499" t="s">
        <v>542</v>
      </c>
      <c r="B96" s="504"/>
      <c r="C96" s="504"/>
      <c r="D96" s="504"/>
      <c r="E96" s="504"/>
      <c r="F96" s="504"/>
      <c r="G96" s="504"/>
      <c r="H96" s="504"/>
      <c r="I96" s="504"/>
      <c r="J96" s="504"/>
      <c r="K96" s="504"/>
      <c r="L96" s="504"/>
      <c r="M96" s="504"/>
      <c r="N96" s="504"/>
      <c r="O96" s="504"/>
      <c r="P96" s="504"/>
      <c r="Q96" s="504"/>
      <c r="R96" s="504"/>
      <c r="S96" s="504"/>
      <c r="T96" s="504"/>
      <c r="U96" s="504"/>
      <c r="V96" s="504"/>
      <c r="W96" s="504"/>
      <c r="X96" s="504"/>
      <c r="Y96" s="504"/>
      <c r="Z96" s="504"/>
      <c r="AA96" s="504"/>
      <c r="AB96" s="504"/>
      <c r="AC96" s="504"/>
      <c r="AD96" s="504"/>
      <c r="AE96" s="500"/>
    </row>
    <row r="97" spans="1:31">
      <c r="A97" s="499" t="s">
        <v>543</v>
      </c>
      <c r="B97" s="504"/>
      <c r="C97" s="504"/>
      <c r="D97" s="504"/>
      <c r="E97" s="504"/>
      <c r="F97" s="504"/>
      <c r="G97" s="504"/>
      <c r="H97" s="504"/>
      <c r="I97" s="504"/>
      <c r="J97" s="504"/>
      <c r="K97" s="504"/>
      <c r="L97" s="504"/>
      <c r="M97" s="504"/>
      <c r="N97" s="504"/>
      <c r="O97" s="504"/>
      <c r="P97" s="504"/>
      <c r="Q97" s="504"/>
      <c r="R97" s="504"/>
      <c r="S97" s="504"/>
      <c r="T97" s="504"/>
      <c r="U97" s="504"/>
      <c r="V97" s="504"/>
      <c r="W97" s="504"/>
      <c r="X97" s="504"/>
      <c r="Y97" s="504"/>
      <c r="Z97" s="504"/>
      <c r="AA97" s="504"/>
      <c r="AB97" s="504"/>
      <c r="AC97" s="504"/>
      <c r="AD97" s="504"/>
      <c r="AE97" s="500"/>
    </row>
    <row r="98" spans="1:31">
      <c r="A98" s="499" t="s">
        <v>544</v>
      </c>
      <c r="B98" s="504"/>
      <c r="C98" s="504"/>
      <c r="D98" s="504"/>
      <c r="E98" s="504"/>
      <c r="F98" s="504"/>
      <c r="G98" s="504"/>
      <c r="H98" s="504"/>
      <c r="I98" s="504"/>
      <c r="J98" s="504"/>
      <c r="K98" s="504"/>
      <c r="L98" s="504"/>
      <c r="M98" s="504"/>
      <c r="N98" s="504"/>
      <c r="O98" s="504"/>
      <c r="P98" s="504"/>
      <c r="Q98" s="504"/>
      <c r="R98" s="504"/>
      <c r="S98" s="504"/>
      <c r="T98" s="504"/>
      <c r="U98" s="504"/>
      <c r="V98" s="504"/>
      <c r="W98" s="504"/>
      <c r="X98" s="504"/>
      <c r="Y98" s="504"/>
      <c r="Z98" s="504"/>
      <c r="AA98" s="504"/>
      <c r="AB98" s="504"/>
      <c r="AC98" s="504"/>
      <c r="AD98" s="504"/>
      <c r="AE98" s="500"/>
    </row>
    <row r="99" spans="1:31">
      <c r="A99" s="499" t="s">
        <v>545</v>
      </c>
      <c r="B99" s="504"/>
      <c r="C99" s="504"/>
      <c r="D99" s="504"/>
      <c r="E99" s="504"/>
      <c r="F99" s="504"/>
      <c r="G99" s="504"/>
      <c r="H99" s="504"/>
      <c r="I99" s="504"/>
      <c r="J99" s="504"/>
      <c r="K99" s="504"/>
      <c r="L99" s="504"/>
      <c r="M99" s="504"/>
      <c r="N99" s="504"/>
      <c r="O99" s="504"/>
      <c r="P99" s="504"/>
      <c r="Q99" s="504"/>
      <c r="R99" s="504"/>
      <c r="S99" s="504"/>
      <c r="T99" s="504"/>
      <c r="U99" s="504"/>
      <c r="V99" s="504"/>
      <c r="W99" s="504"/>
      <c r="X99" s="504"/>
      <c r="Y99" s="504"/>
      <c r="Z99" s="504"/>
      <c r="AA99" s="504"/>
      <c r="AB99" s="504"/>
      <c r="AC99" s="504"/>
      <c r="AD99" s="504"/>
      <c r="AE99" s="500"/>
    </row>
    <row r="100" spans="1:31">
      <c r="A100" s="499" t="s">
        <v>546</v>
      </c>
      <c r="B100" s="504"/>
      <c r="C100" s="504"/>
      <c r="D100" s="504"/>
      <c r="E100" s="504"/>
      <c r="F100" s="504"/>
      <c r="G100" s="504"/>
      <c r="H100" s="504"/>
      <c r="I100" s="504"/>
      <c r="J100" s="504"/>
      <c r="K100" s="504"/>
      <c r="L100" s="504"/>
      <c r="M100" s="504"/>
      <c r="N100" s="504"/>
      <c r="O100" s="504"/>
      <c r="P100" s="504"/>
      <c r="Q100" s="504"/>
      <c r="R100" s="504"/>
      <c r="S100" s="504"/>
      <c r="T100" s="504"/>
      <c r="U100" s="504"/>
      <c r="V100" s="504"/>
      <c r="W100" s="504"/>
      <c r="X100" s="504"/>
      <c r="Y100" s="504"/>
      <c r="Z100" s="504"/>
      <c r="AA100" s="504"/>
      <c r="AB100" s="504"/>
      <c r="AC100" s="504"/>
      <c r="AD100" s="504"/>
      <c r="AE100" s="500"/>
    </row>
    <row r="101" spans="1:31">
      <c r="A101" s="499" t="s">
        <v>547</v>
      </c>
      <c r="B101" s="504"/>
      <c r="C101" s="504"/>
      <c r="D101" s="504"/>
      <c r="E101" s="504"/>
      <c r="F101" s="504"/>
      <c r="G101" s="504"/>
      <c r="H101" s="504"/>
      <c r="I101" s="504"/>
      <c r="J101" s="504"/>
      <c r="K101" s="504"/>
      <c r="L101" s="504"/>
      <c r="M101" s="504"/>
      <c r="N101" s="504"/>
      <c r="O101" s="504"/>
      <c r="P101" s="504"/>
      <c r="Q101" s="504"/>
      <c r="R101" s="504"/>
      <c r="S101" s="504"/>
      <c r="T101" s="504"/>
      <c r="U101" s="504"/>
      <c r="V101" s="504"/>
      <c r="W101" s="504"/>
      <c r="X101" s="504"/>
      <c r="Y101" s="504"/>
      <c r="Z101" s="504"/>
      <c r="AA101" s="504"/>
      <c r="AB101" s="504"/>
      <c r="AC101" s="504"/>
      <c r="AD101" s="504"/>
      <c r="AE101" s="500"/>
    </row>
    <row r="102" spans="1:31">
      <c r="A102" s="499" t="s">
        <v>548</v>
      </c>
      <c r="B102" s="504"/>
      <c r="C102" s="504"/>
      <c r="D102" s="504"/>
      <c r="E102" s="504"/>
      <c r="F102" s="504"/>
      <c r="G102" s="504"/>
      <c r="H102" s="504"/>
      <c r="I102" s="504"/>
      <c r="J102" s="504"/>
      <c r="K102" s="504"/>
      <c r="L102" s="504"/>
      <c r="M102" s="504"/>
      <c r="N102" s="504"/>
      <c r="O102" s="504"/>
      <c r="P102" s="504"/>
      <c r="Q102" s="504"/>
      <c r="R102" s="504"/>
      <c r="S102" s="504"/>
      <c r="T102" s="504"/>
      <c r="U102" s="504"/>
      <c r="V102" s="504"/>
      <c r="W102" s="504"/>
      <c r="X102" s="504"/>
      <c r="Y102" s="504"/>
      <c r="Z102" s="504"/>
      <c r="AA102" s="504"/>
      <c r="AB102" s="504"/>
      <c r="AC102" s="504"/>
      <c r="AD102" s="504"/>
      <c r="AE102" s="500"/>
    </row>
    <row r="103" spans="1:31">
      <c r="A103" s="499" t="s">
        <v>549</v>
      </c>
      <c r="B103" s="504"/>
      <c r="C103" s="504"/>
      <c r="D103" s="504"/>
      <c r="E103" s="504"/>
      <c r="F103" s="504"/>
      <c r="G103" s="504"/>
      <c r="H103" s="504"/>
      <c r="I103" s="504"/>
      <c r="J103" s="504"/>
      <c r="K103" s="504"/>
      <c r="L103" s="504"/>
      <c r="M103" s="504"/>
      <c r="N103" s="504"/>
      <c r="O103" s="504"/>
      <c r="P103" s="504"/>
      <c r="Q103" s="504"/>
      <c r="R103" s="504"/>
      <c r="S103" s="504"/>
      <c r="T103" s="504"/>
      <c r="U103" s="504"/>
      <c r="V103" s="504"/>
      <c r="W103" s="504"/>
      <c r="X103" s="504"/>
      <c r="Y103" s="504"/>
      <c r="Z103" s="504"/>
      <c r="AA103" s="504"/>
      <c r="AB103" s="504"/>
      <c r="AC103" s="504"/>
      <c r="AD103" s="504"/>
      <c r="AE103" s="500"/>
    </row>
    <row r="104" spans="1:31">
      <c r="A104" s="499" t="s">
        <v>550</v>
      </c>
      <c r="B104" s="504"/>
      <c r="C104" s="504"/>
      <c r="D104" s="504"/>
      <c r="E104" s="504"/>
      <c r="F104" s="504"/>
      <c r="G104" s="504"/>
      <c r="H104" s="504"/>
      <c r="I104" s="504"/>
      <c r="J104" s="504"/>
      <c r="K104" s="504"/>
      <c r="L104" s="504"/>
      <c r="M104" s="504"/>
      <c r="N104" s="504"/>
      <c r="O104" s="504"/>
      <c r="P104" s="504"/>
      <c r="Q104" s="504"/>
      <c r="R104" s="504"/>
      <c r="S104" s="504"/>
      <c r="T104" s="504"/>
      <c r="U104" s="504"/>
      <c r="V104" s="504"/>
      <c r="W104" s="504"/>
      <c r="X104" s="504"/>
      <c r="Y104" s="504"/>
      <c r="Z104" s="504"/>
      <c r="AA104" s="504"/>
      <c r="AB104" s="504"/>
      <c r="AC104" s="504"/>
      <c r="AD104" s="504"/>
      <c r="AE104" s="500"/>
    </row>
    <row r="105" spans="1:31">
      <c r="A105" s="499" t="s">
        <v>551</v>
      </c>
      <c r="B105" s="504"/>
      <c r="C105" s="504"/>
      <c r="D105" s="504"/>
      <c r="E105" s="504"/>
      <c r="F105" s="504"/>
      <c r="G105" s="504"/>
      <c r="H105" s="504"/>
      <c r="I105" s="504"/>
      <c r="J105" s="504"/>
      <c r="K105" s="504"/>
      <c r="L105" s="504"/>
      <c r="M105" s="504"/>
      <c r="N105" s="504"/>
      <c r="O105" s="504"/>
      <c r="P105" s="504"/>
      <c r="Q105" s="504"/>
      <c r="R105" s="504"/>
      <c r="S105" s="504"/>
      <c r="T105" s="504"/>
      <c r="U105" s="504"/>
      <c r="V105" s="504"/>
      <c r="W105" s="504"/>
      <c r="X105" s="504"/>
      <c r="Y105" s="504"/>
      <c r="Z105" s="504"/>
      <c r="AA105" s="504"/>
      <c r="AB105" s="504"/>
      <c r="AC105" s="504"/>
      <c r="AD105" s="504"/>
      <c r="AE105" s="500"/>
    </row>
    <row r="106" spans="1:31">
      <c r="A106" s="499" t="s">
        <v>552</v>
      </c>
      <c r="B106" s="504"/>
      <c r="C106" s="504"/>
      <c r="D106" s="504"/>
      <c r="E106" s="504"/>
      <c r="F106" s="504"/>
      <c r="G106" s="504"/>
      <c r="H106" s="504"/>
      <c r="I106" s="504"/>
      <c r="J106" s="504"/>
      <c r="K106" s="504"/>
      <c r="L106" s="504"/>
      <c r="M106" s="504"/>
      <c r="N106" s="504"/>
      <c r="O106" s="504"/>
      <c r="P106" s="504"/>
      <c r="Q106" s="504"/>
      <c r="R106" s="504"/>
      <c r="S106" s="504"/>
      <c r="T106" s="504"/>
      <c r="U106" s="504"/>
      <c r="V106" s="504"/>
      <c r="W106" s="504"/>
      <c r="X106" s="504"/>
      <c r="Y106" s="504"/>
      <c r="Z106" s="504"/>
      <c r="AA106" s="504"/>
      <c r="AB106" s="504"/>
      <c r="AC106" s="504"/>
      <c r="AD106" s="504"/>
      <c r="AE106" s="500"/>
    </row>
    <row r="107" spans="1:31">
      <c r="A107" s="499" t="s">
        <v>553</v>
      </c>
      <c r="B107" s="504"/>
      <c r="C107" s="504"/>
      <c r="D107" s="504"/>
      <c r="E107" s="504"/>
      <c r="F107" s="504"/>
      <c r="G107" s="504"/>
      <c r="H107" s="504"/>
      <c r="I107" s="504"/>
      <c r="J107" s="504"/>
      <c r="K107" s="504"/>
      <c r="L107" s="504"/>
      <c r="M107" s="504"/>
      <c r="N107" s="504"/>
      <c r="O107" s="504"/>
      <c r="P107" s="504"/>
      <c r="Q107" s="504"/>
      <c r="R107" s="504"/>
      <c r="S107" s="504"/>
      <c r="T107" s="504"/>
      <c r="U107" s="504"/>
      <c r="V107" s="504"/>
      <c r="W107" s="504"/>
      <c r="X107" s="504"/>
      <c r="Y107" s="504"/>
      <c r="Z107" s="504"/>
      <c r="AA107" s="504"/>
      <c r="AB107" s="504"/>
      <c r="AC107" s="504"/>
      <c r="AD107" s="504"/>
      <c r="AE107" s="500"/>
    </row>
    <row r="108" spans="1:31">
      <c r="A108" s="505" t="s">
        <v>419</v>
      </c>
      <c r="B108" s="506" t="s">
        <v>539</v>
      </c>
      <c r="C108" s="506" t="s">
        <v>474</v>
      </c>
      <c r="D108" s="506" t="s">
        <v>476</v>
      </c>
      <c r="E108" s="506" t="s">
        <v>444</v>
      </c>
      <c r="F108" s="506" t="s">
        <v>497</v>
      </c>
      <c r="G108" s="506" t="s">
        <v>498</v>
      </c>
      <c r="H108" s="506" t="s">
        <v>499</v>
      </c>
      <c r="I108" s="506" t="s">
        <v>500</v>
      </c>
      <c r="J108" s="506" t="s">
        <v>501</v>
      </c>
      <c r="K108" s="506" t="s">
        <v>502</v>
      </c>
      <c r="L108" s="506" t="s">
        <v>503</v>
      </c>
      <c r="M108" s="506" t="s">
        <v>504</v>
      </c>
      <c r="N108" s="506" t="s">
        <v>505</v>
      </c>
      <c r="O108" s="506" t="s">
        <v>506</v>
      </c>
      <c r="P108" s="506" t="s">
        <v>507</v>
      </c>
      <c r="Q108" s="506" t="s">
        <v>508</v>
      </c>
      <c r="R108" s="506" t="s">
        <v>509</v>
      </c>
      <c r="S108" s="506" t="s">
        <v>510</v>
      </c>
      <c r="T108" s="506" t="s">
        <v>511</v>
      </c>
      <c r="U108" s="506" t="s">
        <v>512</v>
      </c>
      <c r="V108" s="506" t="s">
        <v>513</v>
      </c>
      <c r="W108" s="506" t="s">
        <v>514</v>
      </c>
      <c r="X108" s="506" t="s">
        <v>515</v>
      </c>
      <c r="Y108" s="506" t="s">
        <v>516</v>
      </c>
      <c r="Z108" s="506" t="s">
        <v>517</v>
      </c>
      <c r="AA108" s="506" t="s">
        <v>518</v>
      </c>
      <c r="AB108" s="506" t="s">
        <v>519</v>
      </c>
      <c r="AC108" s="506" t="s">
        <v>520</v>
      </c>
      <c r="AD108" s="506" t="s">
        <v>521</v>
      </c>
      <c r="AE108" s="506" t="s">
        <v>522</v>
      </c>
    </row>
    <row r="109" spans="1:31">
      <c r="A109" s="499" t="s">
        <v>554</v>
      </c>
      <c r="B109" s="504"/>
      <c r="C109" s="504"/>
      <c r="D109" s="504"/>
      <c r="E109" s="504"/>
      <c r="F109" s="504"/>
      <c r="G109" s="504"/>
      <c r="H109" s="504"/>
      <c r="I109" s="504"/>
      <c r="J109" s="504"/>
      <c r="K109" s="504"/>
      <c r="L109" s="504"/>
      <c r="M109" s="504"/>
      <c r="N109" s="504"/>
      <c r="O109" s="504"/>
      <c r="P109" s="504"/>
      <c r="Q109" s="504"/>
      <c r="R109" s="504"/>
      <c r="S109" s="504"/>
      <c r="T109" s="504"/>
      <c r="U109" s="504"/>
      <c r="V109" s="504"/>
      <c r="W109" s="504"/>
      <c r="X109" s="504"/>
      <c r="Y109" s="504"/>
      <c r="Z109" s="504"/>
      <c r="AA109" s="504"/>
      <c r="AB109" s="504"/>
      <c r="AC109" s="504"/>
      <c r="AD109" s="504"/>
      <c r="AE109" s="500"/>
    </row>
    <row r="110" spans="1:31">
      <c r="A110" s="499" t="s">
        <v>555</v>
      </c>
      <c r="B110" s="504"/>
      <c r="C110" s="504"/>
      <c r="D110" s="504"/>
      <c r="E110" s="504"/>
      <c r="F110" s="504"/>
      <c r="G110" s="504"/>
      <c r="H110" s="504"/>
      <c r="I110" s="504"/>
      <c r="J110" s="504"/>
      <c r="K110" s="504"/>
      <c r="L110" s="504"/>
      <c r="M110" s="504"/>
      <c r="N110" s="504"/>
      <c r="O110" s="504"/>
      <c r="P110" s="504"/>
      <c r="Q110" s="504"/>
      <c r="R110" s="504"/>
      <c r="S110" s="504"/>
      <c r="T110" s="504"/>
      <c r="U110" s="504"/>
      <c r="V110" s="504"/>
      <c r="W110" s="504"/>
      <c r="X110" s="504"/>
      <c r="Y110" s="504"/>
      <c r="Z110" s="504"/>
      <c r="AA110" s="504"/>
      <c r="AB110" s="504"/>
      <c r="AC110" s="504"/>
      <c r="AD110" s="504"/>
      <c r="AE110" s="500"/>
    </row>
    <row r="111" spans="1:31">
      <c r="A111" s="499" t="s">
        <v>556</v>
      </c>
      <c r="B111" s="504"/>
      <c r="C111" s="504"/>
      <c r="D111" s="504"/>
      <c r="E111" s="504"/>
      <c r="F111" s="504"/>
      <c r="G111" s="504"/>
      <c r="H111" s="504"/>
      <c r="I111" s="504"/>
      <c r="J111" s="504"/>
      <c r="K111" s="504"/>
      <c r="L111" s="504"/>
      <c r="M111" s="504"/>
      <c r="N111" s="504"/>
      <c r="O111" s="504"/>
      <c r="P111" s="504"/>
      <c r="Q111" s="504"/>
      <c r="R111" s="504"/>
      <c r="S111" s="504"/>
      <c r="T111" s="504"/>
      <c r="U111" s="504"/>
      <c r="V111" s="504"/>
      <c r="W111" s="504"/>
      <c r="X111" s="504"/>
      <c r="Y111" s="504"/>
      <c r="Z111" s="504"/>
      <c r="AA111" s="504"/>
      <c r="AB111" s="504"/>
      <c r="AC111" s="504"/>
      <c r="AD111" s="504"/>
      <c r="AE111" s="500"/>
    </row>
    <row r="112" spans="1:31">
      <c r="A112" s="499" t="s">
        <v>557</v>
      </c>
      <c r="B112" s="504"/>
      <c r="C112" s="504"/>
      <c r="D112" s="504"/>
      <c r="E112" s="504"/>
      <c r="F112" s="504"/>
      <c r="G112" s="504"/>
      <c r="H112" s="504"/>
      <c r="I112" s="504"/>
      <c r="J112" s="504"/>
      <c r="K112" s="504"/>
      <c r="L112" s="504"/>
      <c r="M112" s="504"/>
      <c r="N112" s="504"/>
      <c r="O112" s="504"/>
      <c r="P112" s="504"/>
      <c r="Q112" s="504"/>
      <c r="R112" s="504"/>
      <c r="S112" s="504"/>
      <c r="T112" s="504"/>
      <c r="U112" s="504"/>
      <c r="V112" s="504"/>
      <c r="W112" s="504"/>
      <c r="X112" s="504"/>
      <c r="Y112" s="504"/>
      <c r="Z112" s="504"/>
      <c r="AA112" s="504"/>
      <c r="AB112" s="504"/>
      <c r="AC112" s="504"/>
      <c r="AD112" s="504"/>
      <c r="AE112" s="500"/>
    </row>
    <row r="113" spans="1:31">
      <c r="A113" s="499" t="s">
        <v>558</v>
      </c>
      <c r="B113" s="504"/>
      <c r="C113" s="504"/>
      <c r="D113" s="504"/>
      <c r="E113" s="504"/>
      <c r="F113" s="504"/>
      <c r="G113" s="504"/>
      <c r="H113" s="504"/>
      <c r="I113" s="504"/>
      <c r="J113" s="504"/>
      <c r="K113" s="504"/>
      <c r="L113" s="504"/>
      <c r="M113" s="504"/>
      <c r="N113" s="504"/>
      <c r="O113" s="504"/>
      <c r="P113" s="504"/>
      <c r="Q113" s="504"/>
      <c r="R113" s="504"/>
      <c r="S113" s="504"/>
      <c r="T113" s="504"/>
      <c r="U113" s="504"/>
      <c r="V113" s="504"/>
      <c r="W113" s="504"/>
      <c r="X113" s="504"/>
      <c r="Y113" s="504"/>
      <c r="Z113" s="504"/>
      <c r="AA113" s="504"/>
      <c r="AB113" s="504"/>
      <c r="AC113" s="504"/>
      <c r="AD113" s="504"/>
      <c r="AE113" s="500"/>
    </row>
    <row r="114" spans="1:31">
      <c r="A114" s="499" t="s">
        <v>559</v>
      </c>
      <c r="B114" s="504"/>
      <c r="C114" s="504"/>
      <c r="D114" s="504"/>
      <c r="E114" s="504"/>
      <c r="F114" s="504"/>
      <c r="G114" s="504"/>
      <c r="H114" s="504"/>
      <c r="I114" s="504"/>
      <c r="J114" s="504"/>
      <c r="K114" s="504"/>
      <c r="L114" s="504"/>
      <c r="M114" s="504"/>
      <c r="N114" s="504"/>
      <c r="O114" s="504"/>
      <c r="P114" s="504"/>
      <c r="Q114" s="504"/>
      <c r="R114" s="504"/>
      <c r="S114" s="504"/>
      <c r="T114" s="504"/>
      <c r="U114" s="504"/>
      <c r="V114" s="504"/>
      <c r="W114" s="504"/>
      <c r="X114" s="504"/>
      <c r="Y114" s="504"/>
      <c r="Z114" s="504"/>
      <c r="AA114" s="504"/>
      <c r="AB114" s="504"/>
      <c r="AC114" s="504"/>
      <c r="AD114" s="504"/>
      <c r="AE114" s="500"/>
    </row>
    <row r="115" spans="1:31">
      <c r="A115" s="499" t="s">
        <v>560</v>
      </c>
      <c r="B115" s="504"/>
      <c r="C115" s="504"/>
      <c r="D115" s="504"/>
      <c r="E115" s="504"/>
      <c r="F115" s="504"/>
      <c r="G115" s="504"/>
      <c r="H115" s="504"/>
      <c r="I115" s="504"/>
      <c r="J115" s="504"/>
      <c r="K115" s="504"/>
      <c r="L115" s="504"/>
      <c r="M115" s="504"/>
      <c r="N115" s="504"/>
      <c r="O115" s="504"/>
      <c r="P115" s="504"/>
      <c r="Q115" s="504"/>
      <c r="R115" s="504"/>
      <c r="S115" s="504"/>
      <c r="T115" s="504"/>
      <c r="U115" s="504"/>
      <c r="V115" s="504"/>
      <c r="W115" s="504"/>
      <c r="X115" s="504"/>
      <c r="Y115" s="504"/>
      <c r="Z115" s="504"/>
      <c r="AA115" s="504"/>
      <c r="AB115" s="504"/>
      <c r="AC115" s="504"/>
      <c r="AD115" s="504"/>
      <c r="AE115" s="500"/>
    </row>
    <row r="116" spans="1:31">
      <c r="A116" s="499" t="s">
        <v>561</v>
      </c>
      <c r="B116" s="504"/>
      <c r="C116" s="504"/>
      <c r="D116" s="504"/>
      <c r="E116" s="504"/>
      <c r="F116" s="504"/>
      <c r="G116" s="504"/>
      <c r="H116" s="504"/>
      <c r="I116" s="504"/>
      <c r="J116" s="504"/>
      <c r="K116" s="504"/>
      <c r="L116" s="504"/>
      <c r="M116" s="504"/>
      <c r="N116" s="504"/>
      <c r="O116" s="504"/>
      <c r="P116" s="504"/>
      <c r="Q116" s="504"/>
      <c r="R116" s="504"/>
      <c r="S116" s="504"/>
      <c r="T116" s="504"/>
      <c r="U116" s="504"/>
      <c r="V116" s="504"/>
      <c r="W116" s="504"/>
      <c r="X116" s="504"/>
      <c r="Y116" s="504"/>
      <c r="Z116" s="504"/>
      <c r="AA116" s="504"/>
      <c r="AB116" s="504"/>
      <c r="AC116" s="504"/>
      <c r="AD116" s="504"/>
      <c r="AE116" s="500"/>
    </row>
    <row r="117" spans="1:31">
      <c r="A117" s="499" t="s">
        <v>562</v>
      </c>
      <c r="B117" s="504"/>
      <c r="C117" s="504"/>
      <c r="D117" s="504"/>
      <c r="E117" s="504"/>
      <c r="F117" s="504"/>
      <c r="G117" s="504"/>
      <c r="H117" s="504"/>
      <c r="I117" s="504"/>
      <c r="J117" s="504"/>
      <c r="K117" s="504"/>
      <c r="L117" s="504"/>
      <c r="M117" s="504"/>
      <c r="N117" s="504"/>
      <c r="O117" s="504"/>
      <c r="P117" s="504"/>
      <c r="Q117" s="504"/>
      <c r="R117" s="504"/>
      <c r="S117" s="504"/>
      <c r="T117" s="504"/>
      <c r="U117" s="504"/>
      <c r="V117" s="504"/>
      <c r="W117" s="504"/>
      <c r="X117" s="504"/>
      <c r="Y117" s="504"/>
      <c r="Z117" s="504"/>
      <c r="AA117" s="504"/>
      <c r="AB117" s="504"/>
      <c r="AC117" s="504"/>
      <c r="AD117" s="504"/>
      <c r="AE117" s="500"/>
    </row>
    <row r="118" spans="1:31">
      <c r="A118" s="499" t="s">
        <v>563</v>
      </c>
      <c r="B118" s="504"/>
      <c r="C118" s="504"/>
      <c r="D118" s="504"/>
      <c r="E118" s="504"/>
      <c r="F118" s="504"/>
      <c r="G118" s="504"/>
      <c r="H118" s="504"/>
      <c r="I118" s="504"/>
      <c r="J118" s="504"/>
      <c r="K118" s="504"/>
      <c r="L118" s="504"/>
      <c r="M118" s="504"/>
      <c r="N118" s="504"/>
      <c r="O118" s="504"/>
      <c r="P118" s="504"/>
      <c r="Q118" s="504"/>
      <c r="R118" s="504"/>
      <c r="S118" s="504"/>
      <c r="T118" s="504"/>
      <c r="U118" s="504"/>
      <c r="V118" s="504"/>
      <c r="W118" s="504"/>
      <c r="X118" s="504"/>
      <c r="Y118" s="504"/>
      <c r="Z118" s="504"/>
      <c r="AA118" s="504"/>
      <c r="AB118" s="504"/>
      <c r="AC118" s="504"/>
      <c r="AD118" s="504"/>
      <c r="AE118" s="500"/>
    </row>
    <row r="119" spans="1:31">
      <c r="A119" s="499" t="s">
        <v>564</v>
      </c>
      <c r="B119" s="504"/>
      <c r="C119" s="504"/>
      <c r="D119" s="504"/>
      <c r="E119" s="504"/>
      <c r="F119" s="504"/>
      <c r="G119" s="504"/>
      <c r="H119" s="504"/>
      <c r="I119" s="504"/>
      <c r="J119" s="504"/>
      <c r="K119" s="504"/>
      <c r="L119" s="504"/>
      <c r="M119" s="504"/>
      <c r="N119" s="504"/>
      <c r="O119" s="504"/>
      <c r="P119" s="504"/>
      <c r="Q119" s="504"/>
      <c r="R119" s="504"/>
      <c r="S119" s="504"/>
      <c r="T119" s="504"/>
      <c r="U119" s="504"/>
      <c r="V119" s="504"/>
      <c r="W119" s="504"/>
      <c r="X119" s="504"/>
      <c r="Y119" s="504"/>
      <c r="Z119" s="504"/>
      <c r="AA119" s="504"/>
      <c r="AB119" s="504"/>
      <c r="AC119" s="504"/>
      <c r="AD119" s="504"/>
      <c r="AE119" s="500"/>
    </row>
    <row r="120" spans="1:31">
      <c r="A120" s="499" t="s">
        <v>565</v>
      </c>
      <c r="B120" s="504"/>
      <c r="C120" s="504"/>
      <c r="D120" s="504"/>
      <c r="E120" s="504"/>
      <c r="F120" s="504"/>
      <c r="G120" s="504"/>
      <c r="H120" s="504"/>
      <c r="I120" s="504"/>
      <c r="J120" s="504"/>
      <c r="K120" s="504"/>
      <c r="L120" s="504"/>
      <c r="M120" s="504"/>
      <c r="N120" s="504"/>
      <c r="O120" s="504"/>
      <c r="P120" s="504"/>
      <c r="Q120" s="504"/>
      <c r="R120" s="504"/>
      <c r="S120" s="504"/>
      <c r="T120" s="504"/>
      <c r="U120" s="504"/>
      <c r="V120" s="504"/>
      <c r="W120" s="504"/>
      <c r="X120" s="504"/>
      <c r="Y120" s="504"/>
      <c r="Z120" s="504"/>
      <c r="AA120" s="504"/>
      <c r="AB120" s="504"/>
      <c r="AC120" s="504"/>
      <c r="AD120" s="504"/>
      <c r="AE120" s="500"/>
    </row>
    <row r="121" spans="1:31">
      <c r="A121" s="499" t="s">
        <v>566</v>
      </c>
      <c r="B121" s="504"/>
      <c r="C121" s="504"/>
      <c r="D121" s="504"/>
      <c r="E121" s="504"/>
      <c r="F121" s="504"/>
      <c r="G121" s="504"/>
      <c r="H121" s="504"/>
      <c r="I121" s="504"/>
      <c r="J121" s="504"/>
      <c r="K121" s="504"/>
      <c r="L121" s="504"/>
      <c r="M121" s="504"/>
      <c r="N121" s="504"/>
      <c r="O121" s="504"/>
      <c r="P121" s="504"/>
      <c r="Q121" s="504"/>
      <c r="R121" s="504"/>
      <c r="S121" s="504"/>
      <c r="T121" s="504"/>
      <c r="U121" s="504"/>
      <c r="V121" s="504"/>
      <c r="W121" s="504"/>
      <c r="X121" s="504"/>
      <c r="Y121" s="504"/>
      <c r="Z121" s="504"/>
      <c r="AA121" s="504"/>
      <c r="AB121" s="504"/>
      <c r="AC121" s="504"/>
      <c r="AD121" s="504"/>
      <c r="AE121" s="500"/>
    </row>
    <row r="122" spans="1:31">
      <c r="A122" s="499" t="s">
        <v>567</v>
      </c>
      <c r="B122" s="504"/>
      <c r="C122" s="504"/>
      <c r="D122" s="504"/>
      <c r="E122" s="504"/>
      <c r="F122" s="504"/>
      <c r="G122" s="504"/>
      <c r="H122" s="504"/>
      <c r="I122" s="504"/>
      <c r="J122" s="504"/>
      <c r="K122" s="504"/>
      <c r="L122" s="504"/>
      <c r="M122" s="504"/>
      <c r="N122" s="504"/>
      <c r="O122" s="504"/>
      <c r="P122" s="504"/>
      <c r="Q122" s="504"/>
      <c r="R122" s="504"/>
      <c r="S122" s="504"/>
      <c r="T122" s="504"/>
      <c r="U122" s="504"/>
      <c r="V122" s="504"/>
      <c r="W122" s="504"/>
      <c r="X122" s="504"/>
      <c r="Y122" s="504"/>
      <c r="Z122" s="504"/>
      <c r="AA122" s="504"/>
      <c r="AB122" s="504"/>
      <c r="AC122" s="504"/>
      <c r="AD122" s="504"/>
      <c r="AE122" s="500"/>
    </row>
    <row r="123" spans="1:31">
      <c r="A123" s="499" t="s">
        <v>568</v>
      </c>
      <c r="B123" s="504"/>
      <c r="C123" s="504"/>
      <c r="D123" s="504"/>
      <c r="E123" s="504"/>
      <c r="F123" s="504"/>
      <c r="G123" s="504"/>
      <c r="H123" s="504"/>
      <c r="I123" s="504"/>
      <c r="J123" s="504"/>
      <c r="K123" s="504"/>
      <c r="L123" s="504"/>
      <c r="M123" s="504"/>
      <c r="N123" s="504"/>
      <c r="O123" s="504"/>
      <c r="P123" s="504"/>
      <c r="Q123" s="504"/>
      <c r="R123" s="504"/>
      <c r="S123" s="504"/>
      <c r="T123" s="504"/>
      <c r="U123" s="504"/>
      <c r="V123" s="504"/>
      <c r="W123" s="504"/>
      <c r="X123" s="504"/>
      <c r="Y123" s="504"/>
      <c r="Z123" s="504"/>
      <c r="AA123" s="504"/>
      <c r="AB123" s="504"/>
      <c r="AC123" s="504"/>
      <c r="AD123" s="504"/>
      <c r="AE123" s="500"/>
    </row>
    <row r="124" spans="1:31">
      <c r="A124" s="499" t="s">
        <v>569</v>
      </c>
      <c r="B124" s="504"/>
      <c r="C124" s="504"/>
      <c r="D124" s="504"/>
      <c r="E124" s="504"/>
      <c r="F124" s="504"/>
      <c r="G124" s="504"/>
      <c r="H124" s="504"/>
      <c r="I124" s="504"/>
      <c r="J124" s="504"/>
      <c r="K124" s="504"/>
      <c r="L124" s="504"/>
      <c r="M124" s="504"/>
      <c r="N124" s="504"/>
      <c r="O124" s="504"/>
      <c r="P124" s="504"/>
      <c r="Q124" s="504"/>
      <c r="R124" s="504"/>
      <c r="S124" s="504"/>
      <c r="T124" s="504"/>
      <c r="U124" s="504"/>
      <c r="V124" s="504"/>
      <c r="W124" s="504"/>
      <c r="X124" s="504"/>
      <c r="Y124" s="504"/>
      <c r="Z124" s="504"/>
      <c r="AA124" s="504"/>
      <c r="AB124" s="504"/>
      <c r="AC124" s="504"/>
      <c r="AD124" s="504"/>
      <c r="AE124" s="500"/>
    </row>
    <row r="125" spans="1:31">
      <c r="A125" s="499" t="s">
        <v>570</v>
      </c>
      <c r="B125" s="504"/>
      <c r="C125" s="504"/>
      <c r="D125" s="504"/>
      <c r="E125" s="504"/>
      <c r="F125" s="504"/>
      <c r="G125" s="504"/>
      <c r="H125" s="504"/>
      <c r="I125" s="504"/>
      <c r="J125" s="504"/>
      <c r="K125" s="504"/>
      <c r="L125" s="504"/>
      <c r="M125" s="504"/>
      <c r="N125" s="504"/>
      <c r="O125" s="504"/>
      <c r="P125" s="504"/>
      <c r="Q125" s="504"/>
      <c r="R125" s="504"/>
      <c r="S125" s="504"/>
      <c r="T125" s="504"/>
      <c r="U125" s="504"/>
      <c r="V125" s="504"/>
      <c r="W125" s="504"/>
      <c r="X125" s="504"/>
      <c r="Y125" s="504"/>
      <c r="Z125" s="504"/>
      <c r="AA125" s="504"/>
      <c r="AB125" s="504"/>
      <c r="AC125" s="504"/>
      <c r="AD125" s="504"/>
      <c r="AE125" s="500"/>
    </row>
    <row r="126" spans="1:31">
      <c r="A126" s="499" t="s">
        <v>571</v>
      </c>
      <c r="B126" s="504"/>
      <c r="C126" s="504"/>
      <c r="D126" s="504"/>
      <c r="E126" s="504"/>
      <c r="F126" s="504"/>
      <c r="G126" s="504"/>
      <c r="H126" s="504"/>
      <c r="I126" s="504"/>
      <c r="J126" s="504"/>
      <c r="K126" s="504"/>
      <c r="L126" s="504"/>
      <c r="M126" s="504"/>
      <c r="N126" s="504"/>
      <c r="O126" s="504"/>
      <c r="P126" s="504"/>
      <c r="Q126" s="504"/>
      <c r="R126" s="504"/>
      <c r="S126" s="504"/>
      <c r="T126" s="504"/>
      <c r="U126" s="504"/>
      <c r="V126" s="504"/>
      <c r="W126" s="504"/>
      <c r="X126" s="504"/>
      <c r="Y126" s="504"/>
      <c r="Z126" s="504"/>
      <c r="AA126" s="504"/>
      <c r="AB126" s="504"/>
      <c r="AC126" s="504"/>
      <c r="AD126" s="504"/>
      <c r="AE126" s="500"/>
    </row>
    <row r="127" spans="1:31">
      <c r="A127" s="499" t="s">
        <v>572</v>
      </c>
      <c r="B127" s="504"/>
      <c r="C127" s="504"/>
      <c r="D127" s="504"/>
      <c r="E127" s="504"/>
      <c r="F127" s="504"/>
      <c r="G127" s="504"/>
      <c r="H127" s="504"/>
      <c r="I127" s="504"/>
      <c r="J127" s="504"/>
      <c r="K127" s="504"/>
      <c r="L127" s="504"/>
      <c r="M127" s="504"/>
      <c r="N127" s="504"/>
      <c r="O127" s="504"/>
      <c r="P127" s="504"/>
      <c r="Q127" s="504"/>
      <c r="R127" s="504"/>
      <c r="S127" s="504"/>
      <c r="T127" s="504"/>
      <c r="U127" s="504"/>
      <c r="V127" s="504"/>
      <c r="W127" s="504"/>
      <c r="X127" s="504"/>
      <c r="Y127" s="504"/>
      <c r="Z127" s="504"/>
      <c r="AA127" s="504"/>
      <c r="AB127" s="504"/>
      <c r="AC127" s="504"/>
      <c r="AD127" s="504"/>
      <c r="AE127" s="500"/>
    </row>
    <row r="128" spans="1:31">
      <c r="A128" s="499" t="s">
        <v>573</v>
      </c>
      <c r="B128" s="504"/>
      <c r="C128" s="504"/>
      <c r="D128" s="504"/>
      <c r="E128" s="504"/>
      <c r="F128" s="504"/>
      <c r="G128" s="504"/>
      <c r="H128" s="504"/>
      <c r="I128" s="504"/>
      <c r="J128" s="504"/>
      <c r="K128" s="504"/>
      <c r="L128" s="504"/>
      <c r="M128" s="504"/>
      <c r="N128" s="504"/>
      <c r="O128" s="504"/>
      <c r="P128" s="504"/>
      <c r="Q128" s="504"/>
      <c r="R128" s="504"/>
      <c r="S128" s="504"/>
      <c r="T128" s="504"/>
      <c r="U128" s="504"/>
      <c r="V128" s="504"/>
      <c r="W128" s="504"/>
      <c r="X128" s="504"/>
      <c r="Y128" s="504"/>
      <c r="Z128" s="504"/>
      <c r="AA128" s="504"/>
      <c r="AB128" s="504"/>
      <c r="AC128" s="504"/>
      <c r="AD128" s="504"/>
      <c r="AE128" s="500"/>
    </row>
    <row r="129" spans="1:31">
      <c r="A129" s="499" t="s">
        <v>574</v>
      </c>
      <c r="B129" s="504"/>
      <c r="C129" s="504"/>
      <c r="D129" s="504"/>
      <c r="E129" s="504"/>
      <c r="F129" s="504"/>
      <c r="G129" s="504"/>
      <c r="H129" s="504"/>
      <c r="I129" s="504"/>
      <c r="J129" s="504"/>
      <c r="K129" s="504"/>
      <c r="L129" s="504"/>
      <c r="M129" s="504"/>
      <c r="N129" s="504"/>
      <c r="O129" s="504"/>
      <c r="P129" s="504"/>
      <c r="Q129" s="504"/>
      <c r="R129" s="504"/>
      <c r="S129" s="504"/>
      <c r="T129" s="504"/>
      <c r="U129" s="504"/>
      <c r="V129" s="504"/>
      <c r="W129" s="504"/>
      <c r="X129" s="504"/>
      <c r="Y129" s="504"/>
      <c r="Z129" s="504"/>
      <c r="AA129" s="504"/>
      <c r="AB129" s="504"/>
      <c r="AC129" s="504"/>
      <c r="AD129" s="504"/>
      <c r="AE129" s="500"/>
    </row>
    <row r="130" spans="1:31">
      <c r="A130" s="505" t="s">
        <v>420</v>
      </c>
      <c r="B130" s="506" t="s">
        <v>197</v>
      </c>
      <c r="C130" s="506"/>
      <c r="D130" s="506" t="s">
        <v>476</v>
      </c>
      <c r="E130" s="506" t="s">
        <v>444</v>
      </c>
      <c r="F130" s="506" t="s">
        <v>497</v>
      </c>
      <c r="G130" s="506" t="s">
        <v>498</v>
      </c>
      <c r="H130" s="506" t="s">
        <v>499</v>
      </c>
      <c r="I130" s="506" t="s">
        <v>500</v>
      </c>
      <c r="J130" s="506" t="s">
        <v>501</v>
      </c>
      <c r="K130" s="506" t="s">
        <v>502</v>
      </c>
      <c r="L130" s="506" t="s">
        <v>503</v>
      </c>
      <c r="M130" s="506" t="s">
        <v>504</v>
      </c>
      <c r="N130" s="506" t="s">
        <v>505</v>
      </c>
      <c r="O130" s="506" t="s">
        <v>506</v>
      </c>
      <c r="P130" s="506" t="s">
        <v>507</v>
      </c>
      <c r="Q130" s="506" t="s">
        <v>508</v>
      </c>
      <c r="R130" s="506" t="s">
        <v>509</v>
      </c>
      <c r="S130" s="506" t="s">
        <v>510</v>
      </c>
      <c r="T130" s="506" t="s">
        <v>511</v>
      </c>
      <c r="U130" s="506" t="s">
        <v>512</v>
      </c>
      <c r="V130" s="506" t="s">
        <v>513</v>
      </c>
      <c r="W130" s="506" t="s">
        <v>514</v>
      </c>
      <c r="X130" s="506" t="s">
        <v>515</v>
      </c>
      <c r="Y130" s="506" t="s">
        <v>516</v>
      </c>
      <c r="Z130" s="506" t="s">
        <v>517</v>
      </c>
      <c r="AA130" s="506" t="s">
        <v>518</v>
      </c>
      <c r="AB130" s="506" t="s">
        <v>519</v>
      </c>
      <c r="AC130" s="506" t="s">
        <v>520</v>
      </c>
      <c r="AD130" s="506" t="s">
        <v>521</v>
      </c>
      <c r="AE130" s="506" t="s">
        <v>522</v>
      </c>
    </row>
    <row r="131" spans="1:31">
      <c r="A131" s="499"/>
      <c r="B131" s="504"/>
      <c r="C131" s="504"/>
      <c r="D131" s="504"/>
      <c r="E131" s="504"/>
      <c r="F131" s="504"/>
      <c r="G131" s="504"/>
      <c r="H131" s="504"/>
      <c r="I131" s="504"/>
      <c r="J131" s="504"/>
      <c r="K131" s="504"/>
      <c r="L131" s="504"/>
      <c r="M131" s="504"/>
      <c r="N131" s="504"/>
      <c r="O131" s="504"/>
      <c r="P131" s="504"/>
      <c r="Q131" s="504"/>
      <c r="R131" s="504"/>
      <c r="S131" s="504"/>
      <c r="T131" s="504"/>
      <c r="U131" s="504"/>
      <c r="V131" s="504"/>
      <c r="W131" s="504"/>
      <c r="X131" s="504"/>
      <c r="Y131" s="504"/>
      <c r="Z131" s="504"/>
      <c r="AA131" s="504"/>
      <c r="AB131" s="504"/>
      <c r="AC131" s="504"/>
      <c r="AD131" s="504"/>
      <c r="AE131" s="500"/>
    </row>
    <row r="132" spans="1:31">
      <c r="A132" s="499"/>
      <c r="B132" s="504"/>
      <c r="C132" s="504"/>
      <c r="D132" s="504"/>
      <c r="E132" s="504"/>
      <c r="F132" s="504"/>
      <c r="G132" s="504"/>
      <c r="H132" s="504"/>
      <c r="I132" s="504"/>
      <c r="J132" s="504"/>
      <c r="K132" s="504"/>
      <c r="L132" s="504"/>
      <c r="M132" s="504"/>
      <c r="N132" s="504"/>
      <c r="O132" s="504"/>
      <c r="P132" s="504"/>
      <c r="Q132" s="504"/>
      <c r="R132" s="504"/>
      <c r="S132" s="504"/>
      <c r="T132" s="504"/>
      <c r="U132" s="504"/>
      <c r="V132" s="504"/>
      <c r="W132" s="504"/>
      <c r="X132" s="504"/>
      <c r="Y132" s="504"/>
      <c r="Z132" s="504"/>
      <c r="AA132" s="504"/>
      <c r="AB132" s="504"/>
      <c r="AC132" s="504"/>
      <c r="AD132" s="504"/>
      <c r="AE132" s="500"/>
    </row>
    <row r="133" spans="1:31">
      <c r="A133" s="499"/>
      <c r="B133" s="504"/>
      <c r="C133" s="504"/>
      <c r="D133" s="504"/>
      <c r="E133" s="504"/>
      <c r="F133" s="504"/>
      <c r="G133" s="504"/>
      <c r="H133" s="504"/>
      <c r="I133" s="504"/>
      <c r="J133" s="504"/>
      <c r="K133" s="504"/>
      <c r="L133" s="504"/>
      <c r="M133" s="504"/>
      <c r="N133" s="504"/>
      <c r="O133" s="504"/>
      <c r="P133" s="504"/>
      <c r="Q133" s="504"/>
      <c r="R133" s="504"/>
      <c r="S133" s="504"/>
      <c r="T133" s="504"/>
      <c r="U133" s="504"/>
      <c r="V133" s="504"/>
      <c r="W133" s="504"/>
      <c r="X133" s="504"/>
      <c r="Y133" s="504"/>
      <c r="Z133" s="504"/>
      <c r="AA133" s="504"/>
      <c r="AB133" s="504"/>
      <c r="AC133" s="504"/>
      <c r="AD133" s="504"/>
      <c r="AE133" s="500"/>
    </row>
    <row r="134" spans="1:31">
      <c r="A134" s="499"/>
      <c r="B134" s="504"/>
      <c r="C134" s="504"/>
      <c r="D134" s="504"/>
      <c r="E134" s="504"/>
      <c r="F134" s="504"/>
      <c r="G134" s="504"/>
      <c r="H134" s="504"/>
      <c r="I134" s="504"/>
      <c r="J134" s="504"/>
      <c r="K134" s="504"/>
      <c r="L134" s="504"/>
      <c r="M134" s="504"/>
      <c r="N134" s="504"/>
      <c r="O134" s="504"/>
      <c r="P134" s="504"/>
      <c r="Q134" s="504"/>
      <c r="R134" s="504"/>
      <c r="S134" s="504"/>
      <c r="T134" s="504"/>
      <c r="U134" s="504"/>
      <c r="V134" s="504"/>
      <c r="W134" s="504"/>
      <c r="X134" s="504"/>
      <c r="Y134" s="504"/>
      <c r="Z134" s="504"/>
      <c r="AA134" s="504"/>
      <c r="AB134" s="504"/>
      <c r="AC134" s="504"/>
      <c r="AD134" s="504"/>
      <c r="AE134" s="500"/>
    </row>
    <row r="135" spans="1:31">
      <c r="A135" s="505" t="s">
        <v>421</v>
      </c>
      <c r="B135" s="506" t="s">
        <v>495</v>
      </c>
      <c r="C135" s="506"/>
      <c r="D135" s="506" t="s">
        <v>476</v>
      </c>
      <c r="E135" s="506" t="s">
        <v>444</v>
      </c>
      <c r="F135" s="506" t="s">
        <v>497</v>
      </c>
      <c r="G135" s="506" t="s">
        <v>498</v>
      </c>
      <c r="H135" s="506" t="s">
        <v>499</v>
      </c>
      <c r="I135" s="506" t="s">
        <v>500</v>
      </c>
      <c r="J135" s="506" t="s">
        <v>501</v>
      </c>
      <c r="K135" s="506" t="s">
        <v>502</v>
      </c>
      <c r="L135" s="506" t="s">
        <v>503</v>
      </c>
      <c r="M135" s="506" t="s">
        <v>504</v>
      </c>
      <c r="N135" s="506" t="s">
        <v>505</v>
      </c>
      <c r="O135" s="506" t="s">
        <v>506</v>
      </c>
      <c r="P135" s="506" t="s">
        <v>507</v>
      </c>
      <c r="Q135" s="506" t="s">
        <v>508</v>
      </c>
      <c r="R135" s="506" t="s">
        <v>509</v>
      </c>
      <c r="S135" s="506" t="s">
        <v>510</v>
      </c>
      <c r="T135" s="506" t="s">
        <v>511</v>
      </c>
      <c r="U135" s="506" t="s">
        <v>512</v>
      </c>
      <c r="V135" s="506" t="s">
        <v>513</v>
      </c>
      <c r="W135" s="506" t="s">
        <v>514</v>
      </c>
      <c r="X135" s="506" t="s">
        <v>515</v>
      </c>
      <c r="Y135" s="506" t="s">
        <v>516</v>
      </c>
      <c r="Z135" s="506" t="s">
        <v>517</v>
      </c>
      <c r="AA135" s="506" t="s">
        <v>518</v>
      </c>
      <c r="AB135" s="506" t="s">
        <v>519</v>
      </c>
      <c r="AC135" s="506" t="s">
        <v>520</v>
      </c>
      <c r="AD135" s="506" t="s">
        <v>521</v>
      </c>
      <c r="AE135" s="506" t="s">
        <v>522</v>
      </c>
    </row>
    <row r="136" spans="1:31">
      <c r="A136" s="499"/>
      <c r="B136" s="504"/>
      <c r="C136" s="504"/>
      <c r="D136" s="504"/>
      <c r="E136" s="504"/>
      <c r="F136" s="504"/>
      <c r="G136" s="504"/>
      <c r="H136" s="504"/>
      <c r="I136" s="504"/>
      <c r="J136" s="504"/>
      <c r="K136" s="504"/>
      <c r="L136" s="504"/>
      <c r="M136" s="504"/>
      <c r="N136" s="504"/>
      <c r="O136" s="504"/>
      <c r="P136" s="504"/>
      <c r="Q136" s="504"/>
      <c r="R136" s="504"/>
      <c r="S136" s="504"/>
      <c r="T136" s="504"/>
      <c r="U136" s="504"/>
      <c r="V136" s="504"/>
      <c r="W136" s="504"/>
      <c r="X136" s="504"/>
      <c r="Y136" s="504"/>
      <c r="Z136" s="504"/>
      <c r="AA136" s="504"/>
      <c r="AB136" s="504"/>
      <c r="AC136" s="504"/>
      <c r="AD136" s="504"/>
      <c r="AE136" s="500"/>
    </row>
    <row r="137" spans="1:31">
      <c r="A137" s="499"/>
      <c r="B137" s="504"/>
      <c r="C137" s="504"/>
      <c r="D137" s="504"/>
      <c r="E137" s="504"/>
      <c r="F137" s="504"/>
      <c r="G137" s="504"/>
      <c r="H137" s="504"/>
      <c r="I137" s="504"/>
      <c r="J137" s="504"/>
      <c r="K137" s="504"/>
      <c r="L137" s="504"/>
      <c r="M137" s="504"/>
      <c r="N137" s="504"/>
      <c r="O137" s="504"/>
      <c r="P137" s="504"/>
      <c r="Q137" s="504"/>
      <c r="R137" s="504"/>
      <c r="S137" s="504"/>
      <c r="T137" s="504"/>
      <c r="U137" s="504"/>
      <c r="V137" s="504"/>
      <c r="W137" s="504"/>
      <c r="X137" s="504"/>
      <c r="Y137" s="504"/>
      <c r="Z137" s="504"/>
      <c r="AA137" s="504"/>
      <c r="AB137" s="504"/>
      <c r="AC137" s="504"/>
      <c r="AD137" s="504"/>
      <c r="AE137" s="500"/>
    </row>
    <row r="138" spans="1:31">
      <c r="A138" s="499"/>
      <c r="B138" s="504"/>
      <c r="C138" s="504"/>
      <c r="D138" s="504"/>
      <c r="E138" s="504"/>
      <c r="F138" s="504"/>
      <c r="G138" s="504"/>
      <c r="H138" s="504"/>
      <c r="I138" s="504"/>
      <c r="J138" s="504"/>
      <c r="K138" s="504"/>
      <c r="L138" s="504"/>
      <c r="M138" s="504"/>
      <c r="N138" s="504"/>
      <c r="O138" s="504"/>
      <c r="P138" s="504"/>
      <c r="Q138" s="504"/>
      <c r="R138" s="504"/>
      <c r="S138" s="504"/>
      <c r="T138" s="504"/>
      <c r="U138" s="504"/>
      <c r="V138" s="504"/>
      <c r="W138" s="504"/>
      <c r="X138" s="504"/>
      <c r="Y138" s="504"/>
      <c r="Z138" s="504"/>
      <c r="AA138" s="504"/>
      <c r="AB138" s="504"/>
      <c r="AC138" s="504"/>
      <c r="AD138" s="504"/>
      <c r="AE138" s="500"/>
    </row>
    <row r="139" spans="1:31">
      <c r="A139" s="499"/>
      <c r="B139" s="504"/>
      <c r="C139" s="504"/>
      <c r="D139" s="504"/>
      <c r="E139" s="504"/>
      <c r="F139" s="504"/>
      <c r="G139" s="504"/>
      <c r="H139" s="504"/>
      <c r="I139" s="504"/>
      <c r="J139" s="504"/>
      <c r="K139" s="504"/>
      <c r="L139" s="504"/>
      <c r="M139" s="504"/>
      <c r="N139" s="504"/>
      <c r="O139" s="504"/>
      <c r="P139" s="504"/>
      <c r="Q139" s="504"/>
      <c r="R139" s="504"/>
      <c r="S139" s="504"/>
      <c r="T139" s="504"/>
      <c r="U139" s="504"/>
      <c r="V139" s="504"/>
      <c r="W139" s="504"/>
      <c r="X139" s="504"/>
      <c r="Y139" s="504"/>
      <c r="Z139" s="504"/>
      <c r="AA139" s="504"/>
      <c r="AB139" s="504"/>
      <c r="AC139" s="504"/>
      <c r="AD139" s="504"/>
      <c r="AE139" s="500"/>
    </row>
    <row r="140" spans="1:31">
      <c r="A140" s="505" t="s">
        <v>411</v>
      </c>
      <c r="B140" s="506"/>
      <c r="C140" s="506"/>
      <c r="D140" s="506" t="s">
        <v>476</v>
      </c>
      <c r="E140" s="506" t="s">
        <v>444</v>
      </c>
      <c r="F140" s="506" t="s">
        <v>497</v>
      </c>
      <c r="G140" s="506" t="s">
        <v>498</v>
      </c>
      <c r="H140" s="506" t="s">
        <v>499</v>
      </c>
      <c r="I140" s="506" t="s">
        <v>500</v>
      </c>
      <c r="J140" s="506" t="s">
        <v>501</v>
      </c>
      <c r="K140" s="506" t="s">
        <v>502</v>
      </c>
      <c r="L140" s="506" t="s">
        <v>503</v>
      </c>
      <c r="M140" s="506" t="s">
        <v>504</v>
      </c>
      <c r="N140" s="506" t="s">
        <v>505</v>
      </c>
      <c r="O140" s="506" t="s">
        <v>506</v>
      </c>
      <c r="P140" s="506" t="s">
        <v>507</v>
      </c>
      <c r="Q140" s="506" t="s">
        <v>508</v>
      </c>
      <c r="R140" s="506" t="s">
        <v>509</v>
      </c>
      <c r="S140" s="506" t="s">
        <v>510</v>
      </c>
      <c r="T140" s="506" t="s">
        <v>511</v>
      </c>
      <c r="U140" s="506" t="s">
        <v>512</v>
      </c>
      <c r="V140" s="506" t="s">
        <v>513</v>
      </c>
      <c r="W140" s="506" t="s">
        <v>514</v>
      </c>
      <c r="X140" s="506" t="s">
        <v>515</v>
      </c>
      <c r="Y140" s="506" t="s">
        <v>516</v>
      </c>
      <c r="Z140" s="506" t="s">
        <v>517</v>
      </c>
      <c r="AA140" s="506" t="s">
        <v>518</v>
      </c>
      <c r="AB140" s="506" t="s">
        <v>519</v>
      </c>
      <c r="AC140" s="506" t="s">
        <v>520</v>
      </c>
      <c r="AD140" s="506" t="s">
        <v>521</v>
      </c>
      <c r="AE140" s="506" t="s">
        <v>522</v>
      </c>
    </row>
    <row r="141" spans="1:31">
      <c r="A141" s="499" t="s">
        <v>136</v>
      </c>
      <c r="B141" s="504"/>
      <c r="C141" s="504"/>
      <c r="D141" s="504"/>
      <c r="E141" s="504"/>
      <c r="F141" s="504"/>
      <c r="G141" s="504"/>
      <c r="H141" s="504"/>
      <c r="I141" s="504"/>
      <c r="J141" s="504"/>
      <c r="K141" s="504"/>
      <c r="L141" s="504"/>
      <c r="M141" s="504"/>
      <c r="N141" s="504"/>
      <c r="O141" s="504"/>
      <c r="P141" s="504"/>
      <c r="Q141" s="504"/>
      <c r="R141" s="504"/>
      <c r="S141" s="504"/>
      <c r="T141" s="504"/>
      <c r="U141" s="504"/>
      <c r="V141" s="504"/>
      <c r="W141" s="504"/>
      <c r="X141" s="504"/>
      <c r="Y141" s="504"/>
      <c r="Z141" s="504"/>
      <c r="AA141" s="504"/>
      <c r="AB141" s="504"/>
      <c r="AC141" s="504"/>
      <c r="AD141" s="504"/>
      <c r="AE141" s="500"/>
    </row>
    <row r="142" spans="1:31">
      <c r="A142" s="499"/>
      <c r="B142" s="504"/>
      <c r="C142" s="504"/>
      <c r="D142" s="504"/>
      <c r="E142" s="504"/>
      <c r="F142" s="504"/>
      <c r="G142" s="504"/>
      <c r="H142" s="504"/>
      <c r="I142" s="504"/>
      <c r="J142" s="504"/>
      <c r="K142" s="504"/>
      <c r="L142" s="504"/>
      <c r="M142" s="504"/>
      <c r="N142" s="504"/>
      <c r="O142" s="504"/>
      <c r="P142" s="504"/>
      <c r="Q142" s="504"/>
      <c r="R142" s="504"/>
      <c r="S142" s="504"/>
      <c r="T142" s="504"/>
      <c r="U142" s="504"/>
      <c r="V142" s="504"/>
      <c r="W142" s="504"/>
      <c r="X142" s="504"/>
      <c r="Y142" s="504"/>
      <c r="Z142" s="504"/>
      <c r="AA142" s="504"/>
      <c r="AB142" s="504"/>
      <c r="AC142" s="504"/>
      <c r="AD142" s="504"/>
      <c r="AE142" s="500"/>
    </row>
    <row r="143" spans="1:31">
      <c r="A143" s="499"/>
      <c r="B143" s="504"/>
      <c r="C143" s="504"/>
      <c r="D143" s="504"/>
      <c r="E143" s="504"/>
      <c r="F143" s="504"/>
      <c r="G143" s="504"/>
      <c r="H143" s="504"/>
      <c r="I143" s="504"/>
      <c r="J143" s="504"/>
      <c r="K143" s="504"/>
      <c r="L143" s="504"/>
      <c r="M143" s="504"/>
      <c r="N143" s="504"/>
      <c r="O143" s="504"/>
      <c r="P143" s="504"/>
      <c r="Q143" s="504"/>
      <c r="R143" s="504"/>
      <c r="S143" s="504"/>
      <c r="T143" s="504"/>
      <c r="U143" s="504"/>
      <c r="V143" s="504"/>
      <c r="W143" s="504"/>
      <c r="X143" s="504"/>
      <c r="Y143" s="504"/>
      <c r="Z143" s="504"/>
      <c r="AA143" s="504"/>
      <c r="AB143" s="504"/>
      <c r="AC143" s="504"/>
      <c r="AD143" s="504"/>
      <c r="AE143" s="500"/>
    </row>
    <row r="144" spans="1:31">
      <c r="A144" s="499"/>
      <c r="B144" s="504"/>
      <c r="C144" s="504"/>
      <c r="D144" s="504"/>
      <c r="E144" s="504"/>
      <c r="F144" s="504"/>
      <c r="G144" s="504"/>
      <c r="H144" s="504"/>
      <c r="I144" s="504"/>
      <c r="J144" s="504"/>
      <c r="K144" s="504"/>
      <c r="L144" s="504"/>
      <c r="M144" s="504"/>
      <c r="N144" s="504"/>
      <c r="O144" s="504"/>
      <c r="P144" s="504"/>
      <c r="Q144" s="504"/>
      <c r="R144" s="504"/>
      <c r="S144" s="504"/>
      <c r="T144" s="504"/>
      <c r="U144" s="504"/>
      <c r="V144" s="504"/>
      <c r="W144" s="504"/>
      <c r="X144" s="504"/>
      <c r="Y144" s="504"/>
      <c r="Z144" s="504"/>
      <c r="AA144" s="504"/>
      <c r="AB144" s="504"/>
      <c r="AC144" s="504"/>
      <c r="AD144" s="504"/>
      <c r="AE144" s="500"/>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94AD8-8194-2946-884A-55AB88164F96}">
  <sheetPr>
    <tabColor theme="3"/>
  </sheetPr>
  <dimension ref="A1:B59"/>
  <sheetViews>
    <sheetView showGridLines="0" tabSelected="1" topLeftCell="A33" workbookViewId="0">
      <selection activeCell="A59" sqref="A59"/>
    </sheetView>
  </sheetViews>
  <sheetFormatPr baseColWidth="10" defaultRowHeight="13"/>
  <sheetData>
    <row r="1" spans="1:2" ht="16">
      <c r="A1" s="534" t="s">
        <v>658</v>
      </c>
    </row>
    <row r="2" spans="1:2" ht="16">
      <c r="A2" s="535" t="s">
        <v>659</v>
      </c>
    </row>
    <row r="3" spans="1:2" ht="16">
      <c r="A3" s="536" t="s">
        <v>660</v>
      </c>
    </row>
    <row r="4" spans="1:2" ht="16">
      <c r="A4" s="537"/>
    </row>
    <row r="5" spans="1:2" ht="16">
      <c r="B5" s="537" t="s">
        <v>661</v>
      </c>
    </row>
    <row r="6" spans="1:2" ht="16">
      <c r="B6" s="537" t="s">
        <v>662</v>
      </c>
    </row>
    <row r="7" spans="1:2" ht="16">
      <c r="B7" s="537" t="s">
        <v>663</v>
      </c>
    </row>
    <row r="8" spans="1:2" ht="16">
      <c r="B8" s="537" t="s">
        <v>664</v>
      </c>
    </row>
    <row r="9" spans="1:2" ht="16">
      <c r="B9" s="537" t="s">
        <v>665</v>
      </c>
    </row>
    <row r="10" spans="1:2" ht="16">
      <c r="B10" s="537" t="s">
        <v>666</v>
      </c>
    </row>
    <row r="11" spans="1:2" ht="16">
      <c r="B11" s="538" t="s">
        <v>667</v>
      </c>
    </row>
    <row r="12" spans="1:2" ht="16">
      <c r="B12" s="538" t="s">
        <v>668</v>
      </c>
    </row>
    <row r="13" spans="1:2" ht="16">
      <c r="B13" s="538" t="s">
        <v>669</v>
      </c>
    </row>
    <row r="15" spans="1:2" ht="16">
      <c r="B15" s="537" t="s">
        <v>670</v>
      </c>
    </row>
    <row r="16" spans="1:2" ht="16">
      <c r="A16" s="536" t="s">
        <v>671</v>
      </c>
    </row>
    <row r="19" spans="1:2" ht="16">
      <c r="A19" s="534" t="s">
        <v>682</v>
      </c>
    </row>
    <row r="20" spans="1:2" ht="16">
      <c r="B20" s="536" t="s">
        <v>672</v>
      </c>
    </row>
    <row r="21" spans="1:2" ht="16">
      <c r="B21" s="536" t="s">
        <v>673</v>
      </c>
    </row>
    <row r="22" spans="1:2" ht="16">
      <c r="B22" s="536" t="s">
        <v>674</v>
      </c>
    </row>
    <row r="23" spans="1:2" ht="16">
      <c r="B23" s="536" t="s">
        <v>675</v>
      </c>
    </row>
    <row r="24" spans="1:2" ht="16">
      <c r="B24" s="536" t="s">
        <v>676</v>
      </c>
    </row>
    <row r="25" spans="1:2" ht="16">
      <c r="B25" s="536" t="s">
        <v>677</v>
      </c>
    </row>
    <row r="26" spans="1:2" ht="16">
      <c r="B26" s="536" t="s">
        <v>678</v>
      </c>
    </row>
    <row r="27" spans="1:2" ht="16">
      <c r="B27" s="536" t="s">
        <v>679</v>
      </c>
    </row>
    <row r="28" spans="1:2" ht="16">
      <c r="B28" s="536" t="s">
        <v>680</v>
      </c>
    </row>
    <row r="29" spans="1:2" ht="16">
      <c r="B29" s="536" t="s">
        <v>681</v>
      </c>
    </row>
    <row r="31" spans="1:2" ht="16">
      <c r="A31" s="534" t="s">
        <v>686</v>
      </c>
    </row>
    <row r="33" spans="1:2">
      <c r="B33" t="s">
        <v>687</v>
      </c>
    </row>
    <row r="34" spans="1:2">
      <c r="B34" t="s">
        <v>683</v>
      </c>
    </row>
    <row r="35" spans="1:2">
      <c r="B35" t="s">
        <v>684</v>
      </c>
    </row>
    <row r="36" spans="1:2">
      <c r="B36" t="s">
        <v>685</v>
      </c>
    </row>
    <row r="38" spans="1:2" ht="16">
      <c r="A38" s="534" t="s">
        <v>698</v>
      </c>
    </row>
    <row r="39" spans="1:2" ht="16">
      <c r="B39" t="s">
        <v>688</v>
      </c>
    </row>
    <row r="40" spans="1:2" ht="16">
      <c r="B40" t="s">
        <v>689</v>
      </c>
    </row>
    <row r="41" spans="1:2" ht="16">
      <c r="B41" t="s">
        <v>690</v>
      </c>
    </row>
    <row r="42" spans="1:2" ht="16">
      <c r="B42" t="s">
        <v>691</v>
      </c>
    </row>
    <row r="43" spans="1:2" ht="16">
      <c r="B43" t="s">
        <v>692</v>
      </c>
    </row>
    <row r="44" spans="1:2" ht="16">
      <c r="B44" t="s">
        <v>693</v>
      </c>
    </row>
    <row r="45" spans="1:2" ht="16">
      <c r="B45" t="s">
        <v>694</v>
      </c>
    </row>
    <row r="46" spans="1:2" ht="16">
      <c r="B46" t="s">
        <v>695</v>
      </c>
    </row>
    <row r="47" spans="1:2" ht="16">
      <c r="B47" t="s">
        <v>696</v>
      </c>
    </row>
    <row r="48" spans="1:2" ht="16">
      <c r="B48" t="s">
        <v>697</v>
      </c>
    </row>
    <row r="49" spans="1:2">
      <c r="A49" s="539"/>
    </row>
    <row r="50" spans="1:2" ht="16">
      <c r="A50" s="534" t="s">
        <v>706</v>
      </c>
    </row>
    <row r="51" spans="1:2">
      <c r="B51" t="s">
        <v>699</v>
      </c>
    </row>
    <row r="52" spans="1:2">
      <c r="B52" t="s">
        <v>700</v>
      </c>
    </row>
    <row r="53" spans="1:2">
      <c r="B53" t="s">
        <v>702</v>
      </c>
    </row>
    <row r="54" spans="1:2">
      <c r="B54" t="s">
        <v>703</v>
      </c>
    </row>
    <row r="55" spans="1:2">
      <c r="B55" t="s">
        <v>704</v>
      </c>
    </row>
    <row r="56" spans="1:2">
      <c r="B56" t="s">
        <v>705</v>
      </c>
    </row>
    <row r="58" spans="1:2" ht="16">
      <c r="A58" s="534" t="s">
        <v>707</v>
      </c>
    </row>
    <row r="59" spans="1:2">
      <c r="B59" t="s">
        <v>701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02718-7140-1E47-BDF9-6F29AF37F251}">
  <sheetPr>
    <tabColor theme="3" tint="-0.249977111117893"/>
  </sheetPr>
  <dimension ref="A1"/>
  <sheetViews>
    <sheetView showGridLines="0" workbookViewId="0">
      <selection activeCell="E46" sqref="E46"/>
    </sheetView>
  </sheetViews>
  <sheetFormatPr baseColWidth="10" defaultRowHeight="13"/>
  <sheetData>
    <row r="1" spans="1:1" ht="59">
      <c r="A1" s="498" t="s">
        <v>410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8A52-BBA0-E449-BAC3-DA156853EEF0}">
  <sheetPr codeName="Plan3">
    <pageSetUpPr fitToPage="1"/>
  </sheetPr>
  <dimension ref="A1:AB182"/>
  <sheetViews>
    <sheetView showGridLines="0" zoomScale="150" zoomScaleNormal="150" workbookViewId="0">
      <selection activeCell="B5" sqref="B5"/>
    </sheetView>
  </sheetViews>
  <sheetFormatPr baseColWidth="10" defaultColWidth="11" defaultRowHeight="15.75" customHeight="1"/>
  <cols>
    <col min="1" max="1" width="35.83203125" style="9" customWidth="1"/>
    <col min="2" max="2" width="13.33203125" style="9" customWidth="1"/>
    <col min="3" max="3" width="7.5" style="8" customWidth="1"/>
    <col min="4" max="4" width="11.6640625" style="9" customWidth="1"/>
    <col min="5" max="5" width="6.5" style="8" customWidth="1"/>
    <col min="6" max="6" width="11.5" style="9" customWidth="1"/>
    <col min="7" max="7" width="6.5" style="8" customWidth="1"/>
    <col min="8" max="8" width="11.33203125" style="60" customWidth="1"/>
    <col min="9" max="9" width="6.5" style="8" customWidth="1"/>
    <col min="10" max="10" width="5.33203125" style="6" customWidth="1"/>
    <col min="11" max="11" width="31.5" style="9" customWidth="1"/>
    <col min="12" max="12" width="12.1640625" style="9" customWidth="1"/>
    <col min="13" max="13" width="6.5" style="8" customWidth="1"/>
    <col min="14" max="14" width="12.1640625" style="9" customWidth="1"/>
    <col min="15" max="15" width="6.5" style="8" customWidth="1"/>
    <col min="16" max="16" width="12.1640625" style="9" customWidth="1"/>
    <col min="17" max="17" width="6.5" style="8" customWidth="1"/>
    <col min="18" max="18" width="12.1640625" style="9" customWidth="1"/>
    <col min="19" max="19" width="6.5" style="8" customWidth="1"/>
    <col min="20" max="20" width="11" style="9" customWidth="1"/>
    <col min="21" max="21" width="31.6640625" style="9" customWidth="1"/>
    <col min="22" max="16384" width="11" style="9"/>
  </cols>
  <sheetData>
    <row r="1" spans="1:28" ht="14">
      <c r="A1" s="1"/>
      <c r="B1" s="2"/>
      <c r="C1" s="3"/>
      <c r="D1" s="3"/>
      <c r="E1" s="4"/>
      <c r="F1" s="3"/>
      <c r="G1" s="4"/>
      <c r="H1" s="3"/>
      <c r="I1" s="5"/>
      <c r="K1" s="7"/>
      <c r="L1" s="7"/>
      <c r="N1" s="7"/>
      <c r="P1" s="7"/>
      <c r="R1" s="7"/>
      <c r="U1" s="10"/>
      <c r="V1" s="10"/>
      <c r="W1" s="10"/>
      <c r="X1" s="10"/>
      <c r="Y1" s="10"/>
    </row>
    <row r="2" spans="1:28" ht="14">
      <c r="A2" s="11"/>
      <c r="B2" s="12"/>
      <c r="C2" s="13"/>
      <c r="D2" s="13"/>
      <c r="E2" s="13"/>
      <c r="F2" s="13"/>
      <c r="G2" s="13"/>
      <c r="H2" s="13"/>
      <c r="I2" s="14"/>
      <c r="K2" s="7"/>
      <c r="L2" s="7"/>
      <c r="N2" s="7"/>
      <c r="P2" s="7"/>
      <c r="R2" s="7"/>
      <c r="U2" s="10"/>
      <c r="V2" s="10"/>
      <c r="W2" s="10"/>
      <c r="X2" s="10"/>
      <c r="Y2" s="10"/>
    </row>
    <row r="3" spans="1:28" ht="18">
      <c r="A3" s="15" t="s">
        <v>0</v>
      </c>
      <c r="B3" s="16"/>
      <c r="C3" s="17"/>
      <c r="D3" s="17"/>
      <c r="E3" s="17"/>
      <c r="F3" s="18"/>
      <c r="G3" s="13"/>
      <c r="H3" s="13"/>
      <c r="I3" s="14"/>
      <c r="K3" s="7"/>
      <c r="L3" s="7"/>
      <c r="N3" s="7"/>
      <c r="P3" s="7"/>
      <c r="R3" s="7"/>
      <c r="U3" s="10"/>
      <c r="V3" s="10"/>
      <c r="W3" s="10"/>
      <c r="X3" s="10"/>
      <c r="Y3" s="10"/>
    </row>
    <row r="4" spans="1:28" ht="18">
      <c r="A4" s="19"/>
      <c r="B4" s="20"/>
      <c r="C4" s="13"/>
      <c r="D4" s="13"/>
      <c r="E4" s="13"/>
      <c r="F4" s="13"/>
      <c r="G4" s="13"/>
      <c r="H4" s="13"/>
      <c r="I4" s="14"/>
      <c r="K4" s="7"/>
      <c r="L4" s="7"/>
      <c r="N4" s="7"/>
      <c r="P4" s="7"/>
      <c r="R4" s="7"/>
      <c r="U4" s="10"/>
      <c r="V4" s="10"/>
      <c r="W4" s="10"/>
      <c r="X4" s="10"/>
      <c r="Y4" s="10"/>
    </row>
    <row r="5" spans="1:28" ht="18">
      <c r="A5" s="19" t="s">
        <v>1</v>
      </c>
      <c r="B5" s="21"/>
      <c r="C5" s="13"/>
      <c r="D5" s="13"/>
      <c r="E5" s="13"/>
      <c r="F5" s="13"/>
      <c r="G5" s="13"/>
      <c r="H5" s="13"/>
      <c r="I5" s="14"/>
      <c r="K5" s="7"/>
      <c r="L5" s="7"/>
      <c r="N5" s="7"/>
      <c r="P5" s="7"/>
      <c r="R5" s="7"/>
      <c r="U5" s="10"/>
      <c r="V5" s="10"/>
      <c r="W5" s="10"/>
      <c r="X5" s="10"/>
      <c r="Y5" s="10"/>
    </row>
    <row r="6" spans="1:28" ht="18">
      <c r="A6" s="19" t="s">
        <v>2</v>
      </c>
      <c r="B6" s="22"/>
      <c r="C6" s="13"/>
      <c r="D6" s="13"/>
      <c r="E6" s="13"/>
      <c r="F6" s="13"/>
      <c r="G6" s="13"/>
      <c r="H6" s="13"/>
      <c r="I6" s="14"/>
      <c r="K6" s="7"/>
      <c r="L6" s="7"/>
      <c r="N6" s="7"/>
      <c r="P6" s="7"/>
      <c r="R6" s="7"/>
      <c r="U6" s="10"/>
      <c r="V6" s="10"/>
      <c r="W6" s="10"/>
      <c r="X6" s="10"/>
      <c r="Y6" s="10"/>
    </row>
    <row r="7" spans="1:28" ht="19">
      <c r="A7" s="23"/>
      <c r="B7" s="24"/>
      <c r="C7" s="25" t="s">
        <v>3</v>
      </c>
      <c r="D7" s="24"/>
      <c r="E7" s="26"/>
      <c r="F7" s="24"/>
      <c r="G7" s="26"/>
      <c r="H7" s="27"/>
      <c r="I7" s="14"/>
      <c r="K7" s="7"/>
      <c r="L7" s="7"/>
      <c r="N7" s="7"/>
      <c r="P7" s="7"/>
      <c r="R7" s="7"/>
      <c r="U7" s="10"/>
      <c r="V7" s="10"/>
      <c r="W7" s="10"/>
      <c r="X7" s="10"/>
      <c r="Y7" s="10"/>
    </row>
    <row r="8" spans="1:28" ht="19">
      <c r="A8" s="23"/>
      <c r="B8" s="24"/>
      <c r="C8" s="25"/>
      <c r="D8" s="24"/>
      <c r="E8" s="26"/>
      <c r="F8" s="24"/>
      <c r="G8" s="26"/>
      <c r="H8" s="27"/>
      <c r="I8" s="14"/>
      <c r="K8" s="7"/>
      <c r="L8" s="7"/>
      <c r="N8" s="7"/>
      <c r="P8" s="7"/>
      <c r="R8" s="7"/>
      <c r="U8" s="10"/>
      <c r="V8" s="10"/>
      <c r="W8" s="10"/>
      <c r="X8" s="10"/>
      <c r="Y8" s="10"/>
    </row>
    <row r="9" spans="1:28" ht="14">
      <c r="A9" s="28" t="s">
        <v>4</v>
      </c>
      <c r="B9" s="29">
        <f>B5</f>
        <v>0</v>
      </c>
      <c r="C9" s="30"/>
      <c r="D9" s="29">
        <f>B18-$A$117</f>
        <v>-35</v>
      </c>
      <c r="E9" s="30"/>
      <c r="F9" s="29">
        <f>D18-366</f>
        <v>-401</v>
      </c>
      <c r="G9" s="31"/>
      <c r="H9" s="29">
        <f>F18-366</f>
        <v>-767</v>
      </c>
      <c r="I9" s="14"/>
      <c r="K9" s="7"/>
      <c r="L9" s="7"/>
      <c r="N9" s="7"/>
      <c r="P9" s="7"/>
      <c r="R9" s="7"/>
      <c r="U9" s="10"/>
      <c r="V9" s="10"/>
      <c r="W9" s="10"/>
      <c r="X9" s="10"/>
      <c r="Y9" s="10"/>
    </row>
    <row r="10" spans="1:28" ht="15.75" customHeight="1">
      <c r="A10" s="32" t="s">
        <v>5</v>
      </c>
      <c r="B10" s="21">
        <v>1</v>
      </c>
      <c r="C10" s="33"/>
      <c r="D10" s="21">
        <v>1</v>
      </c>
      <c r="E10" s="33"/>
      <c r="F10" s="21">
        <v>1</v>
      </c>
      <c r="G10" s="33"/>
      <c r="H10" s="21">
        <v>1</v>
      </c>
      <c r="I10" s="14"/>
      <c r="K10" s="34"/>
      <c r="L10" s="34"/>
      <c r="M10" s="6"/>
      <c r="N10" s="6"/>
      <c r="P10" s="6"/>
      <c r="R10" s="6"/>
      <c r="U10" s="10"/>
      <c r="V10" s="10"/>
      <c r="W10" s="10"/>
      <c r="X10" s="10"/>
      <c r="Y10" s="10"/>
      <c r="Z10" s="6"/>
    </row>
    <row r="11" spans="1:28" ht="17" thickBot="1">
      <c r="A11" s="35" t="s">
        <v>6</v>
      </c>
      <c r="B11" s="21">
        <v>1</v>
      </c>
      <c r="C11" s="36"/>
      <c r="D11" s="21">
        <v>1</v>
      </c>
      <c r="E11" s="36"/>
      <c r="F11" s="21">
        <v>1</v>
      </c>
      <c r="G11" s="36"/>
      <c r="H11" s="21">
        <v>1</v>
      </c>
      <c r="I11" s="14"/>
      <c r="K11" s="7"/>
      <c r="L11" s="7"/>
      <c r="N11" s="7"/>
      <c r="P11" s="7"/>
      <c r="R11" s="7"/>
      <c r="U11" s="10"/>
      <c r="V11" s="10"/>
      <c r="W11" s="10"/>
      <c r="X11" s="10"/>
      <c r="Y11" s="10"/>
      <c r="Z11" s="6"/>
      <c r="AA11" s="7"/>
    </row>
    <row r="12" spans="1:28" ht="16" thickTop="1" thickBot="1">
      <c r="A12" s="37"/>
      <c r="B12" s="38"/>
      <c r="C12" s="39"/>
      <c r="D12" s="39"/>
      <c r="E12" s="39"/>
      <c r="F12" s="39"/>
      <c r="G12" s="40"/>
      <c r="H12" s="40"/>
      <c r="I12" s="41"/>
      <c r="K12" s="6"/>
      <c r="L12" s="34"/>
      <c r="M12" s="6"/>
      <c r="N12" s="42"/>
      <c r="O12" s="6"/>
      <c r="P12" s="6"/>
      <c r="Q12" s="6"/>
      <c r="R12" s="6"/>
      <c r="S12" s="6"/>
      <c r="U12" s="10"/>
      <c r="V12" s="10"/>
      <c r="W12" s="10"/>
      <c r="X12" s="10"/>
      <c r="Y12" s="10"/>
    </row>
    <row r="13" spans="1:28" ht="19" thickTop="1">
      <c r="A13" s="43" t="s">
        <v>7</v>
      </c>
      <c r="B13" s="44"/>
      <c r="C13" s="45"/>
      <c r="D13" s="13"/>
      <c r="E13" s="13"/>
      <c r="F13" s="44"/>
      <c r="G13" s="13"/>
      <c r="H13" s="13"/>
      <c r="I13" s="41"/>
      <c r="K13" s="46"/>
      <c r="L13" s="34"/>
      <c r="M13" s="47"/>
      <c r="N13" s="6"/>
      <c r="O13" s="6"/>
      <c r="P13" s="34"/>
      <c r="Q13" s="48"/>
      <c r="R13" s="34"/>
      <c r="S13" s="48"/>
      <c r="U13" s="10"/>
      <c r="V13" s="10"/>
      <c r="W13" s="10"/>
      <c r="X13" s="10"/>
      <c r="Y13" s="10"/>
    </row>
    <row r="14" spans="1:28" ht="14">
      <c r="A14" s="49"/>
      <c r="B14" s="50"/>
      <c r="C14" s="51"/>
      <c r="D14" s="50"/>
      <c r="E14" s="52"/>
      <c r="F14" s="52"/>
      <c r="G14" s="13"/>
      <c r="H14" s="13"/>
      <c r="I14" s="41"/>
      <c r="K14" s="46"/>
      <c r="L14" s="34"/>
      <c r="M14" s="48"/>
      <c r="N14" s="34"/>
      <c r="O14" s="48"/>
      <c r="P14" s="34"/>
      <c r="Q14" s="48"/>
      <c r="R14" s="34"/>
      <c r="S14" s="48"/>
      <c r="U14" s="10"/>
      <c r="V14" s="10"/>
      <c r="W14" s="10"/>
      <c r="X14" s="10"/>
      <c r="Y14" s="10"/>
    </row>
    <row r="15" spans="1:28" ht="15" thickBot="1">
      <c r="A15" s="53"/>
      <c r="B15" s="54"/>
      <c r="C15" s="54"/>
      <c r="D15" s="54"/>
      <c r="E15" s="55"/>
      <c r="F15" s="56"/>
      <c r="G15" s="55"/>
      <c r="H15" s="56"/>
      <c r="I15" s="57"/>
      <c r="K15" s="10"/>
      <c r="L15" s="34"/>
      <c r="M15" s="48"/>
      <c r="N15" s="34"/>
      <c r="O15" s="48"/>
      <c r="P15" s="34"/>
      <c r="Q15" s="48"/>
      <c r="R15" s="34"/>
      <c r="S15" s="48"/>
      <c r="U15" s="10"/>
      <c r="V15" s="10"/>
      <c r="W15" s="10"/>
      <c r="X15" s="10"/>
      <c r="Y15" s="10"/>
    </row>
    <row r="16" spans="1:28" ht="18">
      <c r="A16" s="6"/>
      <c r="D16" s="58" t="s">
        <v>8</v>
      </c>
      <c r="E16" s="59"/>
      <c r="K16" s="46"/>
      <c r="L16" s="7"/>
      <c r="N16" s="7"/>
      <c r="P16" s="7"/>
      <c r="R16" s="7"/>
      <c r="U16" s="10"/>
      <c r="V16" s="10"/>
      <c r="W16" s="10"/>
      <c r="X16" s="10"/>
      <c r="Y16" s="10"/>
      <c r="Z16" s="6"/>
      <c r="AA16" s="7"/>
      <c r="AB16" s="6"/>
    </row>
    <row r="17" spans="1:28" ht="14">
      <c r="A17" s="61"/>
      <c r="B17" s="62"/>
      <c r="C17" s="63"/>
      <c r="D17" s="62"/>
      <c r="E17" s="63"/>
      <c r="F17" s="7"/>
      <c r="G17" s="63"/>
      <c r="H17" s="64" t="str">
        <f>IF(Balancos!B155=1,"Em R$",IF(Balancos!B155=2,"Em R$ mil",IF(Balancos!B155=3,"Em R$ milhões")))</f>
        <v>Em R$</v>
      </c>
      <c r="I17" s="63"/>
      <c r="K17" s="61"/>
      <c r="L17" s="62"/>
      <c r="M17" s="63"/>
      <c r="N17" s="62"/>
      <c r="O17" s="63"/>
      <c r="P17" s="6"/>
      <c r="Q17" s="63"/>
      <c r="R17" s="64"/>
      <c r="S17" s="63"/>
      <c r="U17" s="10"/>
      <c r="V17" s="10"/>
      <c r="W17" s="10"/>
      <c r="X17" s="10"/>
      <c r="Y17" s="10"/>
      <c r="Z17" s="6"/>
      <c r="AA17" s="7"/>
      <c r="AB17" s="6"/>
    </row>
    <row r="18" spans="1:28" s="68" customFormat="1" ht="14">
      <c r="A18" s="65" t="s">
        <v>9</v>
      </c>
      <c r="B18" s="29">
        <f>+B9</f>
        <v>0</v>
      </c>
      <c r="C18" s="66" t="s">
        <v>10</v>
      </c>
      <c r="D18" s="29">
        <f>B18-A117</f>
        <v>-35</v>
      </c>
      <c r="E18" s="66" t="s">
        <v>10</v>
      </c>
      <c r="F18" s="29">
        <f>D18-366</f>
        <v>-401</v>
      </c>
      <c r="G18" s="66" t="s">
        <v>10</v>
      </c>
      <c r="H18" s="29">
        <f>F18-366</f>
        <v>-767</v>
      </c>
      <c r="I18" s="66" t="s">
        <v>10</v>
      </c>
      <c r="J18" s="67"/>
      <c r="K18" s="10"/>
      <c r="L18" s="10"/>
      <c r="M18" s="10"/>
      <c r="N18" s="10"/>
      <c r="O18" s="10"/>
      <c r="P18" s="10"/>
      <c r="Q18" s="10"/>
      <c r="R18" s="10"/>
      <c r="S18" s="10"/>
      <c r="U18" s="10"/>
      <c r="V18" s="10"/>
      <c r="W18" s="10"/>
      <c r="X18" s="10"/>
      <c r="Y18" s="10"/>
      <c r="Z18" s="67"/>
      <c r="AA18" s="69"/>
      <c r="AB18" s="67"/>
    </row>
    <row r="19" spans="1:28" ht="14">
      <c r="A19" s="70"/>
      <c r="B19" s="70"/>
      <c r="C19" s="71"/>
      <c r="D19" s="70"/>
      <c r="E19" s="71"/>
      <c r="F19" s="70"/>
      <c r="G19" s="71"/>
      <c r="H19" s="72"/>
      <c r="I19" s="71"/>
      <c r="K19" s="10"/>
      <c r="L19" s="10"/>
      <c r="M19" s="10"/>
      <c r="N19" s="10"/>
      <c r="O19" s="10"/>
      <c r="P19" s="10"/>
      <c r="Q19" s="10"/>
      <c r="R19" s="10"/>
      <c r="S19" s="10"/>
      <c r="U19" s="10"/>
      <c r="V19" s="10"/>
      <c r="W19" s="10"/>
      <c r="X19" s="10"/>
      <c r="Y19" s="10"/>
      <c r="Z19" s="6"/>
      <c r="AA19" s="7"/>
      <c r="AB19" s="6"/>
    </row>
    <row r="20" spans="1:28" s="77" customFormat="1" ht="14">
      <c r="A20" s="73" t="s">
        <v>11</v>
      </c>
      <c r="B20" s="74">
        <f t="shared" ref="B20:I20" si="0">SUM(B21:B28)</f>
        <v>0</v>
      </c>
      <c r="C20" s="75" t="e">
        <f t="shared" si="0"/>
        <v>#DIV/0!</v>
      </c>
      <c r="D20" s="74">
        <f t="shared" si="0"/>
        <v>0</v>
      </c>
      <c r="E20" s="75" t="e">
        <f t="shared" si="0"/>
        <v>#DIV/0!</v>
      </c>
      <c r="F20" s="74">
        <f t="shared" si="0"/>
        <v>0</v>
      </c>
      <c r="G20" s="75" t="e">
        <f t="shared" si="0"/>
        <v>#DIV/0!</v>
      </c>
      <c r="H20" s="74">
        <f t="shared" si="0"/>
        <v>0</v>
      </c>
      <c r="I20" s="75" t="e">
        <f t="shared" si="0"/>
        <v>#DIV/0!</v>
      </c>
      <c r="J20" s="76"/>
      <c r="K20" s="10"/>
      <c r="L20" s="10"/>
      <c r="M20" s="10"/>
      <c r="N20" s="10"/>
      <c r="O20" s="10"/>
      <c r="P20" s="10"/>
      <c r="Q20" s="10"/>
      <c r="R20" s="10"/>
      <c r="S20" s="10"/>
      <c r="U20" s="10"/>
      <c r="V20" s="10"/>
      <c r="W20" s="10"/>
      <c r="X20" s="10"/>
      <c r="Y20" s="10"/>
    </row>
    <row r="21" spans="1:28" ht="14">
      <c r="A21" s="78" t="s">
        <v>12</v>
      </c>
      <c r="B21" s="79"/>
      <c r="C21" s="80" t="e">
        <f t="shared" ref="C21:C28" si="1">B21/B$43*100</f>
        <v>#DIV/0!</v>
      </c>
      <c r="D21" s="79"/>
      <c r="E21" s="80" t="e">
        <f t="shared" ref="E21:E28" si="2">D21/D$43*100</f>
        <v>#DIV/0!</v>
      </c>
      <c r="F21" s="79"/>
      <c r="G21" s="80" t="e">
        <f t="shared" ref="G21:G28" si="3">F21/F$43*100</f>
        <v>#DIV/0!</v>
      </c>
      <c r="H21" s="79"/>
      <c r="I21" s="80" t="e">
        <f t="shared" ref="I21:I28" si="4">H21/H$43*100</f>
        <v>#DIV/0!</v>
      </c>
      <c r="K21" s="10"/>
      <c r="L21" s="10"/>
      <c r="M21" s="10"/>
      <c r="N21" s="10"/>
      <c r="O21" s="10"/>
      <c r="P21" s="10"/>
      <c r="Q21" s="10"/>
      <c r="R21" s="10"/>
      <c r="S21" s="10"/>
      <c r="U21" s="10"/>
      <c r="V21" s="10"/>
      <c r="W21" s="10"/>
      <c r="X21" s="10"/>
      <c r="Y21" s="10"/>
      <c r="Z21" s="6"/>
      <c r="AA21" s="7"/>
      <c r="AB21" s="6"/>
    </row>
    <row r="22" spans="1:28" ht="14">
      <c r="A22" s="78" t="s">
        <v>13</v>
      </c>
      <c r="B22" s="79"/>
      <c r="C22" s="80" t="e">
        <f t="shared" si="1"/>
        <v>#DIV/0!</v>
      </c>
      <c r="D22" s="79"/>
      <c r="E22" s="80" t="e">
        <f t="shared" si="2"/>
        <v>#DIV/0!</v>
      </c>
      <c r="F22" s="79"/>
      <c r="G22" s="80" t="e">
        <f t="shared" si="3"/>
        <v>#DIV/0!</v>
      </c>
      <c r="H22" s="79"/>
      <c r="I22" s="80" t="e">
        <f t="shared" si="4"/>
        <v>#DIV/0!</v>
      </c>
      <c r="K22" s="10"/>
      <c r="L22" s="10"/>
      <c r="M22" s="10"/>
      <c r="N22" s="10"/>
      <c r="O22" s="10"/>
      <c r="P22" s="10"/>
      <c r="Q22" s="10"/>
      <c r="R22" s="10"/>
      <c r="S22" s="10"/>
      <c r="U22" s="10"/>
      <c r="V22" s="10"/>
      <c r="W22" s="10"/>
      <c r="X22" s="10"/>
      <c r="Y22" s="10"/>
      <c r="Z22" s="6"/>
      <c r="AA22" s="7"/>
      <c r="AB22" s="6"/>
    </row>
    <row r="23" spans="1:28" ht="14">
      <c r="A23" s="81" t="s">
        <v>14</v>
      </c>
      <c r="B23" s="79"/>
      <c r="C23" s="80" t="e">
        <f t="shared" si="1"/>
        <v>#DIV/0!</v>
      </c>
      <c r="D23" s="79"/>
      <c r="E23" s="80" t="e">
        <f t="shared" si="2"/>
        <v>#DIV/0!</v>
      </c>
      <c r="F23" s="79"/>
      <c r="G23" s="80" t="e">
        <f t="shared" si="3"/>
        <v>#DIV/0!</v>
      </c>
      <c r="H23" s="79"/>
      <c r="I23" s="80" t="e">
        <f t="shared" si="4"/>
        <v>#DIV/0!</v>
      </c>
      <c r="K23" s="10"/>
      <c r="L23" s="10"/>
      <c r="M23" s="10"/>
      <c r="N23" s="10"/>
      <c r="O23" s="10"/>
      <c r="P23" s="10"/>
      <c r="Q23" s="10"/>
      <c r="R23" s="10"/>
      <c r="S23" s="10"/>
      <c r="U23" s="10"/>
      <c r="V23" s="10"/>
      <c r="W23" s="10"/>
      <c r="X23" s="10"/>
      <c r="Y23" s="10"/>
      <c r="Z23" s="6"/>
      <c r="AA23" s="7"/>
      <c r="AB23" s="6"/>
    </row>
    <row r="24" spans="1:28" ht="14">
      <c r="A24" s="81" t="s">
        <v>15</v>
      </c>
      <c r="B24" s="79"/>
      <c r="C24" s="80" t="e">
        <f t="shared" si="1"/>
        <v>#DIV/0!</v>
      </c>
      <c r="D24" s="79"/>
      <c r="E24" s="80" t="e">
        <f t="shared" si="2"/>
        <v>#DIV/0!</v>
      </c>
      <c r="F24" s="79"/>
      <c r="G24" s="80" t="e">
        <f t="shared" si="3"/>
        <v>#DIV/0!</v>
      </c>
      <c r="H24" s="79"/>
      <c r="I24" s="80" t="e">
        <f t="shared" si="4"/>
        <v>#DIV/0!</v>
      </c>
      <c r="K24" s="10"/>
      <c r="L24" s="10"/>
      <c r="M24" s="10"/>
      <c r="N24" s="10"/>
      <c r="O24" s="10"/>
      <c r="P24" s="10"/>
      <c r="Q24" s="10"/>
      <c r="R24" s="10"/>
      <c r="S24" s="10"/>
      <c r="U24" s="10"/>
      <c r="V24" s="10"/>
      <c r="W24" s="10"/>
      <c r="X24" s="10"/>
      <c r="Y24" s="10"/>
      <c r="Z24" s="6"/>
      <c r="AA24" s="7"/>
      <c r="AB24" s="6"/>
    </row>
    <row r="25" spans="1:28" ht="14">
      <c r="A25" s="81" t="s">
        <v>16</v>
      </c>
      <c r="B25" s="79"/>
      <c r="C25" s="80" t="e">
        <f t="shared" si="1"/>
        <v>#DIV/0!</v>
      </c>
      <c r="D25" s="79"/>
      <c r="E25" s="80" t="e">
        <f t="shared" si="2"/>
        <v>#DIV/0!</v>
      </c>
      <c r="F25" s="79"/>
      <c r="G25" s="80" t="e">
        <f t="shared" si="3"/>
        <v>#DIV/0!</v>
      </c>
      <c r="H25" s="79"/>
      <c r="I25" s="80" t="e">
        <f t="shared" si="4"/>
        <v>#DIV/0!</v>
      </c>
      <c r="K25" s="10"/>
      <c r="L25" s="10"/>
      <c r="M25" s="10"/>
      <c r="N25" s="10"/>
      <c r="O25" s="10"/>
      <c r="P25" s="10"/>
      <c r="Q25" s="10"/>
      <c r="R25" s="10"/>
      <c r="S25" s="10"/>
      <c r="U25" s="10"/>
      <c r="V25" s="10"/>
      <c r="W25" s="10"/>
      <c r="X25" s="10"/>
      <c r="Y25" s="10"/>
      <c r="Z25" s="6"/>
      <c r="AA25" s="7"/>
      <c r="AB25" s="6"/>
    </row>
    <row r="26" spans="1:28" ht="14">
      <c r="A26" s="78" t="s">
        <v>17</v>
      </c>
      <c r="B26" s="79"/>
      <c r="C26" s="80" t="e">
        <f t="shared" si="1"/>
        <v>#DIV/0!</v>
      </c>
      <c r="D26" s="79"/>
      <c r="E26" s="80" t="e">
        <f t="shared" si="2"/>
        <v>#DIV/0!</v>
      </c>
      <c r="F26" s="79"/>
      <c r="G26" s="80" t="e">
        <f t="shared" si="3"/>
        <v>#DIV/0!</v>
      </c>
      <c r="H26" s="79"/>
      <c r="I26" s="80" t="e">
        <f t="shared" si="4"/>
        <v>#DIV/0!</v>
      </c>
      <c r="K26" s="10"/>
      <c r="L26" s="10"/>
      <c r="M26" s="10"/>
      <c r="N26" s="10"/>
      <c r="O26" s="10"/>
      <c r="P26" s="10"/>
      <c r="Q26" s="10"/>
      <c r="R26" s="10"/>
      <c r="S26" s="10"/>
      <c r="U26" s="10"/>
      <c r="V26" s="10"/>
      <c r="W26" s="10"/>
      <c r="X26" s="10"/>
      <c r="Y26" s="10"/>
    </row>
    <row r="27" spans="1:28" ht="14">
      <c r="A27" s="78" t="s">
        <v>18</v>
      </c>
      <c r="B27" s="79"/>
      <c r="C27" s="80" t="e">
        <f t="shared" si="1"/>
        <v>#DIV/0!</v>
      </c>
      <c r="D27" s="79"/>
      <c r="E27" s="80" t="e">
        <f t="shared" si="2"/>
        <v>#DIV/0!</v>
      </c>
      <c r="F27" s="79"/>
      <c r="G27" s="80" t="e">
        <f t="shared" si="3"/>
        <v>#DIV/0!</v>
      </c>
      <c r="H27" s="79"/>
      <c r="I27" s="80" t="e">
        <f t="shared" si="4"/>
        <v>#DIV/0!</v>
      </c>
      <c r="K27" s="10"/>
      <c r="L27" s="10"/>
      <c r="M27" s="10"/>
      <c r="N27" s="10"/>
      <c r="O27" s="10"/>
      <c r="P27" s="10"/>
      <c r="Q27" s="10"/>
      <c r="R27" s="10"/>
      <c r="S27" s="10"/>
      <c r="U27" s="10"/>
      <c r="V27" s="10"/>
      <c r="W27" s="10"/>
      <c r="X27" s="10"/>
      <c r="Y27" s="10"/>
    </row>
    <row r="28" spans="1:28" ht="14">
      <c r="A28" s="78" t="s">
        <v>19</v>
      </c>
      <c r="B28" s="79"/>
      <c r="C28" s="80" t="e">
        <f t="shared" si="1"/>
        <v>#DIV/0!</v>
      </c>
      <c r="D28" s="79"/>
      <c r="E28" s="80" t="e">
        <f t="shared" si="2"/>
        <v>#DIV/0!</v>
      </c>
      <c r="F28" s="79"/>
      <c r="G28" s="80" t="e">
        <f t="shared" si="3"/>
        <v>#DIV/0!</v>
      </c>
      <c r="H28" s="79"/>
      <c r="I28" s="80" t="e">
        <f t="shared" si="4"/>
        <v>#DIV/0!</v>
      </c>
      <c r="K28" s="10"/>
      <c r="L28" s="10"/>
      <c r="M28" s="10"/>
      <c r="N28" s="10"/>
      <c r="O28" s="10"/>
      <c r="P28" s="10"/>
      <c r="Q28" s="10"/>
      <c r="R28" s="10"/>
      <c r="S28" s="10"/>
      <c r="U28" s="10"/>
      <c r="V28" s="10"/>
      <c r="W28" s="10"/>
      <c r="X28" s="10"/>
      <c r="Y28" s="10"/>
    </row>
    <row r="29" spans="1:28" ht="14">
      <c r="A29" s="82"/>
      <c r="B29" s="82"/>
      <c r="C29" s="80"/>
      <c r="D29" s="82"/>
      <c r="E29" s="80"/>
      <c r="F29" s="82"/>
      <c r="G29" s="80"/>
      <c r="H29" s="83"/>
      <c r="I29" s="80"/>
      <c r="K29" s="10"/>
      <c r="L29" s="10"/>
      <c r="M29" s="10"/>
      <c r="N29" s="10"/>
      <c r="O29" s="10"/>
      <c r="P29" s="10"/>
      <c r="Q29" s="10"/>
      <c r="R29" s="10"/>
      <c r="S29" s="10"/>
      <c r="U29" s="10"/>
      <c r="V29" s="10"/>
      <c r="W29" s="10"/>
      <c r="X29" s="10"/>
      <c r="Y29" s="10"/>
    </row>
    <row r="30" spans="1:28" s="77" customFormat="1" ht="14">
      <c r="A30" s="73" t="s">
        <v>20</v>
      </c>
      <c r="B30" s="74">
        <f>SUM(B31:B33)</f>
        <v>0</v>
      </c>
      <c r="C30" s="75" t="e">
        <f>B30/B$43*100</f>
        <v>#DIV/0!</v>
      </c>
      <c r="D30" s="74">
        <f>SUM(D31:D33)</f>
        <v>0</v>
      </c>
      <c r="E30" s="75" t="e">
        <f>D30/D$43*100</f>
        <v>#DIV/0!</v>
      </c>
      <c r="F30" s="74">
        <f>SUM(F31:F33)</f>
        <v>0</v>
      </c>
      <c r="G30" s="75" t="e">
        <f>F30/F$43*100</f>
        <v>#DIV/0!</v>
      </c>
      <c r="H30" s="74">
        <f>SUM(H31:H33)</f>
        <v>0</v>
      </c>
      <c r="I30" s="75" t="e">
        <f>H30/H$43*100</f>
        <v>#DIV/0!</v>
      </c>
      <c r="J30" s="76"/>
      <c r="K30" s="10"/>
      <c r="L30" s="10"/>
      <c r="M30" s="10"/>
      <c r="N30" s="10"/>
      <c r="O30" s="10"/>
      <c r="P30" s="10"/>
      <c r="Q30" s="10"/>
      <c r="R30" s="10"/>
      <c r="S30" s="10"/>
      <c r="U30" s="10"/>
      <c r="V30" s="10"/>
      <c r="W30" s="10"/>
      <c r="X30" s="10"/>
      <c r="Y30" s="10"/>
    </row>
    <row r="31" spans="1:28" s="77" customFormat="1" ht="14">
      <c r="A31" s="78" t="s">
        <v>21</v>
      </c>
      <c r="B31" s="79"/>
      <c r="C31" s="80" t="e">
        <f>B31/B$43*100</f>
        <v>#DIV/0!</v>
      </c>
      <c r="D31" s="79"/>
      <c r="E31" s="80" t="e">
        <f>D31/D$43*100</f>
        <v>#DIV/0!</v>
      </c>
      <c r="F31" s="79"/>
      <c r="G31" s="80" t="e">
        <f>F31/F$43*100</f>
        <v>#DIV/0!</v>
      </c>
      <c r="H31" s="79"/>
      <c r="I31" s="80" t="e">
        <f>H31/H$43*100</f>
        <v>#DIV/0!</v>
      </c>
      <c r="J31" s="76"/>
      <c r="K31" s="10"/>
      <c r="L31" s="10"/>
      <c r="M31" s="10"/>
      <c r="N31" s="10"/>
      <c r="O31" s="10"/>
      <c r="P31" s="10"/>
      <c r="Q31" s="10"/>
      <c r="R31" s="10"/>
      <c r="S31" s="10"/>
      <c r="U31" s="10"/>
      <c r="V31" s="10"/>
      <c r="W31" s="10"/>
      <c r="X31" s="10"/>
      <c r="Y31" s="10"/>
    </row>
    <row r="32" spans="1:28" s="77" customFormat="1" ht="14">
      <c r="A32" s="78" t="s">
        <v>22</v>
      </c>
      <c r="B32" s="84"/>
      <c r="C32" s="80" t="e">
        <f>B32/B$43*100</f>
        <v>#DIV/0!</v>
      </c>
      <c r="D32" s="79"/>
      <c r="E32" s="80" t="e">
        <f>D32/D$43*100</f>
        <v>#DIV/0!</v>
      </c>
      <c r="F32" s="79"/>
      <c r="G32" s="80" t="e">
        <f>F32/F$43*100</f>
        <v>#DIV/0!</v>
      </c>
      <c r="H32" s="79"/>
      <c r="I32" s="80" t="e">
        <f>H32/H$43*100</f>
        <v>#DIV/0!</v>
      </c>
      <c r="J32" s="76"/>
      <c r="K32" s="10"/>
      <c r="L32" s="10"/>
      <c r="M32" s="10"/>
      <c r="N32" s="10"/>
      <c r="O32" s="10"/>
      <c r="P32" s="10"/>
      <c r="Q32" s="10"/>
      <c r="R32" s="10"/>
      <c r="S32" s="10"/>
      <c r="U32" s="10"/>
      <c r="V32" s="10"/>
      <c r="W32" s="10"/>
      <c r="X32" s="10"/>
      <c r="Y32" s="10"/>
    </row>
    <row r="33" spans="1:25" s="77" customFormat="1" ht="14">
      <c r="A33" s="78" t="s">
        <v>23</v>
      </c>
      <c r="B33" s="79"/>
      <c r="C33" s="80" t="e">
        <f>B33/B$43*100</f>
        <v>#DIV/0!</v>
      </c>
      <c r="D33" s="79"/>
      <c r="E33" s="80" t="e">
        <f>D33/D$43*100</f>
        <v>#DIV/0!</v>
      </c>
      <c r="F33" s="79"/>
      <c r="G33" s="80" t="e">
        <f>F33/F$43*100</f>
        <v>#DIV/0!</v>
      </c>
      <c r="H33" s="79"/>
      <c r="I33" s="80" t="e">
        <f>H33/H$43*100</f>
        <v>#DIV/0!</v>
      </c>
      <c r="J33" s="76"/>
      <c r="K33" s="10"/>
      <c r="L33" s="10"/>
      <c r="M33" s="10"/>
      <c r="N33" s="10"/>
      <c r="O33" s="10"/>
      <c r="P33" s="10"/>
      <c r="Q33" s="10"/>
      <c r="R33" s="10"/>
      <c r="S33" s="10"/>
      <c r="U33" s="10"/>
      <c r="V33" s="10"/>
      <c r="W33" s="10"/>
      <c r="X33" s="10"/>
      <c r="Y33" s="10"/>
    </row>
    <row r="34" spans="1:25" ht="14">
      <c r="A34" s="82"/>
      <c r="B34" s="82"/>
      <c r="C34" s="80"/>
      <c r="D34" s="82"/>
      <c r="E34" s="80"/>
      <c r="F34" s="82"/>
      <c r="G34" s="80"/>
      <c r="H34" s="83"/>
      <c r="I34" s="80"/>
      <c r="K34" s="10"/>
      <c r="L34" s="10"/>
      <c r="M34" s="10"/>
      <c r="N34" s="10"/>
      <c r="O34" s="10"/>
      <c r="P34" s="10"/>
      <c r="Q34" s="10"/>
      <c r="R34" s="10"/>
      <c r="S34" s="10"/>
      <c r="U34" s="10"/>
      <c r="V34" s="10"/>
      <c r="W34" s="10"/>
      <c r="X34" s="10"/>
      <c r="Y34" s="10"/>
    </row>
    <row r="35" spans="1:25" s="77" customFormat="1" ht="14">
      <c r="A35" s="73" t="s">
        <v>24</v>
      </c>
      <c r="B35" s="74">
        <f>SUM(B36:B41)</f>
        <v>0</v>
      </c>
      <c r="C35" s="75" t="e">
        <f t="shared" ref="C35:C40" si="5">B35/B$43*100</f>
        <v>#DIV/0!</v>
      </c>
      <c r="D35" s="74">
        <f>SUM(D36:D41)</f>
        <v>0</v>
      </c>
      <c r="E35" s="75" t="e">
        <f t="shared" ref="E35:E40" si="6">D35/D$43*100</f>
        <v>#DIV/0!</v>
      </c>
      <c r="F35" s="74">
        <f>SUM(F36:F41)</f>
        <v>0</v>
      </c>
      <c r="G35" s="75" t="e">
        <f t="shared" ref="G35:G40" si="7">F35/F$43*100</f>
        <v>#DIV/0!</v>
      </c>
      <c r="H35" s="74">
        <f>SUM(H36:H41)</f>
        <v>0</v>
      </c>
      <c r="I35" s="75" t="e">
        <f t="shared" ref="I35:I40" si="8">H35/H$43*100</f>
        <v>#DIV/0!</v>
      </c>
      <c r="J35" s="76"/>
      <c r="K35" s="10"/>
      <c r="L35" s="10"/>
      <c r="M35" s="10"/>
      <c r="N35" s="10"/>
      <c r="O35" s="10"/>
      <c r="P35" s="10"/>
      <c r="Q35" s="10"/>
      <c r="R35" s="10"/>
      <c r="S35" s="10"/>
    </row>
    <row r="36" spans="1:25" ht="14">
      <c r="A36" s="78" t="s">
        <v>25</v>
      </c>
      <c r="B36" s="79"/>
      <c r="C36" s="80" t="e">
        <f>B36/B$43*100</f>
        <v>#DIV/0!</v>
      </c>
      <c r="D36" s="79"/>
      <c r="E36" s="80" t="e">
        <f>D36/D$43*100</f>
        <v>#DIV/0!</v>
      </c>
      <c r="F36" s="79"/>
      <c r="G36" s="80" t="e">
        <f>F36/F$43*100</f>
        <v>#DIV/0!</v>
      </c>
      <c r="H36" s="79"/>
      <c r="I36" s="80" t="e">
        <f>H36/H$43*100</f>
        <v>#DIV/0!</v>
      </c>
      <c r="K36" s="10"/>
      <c r="L36" s="10"/>
      <c r="M36" s="10"/>
      <c r="N36" s="10"/>
      <c r="O36" s="10"/>
      <c r="P36" s="10"/>
      <c r="Q36" s="10"/>
      <c r="R36" s="10"/>
      <c r="S36" s="10"/>
    </row>
    <row r="37" spans="1:25" ht="14">
      <c r="A37" s="78" t="s">
        <v>26</v>
      </c>
      <c r="B37" s="79"/>
      <c r="C37" s="80" t="e">
        <f>B37/B$43*100</f>
        <v>#DIV/0!</v>
      </c>
      <c r="D37" s="79"/>
      <c r="E37" s="80" t="e">
        <f>D37/D$43*100</f>
        <v>#DIV/0!</v>
      </c>
      <c r="F37" s="79"/>
      <c r="G37" s="80" t="e">
        <f>F37/F$43*100</f>
        <v>#DIV/0!</v>
      </c>
      <c r="H37" s="79"/>
      <c r="I37" s="80" t="e">
        <f>H37/H$43*100</f>
        <v>#DIV/0!</v>
      </c>
      <c r="K37" s="10"/>
      <c r="L37" s="10"/>
      <c r="M37" s="10"/>
      <c r="N37" s="10"/>
      <c r="O37" s="10"/>
      <c r="P37" s="10"/>
      <c r="Q37" s="10"/>
      <c r="R37" s="10"/>
      <c r="S37" s="10"/>
    </row>
    <row r="38" spans="1:25" ht="14">
      <c r="A38" s="78" t="s">
        <v>27</v>
      </c>
      <c r="B38" s="79"/>
      <c r="C38" s="80" t="e">
        <f t="shared" si="5"/>
        <v>#DIV/0!</v>
      </c>
      <c r="D38" s="79"/>
      <c r="E38" s="80" t="e">
        <f t="shared" si="6"/>
        <v>#DIV/0!</v>
      </c>
      <c r="F38" s="79"/>
      <c r="G38" s="80" t="e">
        <f t="shared" si="7"/>
        <v>#DIV/0!</v>
      </c>
      <c r="H38" s="79"/>
      <c r="I38" s="80" t="e">
        <f t="shared" si="8"/>
        <v>#DIV/0!</v>
      </c>
      <c r="K38" s="10"/>
      <c r="L38" s="10"/>
      <c r="M38" s="10"/>
      <c r="N38" s="10"/>
      <c r="O38" s="10"/>
      <c r="P38" s="10"/>
      <c r="Q38" s="10"/>
      <c r="R38" s="10"/>
      <c r="S38" s="10"/>
    </row>
    <row r="39" spans="1:25" ht="14">
      <c r="A39" s="78" t="s">
        <v>28</v>
      </c>
      <c r="B39" s="79"/>
      <c r="C39" s="80" t="e">
        <f t="shared" si="5"/>
        <v>#DIV/0!</v>
      </c>
      <c r="D39" s="79"/>
      <c r="E39" s="80" t="e">
        <f t="shared" si="6"/>
        <v>#DIV/0!</v>
      </c>
      <c r="F39" s="79"/>
      <c r="G39" s="80" t="e">
        <f t="shared" si="7"/>
        <v>#DIV/0!</v>
      </c>
      <c r="H39" s="79"/>
      <c r="I39" s="80" t="e">
        <f t="shared" si="8"/>
        <v>#DIV/0!</v>
      </c>
      <c r="K39" s="10"/>
      <c r="L39" s="10"/>
      <c r="M39" s="10"/>
      <c r="N39" s="10"/>
      <c r="O39" s="10"/>
      <c r="P39" s="10"/>
      <c r="Q39" s="10"/>
      <c r="R39" s="10"/>
      <c r="S39" s="10"/>
    </row>
    <row r="40" spans="1:25" ht="14">
      <c r="A40" s="78" t="s">
        <v>29</v>
      </c>
      <c r="B40" s="79"/>
      <c r="C40" s="80" t="e">
        <f t="shared" si="5"/>
        <v>#DIV/0!</v>
      </c>
      <c r="D40" s="79"/>
      <c r="E40" s="80" t="e">
        <f t="shared" si="6"/>
        <v>#DIV/0!</v>
      </c>
      <c r="F40" s="79"/>
      <c r="G40" s="80" t="e">
        <f t="shared" si="7"/>
        <v>#DIV/0!</v>
      </c>
      <c r="H40" s="79"/>
      <c r="I40" s="80" t="e">
        <f t="shared" si="8"/>
        <v>#DIV/0!</v>
      </c>
      <c r="K40" s="10"/>
      <c r="L40" s="10"/>
      <c r="M40" s="10"/>
      <c r="N40" s="10"/>
      <c r="O40" s="10"/>
      <c r="P40" s="10"/>
      <c r="Q40" s="10"/>
      <c r="R40" s="10"/>
      <c r="S40" s="10"/>
    </row>
    <row r="41" spans="1:25" ht="14">
      <c r="A41" s="78" t="s">
        <v>30</v>
      </c>
      <c r="B41" s="79"/>
      <c r="C41" s="80" t="e">
        <f>B41/B$43*100</f>
        <v>#DIV/0!</v>
      </c>
      <c r="D41" s="79"/>
      <c r="E41" s="80" t="e">
        <f>D41/D$43*100</f>
        <v>#DIV/0!</v>
      </c>
      <c r="F41" s="79"/>
      <c r="G41" s="80" t="e">
        <f>F41/F$43*100</f>
        <v>#DIV/0!</v>
      </c>
      <c r="H41" s="79"/>
      <c r="I41" s="80" t="e">
        <f>H41/H$43*100</f>
        <v>#DIV/0!</v>
      </c>
      <c r="K41" s="10"/>
      <c r="L41" s="10"/>
      <c r="M41" s="10"/>
      <c r="N41" s="10"/>
      <c r="O41" s="10"/>
      <c r="P41" s="10"/>
      <c r="Q41" s="10"/>
      <c r="R41" s="10"/>
      <c r="S41" s="10"/>
    </row>
    <row r="42" spans="1:25" ht="14">
      <c r="A42" s="82"/>
      <c r="B42" s="82"/>
      <c r="C42" s="80"/>
      <c r="D42" s="82"/>
      <c r="E42" s="80"/>
      <c r="F42" s="82"/>
      <c r="G42" s="80"/>
      <c r="H42" s="83"/>
      <c r="I42" s="80"/>
      <c r="K42" s="10"/>
      <c r="L42" s="10"/>
      <c r="M42" s="10"/>
      <c r="N42" s="10"/>
      <c r="O42" s="10"/>
      <c r="P42" s="10"/>
      <c r="Q42" s="10"/>
      <c r="R42" s="10"/>
      <c r="S42" s="10"/>
    </row>
    <row r="43" spans="1:25" s="87" customFormat="1" ht="17" thickBot="1">
      <c r="A43" s="85" t="s">
        <v>31</v>
      </c>
      <c r="B43" s="86">
        <f t="shared" ref="B43:I43" si="9">SUM(B20+B30+B35)</f>
        <v>0</v>
      </c>
      <c r="C43" s="86" t="e">
        <f t="shared" si="9"/>
        <v>#DIV/0!</v>
      </c>
      <c r="D43" s="86">
        <f t="shared" si="9"/>
        <v>0</v>
      </c>
      <c r="E43" s="86" t="e">
        <f t="shared" si="9"/>
        <v>#DIV/0!</v>
      </c>
      <c r="F43" s="86">
        <f t="shared" si="9"/>
        <v>0</v>
      </c>
      <c r="G43" s="86" t="e">
        <f t="shared" si="9"/>
        <v>#DIV/0!</v>
      </c>
      <c r="H43" s="86">
        <f t="shared" si="9"/>
        <v>0</v>
      </c>
      <c r="I43" s="86" t="e">
        <f t="shared" si="9"/>
        <v>#DIV/0!</v>
      </c>
      <c r="J43" s="76"/>
      <c r="K43" s="10"/>
      <c r="L43" s="10"/>
      <c r="M43" s="10"/>
      <c r="N43" s="10"/>
      <c r="O43" s="10"/>
      <c r="P43" s="10"/>
      <c r="Q43" s="10"/>
      <c r="R43" s="10"/>
      <c r="S43" s="10"/>
    </row>
    <row r="44" spans="1:25" ht="15" thickTop="1">
      <c r="A44" s="88"/>
      <c r="B44" s="89"/>
      <c r="C44" s="90"/>
      <c r="D44" s="89"/>
      <c r="E44" s="90"/>
      <c r="F44" s="89"/>
      <c r="G44" s="90"/>
      <c r="H44" s="72"/>
      <c r="I44" s="91"/>
      <c r="K44" s="10"/>
      <c r="L44" s="10"/>
      <c r="M44" s="10"/>
      <c r="N44" s="10"/>
      <c r="O44" s="10"/>
      <c r="P44" s="10"/>
      <c r="Q44" s="10"/>
      <c r="R44" s="10"/>
      <c r="S44" s="10"/>
    </row>
    <row r="45" spans="1:25" s="77" customFormat="1" ht="14">
      <c r="A45" s="92" t="s">
        <v>11</v>
      </c>
      <c r="B45" s="74">
        <f>SUM(B46:B54)</f>
        <v>0</v>
      </c>
      <c r="C45" s="75" t="e">
        <f t="shared" ref="C45:C53" si="10">B45/B$68*100</f>
        <v>#DIV/0!</v>
      </c>
      <c r="D45" s="74">
        <f>SUM(D46:D54)</f>
        <v>0</v>
      </c>
      <c r="E45" s="75" t="e">
        <f t="shared" ref="E45:E53" si="11">D45/D$68*100</f>
        <v>#DIV/0!</v>
      </c>
      <c r="F45" s="74">
        <f>SUM(F46:F54)</f>
        <v>0</v>
      </c>
      <c r="G45" s="75" t="e">
        <f t="shared" ref="G45:G53" si="12">F45/F$68*100</f>
        <v>#DIV/0!</v>
      </c>
      <c r="H45" s="74">
        <f>SUM(H46:H54)</f>
        <v>0</v>
      </c>
      <c r="I45" s="75" t="e">
        <f t="shared" ref="I45:I54" si="13">H45/H$68*100</f>
        <v>#DIV/0!</v>
      </c>
      <c r="J45" s="76"/>
      <c r="K45" s="10"/>
      <c r="L45" s="10"/>
      <c r="M45" s="10"/>
      <c r="N45" s="10"/>
      <c r="O45" s="10"/>
      <c r="P45" s="10"/>
      <c r="Q45" s="10"/>
      <c r="R45" s="10"/>
      <c r="S45" s="10"/>
    </row>
    <row r="46" spans="1:25" ht="14">
      <c r="A46" s="93" t="s">
        <v>32</v>
      </c>
      <c r="B46" s="79"/>
      <c r="C46" s="80" t="e">
        <f>B46/B$68*100</f>
        <v>#DIV/0!</v>
      </c>
      <c r="D46" s="79"/>
      <c r="E46" s="80" t="e">
        <f>D46/D$68*100</f>
        <v>#DIV/0!</v>
      </c>
      <c r="F46" s="79"/>
      <c r="G46" s="80" t="e">
        <f>F46/F$68*100</f>
        <v>#DIV/0!</v>
      </c>
      <c r="H46" s="79"/>
      <c r="I46" s="80" t="e">
        <f>H46/H$68*100</f>
        <v>#DIV/0!</v>
      </c>
      <c r="K46" s="10"/>
      <c r="L46" s="10"/>
      <c r="M46" s="10"/>
      <c r="N46" s="10"/>
      <c r="O46" s="10"/>
      <c r="P46" s="10"/>
      <c r="Q46" s="10"/>
      <c r="R46" s="10"/>
      <c r="S46" s="10"/>
    </row>
    <row r="47" spans="1:25" ht="14">
      <c r="A47" s="93" t="s">
        <v>33</v>
      </c>
      <c r="B47" s="79"/>
      <c r="C47" s="80" t="e">
        <f>B47/B$68*100</f>
        <v>#DIV/0!</v>
      </c>
      <c r="D47" s="79"/>
      <c r="E47" s="80" t="e">
        <f>D47/D$68*100</f>
        <v>#DIV/0!</v>
      </c>
      <c r="F47" s="79"/>
      <c r="G47" s="80" t="e">
        <f>F47/F$68*100</f>
        <v>#DIV/0!</v>
      </c>
      <c r="H47" s="79"/>
      <c r="I47" s="80" t="e">
        <f t="shared" si="13"/>
        <v>#DIV/0!</v>
      </c>
      <c r="K47" s="10"/>
      <c r="L47" s="10"/>
      <c r="M47" s="10"/>
      <c r="N47" s="10"/>
      <c r="O47" s="10"/>
      <c r="P47" s="10"/>
      <c r="Q47" s="10"/>
      <c r="R47" s="10"/>
      <c r="S47" s="10"/>
    </row>
    <row r="48" spans="1:25" ht="14">
      <c r="A48" s="93" t="s">
        <v>34</v>
      </c>
      <c r="B48" s="79"/>
      <c r="C48" s="80" t="e">
        <f>B48/B$68*100</f>
        <v>#DIV/0!</v>
      </c>
      <c r="D48" s="79"/>
      <c r="E48" s="80" t="e">
        <f>D48/D$68*100</f>
        <v>#DIV/0!</v>
      </c>
      <c r="F48" s="79"/>
      <c r="G48" s="80" t="e">
        <f>F48/F$68*100</f>
        <v>#DIV/0!</v>
      </c>
      <c r="H48" s="79"/>
      <c r="I48" s="80" t="e">
        <f>H48/H$68*100</f>
        <v>#DIV/0!</v>
      </c>
      <c r="K48" s="10"/>
      <c r="L48" s="10"/>
      <c r="M48" s="10"/>
      <c r="N48" s="10"/>
      <c r="O48" s="10"/>
      <c r="P48" s="10"/>
      <c r="Q48" s="10"/>
      <c r="R48" s="10"/>
      <c r="S48" s="10"/>
    </row>
    <row r="49" spans="1:23" ht="14">
      <c r="A49" s="93" t="s">
        <v>35</v>
      </c>
      <c r="B49" s="79"/>
      <c r="C49" s="80" t="e">
        <f>B49/B$68*100</f>
        <v>#DIV/0!</v>
      </c>
      <c r="D49" s="79"/>
      <c r="E49" s="80" t="e">
        <f>D49/D$68*100</f>
        <v>#DIV/0!</v>
      </c>
      <c r="F49" s="79"/>
      <c r="G49" s="80" t="e">
        <f>F49/F$68*100</f>
        <v>#DIV/0!</v>
      </c>
      <c r="H49" s="79"/>
      <c r="I49" s="80" t="e">
        <f>H49/H$68*100</f>
        <v>#DIV/0!</v>
      </c>
      <c r="K49" s="10"/>
      <c r="L49" s="10"/>
      <c r="M49" s="10"/>
      <c r="N49" s="10"/>
      <c r="O49" s="10"/>
      <c r="P49" s="10"/>
      <c r="Q49" s="10"/>
      <c r="R49" s="10"/>
      <c r="S49" s="10"/>
    </row>
    <row r="50" spans="1:23" ht="14">
      <c r="A50" s="93" t="s">
        <v>36</v>
      </c>
      <c r="B50" s="79"/>
      <c r="C50" s="80" t="e">
        <f t="shared" si="10"/>
        <v>#DIV/0!</v>
      </c>
      <c r="D50" s="79"/>
      <c r="E50" s="80" t="e">
        <f t="shared" si="11"/>
        <v>#DIV/0!</v>
      </c>
      <c r="F50" s="79"/>
      <c r="G50" s="80" t="e">
        <f t="shared" si="12"/>
        <v>#DIV/0!</v>
      </c>
      <c r="H50" s="79"/>
      <c r="I50" s="80" t="e">
        <f t="shared" si="13"/>
        <v>#DIV/0!</v>
      </c>
      <c r="K50" s="10"/>
      <c r="L50" s="10"/>
      <c r="M50" s="10"/>
      <c r="N50" s="10"/>
      <c r="O50" s="10"/>
      <c r="P50" s="10"/>
      <c r="Q50" s="10"/>
      <c r="R50" s="10"/>
      <c r="S50" s="10"/>
    </row>
    <row r="51" spans="1:23" ht="14">
      <c r="A51" s="93" t="s">
        <v>37</v>
      </c>
      <c r="B51" s="79"/>
      <c r="C51" s="80" t="e">
        <f>B51/B$68*100</f>
        <v>#DIV/0!</v>
      </c>
      <c r="D51" s="79"/>
      <c r="E51" s="80" t="e">
        <f>D51/D$68*100</f>
        <v>#DIV/0!</v>
      </c>
      <c r="F51" s="79"/>
      <c r="G51" s="80" t="e">
        <f>F51/F$68*100</f>
        <v>#DIV/0!</v>
      </c>
      <c r="H51" s="79"/>
      <c r="I51" s="80" t="e">
        <f>H51/H$68*100</f>
        <v>#DIV/0!</v>
      </c>
      <c r="K51" s="10"/>
      <c r="L51" s="10"/>
      <c r="M51" s="10"/>
      <c r="N51" s="10"/>
      <c r="O51" s="10"/>
      <c r="P51" s="10"/>
      <c r="Q51" s="10"/>
      <c r="R51" s="10"/>
      <c r="S51" s="10"/>
    </row>
    <row r="52" spans="1:23" ht="14">
      <c r="A52" s="93" t="s">
        <v>38</v>
      </c>
      <c r="B52" s="79"/>
      <c r="C52" s="80" t="e">
        <f t="shared" si="10"/>
        <v>#DIV/0!</v>
      </c>
      <c r="D52" s="79"/>
      <c r="E52" s="80" t="e">
        <f t="shared" si="11"/>
        <v>#DIV/0!</v>
      </c>
      <c r="F52" s="79"/>
      <c r="G52" s="80" t="e">
        <f t="shared" si="12"/>
        <v>#DIV/0!</v>
      </c>
      <c r="H52" s="79"/>
      <c r="I52" s="80" t="e">
        <f t="shared" si="13"/>
        <v>#DIV/0!</v>
      </c>
      <c r="K52" s="10"/>
      <c r="L52" s="10"/>
      <c r="M52" s="10"/>
      <c r="N52" s="10"/>
      <c r="O52" s="10"/>
      <c r="P52" s="10"/>
      <c r="Q52" s="10"/>
      <c r="R52" s="10"/>
      <c r="S52" s="10"/>
    </row>
    <row r="53" spans="1:23" ht="14">
      <c r="A53" s="93" t="s">
        <v>39</v>
      </c>
      <c r="B53" s="79"/>
      <c r="C53" s="80" t="e">
        <f t="shared" si="10"/>
        <v>#DIV/0!</v>
      </c>
      <c r="D53" s="79"/>
      <c r="E53" s="80" t="e">
        <f t="shared" si="11"/>
        <v>#DIV/0!</v>
      </c>
      <c r="F53" s="79"/>
      <c r="G53" s="80" t="e">
        <f t="shared" si="12"/>
        <v>#DIV/0!</v>
      </c>
      <c r="H53" s="79"/>
      <c r="I53" s="80" t="e">
        <f t="shared" si="13"/>
        <v>#DIV/0!</v>
      </c>
      <c r="K53" s="10"/>
      <c r="L53" s="10"/>
      <c r="M53" s="10"/>
      <c r="N53" s="10"/>
      <c r="O53" s="10"/>
      <c r="P53" s="10"/>
      <c r="Q53" s="10"/>
      <c r="R53" s="10"/>
      <c r="S53" s="10"/>
    </row>
    <row r="54" spans="1:23" ht="14">
      <c r="A54" s="93" t="s">
        <v>19</v>
      </c>
      <c r="B54" s="79"/>
      <c r="C54" s="80" t="e">
        <f>B54/B$68*100</f>
        <v>#DIV/0!</v>
      </c>
      <c r="D54" s="79"/>
      <c r="E54" s="80" t="e">
        <f>D54/D$68*100</f>
        <v>#DIV/0!</v>
      </c>
      <c r="F54" s="79"/>
      <c r="G54" s="80" t="e">
        <f>F54/F$68*100</f>
        <v>#DIV/0!</v>
      </c>
      <c r="H54" s="79"/>
      <c r="I54" s="80" t="e">
        <f t="shared" si="13"/>
        <v>#DIV/0!</v>
      </c>
      <c r="K54" s="10"/>
      <c r="L54" s="10"/>
      <c r="M54" s="10"/>
      <c r="N54" s="10"/>
      <c r="O54" s="10"/>
      <c r="P54" s="10"/>
      <c r="Q54" s="10"/>
      <c r="R54" s="10"/>
      <c r="S54" s="10"/>
    </row>
    <row r="55" spans="1:23" ht="14">
      <c r="A55" s="94"/>
      <c r="B55" s="82"/>
      <c r="C55" s="80"/>
      <c r="D55" s="82"/>
      <c r="E55" s="80"/>
      <c r="F55" s="82"/>
      <c r="G55" s="80"/>
      <c r="H55" s="83"/>
      <c r="I55" s="80"/>
      <c r="K55" s="10"/>
      <c r="L55" s="10"/>
      <c r="M55" s="10"/>
      <c r="N55" s="10"/>
      <c r="O55" s="10"/>
      <c r="P55" s="10"/>
      <c r="Q55" s="10"/>
      <c r="R55" s="10"/>
      <c r="S55" s="10"/>
    </row>
    <row r="56" spans="1:23" s="77" customFormat="1" ht="14">
      <c r="A56" s="92" t="s">
        <v>40</v>
      </c>
      <c r="B56" s="74">
        <f>SUM(B57:B59)</f>
        <v>0</v>
      </c>
      <c r="C56" s="75" t="e">
        <f>B56/B$68*100</f>
        <v>#DIV/0!</v>
      </c>
      <c r="D56" s="74">
        <f>SUM(D57:D59)</f>
        <v>0</v>
      </c>
      <c r="E56" s="75" t="e">
        <f>D56/D$68*100</f>
        <v>#DIV/0!</v>
      </c>
      <c r="F56" s="74">
        <f>SUM(F57:F59)</f>
        <v>0</v>
      </c>
      <c r="G56" s="75" t="e">
        <f>F56/F$68*100</f>
        <v>#DIV/0!</v>
      </c>
      <c r="H56" s="74">
        <f>SUM(H57:H59)</f>
        <v>0</v>
      </c>
      <c r="I56" s="75" t="e">
        <f>H56/H$68*100</f>
        <v>#DIV/0!</v>
      </c>
      <c r="J56" s="95"/>
      <c r="K56" s="96"/>
      <c r="L56" s="10"/>
      <c r="M56" s="10"/>
      <c r="N56" s="10"/>
      <c r="O56" s="10"/>
      <c r="P56" s="10"/>
      <c r="Q56" s="10"/>
      <c r="R56" s="10"/>
      <c r="S56" s="10"/>
    </row>
    <row r="57" spans="1:23" ht="14">
      <c r="A57" s="93" t="s">
        <v>32</v>
      </c>
      <c r="B57" s="79"/>
      <c r="C57" s="80" t="e">
        <f>B57/B$68*100</f>
        <v>#DIV/0!</v>
      </c>
      <c r="D57" s="79"/>
      <c r="E57" s="80" t="e">
        <f>D57/D$68*100</f>
        <v>#DIV/0!</v>
      </c>
      <c r="F57" s="79"/>
      <c r="G57" s="80" t="e">
        <f>F57/F$68*100</f>
        <v>#DIV/0!</v>
      </c>
      <c r="H57" s="79"/>
      <c r="I57" s="80" t="e">
        <f>H57/H$68*100</f>
        <v>#DIV/0!</v>
      </c>
      <c r="K57" s="10"/>
      <c r="L57" s="10"/>
      <c r="M57" s="10"/>
      <c r="N57" s="10"/>
      <c r="O57" s="10"/>
      <c r="P57" s="10"/>
      <c r="Q57" s="10"/>
      <c r="R57" s="10"/>
      <c r="S57" s="10"/>
    </row>
    <row r="58" spans="1:23" ht="14">
      <c r="A58" s="93" t="s">
        <v>41</v>
      </c>
      <c r="B58" s="79"/>
      <c r="C58" s="80" t="e">
        <f>B58/B$68*100</f>
        <v>#DIV/0!</v>
      </c>
      <c r="D58" s="79"/>
      <c r="E58" s="80" t="e">
        <f>D58/D$68*100</f>
        <v>#DIV/0!</v>
      </c>
      <c r="F58" s="79"/>
      <c r="G58" s="80" t="e">
        <f>F58/F$68*100</f>
        <v>#DIV/0!</v>
      </c>
      <c r="H58" s="79"/>
      <c r="I58" s="80" t="e">
        <f>H58/H$68*100</f>
        <v>#DIV/0!</v>
      </c>
      <c r="K58" s="10"/>
      <c r="L58" s="10"/>
      <c r="M58" s="10"/>
      <c r="N58" s="10"/>
      <c r="O58" s="10"/>
      <c r="P58" s="10"/>
      <c r="Q58" s="10"/>
      <c r="R58" s="10"/>
      <c r="S58" s="10"/>
    </row>
    <row r="59" spans="1:23" ht="14">
      <c r="A59" s="93" t="s">
        <v>19</v>
      </c>
      <c r="B59" s="79"/>
      <c r="C59" s="80" t="e">
        <f>B59/B$68*100</f>
        <v>#DIV/0!</v>
      </c>
      <c r="D59" s="79"/>
      <c r="E59" s="80" t="e">
        <f>D59/D$68*100</f>
        <v>#DIV/0!</v>
      </c>
      <c r="F59" s="79"/>
      <c r="G59" s="80" t="e">
        <f>F59/F$68*100</f>
        <v>#DIV/0!</v>
      </c>
      <c r="H59" s="79"/>
      <c r="I59" s="80" t="e">
        <f>H59/H$68*100</f>
        <v>#DIV/0!</v>
      </c>
      <c r="K59" s="10"/>
      <c r="L59" s="10"/>
      <c r="M59" s="10"/>
      <c r="N59" s="10"/>
      <c r="O59" s="10"/>
      <c r="P59" s="10"/>
      <c r="Q59" s="10"/>
      <c r="R59" s="10"/>
      <c r="S59" s="10"/>
      <c r="V59" s="7"/>
    </row>
    <row r="60" spans="1:23" ht="14">
      <c r="A60" s="94"/>
      <c r="B60" s="82"/>
      <c r="C60" s="80"/>
      <c r="D60" s="82"/>
      <c r="E60" s="80"/>
      <c r="F60" s="82"/>
      <c r="G60" s="80"/>
      <c r="H60" s="83"/>
      <c r="I60" s="80"/>
      <c r="K60" s="10"/>
      <c r="L60" s="10"/>
      <c r="M60" s="10"/>
      <c r="N60" s="10"/>
      <c r="O60" s="10"/>
      <c r="P60" s="10"/>
      <c r="Q60" s="10"/>
      <c r="R60" s="10"/>
      <c r="S60" s="10"/>
      <c r="V60" s="7"/>
    </row>
    <row r="61" spans="1:23" s="77" customFormat="1" ht="14">
      <c r="A61" s="97" t="s">
        <v>42</v>
      </c>
      <c r="B61" s="84"/>
      <c r="C61" s="75" t="e">
        <f>B61/B$68*100</f>
        <v>#DIV/0!</v>
      </c>
      <c r="D61" s="84"/>
      <c r="E61" s="75" t="e">
        <f>D61/D$68*100</f>
        <v>#DIV/0!</v>
      </c>
      <c r="F61" s="84"/>
      <c r="G61" s="75" t="e">
        <f>F61/F$68*100</f>
        <v>#DIV/0!</v>
      </c>
      <c r="H61" s="84"/>
      <c r="I61" s="75" t="e">
        <f>H61/H$68*100</f>
        <v>#DIV/0!</v>
      </c>
      <c r="J61" s="98"/>
      <c r="K61" s="10"/>
      <c r="L61" s="10"/>
      <c r="M61" s="10"/>
      <c r="N61" s="10"/>
      <c r="O61" s="10"/>
      <c r="P61" s="10"/>
      <c r="Q61" s="10"/>
      <c r="R61" s="10"/>
      <c r="S61" s="10"/>
      <c r="U61" s="99"/>
      <c r="V61" s="99"/>
      <c r="W61" s="99"/>
    </row>
    <row r="62" spans="1:23" ht="14">
      <c r="A62" s="94"/>
      <c r="B62" s="82"/>
      <c r="C62" s="80"/>
      <c r="D62" s="82"/>
      <c r="E62" s="80"/>
      <c r="F62" s="100"/>
      <c r="G62" s="80"/>
      <c r="H62" s="83"/>
      <c r="I62" s="80"/>
      <c r="K62" s="10"/>
      <c r="L62" s="10"/>
      <c r="M62" s="10"/>
      <c r="N62" s="10"/>
      <c r="O62" s="10"/>
      <c r="P62" s="10"/>
      <c r="Q62" s="10"/>
      <c r="R62" s="10"/>
      <c r="S62" s="10"/>
      <c r="U62" s="7"/>
      <c r="V62" s="7"/>
      <c r="W62" s="7"/>
    </row>
    <row r="63" spans="1:23" s="77" customFormat="1" ht="14">
      <c r="A63" s="92" t="s">
        <v>43</v>
      </c>
      <c r="B63" s="74">
        <f>SUM(B64:B66)</f>
        <v>0</v>
      </c>
      <c r="C63" s="75" t="e">
        <f>B63/B$68*100</f>
        <v>#DIV/0!</v>
      </c>
      <c r="D63" s="74">
        <f>SUM(D64:D66)</f>
        <v>0</v>
      </c>
      <c r="E63" s="75" t="e">
        <f>D63/D$68*100</f>
        <v>#DIV/0!</v>
      </c>
      <c r="F63" s="74">
        <f>SUM(F64:F66)</f>
        <v>0</v>
      </c>
      <c r="G63" s="75" t="e">
        <f>F63/F$68*100</f>
        <v>#DIV/0!</v>
      </c>
      <c r="H63" s="74">
        <f>SUM(H64:H66)</f>
        <v>0</v>
      </c>
      <c r="I63" s="75" t="e">
        <f>H63/H$68*100</f>
        <v>#DIV/0!</v>
      </c>
      <c r="J63" s="98"/>
      <c r="K63" s="10"/>
      <c r="L63" s="10"/>
      <c r="M63" s="10"/>
      <c r="N63" s="10"/>
      <c r="O63" s="10"/>
      <c r="P63" s="10"/>
      <c r="Q63" s="10"/>
      <c r="R63" s="10"/>
      <c r="S63" s="10"/>
      <c r="U63" s="99"/>
      <c r="V63" s="99"/>
      <c r="W63" s="99"/>
    </row>
    <row r="64" spans="1:23" ht="14">
      <c r="A64" s="93" t="s">
        <v>44</v>
      </c>
      <c r="B64" s="79"/>
      <c r="C64" s="80" t="e">
        <f>B64/B$68*100</f>
        <v>#DIV/0!</v>
      </c>
      <c r="D64" s="79"/>
      <c r="E64" s="80" t="e">
        <f>D64/D$68*100</f>
        <v>#DIV/0!</v>
      </c>
      <c r="F64" s="79"/>
      <c r="G64" s="80" t="e">
        <f>F64/F$68*100</f>
        <v>#DIV/0!</v>
      </c>
      <c r="H64" s="79"/>
      <c r="I64" s="80" t="e">
        <f>H64/H$68*100</f>
        <v>#DIV/0!</v>
      </c>
      <c r="K64" s="10"/>
      <c r="L64" s="10"/>
      <c r="M64" s="10"/>
      <c r="N64" s="10"/>
      <c r="O64" s="10"/>
      <c r="P64" s="10"/>
      <c r="Q64" s="10"/>
      <c r="R64" s="10"/>
      <c r="S64" s="10"/>
      <c r="U64" s="7"/>
      <c r="V64" s="7"/>
      <c r="W64" s="7"/>
    </row>
    <row r="65" spans="1:23" ht="14">
      <c r="A65" s="93" t="s">
        <v>45</v>
      </c>
      <c r="B65" s="79"/>
      <c r="C65" s="80" t="e">
        <f>B65/B$68*100</f>
        <v>#DIV/0!</v>
      </c>
      <c r="D65" s="79"/>
      <c r="E65" s="80" t="e">
        <f>D65/D$68*100</f>
        <v>#DIV/0!</v>
      </c>
      <c r="F65" s="79"/>
      <c r="G65" s="80" t="e">
        <f>F65/F$68*100</f>
        <v>#DIV/0!</v>
      </c>
      <c r="H65" s="79"/>
      <c r="I65" s="80" t="e">
        <f>H65/H$68*100</f>
        <v>#DIV/0!</v>
      </c>
      <c r="K65" s="10"/>
      <c r="L65" s="10"/>
      <c r="M65" s="10"/>
      <c r="N65" s="10"/>
      <c r="O65" s="10"/>
      <c r="P65" s="10"/>
      <c r="Q65" s="10"/>
      <c r="R65" s="10"/>
      <c r="S65" s="10"/>
      <c r="U65" s="7"/>
      <c r="V65" s="7"/>
      <c r="W65" s="7"/>
    </row>
    <row r="66" spans="1:23" ht="14">
      <c r="A66" s="93" t="s">
        <v>46</v>
      </c>
      <c r="B66" s="79"/>
      <c r="C66" s="80" t="e">
        <f>B66/B$68*100</f>
        <v>#DIV/0!</v>
      </c>
      <c r="D66" s="79"/>
      <c r="E66" s="80" t="e">
        <f>D66/D$68*100</f>
        <v>#DIV/0!</v>
      </c>
      <c r="F66" s="79"/>
      <c r="G66" s="80" t="e">
        <f>F66/F$68*100</f>
        <v>#DIV/0!</v>
      </c>
      <c r="H66" s="79"/>
      <c r="I66" s="80" t="e">
        <f>H66/H$68*100</f>
        <v>#DIV/0!</v>
      </c>
      <c r="K66" s="10"/>
      <c r="L66" s="10"/>
      <c r="M66" s="10"/>
      <c r="N66" s="10"/>
      <c r="O66" s="10"/>
      <c r="P66" s="10"/>
      <c r="Q66" s="10"/>
      <c r="R66" s="10"/>
      <c r="S66" s="10"/>
      <c r="U66" s="7"/>
      <c r="V66" s="7"/>
      <c r="W66" s="7"/>
    </row>
    <row r="67" spans="1:23" ht="14">
      <c r="A67" s="94"/>
      <c r="B67" s="82"/>
      <c r="C67" s="80"/>
      <c r="D67" s="82"/>
      <c r="E67" s="80"/>
      <c r="F67" s="82"/>
      <c r="G67" s="80"/>
      <c r="H67" s="83"/>
      <c r="I67" s="80"/>
      <c r="K67" s="10"/>
      <c r="L67" s="10"/>
      <c r="M67" s="10"/>
      <c r="N67" s="10"/>
      <c r="O67" s="10"/>
      <c r="P67" s="10"/>
      <c r="Q67" s="10"/>
      <c r="R67" s="10"/>
      <c r="S67" s="10"/>
      <c r="U67" s="7"/>
      <c r="V67" s="7"/>
      <c r="W67" s="7"/>
    </row>
    <row r="68" spans="1:23" s="87" customFormat="1" ht="17" thickBot="1">
      <c r="A68" s="101" t="s">
        <v>47</v>
      </c>
      <c r="B68" s="86">
        <f t="shared" ref="B68:I68" si="14">SUM(B45+B56+B61+B63)</f>
        <v>0</v>
      </c>
      <c r="C68" s="86" t="e">
        <f t="shared" si="14"/>
        <v>#DIV/0!</v>
      </c>
      <c r="D68" s="86">
        <f t="shared" si="14"/>
        <v>0</v>
      </c>
      <c r="E68" s="86" t="e">
        <f t="shared" si="14"/>
        <v>#DIV/0!</v>
      </c>
      <c r="F68" s="86">
        <f t="shared" si="14"/>
        <v>0</v>
      </c>
      <c r="G68" s="86" t="e">
        <f t="shared" si="14"/>
        <v>#DIV/0!</v>
      </c>
      <c r="H68" s="86">
        <f t="shared" si="14"/>
        <v>0</v>
      </c>
      <c r="I68" s="86" t="e">
        <f t="shared" si="14"/>
        <v>#DIV/0!</v>
      </c>
      <c r="J68" s="6"/>
      <c r="K68" s="10"/>
      <c r="L68" s="10"/>
      <c r="M68" s="10"/>
      <c r="N68" s="10"/>
      <c r="O68" s="10"/>
      <c r="P68" s="10"/>
      <c r="Q68" s="10"/>
      <c r="R68" s="10"/>
      <c r="S68" s="10"/>
      <c r="U68" s="102"/>
      <c r="V68" s="102"/>
      <c r="W68" s="102"/>
    </row>
    <row r="69" spans="1:23" ht="15" thickTop="1">
      <c r="A69" s="61"/>
      <c r="B69" s="103"/>
      <c r="C69" s="104"/>
      <c r="D69" s="103"/>
      <c r="E69" s="104"/>
      <c r="F69" s="103"/>
      <c r="G69" s="104"/>
      <c r="H69" s="103"/>
      <c r="I69" s="104"/>
      <c r="K69" s="10"/>
      <c r="L69" s="10"/>
      <c r="M69" s="10"/>
      <c r="N69" s="10"/>
      <c r="O69" s="10"/>
      <c r="P69" s="10"/>
      <c r="Q69" s="10"/>
      <c r="R69" s="10"/>
      <c r="S69" s="10"/>
      <c r="U69" s="7"/>
      <c r="V69" s="7"/>
      <c r="W69" s="7"/>
    </row>
    <row r="70" spans="1:23" ht="18">
      <c r="A70" s="105" t="s">
        <v>48</v>
      </c>
      <c r="B70" s="103"/>
      <c r="C70" s="104"/>
      <c r="D70" s="103"/>
      <c r="E70" s="104"/>
      <c r="F70" s="103"/>
      <c r="G70" s="104"/>
      <c r="H70" s="103"/>
      <c r="I70" s="104"/>
      <c r="K70" s="10"/>
      <c r="L70" s="10"/>
      <c r="M70" s="10"/>
      <c r="N70" s="10"/>
      <c r="O70" s="10"/>
      <c r="P70" s="10"/>
      <c r="Q70" s="10"/>
      <c r="R70" s="10"/>
      <c r="S70" s="10"/>
      <c r="U70" s="7"/>
      <c r="V70" s="7"/>
      <c r="W70" s="7"/>
    </row>
    <row r="71" spans="1:23" ht="14">
      <c r="K71" s="10"/>
      <c r="L71" s="10"/>
      <c r="M71" s="10"/>
      <c r="N71" s="10"/>
      <c r="O71" s="10"/>
      <c r="P71" s="10"/>
      <c r="Q71" s="10"/>
      <c r="R71" s="10"/>
      <c r="S71" s="10"/>
      <c r="U71" s="7"/>
      <c r="V71" s="7"/>
      <c r="W71" s="7"/>
    </row>
    <row r="72" spans="1:23" ht="14">
      <c r="B72" s="106" t="s">
        <v>49</v>
      </c>
      <c r="K72" s="10"/>
      <c r="L72" s="10"/>
      <c r="M72" s="10"/>
      <c r="N72" s="10"/>
      <c r="O72" s="10"/>
      <c r="P72" s="10"/>
      <c r="Q72" s="10"/>
      <c r="R72" s="10"/>
      <c r="S72" s="10"/>
      <c r="U72" s="7"/>
      <c r="V72" s="7"/>
      <c r="W72" s="7"/>
    </row>
    <row r="73" spans="1:23" ht="14">
      <c r="A73" s="107"/>
      <c r="E73" s="59"/>
      <c r="K73" s="10"/>
      <c r="L73" s="10"/>
      <c r="M73" s="10"/>
      <c r="N73" s="10"/>
      <c r="O73" s="10"/>
      <c r="P73" s="10"/>
      <c r="Q73" s="10"/>
      <c r="R73" s="10"/>
      <c r="S73" s="10"/>
      <c r="U73" s="7"/>
      <c r="V73" s="7"/>
      <c r="W73" s="7"/>
    </row>
    <row r="74" spans="1:23" ht="14">
      <c r="A74" s="61"/>
      <c r="B74" s="107" t="s">
        <v>50</v>
      </c>
      <c r="C74" s="59"/>
      <c r="D74" s="107"/>
      <c r="E74" s="59"/>
      <c r="F74" s="6"/>
      <c r="G74" s="59"/>
      <c r="H74" s="108" t="str">
        <f>+H17</f>
        <v>Em R$</v>
      </c>
      <c r="I74" s="59"/>
      <c r="K74" s="10"/>
      <c r="L74" s="10"/>
      <c r="M74" s="10"/>
      <c r="N74" s="10"/>
      <c r="O74" s="10"/>
      <c r="P74" s="10"/>
      <c r="Q74" s="10"/>
      <c r="R74" s="10"/>
      <c r="S74" s="10"/>
      <c r="U74" s="7"/>
      <c r="V74" s="7"/>
      <c r="W74" s="7"/>
    </row>
    <row r="75" spans="1:23" s="68" customFormat="1" ht="14">
      <c r="A75" s="109"/>
      <c r="B75" s="29">
        <f t="shared" ref="B75:I75" si="15">B18</f>
        <v>0</v>
      </c>
      <c r="C75" s="110" t="str">
        <f t="shared" si="15"/>
        <v>%</v>
      </c>
      <c r="D75" s="29">
        <f t="shared" si="15"/>
        <v>-35</v>
      </c>
      <c r="E75" s="110" t="str">
        <f t="shared" si="15"/>
        <v>%</v>
      </c>
      <c r="F75" s="29">
        <f t="shared" si="15"/>
        <v>-401</v>
      </c>
      <c r="G75" s="110" t="str">
        <f t="shared" si="15"/>
        <v>%</v>
      </c>
      <c r="H75" s="29">
        <f t="shared" si="15"/>
        <v>-767</v>
      </c>
      <c r="I75" s="110" t="str">
        <f t="shared" si="15"/>
        <v>%</v>
      </c>
      <c r="J75" s="6"/>
      <c r="K75" s="10"/>
      <c r="L75" s="10"/>
      <c r="M75" s="10"/>
      <c r="N75" s="10"/>
      <c r="O75" s="10"/>
      <c r="P75" s="10"/>
      <c r="Q75" s="10"/>
      <c r="R75" s="10"/>
      <c r="S75" s="10"/>
      <c r="U75" s="69"/>
      <c r="V75" s="69"/>
      <c r="W75" s="69"/>
    </row>
    <row r="76" spans="1:23" ht="14">
      <c r="A76" s="111"/>
      <c r="B76" s="70"/>
      <c r="C76" s="71"/>
      <c r="D76" s="70"/>
      <c r="E76" s="71"/>
      <c r="F76" s="70"/>
      <c r="G76" s="71"/>
      <c r="H76" s="72"/>
      <c r="I76" s="71"/>
      <c r="K76" s="10"/>
      <c r="L76" s="10"/>
      <c r="M76" s="10"/>
      <c r="N76" s="10"/>
      <c r="O76" s="10"/>
      <c r="P76" s="10"/>
      <c r="Q76" s="10"/>
      <c r="R76" s="10"/>
      <c r="S76" s="10"/>
      <c r="U76" s="7"/>
      <c r="V76" s="7"/>
      <c r="W76" s="7"/>
    </row>
    <row r="77" spans="1:23" s="77" customFormat="1" ht="14">
      <c r="A77" s="92" t="s">
        <v>51</v>
      </c>
      <c r="B77" s="84"/>
      <c r="C77" s="112" t="e">
        <f>+B77/$B$79*100</f>
        <v>#DIV/0!</v>
      </c>
      <c r="D77" s="84"/>
      <c r="E77" s="112" t="e">
        <f>+D77/$D$79*100</f>
        <v>#DIV/0!</v>
      </c>
      <c r="F77" s="84"/>
      <c r="G77" s="112" t="e">
        <f>+F77/$F$79*100</f>
        <v>#DIV/0!</v>
      </c>
      <c r="H77" s="84"/>
      <c r="I77" s="112" t="e">
        <f>+H77/$H$79*100</f>
        <v>#DIV/0!</v>
      </c>
      <c r="J77" s="6"/>
      <c r="K77" s="10"/>
      <c r="L77" s="10"/>
      <c r="M77" s="10"/>
      <c r="N77" s="10"/>
      <c r="O77" s="10"/>
      <c r="P77" s="10"/>
      <c r="Q77" s="10"/>
      <c r="R77" s="10"/>
      <c r="S77" s="10"/>
      <c r="U77" s="99"/>
      <c r="V77" s="99"/>
      <c r="W77" s="99"/>
    </row>
    <row r="78" spans="1:23" ht="14">
      <c r="A78" s="93" t="s">
        <v>52</v>
      </c>
      <c r="B78" s="79"/>
      <c r="C78" s="113" t="e">
        <f>+B78/$B$79*100</f>
        <v>#DIV/0!</v>
      </c>
      <c r="D78" s="79"/>
      <c r="E78" s="113" t="e">
        <f>+D78/$D$79*100</f>
        <v>#DIV/0!</v>
      </c>
      <c r="F78" s="79"/>
      <c r="G78" s="113" t="e">
        <f>+F78/$F$79*100</f>
        <v>#DIV/0!</v>
      </c>
      <c r="H78" s="79"/>
      <c r="I78" s="113" t="e">
        <f>+H78/$H$79*100</f>
        <v>#DIV/0!</v>
      </c>
      <c r="K78" s="10"/>
      <c r="L78" s="10"/>
      <c r="M78" s="10"/>
      <c r="N78" s="10"/>
      <c r="O78" s="10"/>
      <c r="P78" s="10"/>
      <c r="Q78" s="10"/>
      <c r="R78" s="10"/>
      <c r="S78" s="10"/>
      <c r="U78" s="7"/>
      <c r="V78" s="7"/>
      <c r="W78" s="7"/>
    </row>
    <row r="79" spans="1:23" s="117" customFormat="1" ht="14">
      <c r="A79" s="114" t="s">
        <v>53</v>
      </c>
      <c r="B79" s="115">
        <f>+B77+B78</f>
        <v>0</v>
      </c>
      <c r="C79" s="116" t="e">
        <f t="shared" ref="C79:C100" si="16">+B79/B$79*100</f>
        <v>#DIV/0!</v>
      </c>
      <c r="D79" s="115">
        <f>+D77+D78</f>
        <v>0</v>
      </c>
      <c r="E79" s="116" t="e">
        <f t="shared" ref="E79:E100" si="17">+D79/D$79*100</f>
        <v>#DIV/0!</v>
      </c>
      <c r="F79" s="115">
        <f>+F77+F78</f>
        <v>0</v>
      </c>
      <c r="G79" s="116" t="e">
        <f t="shared" ref="G79:G100" si="18">+F79/F$79*100</f>
        <v>#DIV/0!</v>
      </c>
      <c r="H79" s="115">
        <f>+H77+H78</f>
        <v>0</v>
      </c>
      <c r="I79" s="116" t="e">
        <f t="shared" ref="I79:I100" si="19">+H79/H$79*100</f>
        <v>#DIV/0!</v>
      </c>
      <c r="J79" s="6"/>
      <c r="K79" s="10"/>
      <c r="L79" s="10"/>
      <c r="M79" s="10"/>
      <c r="N79" s="10"/>
      <c r="O79" s="10"/>
      <c r="P79" s="10"/>
      <c r="Q79" s="10"/>
      <c r="R79" s="10"/>
      <c r="S79" s="10"/>
      <c r="U79" s="118"/>
      <c r="V79" s="118"/>
      <c r="W79" s="118"/>
    </row>
    <row r="80" spans="1:23" ht="14">
      <c r="A80" s="93" t="s">
        <v>54</v>
      </c>
      <c r="B80" s="82">
        <f>SUM(B81:B82)</f>
        <v>0</v>
      </c>
      <c r="C80" s="113" t="e">
        <f t="shared" si="16"/>
        <v>#DIV/0!</v>
      </c>
      <c r="D80" s="82">
        <f>SUM(D81:D82)</f>
        <v>0</v>
      </c>
      <c r="E80" s="113" t="e">
        <f t="shared" si="17"/>
        <v>#DIV/0!</v>
      </c>
      <c r="F80" s="82">
        <f>SUM(F81:F82)</f>
        <v>0</v>
      </c>
      <c r="G80" s="113" t="e">
        <f t="shared" si="18"/>
        <v>#DIV/0!</v>
      </c>
      <c r="H80" s="82">
        <f>SUM(H81:H82)</f>
        <v>0</v>
      </c>
      <c r="I80" s="113" t="e">
        <f t="shared" si="19"/>
        <v>#DIV/0!</v>
      </c>
      <c r="K80" s="10"/>
      <c r="L80" s="10"/>
      <c r="M80" s="10"/>
      <c r="N80" s="10"/>
      <c r="O80" s="10"/>
      <c r="P80" s="10"/>
      <c r="Q80" s="10"/>
      <c r="R80" s="10"/>
      <c r="S80" s="10"/>
      <c r="U80" s="7"/>
      <c r="V80" s="7"/>
      <c r="W80" s="7"/>
    </row>
    <row r="81" spans="1:23" ht="14">
      <c r="A81" s="93" t="s">
        <v>55</v>
      </c>
      <c r="B81" s="79"/>
      <c r="C81" s="113" t="e">
        <f t="shared" si="16"/>
        <v>#DIV/0!</v>
      </c>
      <c r="D81" s="79"/>
      <c r="E81" s="113" t="e">
        <f t="shared" si="17"/>
        <v>#DIV/0!</v>
      </c>
      <c r="F81" s="79"/>
      <c r="G81" s="113" t="e">
        <f t="shared" si="18"/>
        <v>#DIV/0!</v>
      </c>
      <c r="H81" s="79"/>
      <c r="I81" s="113" t="e">
        <f t="shared" si="19"/>
        <v>#DIV/0!</v>
      </c>
      <c r="K81" s="10"/>
      <c r="L81" s="10"/>
      <c r="M81" s="10"/>
      <c r="N81" s="10"/>
      <c r="O81" s="10"/>
      <c r="P81" s="10"/>
      <c r="Q81" s="10"/>
      <c r="R81" s="10"/>
      <c r="S81" s="10"/>
      <c r="U81" s="7"/>
      <c r="V81" s="7"/>
      <c r="W81" s="7"/>
    </row>
    <row r="82" spans="1:23" ht="14">
      <c r="A82" s="93" t="s">
        <v>56</v>
      </c>
      <c r="B82" s="79"/>
      <c r="C82" s="113" t="e">
        <f t="shared" si="16"/>
        <v>#DIV/0!</v>
      </c>
      <c r="D82" s="79"/>
      <c r="E82" s="113" t="e">
        <f t="shared" si="17"/>
        <v>#DIV/0!</v>
      </c>
      <c r="F82" s="79"/>
      <c r="G82" s="113" t="e">
        <f t="shared" si="18"/>
        <v>#DIV/0!</v>
      </c>
      <c r="H82" s="79"/>
      <c r="I82" s="113" t="e">
        <f t="shared" si="19"/>
        <v>#DIV/0!</v>
      </c>
      <c r="K82" s="10"/>
      <c r="L82" s="10"/>
      <c r="M82" s="10"/>
      <c r="N82" s="10"/>
      <c r="O82" s="10"/>
      <c r="P82" s="10"/>
      <c r="Q82" s="10"/>
      <c r="R82" s="10"/>
      <c r="S82" s="10"/>
      <c r="U82" s="7"/>
      <c r="V82" s="7"/>
      <c r="W82" s="7"/>
    </row>
    <row r="83" spans="1:23" s="117" customFormat="1" ht="14">
      <c r="A83" s="119" t="s">
        <v>57</v>
      </c>
      <c r="B83" s="120">
        <f>+B79+B80</f>
        <v>0</v>
      </c>
      <c r="C83" s="121" t="e">
        <f t="shared" si="16"/>
        <v>#DIV/0!</v>
      </c>
      <c r="D83" s="120">
        <f>+D79+D80</f>
        <v>0</v>
      </c>
      <c r="E83" s="121" t="e">
        <f t="shared" si="17"/>
        <v>#DIV/0!</v>
      </c>
      <c r="F83" s="120">
        <f>+F79+F80</f>
        <v>0</v>
      </c>
      <c r="G83" s="121" t="e">
        <f t="shared" si="18"/>
        <v>#DIV/0!</v>
      </c>
      <c r="H83" s="120">
        <f>+H79+H80</f>
        <v>0</v>
      </c>
      <c r="I83" s="121" t="e">
        <f t="shared" si="19"/>
        <v>#DIV/0!</v>
      </c>
      <c r="J83" s="6"/>
      <c r="K83" s="10"/>
      <c r="L83" s="10"/>
      <c r="M83" s="10"/>
      <c r="N83" s="10"/>
      <c r="O83" s="10"/>
      <c r="P83" s="10"/>
      <c r="Q83" s="10"/>
      <c r="R83" s="10"/>
      <c r="S83" s="10"/>
    </row>
    <row r="84" spans="1:23" ht="14">
      <c r="A84" s="93" t="s">
        <v>58</v>
      </c>
      <c r="B84" s="79"/>
      <c r="C84" s="113"/>
      <c r="D84" s="79"/>
      <c r="E84" s="113" t="e">
        <f t="shared" si="17"/>
        <v>#DIV/0!</v>
      </c>
      <c r="F84" s="79"/>
      <c r="G84" s="113" t="e">
        <f t="shared" si="18"/>
        <v>#DIV/0!</v>
      </c>
      <c r="H84" s="79"/>
      <c r="I84" s="113" t="e">
        <f t="shared" si="19"/>
        <v>#DIV/0!</v>
      </c>
      <c r="K84" s="10"/>
      <c r="L84" s="10"/>
      <c r="M84" s="10"/>
      <c r="N84" s="10"/>
      <c r="O84" s="10"/>
      <c r="P84" s="10"/>
      <c r="Q84" s="10"/>
      <c r="R84" s="10"/>
      <c r="S84" s="10"/>
      <c r="U84" s="7"/>
      <c r="V84" s="7"/>
      <c r="W84" s="7"/>
    </row>
    <row r="85" spans="1:23" ht="14">
      <c r="A85" s="93" t="s">
        <v>59</v>
      </c>
      <c r="B85" s="79"/>
      <c r="C85" s="113" t="e">
        <f t="shared" si="16"/>
        <v>#DIV/0!</v>
      </c>
      <c r="D85" s="79"/>
      <c r="E85" s="113" t="e">
        <f t="shared" si="17"/>
        <v>#DIV/0!</v>
      </c>
      <c r="F85" s="79"/>
      <c r="G85" s="113" t="e">
        <f t="shared" si="18"/>
        <v>#DIV/0!</v>
      </c>
      <c r="H85" s="79"/>
      <c r="I85" s="113" t="e">
        <f t="shared" si="19"/>
        <v>#DIV/0!</v>
      </c>
      <c r="K85" s="10"/>
      <c r="L85" s="10"/>
      <c r="M85" s="10"/>
      <c r="N85" s="10"/>
      <c r="O85" s="10"/>
      <c r="P85" s="10"/>
      <c r="Q85" s="10"/>
      <c r="R85" s="10"/>
      <c r="S85" s="10"/>
      <c r="U85" s="7"/>
      <c r="V85" s="7"/>
      <c r="W85" s="7"/>
    </row>
    <row r="86" spans="1:23" ht="14">
      <c r="A86" s="93" t="s">
        <v>60</v>
      </c>
      <c r="B86" s="79"/>
      <c r="C86" s="113" t="e">
        <f t="shared" si="16"/>
        <v>#DIV/0!</v>
      </c>
      <c r="D86" s="79"/>
      <c r="E86" s="113" t="e">
        <f t="shared" si="17"/>
        <v>#DIV/0!</v>
      </c>
      <c r="F86" s="79"/>
      <c r="G86" s="113" t="e">
        <f t="shared" si="18"/>
        <v>#DIV/0!</v>
      </c>
      <c r="H86" s="79"/>
      <c r="I86" s="113" t="e">
        <f t="shared" si="19"/>
        <v>#DIV/0!</v>
      </c>
      <c r="K86" s="10"/>
      <c r="L86" s="10"/>
      <c r="M86" s="10"/>
      <c r="N86" s="10"/>
      <c r="O86" s="10"/>
      <c r="P86" s="10"/>
      <c r="Q86" s="10"/>
      <c r="R86" s="10"/>
      <c r="S86" s="10"/>
    </row>
    <row r="87" spans="1:23" s="117" customFormat="1" ht="14">
      <c r="A87" s="119" t="s">
        <v>61</v>
      </c>
      <c r="B87" s="120">
        <f>SUM(B83:B86)+B107</f>
        <v>0</v>
      </c>
      <c r="C87" s="121" t="e">
        <f t="shared" si="16"/>
        <v>#DIV/0!</v>
      </c>
      <c r="D87" s="120">
        <f>SUM(D83:D86)+D107</f>
        <v>0</v>
      </c>
      <c r="E87" s="121" t="e">
        <f t="shared" si="17"/>
        <v>#DIV/0!</v>
      </c>
      <c r="F87" s="120">
        <f>SUM(F83:F86)+F107</f>
        <v>0</v>
      </c>
      <c r="G87" s="121" t="e">
        <f t="shared" si="18"/>
        <v>#DIV/0!</v>
      </c>
      <c r="H87" s="120">
        <f>SUM(H83:H86)+H107</f>
        <v>0</v>
      </c>
      <c r="I87" s="121" t="e">
        <f t="shared" si="19"/>
        <v>#DIV/0!</v>
      </c>
      <c r="J87" s="6"/>
      <c r="K87" s="10"/>
      <c r="L87" s="10"/>
      <c r="M87" s="10"/>
      <c r="N87" s="10"/>
      <c r="O87" s="10"/>
      <c r="P87" s="10"/>
      <c r="Q87" s="10"/>
      <c r="R87" s="10"/>
      <c r="S87" s="10"/>
    </row>
    <row r="88" spans="1:23" ht="14">
      <c r="A88" s="93" t="s">
        <v>62</v>
      </c>
      <c r="B88" s="79"/>
      <c r="C88" s="113" t="e">
        <f t="shared" si="16"/>
        <v>#DIV/0!</v>
      </c>
      <c r="D88" s="79"/>
      <c r="E88" s="113" t="e">
        <f t="shared" si="17"/>
        <v>#DIV/0!</v>
      </c>
      <c r="F88" s="79"/>
      <c r="G88" s="113" t="e">
        <f t="shared" si="18"/>
        <v>#DIV/0!</v>
      </c>
      <c r="H88" s="79"/>
      <c r="I88" s="113" t="e">
        <f t="shared" si="19"/>
        <v>#DIV/0!</v>
      </c>
      <c r="K88" s="10"/>
      <c r="L88" s="10"/>
      <c r="M88" s="10"/>
      <c r="N88" s="10"/>
      <c r="O88" s="10"/>
      <c r="P88" s="10"/>
      <c r="Q88" s="10"/>
      <c r="R88" s="10"/>
      <c r="S88" s="10"/>
      <c r="U88" s="7"/>
      <c r="V88" s="7"/>
      <c r="W88" s="7"/>
    </row>
    <row r="89" spans="1:23" s="117" customFormat="1" ht="14">
      <c r="A89" s="119" t="s">
        <v>63</v>
      </c>
      <c r="B89" s="120">
        <f>B87+B88</f>
        <v>0</v>
      </c>
      <c r="C89" s="121" t="e">
        <f t="shared" si="16"/>
        <v>#DIV/0!</v>
      </c>
      <c r="D89" s="120">
        <f>D87+D88</f>
        <v>0</v>
      </c>
      <c r="E89" s="121" t="e">
        <f t="shared" si="17"/>
        <v>#DIV/0!</v>
      </c>
      <c r="F89" s="120">
        <f>F87+F88</f>
        <v>0</v>
      </c>
      <c r="G89" s="121" t="e">
        <f t="shared" si="18"/>
        <v>#DIV/0!</v>
      </c>
      <c r="H89" s="120">
        <f>H87+H88</f>
        <v>0</v>
      </c>
      <c r="I89" s="121" t="e">
        <f t="shared" si="19"/>
        <v>#DIV/0!</v>
      </c>
      <c r="J89" s="6"/>
      <c r="K89" s="10"/>
      <c r="L89" s="10"/>
      <c r="M89" s="10"/>
      <c r="N89" s="10"/>
      <c r="O89" s="10"/>
      <c r="P89" s="10"/>
      <c r="Q89" s="10"/>
      <c r="R89" s="10"/>
      <c r="S89" s="10"/>
    </row>
    <row r="90" spans="1:23" ht="14">
      <c r="A90" s="93" t="s">
        <v>64</v>
      </c>
      <c r="B90" s="79"/>
      <c r="C90" s="113" t="e">
        <f t="shared" si="16"/>
        <v>#DIV/0!</v>
      </c>
      <c r="D90" s="79"/>
      <c r="E90" s="113" t="e">
        <f t="shared" si="17"/>
        <v>#DIV/0!</v>
      </c>
      <c r="F90" s="79"/>
      <c r="G90" s="113" t="e">
        <f t="shared" si="18"/>
        <v>#DIV/0!</v>
      </c>
      <c r="H90" s="79"/>
      <c r="I90" s="113" t="e">
        <f t="shared" si="19"/>
        <v>#DIV/0!</v>
      </c>
      <c r="K90" s="10"/>
      <c r="L90" s="10"/>
      <c r="M90" s="10"/>
      <c r="N90" s="10"/>
      <c r="O90" s="10"/>
      <c r="P90" s="10"/>
      <c r="Q90" s="10"/>
      <c r="R90" s="10"/>
      <c r="S90" s="10"/>
      <c r="U90" s="7"/>
      <c r="V90" s="7"/>
      <c r="W90" s="7"/>
    </row>
    <row r="91" spans="1:23" ht="14">
      <c r="A91" s="93" t="s">
        <v>65</v>
      </c>
      <c r="B91" s="79"/>
      <c r="C91" s="113" t="e">
        <f t="shared" si="16"/>
        <v>#DIV/0!</v>
      </c>
      <c r="D91" s="79"/>
      <c r="E91" s="113" t="e">
        <f t="shared" si="17"/>
        <v>#DIV/0!</v>
      </c>
      <c r="F91" s="79"/>
      <c r="G91" s="113" t="e">
        <f t="shared" si="18"/>
        <v>#DIV/0!</v>
      </c>
      <c r="H91" s="79"/>
      <c r="I91" s="113" t="e">
        <f t="shared" si="19"/>
        <v>#DIV/0!</v>
      </c>
      <c r="K91" s="10"/>
      <c r="L91" s="10"/>
      <c r="M91" s="10"/>
      <c r="N91" s="10"/>
      <c r="O91" s="10"/>
      <c r="P91" s="10"/>
      <c r="Q91" s="10"/>
      <c r="R91" s="10"/>
      <c r="S91" s="10"/>
      <c r="U91" s="7"/>
      <c r="W91" s="7"/>
    </row>
    <row r="92" spans="1:23" ht="14">
      <c r="A92" s="93" t="s">
        <v>66</v>
      </c>
      <c r="B92" s="79"/>
      <c r="C92" s="113" t="e">
        <f t="shared" si="16"/>
        <v>#DIV/0!</v>
      </c>
      <c r="D92" s="79"/>
      <c r="E92" s="113" t="e">
        <f t="shared" si="17"/>
        <v>#DIV/0!</v>
      </c>
      <c r="F92" s="79"/>
      <c r="G92" s="113" t="e">
        <f t="shared" si="18"/>
        <v>#DIV/0!</v>
      </c>
      <c r="H92" s="79"/>
      <c r="I92" s="113" t="e">
        <f t="shared" si="19"/>
        <v>#DIV/0!</v>
      </c>
      <c r="K92" s="10"/>
      <c r="L92" s="10"/>
      <c r="M92" s="10"/>
      <c r="N92" s="10"/>
      <c r="O92" s="10"/>
      <c r="P92" s="10"/>
      <c r="Q92" s="10"/>
      <c r="R92" s="10"/>
      <c r="S92" s="10"/>
      <c r="U92" s="7"/>
      <c r="W92" s="7"/>
    </row>
    <row r="93" spans="1:23" s="117" customFormat="1" ht="13" customHeight="1">
      <c r="A93" s="119" t="s">
        <v>67</v>
      </c>
      <c r="B93" s="120">
        <f>SUM(B89:B92)</f>
        <v>0</v>
      </c>
      <c r="C93" s="121" t="e">
        <f t="shared" si="16"/>
        <v>#DIV/0!</v>
      </c>
      <c r="D93" s="120">
        <f>SUM(D89:D92)</f>
        <v>0</v>
      </c>
      <c r="E93" s="121" t="e">
        <f t="shared" si="17"/>
        <v>#DIV/0!</v>
      </c>
      <c r="F93" s="120">
        <f>SUM(F89:F92)</f>
        <v>0</v>
      </c>
      <c r="G93" s="121" t="e">
        <f t="shared" si="18"/>
        <v>#DIV/0!</v>
      </c>
      <c r="H93" s="120">
        <f>SUM(H89:H92)</f>
        <v>0</v>
      </c>
      <c r="I93" s="121" t="e">
        <f t="shared" si="19"/>
        <v>#DIV/0!</v>
      </c>
      <c r="J93" s="6"/>
      <c r="K93" s="10"/>
      <c r="L93" s="10"/>
      <c r="M93" s="10"/>
      <c r="N93" s="10"/>
      <c r="O93" s="10"/>
      <c r="P93" s="10"/>
      <c r="Q93" s="10"/>
      <c r="R93" s="10"/>
      <c r="S93" s="10"/>
    </row>
    <row r="94" spans="1:23" ht="15" customHeight="1">
      <c r="A94" s="93" t="s">
        <v>68</v>
      </c>
      <c r="B94" s="79"/>
      <c r="C94" s="113" t="e">
        <f t="shared" si="16"/>
        <v>#DIV/0!</v>
      </c>
      <c r="D94" s="79"/>
      <c r="E94" s="113" t="e">
        <f t="shared" si="17"/>
        <v>#DIV/0!</v>
      </c>
      <c r="F94" s="79"/>
      <c r="G94" s="113" t="e">
        <f t="shared" si="18"/>
        <v>#DIV/0!</v>
      </c>
      <c r="H94" s="79"/>
      <c r="I94" s="113" t="e">
        <f t="shared" si="19"/>
        <v>#DIV/0!</v>
      </c>
      <c r="K94" s="10"/>
      <c r="L94" s="10"/>
      <c r="M94" s="10"/>
      <c r="N94" s="10"/>
      <c r="O94" s="10"/>
      <c r="P94" s="10"/>
      <c r="Q94" s="10"/>
      <c r="R94" s="10"/>
      <c r="S94" s="10"/>
    </row>
    <row r="95" spans="1:23" ht="14">
      <c r="A95" s="93" t="s">
        <v>69</v>
      </c>
      <c r="B95" s="79"/>
      <c r="C95" s="113" t="e">
        <f t="shared" si="16"/>
        <v>#DIV/0!</v>
      </c>
      <c r="D95" s="79"/>
      <c r="E95" s="113" t="e">
        <f t="shared" si="17"/>
        <v>#DIV/0!</v>
      </c>
      <c r="F95" s="79"/>
      <c r="G95" s="113" t="e">
        <f t="shared" si="18"/>
        <v>#DIV/0!</v>
      </c>
      <c r="H95" s="79"/>
      <c r="I95" s="113" t="e">
        <f t="shared" si="19"/>
        <v>#DIV/0!</v>
      </c>
      <c r="K95" s="10"/>
      <c r="L95" s="10"/>
      <c r="M95" s="10"/>
      <c r="N95" s="10"/>
      <c r="O95" s="10"/>
      <c r="P95" s="10"/>
      <c r="Q95" s="10"/>
      <c r="R95" s="10"/>
      <c r="S95" s="10"/>
    </row>
    <row r="96" spans="1:23" s="117" customFormat="1" ht="13" customHeight="1">
      <c r="A96" s="119" t="s">
        <v>70</v>
      </c>
      <c r="B96" s="120">
        <f>SUM(B93:B95)</f>
        <v>0</v>
      </c>
      <c r="C96" s="121" t="e">
        <f t="shared" si="16"/>
        <v>#DIV/0!</v>
      </c>
      <c r="D96" s="120">
        <f>SUM(D93:D95)</f>
        <v>0</v>
      </c>
      <c r="E96" s="121" t="e">
        <f t="shared" si="17"/>
        <v>#DIV/0!</v>
      </c>
      <c r="F96" s="120">
        <f>SUM(F93:F95)</f>
        <v>0</v>
      </c>
      <c r="G96" s="121" t="e">
        <f t="shared" si="18"/>
        <v>#DIV/0!</v>
      </c>
      <c r="H96" s="120">
        <f>SUM(H93:H95)</f>
        <v>0</v>
      </c>
      <c r="I96" s="121" t="e">
        <f t="shared" si="19"/>
        <v>#DIV/0!</v>
      </c>
      <c r="J96" s="6"/>
      <c r="K96" s="10"/>
      <c r="L96" s="10"/>
      <c r="M96" s="10"/>
      <c r="N96" s="10"/>
      <c r="O96" s="10"/>
      <c r="P96" s="10"/>
      <c r="Q96" s="10"/>
      <c r="R96" s="10"/>
      <c r="S96" s="10"/>
    </row>
    <row r="97" spans="1:19" ht="15" customHeight="1">
      <c r="A97" s="93" t="s">
        <v>71</v>
      </c>
      <c r="B97" s="79"/>
      <c r="C97" s="113" t="e">
        <f t="shared" si="16"/>
        <v>#DIV/0!</v>
      </c>
      <c r="D97" s="79"/>
      <c r="E97" s="113" t="e">
        <f t="shared" si="17"/>
        <v>#DIV/0!</v>
      </c>
      <c r="F97" s="79"/>
      <c r="G97" s="113" t="e">
        <f t="shared" si="18"/>
        <v>#DIV/0!</v>
      </c>
      <c r="H97" s="79"/>
      <c r="I97" s="113" t="e">
        <f t="shared" si="19"/>
        <v>#DIV/0!</v>
      </c>
      <c r="K97" s="10">
        <f>SUM(B97,D97,F97,H97)</f>
        <v>0</v>
      </c>
      <c r="L97" s="10"/>
      <c r="M97" s="10"/>
      <c r="N97" s="10"/>
      <c r="O97" s="10"/>
      <c r="P97" s="10"/>
      <c r="Q97" s="10"/>
      <c r="R97" s="10"/>
      <c r="S97" s="10"/>
    </row>
    <row r="98" spans="1:19" ht="14">
      <c r="A98" s="111" t="s">
        <v>72</v>
      </c>
      <c r="B98" s="79"/>
      <c r="C98" s="113" t="e">
        <f t="shared" si="16"/>
        <v>#DIV/0!</v>
      </c>
      <c r="D98" s="79"/>
      <c r="E98" s="113" t="e">
        <f t="shared" si="17"/>
        <v>#DIV/0!</v>
      </c>
      <c r="F98" s="79"/>
      <c r="G98" s="113" t="e">
        <f t="shared" si="18"/>
        <v>#DIV/0!</v>
      </c>
      <c r="H98" s="79"/>
      <c r="I98" s="113" t="e">
        <f t="shared" si="19"/>
        <v>#DIV/0!</v>
      </c>
      <c r="K98" s="10"/>
      <c r="L98" s="10"/>
      <c r="M98" s="10"/>
      <c r="N98" s="10"/>
      <c r="O98" s="10"/>
      <c r="P98" s="10"/>
      <c r="Q98" s="10"/>
      <c r="R98" s="10"/>
      <c r="S98" s="10"/>
    </row>
    <row r="99" spans="1:19" ht="14">
      <c r="A99" s="122"/>
      <c r="B99" s="82"/>
      <c r="C99" s="113" t="e">
        <f t="shared" si="16"/>
        <v>#DIV/0!</v>
      </c>
      <c r="D99" s="82"/>
      <c r="E99" s="113" t="e">
        <f t="shared" si="17"/>
        <v>#DIV/0!</v>
      </c>
      <c r="F99" s="82"/>
      <c r="G99" s="113" t="e">
        <f t="shared" si="18"/>
        <v>#DIV/0!</v>
      </c>
      <c r="H99" s="82"/>
      <c r="I99" s="113" t="e">
        <f t="shared" si="19"/>
        <v>#DIV/0!</v>
      </c>
      <c r="K99" s="10"/>
      <c r="L99" s="10"/>
      <c r="M99" s="10"/>
      <c r="N99" s="10"/>
      <c r="O99" s="10"/>
      <c r="P99" s="10"/>
      <c r="Q99" s="10"/>
      <c r="R99" s="10"/>
      <c r="S99" s="10"/>
    </row>
    <row r="100" spans="1:19" s="87" customFormat="1" ht="17" thickBot="1">
      <c r="A100" s="101" t="s">
        <v>73</v>
      </c>
      <c r="B100" s="86">
        <f>SUM(B96:B98)</f>
        <v>0</v>
      </c>
      <c r="C100" s="123" t="e">
        <f t="shared" si="16"/>
        <v>#DIV/0!</v>
      </c>
      <c r="D100" s="86">
        <f>SUM(D96:D98)</f>
        <v>0</v>
      </c>
      <c r="E100" s="123" t="e">
        <f t="shared" si="17"/>
        <v>#DIV/0!</v>
      </c>
      <c r="F100" s="86">
        <f>SUM(F96:F98)</f>
        <v>0</v>
      </c>
      <c r="G100" s="123" t="e">
        <f t="shared" si="18"/>
        <v>#DIV/0!</v>
      </c>
      <c r="H100" s="86">
        <f>SUM(H96:H98)</f>
        <v>0</v>
      </c>
      <c r="I100" s="123" t="e">
        <f t="shared" si="19"/>
        <v>#DIV/0!</v>
      </c>
      <c r="J100" s="6"/>
      <c r="K100" s="10"/>
      <c r="L100" s="10"/>
      <c r="M100" s="10"/>
      <c r="N100" s="10"/>
      <c r="O100" s="10"/>
      <c r="P100" s="10"/>
      <c r="Q100" s="10"/>
      <c r="R100" s="10"/>
      <c r="S100" s="10"/>
    </row>
    <row r="101" spans="1:19" ht="15" thickTop="1">
      <c r="A101" s="7" t="s">
        <v>74</v>
      </c>
      <c r="B101" s="7"/>
      <c r="D101" s="7"/>
      <c r="F101" s="7"/>
      <c r="H101" s="7"/>
    </row>
    <row r="102" spans="1:19" ht="14">
      <c r="A102" s="7"/>
      <c r="B102" s="7"/>
      <c r="D102" s="7"/>
      <c r="F102" s="7"/>
      <c r="H102" s="7"/>
    </row>
    <row r="103" spans="1:19" ht="14">
      <c r="A103" s="124"/>
      <c r="B103" s="125"/>
      <c r="C103" s="126"/>
      <c r="D103" s="125"/>
      <c r="E103" s="126"/>
      <c r="F103" s="125"/>
      <c r="G103" s="126"/>
      <c r="H103" s="127"/>
      <c r="I103" s="126"/>
      <c r="K103" s="10"/>
      <c r="L103" s="10"/>
      <c r="M103" s="10"/>
      <c r="N103" s="10"/>
      <c r="O103" s="10"/>
      <c r="P103" s="10"/>
      <c r="Q103" s="10"/>
      <c r="R103" s="10"/>
      <c r="S103" s="10"/>
    </row>
    <row r="104" spans="1:19" ht="14">
      <c r="H104" s="60" t="s">
        <v>75</v>
      </c>
      <c r="K104" s="10"/>
      <c r="L104" s="10"/>
      <c r="M104" s="10"/>
      <c r="N104" s="10"/>
      <c r="O104" s="10"/>
      <c r="P104" s="10"/>
      <c r="Q104" s="10"/>
      <c r="R104" s="10"/>
      <c r="S104" s="10"/>
    </row>
    <row r="105" spans="1:19" ht="14">
      <c r="A105" s="128"/>
      <c r="B105" s="129">
        <f>B75</f>
        <v>0</v>
      </c>
      <c r="C105" s="130" t="s">
        <v>50</v>
      </c>
      <c r="D105" s="129">
        <f>D75</f>
        <v>-35</v>
      </c>
      <c r="E105" s="130" t="s">
        <v>50</v>
      </c>
      <c r="F105" s="129">
        <f>F75</f>
        <v>-401</v>
      </c>
      <c r="G105" s="130" t="s">
        <v>50</v>
      </c>
      <c r="H105" s="129">
        <f>H75</f>
        <v>-767</v>
      </c>
      <c r="I105" s="9" t="s">
        <v>50</v>
      </c>
      <c r="K105" s="10"/>
      <c r="L105" s="10"/>
      <c r="M105" s="10"/>
      <c r="N105" s="10"/>
      <c r="O105" s="10"/>
      <c r="P105" s="10"/>
      <c r="Q105" s="10"/>
      <c r="R105" s="10"/>
      <c r="S105" s="10"/>
    </row>
    <row r="106" spans="1:19" ht="14">
      <c r="A106" s="131" t="s">
        <v>76</v>
      </c>
      <c r="B106" s="132"/>
      <c r="C106" s="133"/>
      <c r="D106" s="132"/>
      <c r="E106" s="133"/>
      <c r="F106" s="132"/>
      <c r="G106" s="133"/>
      <c r="H106" s="132"/>
      <c r="K106" s="10"/>
      <c r="L106" s="10"/>
      <c r="M106" s="10"/>
      <c r="N106" s="10"/>
      <c r="O106" s="10"/>
      <c r="P106" s="10"/>
      <c r="Q106" s="10"/>
      <c r="R106" s="10"/>
      <c r="S106" s="10"/>
    </row>
    <row r="107" spans="1:19" ht="14">
      <c r="A107" s="134" t="s">
        <v>77</v>
      </c>
      <c r="B107" s="135">
        <f>-B88</f>
        <v>0</v>
      </c>
      <c r="C107" s="136"/>
      <c r="D107" s="135">
        <f>-D88</f>
        <v>0</v>
      </c>
      <c r="E107" s="135"/>
      <c r="F107" s="135">
        <f>-F88</f>
        <v>0</v>
      </c>
      <c r="G107" s="135"/>
      <c r="H107" s="135">
        <f>-H88</f>
        <v>0</v>
      </c>
      <c r="K107" s="10"/>
      <c r="L107" s="10"/>
      <c r="M107" s="10"/>
      <c r="N107" s="10"/>
      <c r="O107" s="10"/>
      <c r="P107" s="10"/>
      <c r="Q107" s="10"/>
      <c r="R107" s="10"/>
      <c r="S107" s="10"/>
    </row>
    <row r="108" spans="1:19" ht="14">
      <c r="A108" s="137" t="s">
        <v>78</v>
      </c>
      <c r="B108" s="138"/>
      <c r="C108" s="139"/>
      <c r="D108" s="138"/>
      <c r="E108" s="140"/>
      <c r="F108" s="138"/>
      <c r="G108" s="140"/>
      <c r="H108" s="138"/>
      <c r="K108" s="10"/>
      <c r="L108" s="10"/>
      <c r="M108" s="10"/>
      <c r="N108" s="10"/>
      <c r="O108" s="10"/>
      <c r="P108" s="10"/>
      <c r="Q108" s="10"/>
      <c r="R108" s="10"/>
      <c r="S108" s="10"/>
    </row>
    <row r="109" spans="1:19" ht="30">
      <c r="A109" s="141" t="s">
        <v>79</v>
      </c>
      <c r="B109" s="142" t="e">
        <f>B146</f>
        <v>#DIV/0!</v>
      </c>
      <c r="C109" s="143"/>
      <c r="D109" s="142" t="e">
        <f>D146</f>
        <v>#DIV/0!</v>
      </c>
      <c r="E109" s="143"/>
      <c r="F109" s="142" t="e">
        <f>F146</f>
        <v>#DIV/0!</v>
      </c>
      <c r="G109" s="143"/>
      <c r="H109" s="142" t="e">
        <f>H146</f>
        <v>#DIV/0!</v>
      </c>
      <c r="K109" s="10"/>
      <c r="L109" s="10"/>
      <c r="M109" s="10"/>
      <c r="N109" s="10"/>
      <c r="O109" s="10"/>
      <c r="P109" s="10"/>
      <c r="Q109" s="10"/>
      <c r="R109" s="10"/>
      <c r="S109" s="10"/>
    </row>
    <row r="110" spans="1:19" ht="15">
      <c r="A110" s="141" t="s">
        <v>80</v>
      </c>
      <c r="B110" s="144"/>
      <c r="C110" s="145"/>
      <c r="D110" s="144"/>
      <c r="E110" s="145"/>
      <c r="F110" s="144"/>
      <c r="G110" s="145"/>
      <c r="H110" s="144"/>
      <c r="K110" s="10"/>
      <c r="L110" s="10"/>
      <c r="M110" s="10"/>
      <c r="N110" s="10"/>
      <c r="O110" s="10"/>
      <c r="P110" s="10"/>
      <c r="Q110" s="10"/>
      <c r="R110" s="10"/>
      <c r="S110" s="10"/>
    </row>
    <row r="111" spans="1:19" ht="15">
      <c r="A111" s="141" t="s">
        <v>81</v>
      </c>
      <c r="B111" s="144"/>
      <c r="C111" s="145"/>
      <c r="D111" s="144"/>
      <c r="E111" s="145"/>
      <c r="F111" s="144"/>
      <c r="G111" s="145"/>
      <c r="H111" s="144"/>
      <c r="K111" s="10"/>
      <c r="L111" s="10"/>
      <c r="M111" s="10"/>
      <c r="N111" s="10"/>
      <c r="O111" s="10"/>
      <c r="P111" s="10"/>
      <c r="Q111" s="10"/>
      <c r="R111" s="10"/>
      <c r="S111" s="10"/>
    </row>
    <row r="112" spans="1:19" ht="14">
      <c r="A112" s="146" t="s">
        <v>82</v>
      </c>
      <c r="B112" s="147"/>
      <c r="C112" s="147"/>
      <c r="D112" s="147"/>
      <c r="E112" s="147"/>
      <c r="F112" s="147"/>
      <c r="G112" s="147"/>
      <c r="H112" s="147"/>
      <c r="K112" s="10"/>
      <c r="L112" s="10"/>
      <c r="M112" s="10"/>
      <c r="N112" s="10"/>
      <c r="O112" s="10"/>
      <c r="P112" s="10"/>
      <c r="Q112" s="10"/>
      <c r="R112" s="10"/>
      <c r="S112" s="10"/>
    </row>
    <row r="113" spans="1:19" ht="14">
      <c r="A113" s="7"/>
      <c r="B113" s="7"/>
      <c r="D113" s="7"/>
      <c r="F113" s="7"/>
      <c r="H113" s="7"/>
      <c r="K113" s="10"/>
      <c r="L113" s="10"/>
      <c r="M113" s="10"/>
      <c r="N113" s="10"/>
      <c r="O113" s="10"/>
      <c r="P113" s="10"/>
      <c r="Q113" s="10"/>
      <c r="R113" s="10"/>
      <c r="S113" s="10"/>
    </row>
    <row r="114" spans="1:19" ht="14">
      <c r="A114" s="7" t="s">
        <v>83</v>
      </c>
      <c r="B114" s="7"/>
      <c r="D114" s="7"/>
      <c r="F114" s="7"/>
      <c r="H114" s="7"/>
      <c r="K114" s="10"/>
      <c r="L114" s="10"/>
      <c r="M114" s="10"/>
      <c r="N114" s="10"/>
      <c r="O114" s="10"/>
      <c r="P114" s="10"/>
      <c r="Q114" s="10"/>
      <c r="R114" s="10"/>
      <c r="S114" s="10"/>
    </row>
    <row r="115" spans="1:19" ht="14">
      <c r="A115" s="7"/>
      <c r="B115" s="7"/>
      <c r="D115" s="7"/>
      <c r="F115" s="7"/>
      <c r="H115" s="7"/>
      <c r="K115" s="10"/>
      <c r="L115" s="10"/>
      <c r="M115" s="10"/>
      <c r="N115" s="10"/>
      <c r="O115" s="10"/>
      <c r="P115" s="10"/>
      <c r="Q115" s="10"/>
      <c r="R115" s="10"/>
      <c r="S115" s="10"/>
    </row>
    <row r="116" spans="1:19" ht="14">
      <c r="A116" s="99" t="s">
        <v>84</v>
      </c>
      <c r="B116" s="7"/>
      <c r="D116" s="7"/>
      <c r="F116" s="7"/>
      <c r="H116" s="7"/>
      <c r="K116" s="10"/>
      <c r="L116" s="10"/>
      <c r="M116" s="10"/>
      <c r="N116" s="10"/>
      <c r="O116" s="10"/>
      <c r="P116" s="10"/>
      <c r="Q116" s="10"/>
      <c r="R116" s="10"/>
      <c r="S116" s="10"/>
    </row>
    <row r="117" spans="1:19" ht="14" hidden="1">
      <c r="A117" s="6">
        <f>+IF(MONTH(B5)&lt;12,(MONTH(B5)*30)+5,366)</f>
        <v>35</v>
      </c>
      <c r="B117" s="7"/>
      <c r="D117" s="7"/>
      <c r="F117" s="7"/>
      <c r="H117" s="7"/>
      <c r="K117" s="10"/>
      <c r="L117" s="10"/>
      <c r="M117" s="10"/>
      <c r="N117" s="10"/>
      <c r="O117" s="10"/>
      <c r="P117" s="10"/>
      <c r="Q117" s="10"/>
      <c r="R117" s="10"/>
      <c r="S117" s="10"/>
    </row>
    <row r="118" spans="1:19" ht="14">
      <c r="A118" s="7"/>
      <c r="B118" s="7"/>
      <c r="D118" s="7"/>
      <c r="F118" s="7"/>
      <c r="H118" s="7"/>
      <c r="K118" s="10"/>
      <c r="L118" s="10"/>
      <c r="M118" s="10"/>
      <c r="N118" s="10"/>
      <c r="O118" s="10"/>
      <c r="P118" s="10"/>
      <c r="Q118" s="10"/>
      <c r="R118" s="10"/>
      <c r="S118" s="10"/>
    </row>
    <row r="119" spans="1:19" ht="14">
      <c r="A119" s="7" t="s">
        <v>85</v>
      </c>
      <c r="B119" s="148" t="s">
        <v>86</v>
      </c>
      <c r="C119" s="8" t="s">
        <v>87</v>
      </c>
      <c r="D119" s="7"/>
      <c r="F119" s="7"/>
      <c r="H119" s="7"/>
      <c r="K119" s="10"/>
      <c r="L119" s="10"/>
      <c r="M119" s="10"/>
      <c r="N119" s="10"/>
      <c r="O119" s="10"/>
      <c r="P119" s="10"/>
      <c r="Q119" s="10"/>
      <c r="R119" s="10"/>
      <c r="S119" s="10"/>
    </row>
    <row r="120" spans="1:19" ht="14">
      <c r="A120" s="149" t="s">
        <v>88</v>
      </c>
      <c r="B120" s="150"/>
      <c r="C120" s="8">
        <v>0.5</v>
      </c>
      <c r="D120" s="150"/>
      <c r="E120" s="8">
        <v>0.5</v>
      </c>
      <c r="F120" s="150"/>
      <c r="G120" s="8">
        <v>0.5</v>
      </c>
      <c r="H120" s="150"/>
      <c r="I120" s="8">
        <v>0.5</v>
      </c>
      <c r="K120" s="10"/>
      <c r="L120" s="10"/>
      <c r="M120" s="10"/>
      <c r="N120" s="10"/>
      <c r="O120" s="10"/>
      <c r="P120" s="10"/>
      <c r="Q120" s="10"/>
      <c r="R120" s="10"/>
      <c r="S120" s="10"/>
    </row>
    <row r="121" spans="1:19" ht="14">
      <c r="A121" s="149" t="s">
        <v>89</v>
      </c>
      <c r="B121" s="150"/>
      <c r="C121" s="8">
        <v>1.5</v>
      </c>
      <c r="D121" s="150"/>
      <c r="E121" s="8">
        <v>1.5</v>
      </c>
      <c r="F121" s="151"/>
      <c r="G121" s="8">
        <v>1.5</v>
      </c>
      <c r="H121" s="150"/>
      <c r="I121" s="8">
        <v>1.5</v>
      </c>
      <c r="K121" s="10"/>
      <c r="L121" s="10"/>
      <c r="M121" s="10"/>
      <c r="N121" s="10"/>
      <c r="O121" s="10"/>
      <c r="P121" s="10"/>
      <c r="Q121" s="10"/>
      <c r="R121" s="10"/>
      <c r="S121" s="10"/>
    </row>
    <row r="122" spans="1:19" ht="14">
      <c r="A122" s="149" t="s">
        <v>90</v>
      </c>
      <c r="B122" s="150"/>
      <c r="C122" s="8">
        <v>2.5</v>
      </c>
      <c r="D122" s="150"/>
      <c r="E122" s="8">
        <v>2.5</v>
      </c>
      <c r="F122" s="150"/>
      <c r="G122" s="8">
        <v>2.5</v>
      </c>
      <c r="H122" s="150"/>
      <c r="I122" s="8">
        <v>2.5</v>
      </c>
      <c r="K122" s="10"/>
      <c r="L122" s="10"/>
      <c r="M122" s="10"/>
      <c r="N122" s="10"/>
      <c r="O122" s="10"/>
      <c r="P122" s="10"/>
      <c r="Q122" s="10"/>
      <c r="R122" s="10"/>
      <c r="S122" s="10"/>
    </row>
    <row r="123" spans="1:19" ht="14">
      <c r="A123" s="149" t="s">
        <v>91</v>
      </c>
      <c r="B123" s="150"/>
      <c r="C123" s="8">
        <v>3.5</v>
      </c>
      <c r="D123" s="150"/>
      <c r="E123" s="8">
        <v>3.5</v>
      </c>
      <c r="F123" s="150"/>
      <c r="G123" s="8">
        <v>3.5</v>
      </c>
      <c r="H123" s="150"/>
      <c r="I123" s="8">
        <v>3.5</v>
      </c>
      <c r="K123" s="10"/>
      <c r="L123" s="10"/>
      <c r="M123" s="10"/>
      <c r="N123" s="10"/>
      <c r="O123" s="10"/>
      <c r="P123" s="10"/>
      <c r="Q123" s="10"/>
      <c r="R123" s="10"/>
      <c r="S123" s="10"/>
    </row>
    <row r="124" spans="1:19" ht="14">
      <c r="A124" s="149" t="s">
        <v>92</v>
      </c>
      <c r="B124" s="150"/>
      <c r="C124" s="8">
        <v>4.5</v>
      </c>
      <c r="D124" s="150"/>
      <c r="E124" s="8">
        <v>4.5</v>
      </c>
      <c r="F124" s="150"/>
      <c r="G124" s="8">
        <v>4.5</v>
      </c>
      <c r="H124" s="150"/>
      <c r="I124" s="8">
        <v>4.5</v>
      </c>
      <c r="K124" s="10"/>
      <c r="L124" s="10"/>
      <c r="M124" s="10"/>
      <c r="N124" s="10"/>
      <c r="O124" s="10"/>
      <c r="P124" s="10"/>
      <c r="Q124" s="10"/>
      <c r="R124" s="10"/>
      <c r="S124" s="10"/>
    </row>
    <row r="125" spans="1:19" ht="14">
      <c r="A125" s="149" t="s">
        <v>93</v>
      </c>
      <c r="B125" s="150"/>
      <c r="C125" s="8">
        <v>5.5</v>
      </c>
      <c r="D125" s="150"/>
      <c r="E125" s="8">
        <v>5.5</v>
      </c>
      <c r="F125" s="150"/>
      <c r="G125" s="8">
        <v>5.5</v>
      </c>
      <c r="H125" s="150"/>
      <c r="I125" s="8">
        <v>5.5</v>
      </c>
      <c r="K125" s="10"/>
      <c r="L125" s="10"/>
      <c r="M125" s="10"/>
      <c r="N125" s="10"/>
      <c r="O125" s="10"/>
      <c r="P125" s="10"/>
      <c r="Q125" s="10"/>
      <c r="R125" s="10"/>
      <c r="S125" s="10"/>
    </row>
    <row r="126" spans="1:19" ht="14">
      <c r="A126" s="149" t="s">
        <v>94</v>
      </c>
      <c r="B126" s="150"/>
      <c r="C126" s="8">
        <v>6.5</v>
      </c>
      <c r="D126" s="150"/>
      <c r="E126" s="8">
        <v>6.5</v>
      </c>
      <c r="F126" s="150"/>
      <c r="G126" s="8">
        <v>6.5</v>
      </c>
      <c r="H126" s="150"/>
      <c r="I126" s="8">
        <v>6.5</v>
      </c>
      <c r="K126" s="10"/>
      <c r="L126" s="10"/>
      <c r="M126" s="10"/>
      <c r="N126" s="10"/>
      <c r="O126" s="10"/>
      <c r="P126" s="10"/>
      <c r="Q126" s="10"/>
      <c r="R126" s="10"/>
      <c r="S126" s="10"/>
    </row>
    <row r="127" spans="1:19" ht="14">
      <c r="A127" s="149" t="s">
        <v>95</v>
      </c>
      <c r="B127" s="150"/>
      <c r="C127" s="8">
        <v>7.5</v>
      </c>
      <c r="D127" s="150"/>
      <c r="E127" s="8">
        <v>7.5</v>
      </c>
      <c r="F127" s="150"/>
      <c r="G127" s="8">
        <v>7.5</v>
      </c>
      <c r="H127" s="150"/>
      <c r="I127" s="8">
        <v>7.5</v>
      </c>
      <c r="K127" s="10"/>
      <c r="L127" s="10"/>
      <c r="M127" s="10"/>
      <c r="N127" s="10"/>
      <c r="O127" s="10"/>
      <c r="P127" s="10"/>
      <c r="Q127" s="10"/>
      <c r="R127" s="10"/>
      <c r="S127" s="10"/>
    </row>
    <row r="128" spans="1:19" ht="14">
      <c r="A128" s="149" t="s">
        <v>96</v>
      </c>
      <c r="B128" s="150"/>
      <c r="C128" s="8">
        <v>8.5</v>
      </c>
      <c r="D128" s="150"/>
      <c r="E128" s="8">
        <v>8.5</v>
      </c>
      <c r="F128" s="150"/>
      <c r="G128" s="8">
        <v>8.5</v>
      </c>
      <c r="H128" s="150"/>
      <c r="I128" s="8">
        <v>8.5</v>
      </c>
      <c r="K128" s="10"/>
      <c r="L128" s="10"/>
      <c r="M128" s="10"/>
      <c r="N128" s="10"/>
      <c r="O128" s="10"/>
      <c r="P128" s="10"/>
      <c r="Q128" s="10"/>
      <c r="R128" s="10"/>
      <c r="S128" s="10"/>
    </row>
    <row r="129" spans="1:19" ht="14">
      <c r="A129" s="149" t="s">
        <v>97</v>
      </c>
      <c r="B129" s="150"/>
      <c r="C129" s="8">
        <v>9.5</v>
      </c>
      <c r="D129" s="150"/>
      <c r="E129" s="8">
        <v>9.5</v>
      </c>
      <c r="F129" s="150"/>
      <c r="G129" s="8">
        <v>9.5</v>
      </c>
      <c r="H129" s="150"/>
      <c r="I129" s="8">
        <v>9.5</v>
      </c>
      <c r="K129" s="10"/>
      <c r="L129" s="10"/>
      <c r="M129" s="10"/>
      <c r="N129" s="10"/>
      <c r="O129" s="10"/>
      <c r="P129" s="10"/>
      <c r="Q129" s="10"/>
      <c r="R129" s="10"/>
      <c r="S129" s="10"/>
    </row>
    <row r="130" spans="1:19" ht="14">
      <c r="A130" s="149" t="s">
        <v>98</v>
      </c>
      <c r="B130" s="150"/>
      <c r="C130" s="8">
        <v>10.5</v>
      </c>
      <c r="D130" s="150"/>
      <c r="E130" s="8">
        <v>10.5</v>
      </c>
      <c r="F130" s="150"/>
      <c r="G130" s="8">
        <v>10.5</v>
      </c>
      <c r="H130" s="150"/>
      <c r="I130" s="8">
        <v>10.5</v>
      </c>
      <c r="K130" s="10"/>
      <c r="L130" s="10"/>
      <c r="M130" s="10"/>
      <c r="N130" s="10"/>
      <c r="O130" s="10"/>
      <c r="P130" s="10"/>
      <c r="Q130" s="10"/>
      <c r="R130" s="10"/>
      <c r="S130" s="10"/>
    </row>
    <row r="131" spans="1:19" ht="14">
      <c r="A131" s="7" t="s">
        <v>99</v>
      </c>
      <c r="B131" s="152">
        <f>B132-SUM(B120:B130)</f>
        <v>0</v>
      </c>
      <c r="C131" s="8">
        <v>11.5</v>
      </c>
      <c r="D131" s="152">
        <f>D132-SUM(D120:D130)</f>
        <v>0</v>
      </c>
      <c r="E131" s="8">
        <v>11.5</v>
      </c>
      <c r="F131" s="152">
        <f>F132-SUM(F120:F130)</f>
        <v>0</v>
      </c>
      <c r="G131" s="8">
        <v>11.5</v>
      </c>
      <c r="H131" s="152">
        <f>H132-SUM(H120:H130)</f>
        <v>0</v>
      </c>
      <c r="I131" s="8">
        <v>11.5</v>
      </c>
      <c r="K131" s="10"/>
      <c r="L131" s="10"/>
      <c r="M131" s="10"/>
      <c r="N131" s="10"/>
      <c r="O131" s="10"/>
      <c r="P131" s="10"/>
      <c r="Q131" s="10"/>
      <c r="R131" s="10"/>
      <c r="S131" s="10"/>
    </row>
    <row r="132" spans="1:19" ht="14">
      <c r="A132" s="7" t="s">
        <v>100</v>
      </c>
      <c r="B132" s="152">
        <f>B46+B47+B57</f>
        <v>0</v>
      </c>
      <c r="D132" s="152">
        <f>D46+D47+D57</f>
        <v>0</v>
      </c>
      <c r="F132" s="152">
        <f>F46+F47+F57</f>
        <v>0</v>
      </c>
      <c r="H132" s="152">
        <f>H46+H47+H57</f>
        <v>0</v>
      </c>
      <c r="K132" s="10"/>
      <c r="L132" s="10"/>
      <c r="M132" s="10"/>
      <c r="N132" s="10"/>
      <c r="O132" s="10"/>
      <c r="P132" s="10"/>
      <c r="Q132" s="10"/>
      <c r="R132" s="10"/>
      <c r="S132" s="10"/>
    </row>
    <row r="133" spans="1:19" ht="14">
      <c r="A133" s="7"/>
      <c r="B133" s="152"/>
      <c r="D133" s="7"/>
      <c r="F133" s="7"/>
      <c r="H133" s="7"/>
      <c r="K133" s="10"/>
      <c r="L133" s="10"/>
      <c r="M133" s="10"/>
      <c r="N133" s="10"/>
      <c r="O133" s="10"/>
      <c r="P133" s="10"/>
      <c r="Q133" s="10"/>
      <c r="R133" s="10"/>
      <c r="S133" s="10"/>
    </row>
    <row r="134" spans="1:19" ht="14" hidden="1">
      <c r="A134" s="7"/>
      <c r="B134" s="7" t="e">
        <f>B120/B$132*C120</f>
        <v>#DIV/0!</v>
      </c>
      <c r="D134" s="7" t="e">
        <f>D120/D$132*E120</f>
        <v>#DIV/0!</v>
      </c>
      <c r="F134" s="7" t="e">
        <f>F120/F$132*G120</f>
        <v>#DIV/0!</v>
      </c>
      <c r="H134" s="7" t="e">
        <f>H120/H$132*I120</f>
        <v>#DIV/0!</v>
      </c>
      <c r="K134" s="10"/>
      <c r="L134" s="10"/>
      <c r="M134" s="10"/>
      <c r="N134" s="10"/>
      <c r="O134" s="10"/>
      <c r="P134" s="10"/>
      <c r="Q134" s="10"/>
      <c r="R134" s="10"/>
      <c r="S134" s="10"/>
    </row>
    <row r="135" spans="1:19" ht="14" hidden="1">
      <c r="A135" s="7"/>
      <c r="B135" s="7" t="e">
        <f>B121/B$132*C121</f>
        <v>#DIV/0!</v>
      </c>
      <c r="D135" s="7" t="e">
        <f>D121/D$132*E121</f>
        <v>#DIV/0!</v>
      </c>
      <c r="F135" s="7" t="e">
        <f>F120/F$132*G121</f>
        <v>#DIV/0!</v>
      </c>
      <c r="H135" s="7" t="e">
        <f>H121/H$132*I121</f>
        <v>#DIV/0!</v>
      </c>
      <c r="K135" s="10"/>
      <c r="L135" s="10"/>
      <c r="M135" s="10"/>
      <c r="N135" s="10"/>
      <c r="O135" s="10"/>
      <c r="P135" s="10"/>
      <c r="Q135" s="10"/>
      <c r="R135" s="10"/>
      <c r="S135" s="10"/>
    </row>
    <row r="136" spans="1:19" ht="14" hidden="1">
      <c r="A136" s="7"/>
      <c r="B136" s="7" t="e">
        <f>B122/B$132*C122</f>
        <v>#DIV/0!</v>
      </c>
      <c r="D136" s="7" t="e">
        <f>D122/D$132*E122</f>
        <v>#DIV/0!</v>
      </c>
      <c r="F136" s="7" t="e">
        <f>F122/F$132*G122</f>
        <v>#DIV/0!</v>
      </c>
      <c r="H136" s="7" t="e">
        <f>H122/H$132*I122</f>
        <v>#DIV/0!</v>
      </c>
      <c r="K136" s="10"/>
      <c r="L136" s="10"/>
      <c r="M136" s="10"/>
      <c r="N136" s="10"/>
      <c r="O136" s="10"/>
      <c r="P136" s="10"/>
      <c r="Q136" s="10"/>
      <c r="R136" s="10"/>
      <c r="S136" s="10"/>
    </row>
    <row r="137" spans="1:19" ht="14" hidden="1">
      <c r="A137" s="7"/>
      <c r="B137" s="7" t="e">
        <f>B123/B$132*C123</f>
        <v>#DIV/0!</v>
      </c>
      <c r="D137" s="7" t="e">
        <f>D123/D$132*E123</f>
        <v>#DIV/0!</v>
      </c>
      <c r="F137" s="7" t="e">
        <f>F123/F$132*G123</f>
        <v>#DIV/0!</v>
      </c>
      <c r="H137" s="7" t="e">
        <f>H123/H$132*I123</f>
        <v>#DIV/0!</v>
      </c>
      <c r="K137" s="10"/>
      <c r="L137" s="10"/>
      <c r="M137" s="10"/>
      <c r="N137" s="10"/>
      <c r="O137" s="10"/>
      <c r="P137" s="10"/>
      <c r="Q137" s="10"/>
      <c r="R137" s="10"/>
      <c r="S137" s="10"/>
    </row>
    <row r="138" spans="1:19" ht="14" hidden="1">
      <c r="A138" s="7"/>
      <c r="B138" s="7" t="e">
        <f t="shared" ref="B138:B145" si="20">B124/B$132*C124</f>
        <v>#DIV/0!</v>
      </c>
      <c r="D138" s="7" t="e">
        <f t="shared" ref="D138:D145" si="21">D124/D$132*E124</f>
        <v>#DIV/0!</v>
      </c>
      <c r="F138" s="7" t="e">
        <f t="shared" ref="F138:F145" si="22">F124/F$132*G124</f>
        <v>#DIV/0!</v>
      </c>
      <c r="H138" s="7" t="e">
        <f t="shared" ref="H138:H145" si="23">H124/H$132*I124</f>
        <v>#DIV/0!</v>
      </c>
      <c r="K138" s="10"/>
      <c r="L138" s="10"/>
      <c r="M138" s="10"/>
      <c r="N138" s="10"/>
      <c r="O138" s="10"/>
      <c r="P138" s="10"/>
      <c r="Q138" s="10"/>
      <c r="R138" s="10"/>
      <c r="S138" s="10"/>
    </row>
    <row r="139" spans="1:19" ht="14" hidden="1">
      <c r="A139" s="7"/>
      <c r="B139" s="7" t="e">
        <f t="shared" si="20"/>
        <v>#DIV/0!</v>
      </c>
      <c r="D139" s="7" t="e">
        <f t="shared" si="21"/>
        <v>#DIV/0!</v>
      </c>
      <c r="F139" s="7" t="e">
        <f t="shared" si="22"/>
        <v>#DIV/0!</v>
      </c>
      <c r="H139" s="7" t="e">
        <f t="shared" si="23"/>
        <v>#DIV/0!</v>
      </c>
      <c r="K139" s="10"/>
      <c r="L139" s="10"/>
      <c r="M139" s="10"/>
      <c r="N139" s="10"/>
      <c r="O139" s="10"/>
      <c r="P139" s="10"/>
      <c r="Q139" s="10"/>
      <c r="R139" s="10"/>
      <c r="S139" s="10"/>
    </row>
    <row r="140" spans="1:19" ht="14" hidden="1">
      <c r="A140" s="7"/>
      <c r="B140" s="7" t="e">
        <f t="shared" si="20"/>
        <v>#DIV/0!</v>
      </c>
      <c r="D140" s="7" t="e">
        <f t="shared" si="21"/>
        <v>#DIV/0!</v>
      </c>
      <c r="F140" s="7" t="e">
        <f t="shared" si="22"/>
        <v>#DIV/0!</v>
      </c>
      <c r="H140" s="7" t="e">
        <f t="shared" si="23"/>
        <v>#DIV/0!</v>
      </c>
      <c r="K140" s="10"/>
      <c r="L140" s="10"/>
      <c r="M140" s="10"/>
      <c r="N140" s="10"/>
      <c r="O140" s="10"/>
      <c r="P140" s="10"/>
      <c r="Q140" s="10"/>
      <c r="R140" s="10"/>
      <c r="S140" s="10"/>
    </row>
    <row r="141" spans="1:19" ht="14" hidden="1">
      <c r="A141" s="7"/>
      <c r="B141" s="7" t="e">
        <f t="shared" si="20"/>
        <v>#DIV/0!</v>
      </c>
      <c r="D141" s="7" t="e">
        <f t="shared" si="21"/>
        <v>#DIV/0!</v>
      </c>
      <c r="F141" s="7" t="e">
        <f t="shared" si="22"/>
        <v>#DIV/0!</v>
      </c>
      <c r="H141" s="7" t="e">
        <f t="shared" si="23"/>
        <v>#DIV/0!</v>
      </c>
      <c r="K141" s="10"/>
      <c r="L141" s="10"/>
      <c r="M141" s="10"/>
      <c r="N141" s="10"/>
      <c r="O141" s="10"/>
      <c r="P141" s="10"/>
      <c r="Q141" s="10"/>
      <c r="R141" s="10"/>
      <c r="S141" s="10"/>
    </row>
    <row r="142" spans="1:19" ht="14" hidden="1">
      <c r="A142" s="7"/>
      <c r="B142" s="7" t="e">
        <f t="shared" si="20"/>
        <v>#DIV/0!</v>
      </c>
      <c r="D142" s="7" t="e">
        <f t="shared" si="21"/>
        <v>#DIV/0!</v>
      </c>
      <c r="F142" s="7" t="e">
        <f t="shared" si="22"/>
        <v>#DIV/0!</v>
      </c>
      <c r="H142" s="7" t="e">
        <f t="shared" si="23"/>
        <v>#DIV/0!</v>
      </c>
      <c r="K142" s="10"/>
      <c r="L142" s="10"/>
      <c r="M142" s="10"/>
      <c r="N142" s="10"/>
      <c r="O142" s="10"/>
      <c r="P142" s="10"/>
      <c r="Q142" s="10"/>
      <c r="R142" s="10"/>
      <c r="S142" s="10"/>
    </row>
    <row r="143" spans="1:19" ht="14" hidden="1">
      <c r="A143" s="7"/>
      <c r="B143" s="7" t="e">
        <f t="shared" si="20"/>
        <v>#DIV/0!</v>
      </c>
      <c r="D143" s="7" t="e">
        <f t="shared" si="21"/>
        <v>#DIV/0!</v>
      </c>
      <c r="F143" s="7" t="e">
        <f t="shared" si="22"/>
        <v>#DIV/0!</v>
      </c>
      <c r="H143" s="7" t="e">
        <f t="shared" si="23"/>
        <v>#DIV/0!</v>
      </c>
      <c r="K143" s="10"/>
      <c r="L143" s="10"/>
      <c r="M143" s="10"/>
      <c r="N143" s="10"/>
      <c r="O143" s="10"/>
      <c r="P143" s="10"/>
      <c r="Q143" s="10"/>
      <c r="R143" s="10"/>
      <c r="S143" s="10"/>
    </row>
    <row r="144" spans="1:19" ht="14" hidden="1">
      <c r="A144" s="7"/>
      <c r="B144" s="7" t="e">
        <f t="shared" si="20"/>
        <v>#DIV/0!</v>
      </c>
      <c r="D144" s="7" t="e">
        <f t="shared" si="21"/>
        <v>#DIV/0!</v>
      </c>
      <c r="F144" s="7" t="e">
        <f t="shared" si="22"/>
        <v>#DIV/0!</v>
      </c>
      <c r="H144" s="7" t="e">
        <f t="shared" si="23"/>
        <v>#DIV/0!</v>
      </c>
      <c r="K144" s="10"/>
      <c r="L144" s="10"/>
      <c r="M144" s="10"/>
      <c r="N144" s="10"/>
      <c r="O144" s="10"/>
      <c r="P144" s="10"/>
      <c r="Q144" s="10"/>
      <c r="R144" s="10"/>
      <c r="S144" s="10"/>
    </row>
    <row r="145" spans="1:19" ht="14" hidden="1">
      <c r="A145" s="7"/>
      <c r="B145" s="7" t="e">
        <f t="shared" si="20"/>
        <v>#DIV/0!</v>
      </c>
      <c r="D145" s="7" t="e">
        <f t="shared" si="21"/>
        <v>#DIV/0!</v>
      </c>
      <c r="F145" s="7" t="e">
        <f t="shared" si="22"/>
        <v>#DIV/0!</v>
      </c>
      <c r="H145" s="7" t="e">
        <f t="shared" si="23"/>
        <v>#DIV/0!</v>
      </c>
      <c r="K145" s="10"/>
      <c r="L145" s="10"/>
      <c r="M145" s="10"/>
      <c r="N145" s="10"/>
      <c r="O145" s="10"/>
      <c r="P145" s="10"/>
      <c r="Q145" s="10"/>
      <c r="R145" s="10"/>
      <c r="S145" s="10"/>
    </row>
    <row r="146" spans="1:19" ht="14" hidden="1">
      <c r="A146" s="7"/>
      <c r="B146" s="7" t="e">
        <f>SUM(B134:B145)</f>
        <v>#DIV/0!</v>
      </c>
      <c r="D146" s="7" t="e">
        <f>SUM(D134:D145)</f>
        <v>#DIV/0!</v>
      </c>
      <c r="F146" s="7" t="e">
        <f>SUM(F134:F145)</f>
        <v>#DIV/0!</v>
      </c>
      <c r="H146" s="7" t="e">
        <f>SUM(H134:H145)</f>
        <v>#DIV/0!</v>
      </c>
      <c r="K146" s="10"/>
      <c r="L146" s="10"/>
      <c r="M146" s="10"/>
      <c r="N146" s="10"/>
      <c r="O146" s="10"/>
      <c r="P146" s="10"/>
      <c r="Q146" s="10"/>
      <c r="R146" s="10"/>
      <c r="S146" s="10"/>
    </row>
    <row r="147" spans="1:19" ht="14">
      <c r="A147" s="7"/>
      <c r="B147" s="7"/>
      <c r="D147" s="7"/>
      <c r="F147" s="7"/>
      <c r="H147" s="7"/>
      <c r="K147" s="10"/>
      <c r="L147" s="10"/>
      <c r="M147" s="10"/>
      <c r="N147" s="10"/>
      <c r="O147" s="10"/>
      <c r="P147" s="10"/>
      <c r="Q147" s="10"/>
      <c r="R147" s="10"/>
      <c r="S147" s="10"/>
    </row>
    <row r="148" spans="1:19" ht="14">
      <c r="A148" s="7"/>
      <c r="B148" s="7"/>
      <c r="D148" s="7"/>
      <c r="F148" s="7"/>
      <c r="H148" s="7"/>
      <c r="K148" s="10"/>
      <c r="L148" s="10"/>
      <c r="M148" s="10"/>
      <c r="N148" s="10"/>
      <c r="O148" s="10"/>
      <c r="P148" s="10"/>
      <c r="Q148" s="10"/>
      <c r="R148" s="10"/>
      <c r="S148" s="10"/>
    </row>
    <row r="149" spans="1:19" ht="14">
      <c r="A149" s="7"/>
      <c r="B149" s="7" t="s">
        <v>101</v>
      </c>
      <c r="D149" s="7"/>
      <c r="F149" s="7"/>
      <c r="H149" s="7"/>
    </row>
    <row r="150" spans="1:19" ht="14">
      <c r="A150" s="7"/>
      <c r="B150" s="7" t="s">
        <v>102</v>
      </c>
      <c r="D150" s="7"/>
      <c r="F150" s="7"/>
      <c r="H150" s="7"/>
    </row>
    <row r="151" spans="1:19" ht="14">
      <c r="A151" s="7"/>
      <c r="B151" s="7" t="s">
        <v>103</v>
      </c>
      <c r="D151" s="7"/>
      <c r="F151" s="7"/>
      <c r="H151" s="7"/>
    </row>
    <row r="152" spans="1:19" ht="14">
      <c r="A152" s="7"/>
      <c r="B152" s="7" t="s">
        <v>104</v>
      </c>
      <c r="D152" s="7"/>
      <c r="F152" s="7"/>
      <c r="H152" s="7"/>
    </row>
    <row r="153" spans="1:19" ht="14">
      <c r="A153" s="7"/>
      <c r="B153" s="7"/>
      <c r="D153" s="7"/>
      <c r="F153" s="7"/>
      <c r="H153" s="7"/>
    </row>
    <row r="154" spans="1:19" ht="14">
      <c r="A154" s="7"/>
      <c r="B154" s="7"/>
      <c r="D154" s="7"/>
      <c r="F154" s="7"/>
      <c r="H154" s="7"/>
    </row>
    <row r="155" spans="1:19" ht="14">
      <c r="A155" s="7"/>
      <c r="B155" s="153">
        <v>1</v>
      </c>
      <c r="D155" s="7"/>
      <c r="F155" s="7"/>
      <c r="H155" s="7"/>
    </row>
    <row r="156" spans="1:19" ht="14">
      <c r="A156" s="7"/>
      <c r="B156" s="7"/>
      <c r="D156" s="7"/>
      <c r="F156" s="7"/>
      <c r="H156" s="7"/>
    </row>
    <row r="157" spans="1:19" ht="14">
      <c r="A157" s="7"/>
      <c r="D157" s="7"/>
      <c r="F157" s="7"/>
      <c r="H157" s="7"/>
    </row>
    <row r="158" spans="1:19" ht="14">
      <c r="A158" s="7"/>
      <c r="B158" s="7"/>
      <c r="D158" s="7"/>
      <c r="F158" s="7"/>
      <c r="H158" s="7"/>
    </row>
    <row r="159" spans="1:19" ht="14">
      <c r="A159" s="7"/>
      <c r="B159" s="7"/>
      <c r="D159" s="7"/>
      <c r="F159" s="7"/>
      <c r="H159" s="7"/>
    </row>
    <row r="160" spans="1:19" ht="14">
      <c r="A160" s="7"/>
      <c r="B160" s="7"/>
      <c r="D160" s="7"/>
      <c r="F160" s="7"/>
      <c r="H160" s="7"/>
    </row>
    <row r="161" spans="1:8" ht="14">
      <c r="A161" s="7"/>
      <c r="B161" s="7"/>
      <c r="D161" s="7"/>
      <c r="F161" s="7"/>
      <c r="H161" s="7"/>
    </row>
    <row r="162" spans="1:8" ht="14">
      <c r="A162" s="7"/>
      <c r="B162" s="7"/>
      <c r="D162" s="7"/>
      <c r="F162" s="7"/>
      <c r="H162" s="7"/>
    </row>
    <row r="163" spans="1:8" ht="14">
      <c r="A163" s="7"/>
      <c r="B163" s="7"/>
      <c r="D163" s="7"/>
      <c r="F163" s="7"/>
      <c r="H163" s="7"/>
    </row>
    <row r="164" spans="1:8" ht="14">
      <c r="A164" s="7"/>
      <c r="B164" s="7"/>
      <c r="D164" s="7"/>
      <c r="F164" s="7"/>
      <c r="H164" s="7"/>
    </row>
    <row r="165" spans="1:8" ht="14">
      <c r="A165" s="7"/>
      <c r="B165" s="7"/>
      <c r="D165" s="7"/>
    </row>
    <row r="166" spans="1:8" ht="14">
      <c r="A166" s="7"/>
      <c r="B166" s="7"/>
      <c r="D166" s="7"/>
    </row>
    <row r="167" spans="1:8" ht="14">
      <c r="A167" s="7"/>
      <c r="B167" s="7"/>
      <c r="D167" s="7"/>
    </row>
    <row r="168" spans="1:8" ht="14">
      <c r="A168" s="7"/>
      <c r="B168" s="7"/>
      <c r="D168" s="7"/>
    </row>
    <row r="169" spans="1:8" ht="14">
      <c r="A169" s="7"/>
      <c r="B169" s="7"/>
      <c r="D169" s="7"/>
    </row>
    <row r="170" spans="1:8" ht="14">
      <c r="A170" s="7"/>
      <c r="B170" s="7"/>
      <c r="D170" s="7"/>
    </row>
    <row r="171" spans="1:8" ht="14">
      <c r="A171" s="7"/>
      <c r="B171" s="7"/>
      <c r="D171" s="7"/>
    </row>
    <row r="172" spans="1:8" ht="14">
      <c r="A172" s="7"/>
      <c r="B172" s="7"/>
      <c r="D172" s="7"/>
    </row>
    <row r="173" spans="1:8" ht="14">
      <c r="A173" s="7"/>
      <c r="B173" s="7"/>
      <c r="D173" s="7"/>
    </row>
    <row r="174" spans="1:8" ht="14">
      <c r="A174" s="7"/>
      <c r="B174" s="7"/>
      <c r="D174" s="7"/>
    </row>
    <row r="175" spans="1:8" ht="14">
      <c r="A175" s="7"/>
      <c r="B175" s="7"/>
      <c r="D175" s="7"/>
    </row>
    <row r="176" spans="1:8" ht="14">
      <c r="A176" s="7"/>
      <c r="B176" s="7"/>
      <c r="D176" s="7"/>
    </row>
    <row r="177" spans="1:4" ht="14">
      <c r="A177" s="7"/>
      <c r="B177" s="7"/>
      <c r="D177" s="7"/>
    </row>
    <row r="178" spans="1:4" ht="14">
      <c r="A178" s="7"/>
      <c r="B178" s="7"/>
      <c r="D178" s="7"/>
    </row>
    <row r="179" spans="1:4" ht="14">
      <c r="A179" s="7"/>
      <c r="B179" s="7"/>
      <c r="D179" s="7"/>
    </row>
    <row r="180" spans="1:4" ht="14">
      <c r="A180" s="7"/>
      <c r="B180" s="7"/>
      <c r="D180" s="7"/>
    </row>
    <row r="181" spans="1:4" ht="14">
      <c r="A181" s="7"/>
      <c r="B181" s="7"/>
      <c r="D181" s="7"/>
    </row>
    <row r="182" spans="1:4" ht="14">
      <c r="A182" s="7"/>
      <c r="B182" s="7"/>
      <c r="D182" s="7"/>
    </row>
  </sheetData>
  <printOptions horizontalCentered="1" verticalCentered="1"/>
  <pageMargins left="0.78740157480314965" right="0.78740157480314965" top="0.98425196850393704" bottom="0.98425196850393704" header="0.51181102362204722" footer="0.51181102362204722"/>
  <pageSetup paperSize="9" scale="25" fitToHeight="2" orientation="portrait" horizontalDpi="300" verticalDpi="300"/>
  <headerFooter alignWithMargins="0">
    <oddFooter>BALANCO5.XLS</oddFooter>
  </headerFooter>
  <rowBreaks count="1" manualBreakCount="1">
    <brk id="56" max="65535" man="1"/>
  </rowBreaks>
  <colBreaks count="4" manualBreakCount="4">
    <brk id="5" max="1048575" man="1"/>
    <brk id="8" max="1048575" man="1"/>
    <brk id="9" max="1048575" man="1"/>
    <brk id="10" max="1048575" man="1"/>
  </colBreaks>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down 53">
              <controlPr defaultSize="0" autoLine="0" autoPict="0">
                <anchor moveWithCells="1">
                  <from>
                    <xdr:col>1</xdr:col>
                    <xdr:colOff>12700</xdr:colOff>
                    <xdr:row>5</xdr:row>
                    <xdr:rowOff>25400</xdr:rowOff>
                  </from>
                  <to>
                    <xdr:col>1</xdr:col>
                    <xdr:colOff>1003300</xdr:colOff>
                    <xdr:row>6</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D51C0-F1FA-3A48-A22F-AF6152FB68F0}">
  <sheetPr>
    <tabColor theme="3" tint="-0.249977111117893"/>
  </sheetPr>
  <dimension ref="A1"/>
  <sheetViews>
    <sheetView showGridLines="0" workbookViewId="0">
      <selection activeCell="A5" sqref="A5"/>
    </sheetView>
  </sheetViews>
  <sheetFormatPr baseColWidth="10" defaultRowHeight="13"/>
  <sheetData>
    <row r="1" spans="1:1" ht="45">
      <c r="A1" s="519" t="s">
        <v>644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CF7A3-66DF-AC46-A1C1-29560D957FF1}">
  <sheetPr>
    <tabColor theme="6" tint="-0.499984740745262"/>
  </sheetPr>
  <dimension ref="B4:M93"/>
  <sheetViews>
    <sheetView showGridLines="0" workbookViewId="0">
      <selection activeCell="L18" sqref="L18"/>
    </sheetView>
  </sheetViews>
  <sheetFormatPr baseColWidth="10" defaultColWidth="8.83203125" defaultRowHeight="13"/>
  <cols>
    <col min="1" max="1" width="7.6640625" style="430" customWidth="1"/>
    <col min="2" max="2" width="38.6640625" style="430" customWidth="1"/>
    <col min="3" max="3" width="14.6640625" style="430" bestFit="1" customWidth="1"/>
    <col min="4" max="4" width="15" style="430" customWidth="1"/>
    <col min="5" max="6" width="15.5" style="430" customWidth="1"/>
    <col min="7" max="7" width="14.5" style="430" customWidth="1"/>
    <col min="8" max="8" width="15.83203125" style="430" customWidth="1"/>
    <col min="9" max="9" width="13.83203125" style="430" bestFit="1" customWidth="1"/>
    <col min="10" max="10" width="11.1640625" style="430" customWidth="1"/>
    <col min="11" max="12" width="8.83203125" style="430"/>
    <col min="13" max="13" width="12" style="430" bestFit="1" customWidth="1"/>
    <col min="14" max="16384" width="8.83203125" style="430"/>
  </cols>
  <sheetData>
    <row r="4" spans="2:13" ht="16">
      <c r="B4" s="428" t="s">
        <v>363</v>
      </c>
      <c r="C4" s="429"/>
      <c r="D4" s="429"/>
      <c r="E4" s="429"/>
      <c r="I4" s="443" t="s">
        <v>372</v>
      </c>
    </row>
    <row r="5" spans="2:13" ht="17" thickBot="1">
      <c r="B5" s="429"/>
      <c r="C5" s="429"/>
      <c r="D5" s="429"/>
      <c r="E5" s="431"/>
      <c r="J5" s="524" t="s">
        <v>650</v>
      </c>
      <c r="K5" s="524"/>
      <c r="L5" s="525"/>
      <c r="M5" s="525"/>
    </row>
    <row r="6" spans="2:13" ht="29" thickTop="1">
      <c r="B6" s="432" t="s">
        <v>364</v>
      </c>
      <c r="C6" s="433" t="s">
        <v>365</v>
      </c>
      <c r="D6" s="434" t="s">
        <v>366</v>
      </c>
      <c r="E6" s="434" t="s">
        <v>367</v>
      </c>
      <c r="F6" s="434" t="s">
        <v>368</v>
      </c>
      <c r="G6" s="434" t="s">
        <v>369</v>
      </c>
      <c r="H6" s="433" t="s">
        <v>370</v>
      </c>
      <c r="I6" s="530" t="s">
        <v>652</v>
      </c>
      <c r="J6" s="531" t="s">
        <v>653</v>
      </c>
      <c r="K6" s="613" t="s">
        <v>651</v>
      </c>
      <c r="L6" s="614"/>
      <c r="M6" s="615"/>
    </row>
    <row r="7" spans="2:13">
      <c r="B7" s="435"/>
      <c r="C7" s="433"/>
      <c r="D7" s="436"/>
      <c r="E7" s="436"/>
      <c r="F7" s="436"/>
      <c r="G7" s="436"/>
      <c r="H7" s="437"/>
      <c r="I7" s="444" t="s">
        <v>88</v>
      </c>
      <c r="J7" s="444" t="s">
        <v>373</v>
      </c>
      <c r="K7" s="444" t="s">
        <v>90</v>
      </c>
      <c r="L7" s="445" t="s">
        <v>91</v>
      </c>
      <c r="M7" s="445" t="s">
        <v>374</v>
      </c>
    </row>
    <row r="8" spans="2:13">
      <c r="B8" s="527" t="s">
        <v>598</v>
      </c>
      <c r="C8" s="528"/>
      <c r="D8" s="529"/>
      <c r="E8" s="527"/>
      <c r="F8" s="438">
        <f t="shared" ref="F8:F21" si="0">ROUND(D8*E8,2)</f>
        <v>0</v>
      </c>
      <c r="G8" s="527"/>
      <c r="H8" s="439">
        <f t="shared" ref="H8:H21" si="1">ROUND(D8*G8,2)</f>
        <v>0</v>
      </c>
      <c r="I8" s="526"/>
      <c r="J8" s="526"/>
      <c r="K8" s="526"/>
      <c r="L8" s="526"/>
      <c r="M8" s="526"/>
    </row>
    <row r="9" spans="2:13">
      <c r="B9" s="527" t="s">
        <v>599</v>
      </c>
      <c r="C9" s="528"/>
      <c r="D9" s="529"/>
      <c r="E9" s="527"/>
      <c r="F9" s="438">
        <f t="shared" si="0"/>
        <v>0</v>
      </c>
      <c r="G9" s="527"/>
      <c r="H9" s="439">
        <f t="shared" si="1"/>
        <v>0</v>
      </c>
      <c r="I9" s="526"/>
      <c r="J9" s="526"/>
      <c r="K9" s="526"/>
      <c r="L9" s="526"/>
      <c r="M9" s="526"/>
    </row>
    <row r="10" spans="2:13">
      <c r="B10" s="527" t="s">
        <v>600</v>
      </c>
      <c r="C10" s="528"/>
      <c r="D10" s="529"/>
      <c r="E10" s="527"/>
      <c r="F10" s="438">
        <f t="shared" si="0"/>
        <v>0</v>
      </c>
      <c r="G10" s="527"/>
      <c r="H10" s="439">
        <f t="shared" si="1"/>
        <v>0</v>
      </c>
      <c r="I10" s="526"/>
      <c r="J10" s="526"/>
      <c r="K10" s="526"/>
      <c r="L10" s="526"/>
      <c r="M10" s="526"/>
    </row>
    <row r="11" spans="2:13">
      <c r="B11" s="527" t="s">
        <v>601</v>
      </c>
      <c r="C11" s="528"/>
      <c r="D11" s="529"/>
      <c r="E11" s="527"/>
      <c r="F11" s="438">
        <f>ROUND(D11*E11,2)</f>
        <v>0</v>
      </c>
      <c r="G11" s="527"/>
      <c r="H11" s="439">
        <f>ROUND(D11*G11,2)</f>
        <v>0</v>
      </c>
      <c r="I11" s="526"/>
      <c r="J11" s="526"/>
      <c r="K11" s="526"/>
      <c r="L11" s="526"/>
      <c r="M11" s="526"/>
    </row>
    <row r="12" spans="2:13">
      <c r="B12" s="527" t="s">
        <v>602</v>
      </c>
      <c r="C12" s="528"/>
      <c r="D12" s="529"/>
      <c r="E12" s="527"/>
      <c r="F12" s="438">
        <f>ROUND(D12*E12,2)</f>
        <v>0</v>
      </c>
      <c r="G12" s="527"/>
      <c r="H12" s="439">
        <f>ROUND(D12*G12,2)</f>
        <v>0</v>
      </c>
      <c r="I12" s="526"/>
      <c r="J12" s="526"/>
      <c r="K12" s="526"/>
      <c r="L12" s="526"/>
      <c r="M12" s="526"/>
    </row>
    <row r="13" spans="2:13">
      <c r="B13" s="527" t="s">
        <v>603</v>
      </c>
      <c r="C13" s="528"/>
      <c r="D13" s="529"/>
      <c r="E13" s="527"/>
      <c r="F13" s="438">
        <f>ROUND(D13*E13,2)</f>
        <v>0</v>
      </c>
      <c r="G13" s="527"/>
      <c r="H13" s="439">
        <f>ROUND(D13*G13,2)</f>
        <v>0</v>
      </c>
      <c r="I13" s="526"/>
      <c r="J13" s="526"/>
      <c r="K13" s="526"/>
      <c r="L13" s="526"/>
      <c r="M13" s="526"/>
    </row>
    <row r="14" spans="2:13">
      <c r="B14" s="527" t="s">
        <v>604</v>
      </c>
      <c r="C14" s="528"/>
      <c r="D14" s="529"/>
      <c r="E14" s="527"/>
      <c r="F14" s="438">
        <f>ROUND(D14*E14,2)</f>
        <v>0</v>
      </c>
      <c r="G14" s="527"/>
      <c r="H14" s="439">
        <f>ROUND(D14*G14,2)</f>
        <v>0</v>
      </c>
      <c r="I14" s="526"/>
      <c r="J14" s="526"/>
      <c r="K14" s="526"/>
      <c r="L14" s="526"/>
      <c r="M14" s="526"/>
    </row>
    <row r="15" spans="2:13">
      <c r="B15" s="527" t="s">
        <v>605</v>
      </c>
      <c r="C15" s="528"/>
      <c r="D15" s="529"/>
      <c r="E15" s="527"/>
      <c r="F15" s="438">
        <f t="shared" si="0"/>
        <v>0</v>
      </c>
      <c r="G15" s="527"/>
      <c r="H15" s="439">
        <f t="shared" si="1"/>
        <v>0</v>
      </c>
      <c r="I15" s="526"/>
      <c r="J15" s="526"/>
      <c r="K15" s="526"/>
      <c r="L15" s="526"/>
      <c r="M15" s="526"/>
    </row>
    <row r="16" spans="2:13">
      <c r="B16" s="527" t="s">
        <v>606</v>
      </c>
      <c r="C16" s="528"/>
      <c r="D16" s="529"/>
      <c r="E16" s="527"/>
      <c r="F16" s="438">
        <f>ROUND(D16*E16,2)</f>
        <v>0</v>
      </c>
      <c r="G16" s="527"/>
      <c r="H16" s="439">
        <f>ROUND(D16*G16,2)</f>
        <v>0</v>
      </c>
      <c r="I16" s="526"/>
      <c r="J16" s="526"/>
      <c r="K16" s="526"/>
      <c r="L16" s="526"/>
      <c r="M16" s="526"/>
    </row>
    <row r="17" spans="2:13">
      <c r="B17" s="527" t="s">
        <v>607</v>
      </c>
      <c r="C17" s="528"/>
      <c r="D17" s="529"/>
      <c r="E17" s="527"/>
      <c r="F17" s="438">
        <f>ROUND(D17*E17,2)</f>
        <v>0</v>
      </c>
      <c r="G17" s="527"/>
      <c r="H17" s="439">
        <f>ROUND(D17*G17,2)</f>
        <v>0</v>
      </c>
      <c r="I17" s="526"/>
      <c r="J17" s="526"/>
      <c r="K17" s="526"/>
      <c r="L17" s="526"/>
      <c r="M17" s="526"/>
    </row>
    <row r="18" spans="2:13">
      <c r="B18" s="527" t="s">
        <v>608</v>
      </c>
      <c r="C18" s="528"/>
      <c r="D18" s="529"/>
      <c r="E18" s="527"/>
      <c r="F18" s="438">
        <f>ROUND(D18*E18,2)</f>
        <v>0</v>
      </c>
      <c r="G18" s="527"/>
      <c r="H18" s="439">
        <f>ROUND(D18*G18,2)</f>
        <v>0</v>
      </c>
      <c r="I18" s="526"/>
      <c r="J18" s="526"/>
      <c r="K18" s="526"/>
      <c r="L18" s="526"/>
      <c r="M18" s="526"/>
    </row>
    <row r="19" spans="2:13">
      <c r="B19" s="527" t="s">
        <v>609</v>
      </c>
      <c r="C19" s="528"/>
      <c r="D19" s="529"/>
      <c r="E19" s="527"/>
      <c r="F19" s="438">
        <f t="shared" si="0"/>
        <v>0</v>
      </c>
      <c r="G19" s="527"/>
      <c r="H19" s="439">
        <f t="shared" si="1"/>
        <v>0</v>
      </c>
      <c r="I19" s="526"/>
      <c r="J19" s="526"/>
      <c r="K19" s="526"/>
      <c r="L19" s="526"/>
      <c r="M19" s="526"/>
    </row>
    <row r="20" spans="2:13">
      <c r="B20" s="527" t="s">
        <v>610</v>
      </c>
      <c r="C20" s="528"/>
      <c r="D20" s="529"/>
      <c r="E20" s="527"/>
      <c r="F20" s="438">
        <f t="shared" si="0"/>
        <v>0</v>
      </c>
      <c r="G20" s="527"/>
      <c r="H20" s="439">
        <f t="shared" si="1"/>
        <v>0</v>
      </c>
      <c r="I20" s="526"/>
      <c r="J20" s="526"/>
      <c r="K20" s="526"/>
      <c r="L20" s="526"/>
      <c r="M20" s="526"/>
    </row>
    <row r="21" spans="2:13">
      <c r="B21" s="527" t="s">
        <v>611</v>
      </c>
      <c r="C21" s="528"/>
      <c r="D21" s="529"/>
      <c r="E21" s="527"/>
      <c r="F21" s="438">
        <f t="shared" si="0"/>
        <v>0</v>
      </c>
      <c r="G21" s="527"/>
      <c r="H21" s="439">
        <f t="shared" si="1"/>
        <v>0</v>
      </c>
      <c r="I21" s="526"/>
      <c r="J21" s="526"/>
      <c r="K21" s="526"/>
      <c r="L21" s="526"/>
      <c r="M21" s="526"/>
    </row>
    <row r="22" spans="2:13">
      <c r="B22" s="527" t="s">
        <v>612</v>
      </c>
      <c r="C22" s="528"/>
      <c r="D22" s="529"/>
      <c r="E22" s="527"/>
      <c r="F22" s="438">
        <f>ROUND(D22*E22,2)</f>
        <v>0</v>
      </c>
      <c r="G22" s="527"/>
      <c r="H22" s="439">
        <f>ROUND(D22*G22,2)</f>
        <v>0</v>
      </c>
      <c r="I22" s="526"/>
      <c r="J22" s="526"/>
      <c r="K22" s="526"/>
      <c r="L22" s="526"/>
      <c r="M22" s="526"/>
    </row>
    <row r="23" spans="2:13">
      <c r="B23" s="527" t="s">
        <v>613</v>
      </c>
      <c r="C23" s="528"/>
      <c r="D23" s="529"/>
      <c r="E23" s="527"/>
      <c r="F23" s="438">
        <f>ROUND(D23*E23,2)</f>
        <v>0</v>
      </c>
      <c r="G23" s="527"/>
      <c r="H23" s="439">
        <f>ROUND(D23*G23,2)</f>
        <v>0</v>
      </c>
      <c r="I23" s="526"/>
      <c r="J23" s="526"/>
      <c r="K23" s="526"/>
      <c r="L23" s="526"/>
      <c r="M23" s="526"/>
    </row>
    <row r="24" spans="2:13">
      <c r="B24" s="527" t="s">
        <v>614</v>
      </c>
      <c r="C24" s="528"/>
      <c r="D24" s="529"/>
      <c r="E24" s="527"/>
      <c r="F24" s="438">
        <f>ROUND(D24*E24,2)</f>
        <v>0</v>
      </c>
      <c r="G24" s="527"/>
      <c r="H24" s="439">
        <f>ROUND(D24*G24,2)</f>
        <v>0</v>
      </c>
      <c r="I24" s="526"/>
      <c r="J24" s="526"/>
      <c r="K24" s="526"/>
      <c r="L24" s="526"/>
      <c r="M24" s="526"/>
    </row>
    <row r="25" spans="2:13">
      <c r="B25" s="435"/>
      <c r="C25" s="436"/>
      <c r="D25" s="436"/>
      <c r="E25" s="440"/>
      <c r="F25" s="436"/>
      <c r="G25" s="436"/>
      <c r="H25" s="441"/>
    </row>
    <row r="26" spans="2:13">
      <c r="B26" s="435" t="s">
        <v>371</v>
      </c>
      <c r="C26" s="435"/>
      <c r="D26" s="435"/>
      <c r="E26" s="442">
        <f>SUM(E8:E25)</f>
        <v>0</v>
      </c>
      <c r="F26" s="439">
        <f>SUM(F8:F25)</f>
        <v>0</v>
      </c>
      <c r="G26" s="442">
        <f>SUM(G8:G25)</f>
        <v>0</v>
      </c>
      <c r="H26" s="439">
        <f>SUM(H8:H25)</f>
        <v>0</v>
      </c>
    </row>
    <row r="28" spans="2:13" ht="16">
      <c r="B28" s="443" t="s">
        <v>375</v>
      </c>
    </row>
    <row r="30" spans="2:13">
      <c r="B30" s="616" t="s">
        <v>376</v>
      </c>
      <c r="C30" s="446" t="s">
        <v>88</v>
      </c>
      <c r="D30" s="446" t="s">
        <v>373</v>
      </c>
      <c r="E30" s="446" t="s">
        <v>90</v>
      </c>
      <c r="F30" s="447" t="s">
        <v>91</v>
      </c>
      <c r="G30" s="447" t="s">
        <v>374</v>
      </c>
    </row>
    <row r="31" spans="2:13">
      <c r="B31" s="617"/>
      <c r="C31" s="448">
        <f>IF($K$6="GERAL",SUM(I8),"")</f>
        <v>0</v>
      </c>
      <c r="D31" s="448">
        <f>IF($K$6="GERAL",SUM(J8),"")</f>
        <v>0</v>
      </c>
      <c r="E31" s="448">
        <f>IF($K$6="GERAL",SUM(K8),"")</f>
        <v>0</v>
      </c>
      <c r="F31" s="448">
        <f>IF($K$6="GERAL",SUM(L8),"")</f>
        <v>0</v>
      </c>
      <c r="G31" s="448">
        <f>IF($K$6="GERAL",SUM(M8),"")</f>
        <v>0</v>
      </c>
    </row>
    <row r="32" spans="2:13">
      <c r="B32" s="449"/>
      <c r="C32" s="450"/>
      <c r="D32" s="450"/>
      <c r="E32" s="450"/>
      <c r="F32" s="451"/>
      <c r="G32" s="452"/>
    </row>
    <row r="33" spans="2:7">
      <c r="B33" s="453" t="str">
        <f t="shared" ref="B33:B49" si="2">B8&amp;" ("&amp;C8&amp;")"</f>
        <v>Produto 1 ()</v>
      </c>
      <c r="C33" s="454">
        <f t="shared" ref="C33:C50" si="3">IF($K$6="GERAL",ROUND($G8*C$31,2),ROUND($G8*I8,2))</f>
        <v>0</v>
      </c>
      <c r="D33" s="454">
        <f t="shared" ref="D33:D50" si="4">IF($K$6="GERAL",ROUND($G8*D$31,2),ROUND($G8*J8,2))</f>
        <v>0</v>
      </c>
      <c r="E33" s="454">
        <f t="shared" ref="E33:E50" si="5">IF($K$6="GERAL",ROUND($G8*E$31,2),ROUND($G8*K8,2))</f>
        <v>0</v>
      </c>
      <c r="F33" s="454">
        <f t="shared" ref="F33:F50" si="6">IF($K$6="GERAL",ROUND($G8*F$31,2),ROUND($G8*L8,2))</f>
        <v>0</v>
      </c>
      <c r="G33" s="454">
        <f t="shared" ref="G33:G50" si="7">IF($K$6="GERAL",ROUND($G8*G$31,2),ROUND($G8*M8,2))</f>
        <v>0</v>
      </c>
    </row>
    <row r="34" spans="2:7">
      <c r="B34" s="453" t="str">
        <f t="shared" si="2"/>
        <v>Produto 2 ()</v>
      </c>
      <c r="C34" s="454">
        <f t="shared" si="3"/>
        <v>0</v>
      </c>
      <c r="D34" s="454">
        <f t="shared" si="4"/>
        <v>0</v>
      </c>
      <c r="E34" s="454">
        <f t="shared" si="5"/>
        <v>0</v>
      </c>
      <c r="F34" s="454">
        <f t="shared" si="6"/>
        <v>0</v>
      </c>
      <c r="G34" s="454">
        <f t="shared" si="7"/>
        <v>0</v>
      </c>
    </row>
    <row r="35" spans="2:7">
      <c r="B35" s="453" t="str">
        <f t="shared" si="2"/>
        <v>Produto 3 ()</v>
      </c>
      <c r="C35" s="454">
        <f t="shared" si="3"/>
        <v>0</v>
      </c>
      <c r="D35" s="454">
        <f t="shared" si="4"/>
        <v>0</v>
      </c>
      <c r="E35" s="454">
        <f t="shared" si="5"/>
        <v>0</v>
      </c>
      <c r="F35" s="454">
        <f t="shared" si="6"/>
        <v>0</v>
      </c>
      <c r="G35" s="454">
        <f t="shared" si="7"/>
        <v>0</v>
      </c>
    </row>
    <row r="36" spans="2:7">
      <c r="B36" s="453" t="str">
        <f t="shared" si="2"/>
        <v>Produto 4 ()</v>
      </c>
      <c r="C36" s="454">
        <f t="shared" si="3"/>
        <v>0</v>
      </c>
      <c r="D36" s="454">
        <f t="shared" si="4"/>
        <v>0</v>
      </c>
      <c r="E36" s="454">
        <f t="shared" si="5"/>
        <v>0</v>
      </c>
      <c r="F36" s="454">
        <f t="shared" si="6"/>
        <v>0</v>
      </c>
      <c r="G36" s="454">
        <f t="shared" si="7"/>
        <v>0</v>
      </c>
    </row>
    <row r="37" spans="2:7">
      <c r="B37" s="453" t="str">
        <f t="shared" si="2"/>
        <v>Produto 5 ()</v>
      </c>
      <c r="C37" s="454">
        <f t="shared" si="3"/>
        <v>0</v>
      </c>
      <c r="D37" s="454">
        <f t="shared" si="4"/>
        <v>0</v>
      </c>
      <c r="E37" s="454">
        <f t="shared" si="5"/>
        <v>0</v>
      </c>
      <c r="F37" s="454">
        <f t="shared" si="6"/>
        <v>0</v>
      </c>
      <c r="G37" s="454">
        <f t="shared" si="7"/>
        <v>0</v>
      </c>
    </row>
    <row r="38" spans="2:7">
      <c r="B38" s="453" t="str">
        <f t="shared" si="2"/>
        <v>Produto 6 ()</v>
      </c>
      <c r="C38" s="454">
        <f t="shared" si="3"/>
        <v>0</v>
      </c>
      <c r="D38" s="454">
        <f t="shared" si="4"/>
        <v>0</v>
      </c>
      <c r="E38" s="454">
        <f t="shared" si="5"/>
        <v>0</v>
      </c>
      <c r="F38" s="454">
        <f t="shared" si="6"/>
        <v>0</v>
      </c>
      <c r="G38" s="454">
        <f t="shared" si="7"/>
        <v>0</v>
      </c>
    </row>
    <row r="39" spans="2:7">
      <c r="B39" s="453" t="str">
        <f t="shared" si="2"/>
        <v>Produto 7 ()</v>
      </c>
      <c r="C39" s="454">
        <f t="shared" si="3"/>
        <v>0</v>
      </c>
      <c r="D39" s="454">
        <f t="shared" si="4"/>
        <v>0</v>
      </c>
      <c r="E39" s="454">
        <f t="shared" si="5"/>
        <v>0</v>
      </c>
      <c r="F39" s="454">
        <f t="shared" si="6"/>
        <v>0</v>
      </c>
      <c r="G39" s="454">
        <f t="shared" si="7"/>
        <v>0</v>
      </c>
    </row>
    <row r="40" spans="2:7">
      <c r="B40" s="453" t="str">
        <f t="shared" si="2"/>
        <v>Produto 8 ()</v>
      </c>
      <c r="C40" s="454">
        <f t="shared" si="3"/>
        <v>0</v>
      </c>
      <c r="D40" s="454">
        <f t="shared" si="4"/>
        <v>0</v>
      </c>
      <c r="E40" s="454">
        <f t="shared" si="5"/>
        <v>0</v>
      </c>
      <c r="F40" s="454">
        <f t="shared" si="6"/>
        <v>0</v>
      </c>
      <c r="G40" s="454">
        <f t="shared" si="7"/>
        <v>0</v>
      </c>
    </row>
    <row r="41" spans="2:7">
      <c r="B41" s="453" t="str">
        <f t="shared" si="2"/>
        <v>Produto 9 ()</v>
      </c>
      <c r="C41" s="454">
        <f t="shared" si="3"/>
        <v>0</v>
      </c>
      <c r="D41" s="454">
        <f t="shared" si="4"/>
        <v>0</v>
      </c>
      <c r="E41" s="454">
        <f t="shared" si="5"/>
        <v>0</v>
      </c>
      <c r="F41" s="454">
        <f t="shared" si="6"/>
        <v>0</v>
      </c>
      <c r="G41" s="454">
        <f t="shared" si="7"/>
        <v>0</v>
      </c>
    </row>
    <row r="42" spans="2:7">
      <c r="B42" s="453" t="str">
        <f t="shared" si="2"/>
        <v>Produto 10 ()</v>
      </c>
      <c r="C42" s="454">
        <f t="shared" si="3"/>
        <v>0</v>
      </c>
      <c r="D42" s="454">
        <f t="shared" si="4"/>
        <v>0</v>
      </c>
      <c r="E42" s="454">
        <f t="shared" si="5"/>
        <v>0</v>
      </c>
      <c r="F42" s="454">
        <f t="shared" si="6"/>
        <v>0</v>
      </c>
      <c r="G42" s="454">
        <f t="shared" si="7"/>
        <v>0</v>
      </c>
    </row>
    <row r="43" spans="2:7">
      <c r="B43" s="453" t="str">
        <f t="shared" si="2"/>
        <v>Produto 11 ()</v>
      </c>
      <c r="C43" s="454">
        <f t="shared" si="3"/>
        <v>0</v>
      </c>
      <c r="D43" s="454">
        <f t="shared" si="4"/>
        <v>0</v>
      </c>
      <c r="E43" s="454">
        <f t="shared" si="5"/>
        <v>0</v>
      </c>
      <c r="F43" s="454">
        <f t="shared" si="6"/>
        <v>0</v>
      </c>
      <c r="G43" s="454">
        <f t="shared" si="7"/>
        <v>0</v>
      </c>
    </row>
    <row r="44" spans="2:7">
      <c r="B44" s="453" t="str">
        <f t="shared" si="2"/>
        <v>Produto 12 ()</v>
      </c>
      <c r="C44" s="454">
        <f t="shared" si="3"/>
        <v>0</v>
      </c>
      <c r="D44" s="454">
        <f t="shared" si="4"/>
        <v>0</v>
      </c>
      <c r="E44" s="454">
        <f t="shared" si="5"/>
        <v>0</v>
      </c>
      <c r="F44" s="454">
        <f t="shared" si="6"/>
        <v>0</v>
      </c>
      <c r="G44" s="454">
        <f t="shared" si="7"/>
        <v>0</v>
      </c>
    </row>
    <row r="45" spans="2:7">
      <c r="B45" s="453" t="str">
        <f t="shared" si="2"/>
        <v>Produto 13 ()</v>
      </c>
      <c r="C45" s="454">
        <f t="shared" si="3"/>
        <v>0</v>
      </c>
      <c r="D45" s="454">
        <f t="shared" si="4"/>
        <v>0</v>
      </c>
      <c r="E45" s="454">
        <f t="shared" si="5"/>
        <v>0</v>
      </c>
      <c r="F45" s="454">
        <f t="shared" si="6"/>
        <v>0</v>
      </c>
      <c r="G45" s="454">
        <f t="shared" si="7"/>
        <v>0</v>
      </c>
    </row>
    <row r="46" spans="2:7">
      <c r="B46" s="453" t="str">
        <f t="shared" si="2"/>
        <v>Produto 14 ()</v>
      </c>
      <c r="C46" s="454">
        <f t="shared" si="3"/>
        <v>0</v>
      </c>
      <c r="D46" s="454">
        <f t="shared" si="4"/>
        <v>0</v>
      </c>
      <c r="E46" s="454">
        <f t="shared" si="5"/>
        <v>0</v>
      </c>
      <c r="F46" s="454">
        <f t="shared" si="6"/>
        <v>0</v>
      </c>
      <c r="G46" s="454">
        <f t="shared" si="7"/>
        <v>0</v>
      </c>
    </row>
    <row r="47" spans="2:7">
      <c r="B47" s="453" t="str">
        <f t="shared" si="2"/>
        <v>Produto 15 ()</v>
      </c>
      <c r="C47" s="454">
        <f t="shared" si="3"/>
        <v>0</v>
      </c>
      <c r="D47" s="454">
        <f t="shared" si="4"/>
        <v>0</v>
      </c>
      <c r="E47" s="454">
        <f t="shared" si="5"/>
        <v>0</v>
      </c>
      <c r="F47" s="454">
        <f t="shared" si="6"/>
        <v>0</v>
      </c>
      <c r="G47" s="454">
        <f t="shared" si="7"/>
        <v>0</v>
      </c>
    </row>
    <row r="48" spans="2:7">
      <c r="B48" s="453" t="str">
        <f t="shared" si="2"/>
        <v>Produto 16 ()</v>
      </c>
      <c r="C48" s="454">
        <f t="shared" si="3"/>
        <v>0</v>
      </c>
      <c r="D48" s="454">
        <f t="shared" si="4"/>
        <v>0</v>
      </c>
      <c r="E48" s="454">
        <f t="shared" si="5"/>
        <v>0</v>
      </c>
      <c r="F48" s="454">
        <f t="shared" si="6"/>
        <v>0</v>
      </c>
      <c r="G48" s="454">
        <f t="shared" si="7"/>
        <v>0</v>
      </c>
    </row>
    <row r="49" spans="2:7">
      <c r="B49" s="453" t="str">
        <f t="shared" si="2"/>
        <v>Produto 17 ()</v>
      </c>
      <c r="C49" s="454">
        <f t="shared" si="3"/>
        <v>0</v>
      </c>
      <c r="D49" s="454">
        <f t="shared" si="4"/>
        <v>0</v>
      </c>
      <c r="E49" s="454">
        <f t="shared" si="5"/>
        <v>0</v>
      </c>
      <c r="F49" s="454">
        <f t="shared" si="6"/>
        <v>0</v>
      </c>
      <c r="G49" s="454">
        <f t="shared" si="7"/>
        <v>0</v>
      </c>
    </row>
    <row r="50" spans="2:7">
      <c r="B50" s="455" t="s">
        <v>189</v>
      </c>
      <c r="C50" s="454">
        <f t="shared" si="3"/>
        <v>0</v>
      </c>
      <c r="D50" s="454">
        <f t="shared" si="4"/>
        <v>0</v>
      </c>
      <c r="E50" s="454">
        <f t="shared" si="5"/>
        <v>0</v>
      </c>
      <c r="F50" s="454">
        <f t="shared" si="6"/>
        <v>0</v>
      </c>
      <c r="G50" s="454">
        <f t="shared" si="7"/>
        <v>0</v>
      </c>
    </row>
    <row r="51" spans="2:7" ht="14">
      <c r="B51" s="457" t="s">
        <v>377</v>
      </c>
    </row>
    <row r="52" spans="2:7" ht="14">
      <c r="B52" s="458" t="s">
        <v>378</v>
      </c>
    </row>
    <row r="55" spans="2:7" ht="16">
      <c r="B55" s="443" t="s">
        <v>379</v>
      </c>
    </row>
    <row r="57" spans="2:7">
      <c r="B57" s="616" t="s">
        <v>376</v>
      </c>
      <c r="C57" s="446" t="s">
        <v>88</v>
      </c>
      <c r="D57" s="446" t="s">
        <v>373</v>
      </c>
      <c r="E57" s="446" t="s">
        <v>90</v>
      </c>
      <c r="F57" s="447" t="s">
        <v>91</v>
      </c>
      <c r="G57" s="447" t="s">
        <v>374</v>
      </c>
    </row>
    <row r="58" spans="2:7">
      <c r="B58" s="617"/>
      <c r="C58" s="448">
        <f>SUM(I8)</f>
        <v>0</v>
      </c>
      <c r="D58" s="448">
        <f>SUM(J8)</f>
        <v>0</v>
      </c>
      <c r="E58" s="448">
        <f>SUM(K8)</f>
        <v>0</v>
      </c>
      <c r="F58" s="448">
        <f>SUM(L8)</f>
        <v>0</v>
      </c>
      <c r="G58" s="448">
        <f>SUM(M8)</f>
        <v>0</v>
      </c>
    </row>
    <row r="59" spans="2:7">
      <c r="B59" s="449"/>
      <c r="C59" s="450"/>
      <c r="D59" s="450"/>
      <c r="E59" s="450"/>
      <c r="F59" s="451"/>
      <c r="G59" s="452"/>
    </row>
    <row r="60" spans="2:7">
      <c r="B60" s="453" t="str">
        <f t="shared" ref="B60:B76" si="8">B8&amp;" ("&amp;C8&amp;")"</f>
        <v>Produto 1 ()</v>
      </c>
      <c r="C60" s="459">
        <f t="shared" ref="C60:G69" si="9">ROUND($H8*C$58,2)</f>
        <v>0</v>
      </c>
      <c r="D60" s="459">
        <f t="shared" si="9"/>
        <v>0</v>
      </c>
      <c r="E60" s="459">
        <f t="shared" si="9"/>
        <v>0</v>
      </c>
      <c r="F60" s="459">
        <f t="shared" si="9"/>
        <v>0</v>
      </c>
      <c r="G60" s="459">
        <f t="shared" si="9"/>
        <v>0</v>
      </c>
    </row>
    <row r="61" spans="2:7">
      <c r="B61" s="453" t="str">
        <f t="shared" si="8"/>
        <v>Produto 2 ()</v>
      </c>
      <c r="C61" s="459">
        <f t="shared" si="9"/>
        <v>0</v>
      </c>
      <c r="D61" s="459">
        <f t="shared" si="9"/>
        <v>0</v>
      </c>
      <c r="E61" s="459">
        <f t="shared" si="9"/>
        <v>0</v>
      </c>
      <c r="F61" s="459">
        <f t="shared" si="9"/>
        <v>0</v>
      </c>
      <c r="G61" s="459">
        <f t="shared" si="9"/>
        <v>0</v>
      </c>
    </row>
    <row r="62" spans="2:7">
      <c r="B62" s="453" t="str">
        <f t="shared" si="8"/>
        <v>Produto 3 ()</v>
      </c>
      <c r="C62" s="459">
        <f t="shared" si="9"/>
        <v>0</v>
      </c>
      <c r="D62" s="459">
        <f t="shared" si="9"/>
        <v>0</v>
      </c>
      <c r="E62" s="459">
        <f t="shared" si="9"/>
        <v>0</v>
      </c>
      <c r="F62" s="459">
        <f t="shared" si="9"/>
        <v>0</v>
      </c>
      <c r="G62" s="459">
        <f t="shared" si="9"/>
        <v>0</v>
      </c>
    </row>
    <row r="63" spans="2:7">
      <c r="B63" s="453" t="str">
        <f t="shared" si="8"/>
        <v>Produto 4 ()</v>
      </c>
      <c r="C63" s="459">
        <f t="shared" si="9"/>
        <v>0</v>
      </c>
      <c r="D63" s="459">
        <f t="shared" si="9"/>
        <v>0</v>
      </c>
      <c r="E63" s="459">
        <f t="shared" si="9"/>
        <v>0</v>
      </c>
      <c r="F63" s="459">
        <f t="shared" si="9"/>
        <v>0</v>
      </c>
      <c r="G63" s="459">
        <f t="shared" si="9"/>
        <v>0</v>
      </c>
    </row>
    <row r="64" spans="2:7">
      <c r="B64" s="453" t="str">
        <f t="shared" si="8"/>
        <v>Produto 5 ()</v>
      </c>
      <c r="C64" s="459">
        <f t="shared" si="9"/>
        <v>0</v>
      </c>
      <c r="D64" s="459">
        <f t="shared" si="9"/>
        <v>0</v>
      </c>
      <c r="E64" s="459">
        <f t="shared" si="9"/>
        <v>0</v>
      </c>
      <c r="F64" s="459">
        <f t="shared" si="9"/>
        <v>0</v>
      </c>
      <c r="G64" s="459">
        <f t="shared" si="9"/>
        <v>0</v>
      </c>
    </row>
    <row r="65" spans="2:7">
      <c r="B65" s="453" t="str">
        <f t="shared" si="8"/>
        <v>Produto 6 ()</v>
      </c>
      <c r="C65" s="459">
        <f t="shared" si="9"/>
        <v>0</v>
      </c>
      <c r="D65" s="459">
        <f t="shared" si="9"/>
        <v>0</v>
      </c>
      <c r="E65" s="459">
        <f t="shared" si="9"/>
        <v>0</v>
      </c>
      <c r="F65" s="459">
        <f t="shared" si="9"/>
        <v>0</v>
      </c>
      <c r="G65" s="459">
        <f t="shared" si="9"/>
        <v>0</v>
      </c>
    </row>
    <row r="66" spans="2:7">
      <c r="B66" s="453" t="str">
        <f t="shared" si="8"/>
        <v>Produto 7 ()</v>
      </c>
      <c r="C66" s="459">
        <f t="shared" si="9"/>
        <v>0</v>
      </c>
      <c r="D66" s="459">
        <f t="shared" si="9"/>
        <v>0</v>
      </c>
      <c r="E66" s="459">
        <f t="shared" si="9"/>
        <v>0</v>
      </c>
      <c r="F66" s="459">
        <f t="shared" si="9"/>
        <v>0</v>
      </c>
      <c r="G66" s="459">
        <f t="shared" si="9"/>
        <v>0</v>
      </c>
    </row>
    <row r="67" spans="2:7">
      <c r="B67" s="453" t="str">
        <f t="shared" si="8"/>
        <v>Produto 8 ()</v>
      </c>
      <c r="C67" s="459">
        <f t="shared" si="9"/>
        <v>0</v>
      </c>
      <c r="D67" s="459">
        <f t="shared" si="9"/>
        <v>0</v>
      </c>
      <c r="E67" s="459">
        <f t="shared" si="9"/>
        <v>0</v>
      </c>
      <c r="F67" s="459">
        <f t="shared" si="9"/>
        <v>0</v>
      </c>
      <c r="G67" s="459">
        <f t="shared" si="9"/>
        <v>0</v>
      </c>
    </row>
    <row r="68" spans="2:7">
      <c r="B68" s="453" t="str">
        <f t="shared" si="8"/>
        <v>Produto 9 ()</v>
      </c>
      <c r="C68" s="459">
        <f t="shared" si="9"/>
        <v>0</v>
      </c>
      <c r="D68" s="459">
        <f t="shared" si="9"/>
        <v>0</v>
      </c>
      <c r="E68" s="459">
        <f t="shared" si="9"/>
        <v>0</v>
      </c>
      <c r="F68" s="459">
        <f t="shared" si="9"/>
        <v>0</v>
      </c>
      <c r="G68" s="459">
        <f t="shared" si="9"/>
        <v>0</v>
      </c>
    </row>
    <row r="69" spans="2:7">
      <c r="B69" s="453" t="str">
        <f t="shared" si="8"/>
        <v>Produto 10 ()</v>
      </c>
      <c r="C69" s="459">
        <f t="shared" si="9"/>
        <v>0</v>
      </c>
      <c r="D69" s="459">
        <f t="shared" si="9"/>
        <v>0</v>
      </c>
      <c r="E69" s="459">
        <f t="shared" si="9"/>
        <v>0</v>
      </c>
      <c r="F69" s="459">
        <f t="shared" si="9"/>
        <v>0</v>
      </c>
      <c r="G69" s="459">
        <f t="shared" si="9"/>
        <v>0</v>
      </c>
    </row>
    <row r="70" spans="2:7">
      <c r="B70" s="453" t="str">
        <f t="shared" si="8"/>
        <v>Produto 11 ()</v>
      </c>
      <c r="C70" s="459">
        <f t="shared" ref="C70:G76" si="10">ROUND($H18*C$58,2)</f>
        <v>0</v>
      </c>
      <c r="D70" s="459">
        <f t="shared" si="10"/>
        <v>0</v>
      </c>
      <c r="E70" s="459">
        <f t="shared" si="10"/>
        <v>0</v>
      </c>
      <c r="F70" s="459">
        <f t="shared" si="10"/>
        <v>0</v>
      </c>
      <c r="G70" s="459">
        <f t="shared" si="10"/>
        <v>0</v>
      </c>
    </row>
    <row r="71" spans="2:7">
      <c r="B71" s="453" t="str">
        <f t="shared" si="8"/>
        <v>Produto 12 ()</v>
      </c>
      <c r="C71" s="459">
        <f t="shared" si="10"/>
        <v>0</v>
      </c>
      <c r="D71" s="459">
        <f t="shared" si="10"/>
        <v>0</v>
      </c>
      <c r="E71" s="459">
        <f t="shared" si="10"/>
        <v>0</v>
      </c>
      <c r="F71" s="459">
        <f t="shared" si="10"/>
        <v>0</v>
      </c>
      <c r="G71" s="459">
        <f t="shared" si="10"/>
        <v>0</v>
      </c>
    </row>
    <row r="72" spans="2:7">
      <c r="B72" s="453" t="str">
        <f t="shared" si="8"/>
        <v>Produto 13 ()</v>
      </c>
      <c r="C72" s="459">
        <f t="shared" si="10"/>
        <v>0</v>
      </c>
      <c r="D72" s="459">
        <f t="shared" si="10"/>
        <v>0</v>
      </c>
      <c r="E72" s="459">
        <f t="shared" si="10"/>
        <v>0</v>
      </c>
      <c r="F72" s="459">
        <f t="shared" si="10"/>
        <v>0</v>
      </c>
      <c r="G72" s="459">
        <f t="shared" si="10"/>
        <v>0</v>
      </c>
    </row>
    <row r="73" spans="2:7">
      <c r="B73" s="453" t="str">
        <f t="shared" si="8"/>
        <v>Produto 14 ()</v>
      </c>
      <c r="C73" s="459">
        <f t="shared" si="10"/>
        <v>0</v>
      </c>
      <c r="D73" s="459">
        <f t="shared" si="10"/>
        <v>0</v>
      </c>
      <c r="E73" s="459">
        <f t="shared" si="10"/>
        <v>0</v>
      </c>
      <c r="F73" s="459">
        <f t="shared" si="10"/>
        <v>0</v>
      </c>
      <c r="G73" s="459">
        <f t="shared" si="10"/>
        <v>0</v>
      </c>
    </row>
    <row r="74" spans="2:7">
      <c r="B74" s="453" t="str">
        <f t="shared" si="8"/>
        <v>Produto 15 ()</v>
      </c>
      <c r="C74" s="459">
        <f t="shared" si="10"/>
        <v>0</v>
      </c>
      <c r="D74" s="459">
        <f t="shared" si="10"/>
        <v>0</v>
      </c>
      <c r="E74" s="459">
        <f t="shared" si="10"/>
        <v>0</v>
      </c>
      <c r="F74" s="459">
        <f t="shared" si="10"/>
        <v>0</v>
      </c>
      <c r="G74" s="459">
        <f t="shared" si="10"/>
        <v>0</v>
      </c>
    </row>
    <row r="75" spans="2:7">
      <c r="B75" s="453" t="str">
        <f t="shared" si="8"/>
        <v>Produto 16 ()</v>
      </c>
      <c r="C75" s="459">
        <f t="shared" si="10"/>
        <v>0</v>
      </c>
      <c r="D75" s="459">
        <f t="shared" si="10"/>
        <v>0</v>
      </c>
      <c r="E75" s="459">
        <f t="shared" si="10"/>
        <v>0</v>
      </c>
      <c r="F75" s="459">
        <f t="shared" si="10"/>
        <v>0</v>
      </c>
      <c r="G75" s="459">
        <f t="shared" si="10"/>
        <v>0</v>
      </c>
    </row>
    <row r="76" spans="2:7">
      <c r="B76" s="453" t="str">
        <f t="shared" si="8"/>
        <v>Produto 17 ()</v>
      </c>
      <c r="C76" s="459">
        <f t="shared" si="10"/>
        <v>0</v>
      </c>
      <c r="D76" s="459">
        <f t="shared" si="10"/>
        <v>0</v>
      </c>
      <c r="E76" s="459">
        <f t="shared" si="10"/>
        <v>0</v>
      </c>
      <c r="F76" s="459">
        <f t="shared" si="10"/>
        <v>0</v>
      </c>
      <c r="G76" s="459">
        <f t="shared" si="10"/>
        <v>0</v>
      </c>
    </row>
    <row r="77" spans="2:7">
      <c r="B77" s="455" t="s">
        <v>189</v>
      </c>
      <c r="C77" s="460">
        <f>SUM(C60:C76)</f>
        <v>0</v>
      </c>
      <c r="D77" s="460">
        <f>SUM(D60:D76)</f>
        <v>0</v>
      </c>
      <c r="E77" s="460">
        <f>SUM(E60:E76)</f>
        <v>0</v>
      </c>
      <c r="F77" s="460">
        <f>SUM(F60:F76)</f>
        <v>0</v>
      </c>
      <c r="G77" s="460">
        <f>SUM(G60:G76)</f>
        <v>0</v>
      </c>
    </row>
    <row r="78" spans="2:7" ht="14">
      <c r="B78" s="457" t="s">
        <v>377</v>
      </c>
    </row>
    <row r="79" spans="2:7" ht="14">
      <c r="B79" s="458" t="s">
        <v>378</v>
      </c>
    </row>
    <row r="83" spans="2:9" hidden="1">
      <c r="B83" s="616" t="s">
        <v>380</v>
      </c>
      <c r="C83" s="618" t="s">
        <v>381</v>
      </c>
      <c r="D83" s="618" t="s">
        <v>382</v>
      </c>
      <c r="E83" s="446" t="s">
        <v>88</v>
      </c>
      <c r="F83" s="446" t="s">
        <v>373</v>
      </c>
      <c r="G83" s="446" t="s">
        <v>90</v>
      </c>
      <c r="H83" s="447" t="s">
        <v>91</v>
      </c>
      <c r="I83" s="447" t="s">
        <v>374</v>
      </c>
    </row>
    <row r="84" spans="2:9" hidden="1">
      <c r="B84" s="617"/>
      <c r="C84" s="619"/>
      <c r="D84" s="619"/>
      <c r="E84" s="448">
        <f>SUM(I8)</f>
        <v>0</v>
      </c>
      <c r="F84" s="448">
        <f>SUM(J8)</f>
        <v>0</v>
      </c>
      <c r="G84" s="448">
        <f>SUM(K8)</f>
        <v>0</v>
      </c>
      <c r="H84" s="448">
        <f>SUM(L8)</f>
        <v>0</v>
      </c>
      <c r="I84" s="448">
        <f>SUM(M8)</f>
        <v>0</v>
      </c>
    </row>
    <row r="85" spans="2:9" hidden="1">
      <c r="B85" s="449"/>
      <c r="C85" s="450"/>
      <c r="D85" s="450"/>
      <c r="E85" s="450"/>
      <c r="F85" s="450"/>
      <c r="G85" s="450"/>
      <c r="H85" s="451"/>
      <c r="I85" s="452"/>
    </row>
    <row r="86" spans="2:9" hidden="1">
      <c r="B86" s="453" t="s">
        <v>343</v>
      </c>
      <c r="C86" s="459">
        <f>G77*0.5</f>
        <v>0</v>
      </c>
      <c r="D86" s="461">
        <v>0.1</v>
      </c>
      <c r="E86" s="459">
        <f>$C86*$D86*E$84</f>
        <v>0</v>
      </c>
      <c r="F86" s="459">
        <f>$C86*$D86*F$84</f>
        <v>0</v>
      </c>
      <c r="G86" s="459">
        <f>$C86*$D86*G$84</f>
        <v>0</v>
      </c>
      <c r="H86" s="459">
        <f>$C86*$D86*H$84</f>
        <v>0</v>
      </c>
      <c r="I86" s="459">
        <f>$C86*$D86*I$84</f>
        <v>0</v>
      </c>
    </row>
    <row r="87" spans="2:9" hidden="1">
      <c r="B87" s="453" t="s">
        <v>383</v>
      </c>
      <c r="C87" s="459">
        <f>C86</f>
        <v>0</v>
      </c>
      <c r="D87" s="462">
        <v>1.6500000000000001E-2</v>
      </c>
      <c r="E87" s="459">
        <f t="shared" ref="E87:I90" si="11">$C87*$D87*E$84</f>
        <v>0</v>
      </c>
      <c r="F87" s="459">
        <f t="shared" si="11"/>
        <v>0</v>
      </c>
      <c r="G87" s="459">
        <f t="shared" si="11"/>
        <v>0</v>
      </c>
      <c r="H87" s="459">
        <f t="shared" si="11"/>
        <v>0</v>
      </c>
      <c r="I87" s="459">
        <f t="shared" si="11"/>
        <v>0</v>
      </c>
    </row>
    <row r="88" spans="2:9" hidden="1">
      <c r="B88" s="453" t="s">
        <v>384</v>
      </c>
      <c r="C88" s="459">
        <f>C87</f>
        <v>0</v>
      </c>
      <c r="D88" s="462">
        <v>7.5999999999999998E-2</v>
      </c>
      <c r="E88" s="459">
        <f t="shared" si="11"/>
        <v>0</v>
      </c>
      <c r="F88" s="459">
        <f t="shared" si="11"/>
        <v>0</v>
      </c>
      <c r="G88" s="459">
        <f t="shared" si="11"/>
        <v>0</v>
      </c>
      <c r="H88" s="459">
        <f t="shared" si="11"/>
        <v>0</v>
      </c>
      <c r="I88" s="459">
        <f t="shared" si="11"/>
        <v>0</v>
      </c>
    </row>
    <row r="89" spans="2:9" hidden="1">
      <c r="B89" s="453" t="s">
        <v>385</v>
      </c>
      <c r="C89" s="459">
        <f>G77*0.1</f>
        <v>0</v>
      </c>
      <c r="D89" s="461">
        <v>0.25</v>
      </c>
      <c r="E89" s="459">
        <f t="shared" si="11"/>
        <v>0</v>
      </c>
      <c r="F89" s="459">
        <f t="shared" si="11"/>
        <v>0</v>
      </c>
      <c r="G89" s="459">
        <f t="shared" si="11"/>
        <v>0</v>
      </c>
      <c r="H89" s="459">
        <f t="shared" si="11"/>
        <v>0</v>
      </c>
      <c r="I89" s="459">
        <f t="shared" si="11"/>
        <v>0</v>
      </c>
    </row>
    <row r="90" spans="2:9" hidden="1">
      <c r="B90" s="453" t="s">
        <v>386</v>
      </c>
      <c r="C90" s="459">
        <f>C89</f>
        <v>0</v>
      </c>
      <c r="D90" s="461">
        <v>0.09</v>
      </c>
      <c r="E90" s="459">
        <f t="shared" si="11"/>
        <v>0</v>
      </c>
      <c r="F90" s="459">
        <f t="shared" si="11"/>
        <v>0</v>
      </c>
      <c r="G90" s="459">
        <f t="shared" si="11"/>
        <v>0</v>
      </c>
      <c r="H90" s="459">
        <f t="shared" si="11"/>
        <v>0</v>
      </c>
      <c r="I90" s="459">
        <f t="shared" si="11"/>
        <v>0</v>
      </c>
    </row>
    <row r="91" spans="2:9" hidden="1">
      <c r="B91" s="455" t="s">
        <v>119</v>
      </c>
      <c r="C91" s="460"/>
      <c r="D91" s="460"/>
      <c r="E91" s="460">
        <f>SUM(E86:E90)</f>
        <v>0</v>
      </c>
      <c r="F91" s="460">
        <f>SUM(F86:F90)</f>
        <v>0</v>
      </c>
      <c r="G91" s="460">
        <f>SUM(G86:G90)</f>
        <v>0</v>
      </c>
      <c r="H91" s="460">
        <f>SUM(H86:H90)</f>
        <v>0</v>
      </c>
      <c r="I91" s="460">
        <f>SUM(I86:I90)</f>
        <v>0</v>
      </c>
    </row>
    <row r="92" spans="2:9" hidden="1"/>
    <row r="93" spans="2:9" hidden="1"/>
  </sheetData>
  <mergeCells count="6">
    <mergeCell ref="K6:M6"/>
    <mergeCell ref="B30:B31"/>
    <mergeCell ref="B57:B58"/>
    <mergeCell ref="B83:B84"/>
    <mergeCell ref="C83:C84"/>
    <mergeCell ref="D83:D84"/>
  </mergeCells>
  <conditionalFormatting sqref="I9:M24">
    <cfRule type="expression" dxfId="5" priority="5" stopIfTrue="1">
      <formula>$K$6="GERAL"</formula>
    </cfRule>
  </conditionalFormatting>
  <conditionalFormatting sqref="I9:M9">
    <cfRule type="expression" dxfId="4" priority="6" stopIfTrue="1">
      <formula>$K$6="GERAL"</formula>
    </cfRule>
  </conditionalFormatting>
  <dataValidations disablePrompts="1" count="1">
    <dataValidation type="list" allowBlank="1" showInputMessage="1" showErrorMessage="1" sqref="K6" xr:uid="{4C8BC222-B7A8-6046-AEC6-5E7B2439E209}">
      <formula1>"POR PRODUTO, GERAL"</formula1>
    </dataValidation>
  </dataValidations>
  <pageMargins left="0.78740157499999996" right="0.78740157499999996" top="0.984251969" bottom="0.984251969" header="0.49212598499999999" footer="0.49212598499999999"/>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A7271-7842-E446-811F-1D8DD72C6A7A}">
  <sheetPr>
    <tabColor theme="9"/>
  </sheetPr>
  <dimension ref="A1:AP90"/>
  <sheetViews>
    <sheetView showGridLines="0" topLeftCell="A53" workbookViewId="0">
      <selection activeCell="B71" sqref="B71"/>
    </sheetView>
  </sheetViews>
  <sheetFormatPr baseColWidth="10" defaultColWidth="8.83203125" defaultRowHeight="13"/>
  <cols>
    <col min="1" max="1" width="23.83203125" customWidth="1"/>
    <col min="2" max="3" width="12.1640625" customWidth="1"/>
    <col min="4" max="4" width="11" customWidth="1"/>
    <col min="5" max="5" width="2.83203125" customWidth="1"/>
    <col min="6" max="6" width="22.5" bestFit="1" customWidth="1"/>
    <col min="7" max="7" width="10.1640625" customWidth="1"/>
    <col min="9" max="9" width="11" customWidth="1"/>
    <col min="11" max="11" width="11" customWidth="1"/>
    <col min="13" max="13" width="11" customWidth="1"/>
    <col min="15" max="15" width="11" customWidth="1"/>
    <col min="17" max="17" width="11" customWidth="1"/>
    <col min="19" max="19" width="11" customWidth="1"/>
    <col min="21" max="21" width="11" customWidth="1"/>
    <col min="23" max="23" width="12" customWidth="1"/>
    <col min="25" max="25" width="12" customWidth="1"/>
  </cols>
  <sheetData>
    <row r="1" spans="1:42" ht="28">
      <c r="A1" t="s">
        <v>588</v>
      </c>
      <c r="B1" t="s">
        <v>589</v>
      </c>
      <c r="C1" s="533" t="s">
        <v>656</v>
      </c>
      <c r="D1" s="533" t="s">
        <v>655</v>
      </c>
      <c r="F1" s="622" t="s">
        <v>590</v>
      </c>
      <c r="G1" s="622" t="s">
        <v>649</v>
      </c>
      <c r="H1" s="620" t="str">
        <f>A2</f>
        <v>Produto 1</v>
      </c>
      <c r="I1" s="621"/>
      <c r="J1" s="620" t="str">
        <f>A3</f>
        <v>Produto 2</v>
      </c>
      <c r="K1" s="621"/>
      <c r="L1" s="620" t="str">
        <f>A4</f>
        <v>Produto 3</v>
      </c>
      <c r="M1" s="621"/>
      <c r="N1" s="620" t="str">
        <f>A5</f>
        <v>Produto 4</v>
      </c>
      <c r="O1" s="621"/>
      <c r="P1" s="620" t="str">
        <f>A6</f>
        <v>Produto 5</v>
      </c>
      <c r="Q1" s="621"/>
      <c r="R1" s="620" t="str">
        <f>A7</f>
        <v>Produto 6</v>
      </c>
      <c r="S1" s="621"/>
      <c r="T1" s="620" t="str">
        <f>A8</f>
        <v>Produto 7</v>
      </c>
      <c r="U1" s="621"/>
      <c r="V1" s="620" t="str">
        <f>A9</f>
        <v>Produto 8</v>
      </c>
      <c r="W1" s="621"/>
      <c r="X1" s="620" t="str">
        <f>A10</f>
        <v>Produto 9</v>
      </c>
      <c r="Y1" s="621"/>
      <c r="Z1" s="620" t="str">
        <f>A11</f>
        <v>Produto 10</v>
      </c>
      <c r="AA1" s="621"/>
      <c r="AB1" s="620" t="str">
        <f>A12</f>
        <v>Produto 11</v>
      </c>
      <c r="AC1" s="621"/>
      <c r="AD1" s="620" t="str">
        <f>A13</f>
        <v>Produto 12</v>
      </c>
      <c r="AE1" s="621"/>
      <c r="AF1" s="620" t="str">
        <f>A14</f>
        <v>Produto 13</v>
      </c>
      <c r="AG1" s="621"/>
      <c r="AH1" s="620" t="str">
        <f>A15</f>
        <v>Produto 14</v>
      </c>
      <c r="AI1" s="621"/>
      <c r="AJ1" s="620" t="str">
        <f>A16</f>
        <v>Produto 15</v>
      </c>
      <c r="AK1" s="621"/>
      <c r="AL1" s="620" t="str">
        <f>A17</f>
        <v>Produto 16</v>
      </c>
      <c r="AM1" s="621"/>
      <c r="AN1" s="620" t="str">
        <f>A18</f>
        <v>Produto 17</v>
      </c>
      <c r="AO1" s="621"/>
      <c r="AP1" s="627" t="s">
        <v>654</v>
      </c>
    </row>
    <row r="2" spans="1:42" ht="16">
      <c r="A2" s="518" t="str">
        <f>'Capacidades de Produção'!B8</f>
        <v>Produto 1</v>
      </c>
      <c r="B2">
        <f>'Capacidades de Produção'!C8</f>
        <v>0</v>
      </c>
      <c r="C2" s="518">
        <f>'Capacidades de Produção'!E8</f>
        <v>0</v>
      </c>
      <c r="D2" s="518">
        <f>'Capacidades de Produção'!G8</f>
        <v>0</v>
      </c>
      <c r="F2" s="623"/>
      <c r="G2" s="623"/>
      <c r="H2" s="507" t="s">
        <v>591</v>
      </c>
      <c r="I2" s="507" t="s">
        <v>592</v>
      </c>
      <c r="J2" s="507" t="s">
        <v>591</v>
      </c>
      <c r="K2" s="507" t="s">
        <v>592</v>
      </c>
      <c r="L2" s="507" t="s">
        <v>591</v>
      </c>
      <c r="M2" s="507" t="s">
        <v>592</v>
      </c>
      <c r="N2" s="507" t="s">
        <v>591</v>
      </c>
      <c r="O2" s="507" t="s">
        <v>592</v>
      </c>
      <c r="P2" s="507" t="s">
        <v>591</v>
      </c>
      <c r="Q2" s="507" t="s">
        <v>592</v>
      </c>
      <c r="R2" s="507" t="s">
        <v>591</v>
      </c>
      <c r="S2" s="507" t="s">
        <v>592</v>
      </c>
      <c r="T2" s="507" t="s">
        <v>591</v>
      </c>
      <c r="U2" s="507" t="s">
        <v>592</v>
      </c>
      <c r="V2" s="507" t="s">
        <v>591</v>
      </c>
      <c r="W2" s="507" t="s">
        <v>592</v>
      </c>
      <c r="X2" s="507" t="s">
        <v>591</v>
      </c>
      <c r="Y2" s="507" t="s">
        <v>592</v>
      </c>
      <c r="Z2" s="507" t="s">
        <v>591</v>
      </c>
      <c r="AA2" s="507" t="s">
        <v>592</v>
      </c>
      <c r="AB2" s="507" t="s">
        <v>591</v>
      </c>
      <c r="AC2" s="507" t="s">
        <v>592</v>
      </c>
      <c r="AD2" s="507" t="s">
        <v>591</v>
      </c>
      <c r="AE2" s="507" t="s">
        <v>592</v>
      </c>
      <c r="AF2" s="507" t="s">
        <v>591</v>
      </c>
      <c r="AG2" s="507" t="s">
        <v>592</v>
      </c>
      <c r="AH2" s="507" t="s">
        <v>591</v>
      </c>
      <c r="AI2" s="507" t="s">
        <v>592</v>
      </c>
      <c r="AJ2" s="507" t="s">
        <v>591</v>
      </c>
      <c r="AK2" s="507" t="s">
        <v>592</v>
      </c>
      <c r="AL2" s="507" t="s">
        <v>591</v>
      </c>
      <c r="AM2" s="507" t="s">
        <v>592</v>
      </c>
      <c r="AN2" s="507" t="s">
        <v>591</v>
      </c>
      <c r="AO2" s="507" t="s">
        <v>592</v>
      </c>
      <c r="AP2" s="627"/>
    </row>
    <row r="3" spans="1:42" ht="16">
      <c r="A3" s="518" t="str">
        <f>'Capacidades de Produção'!B9</f>
        <v>Produto 2</v>
      </c>
      <c r="B3">
        <f>'Capacidades de Produção'!C9</f>
        <v>0</v>
      </c>
      <c r="C3" s="518">
        <f>'Capacidades de Produção'!E9</f>
        <v>0</v>
      </c>
      <c r="D3" s="518">
        <f>'Capacidades de Produção'!G9</f>
        <v>0</v>
      </c>
      <c r="F3" s="522" t="s">
        <v>615</v>
      </c>
      <c r="G3" s="520"/>
      <c r="H3" s="508">
        <f>$D$2*I3</f>
        <v>0</v>
      </c>
      <c r="I3" s="509"/>
      <c r="J3" s="508">
        <f>$D$3*K3</f>
        <v>0</v>
      </c>
      <c r="K3" s="509"/>
      <c r="L3" s="508">
        <f>$D$4*M3</f>
        <v>0</v>
      </c>
      <c r="M3" s="509"/>
      <c r="N3" s="508">
        <f>$D$5*O3</f>
        <v>0</v>
      </c>
      <c r="O3" s="509"/>
      <c r="P3" s="508">
        <f>$D$6*Q3</f>
        <v>0</v>
      </c>
      <c r="Q3" s="509"/>
      <c r="R3" s="508">
        <f>$D$7*S3</f>
        <v>0</v>
      </c>
      <c r="S3" s="509"/>
      <c r="T3" s="508">
        <f>$D$8*U3</f>
        <v>0</v>
      </c>
      <c r="U3" s="509"/>
      <c r="V3" s="508">
        <f>$D$9*W3</f>
        <v>0</v>
      </c>
      <c r="W3" s="509"/>
      <c r="X3" s="508">
        <f>$D$10*Y3</f>
        <v>0</v>
      </c>
      <c r="Y3" s="509"/>
      <c r="Z3" s="508">
        <f>$D$11*AA3</f>
        <v>0</v>
      </c>
      <c r="AA3" s="509"/>
      <c r="AB3" s="508">
        <f>$D$12*AC3</f>
        <v>0</v>
      </c>
      <c r="AC3" s="510"/>
      <c r="AD3" s="508">
        <f>$D$13*AE3</f>
        <v>0</v>
      </c>
      <c r="AE3" s="510"/>
      <c r="AF3" s="508">
        <f>$D$14*AG3</f>
        <v>0</v>
      </c>
      <c r="AG3" s="510"/>
      <c r="AH3" s="508">
        <f>$D$15*AI3</f>
        <v>0</v>
      </c>
      <c r="AI3" s="510"/>
      <c r="AJ3" s="508">
        <f>$D$16*AK3</f>
        <v>0</v>
      </c>
      <c r="AK3" s="510"/>
      <c r="AL3" s="508">
        <f>$D$17*AM3</f>
        <v>0</v>
      </c>
      <c r="AM3" s="510"/>
      <c r="AN3" s="508">
        <f>$D$18*AO3</f>
        <v>0</v>
      </c>
      <c r="AO3" s="510"/>
      <c r="AP3" s="511">
        <f>H3+J3+L3+N3+P3+R3+T3+V3+X3+Z3+AB3+AD3+AF3+AH3+AJ3+AL3+AN3</f>
        <v>0</v>
      </c>
    </row>
    <row r="4" spans="1:42" ht="16">
      <c r="A4" s="518" t="str">
        <f>'Capacidades de Produção'!B10</f>
        <v>Produto 3</v>
      </c>
      <c r="B4">
        <f>'Capacidades de Produção'!C10</f>
        <v>0</v>
      </c>
      <c r="C4" s="518">
        <f>'Capacidades de Produção'!E10</f>
        <v>0</v>
      </c>
      <c r="D4" s="518">
        <f>'Capacidades de Produção'!G10</f>
        <v>0</v>
      </c>
      <c r="F4" s="522" t="s">
        <v>616</v>
      </c>
      <c r="G4" s="520"/>
      <c r="H4" s="508">
        <f t="shared" ref="H4:H31" si="0">$D$2*I4</f>
        <v>0</v>
      </c>
      <c r="I4" s="509"/>
      <c r="J4" s="508">
        <f t="shared" ref="J4:J31" si="1">$D$3*K4</f>
        <v>0</v>
      </c>
      <c r="K4" s="509"/>
      <c r="L4" s="508">
        <f t="shared" ref="L4:L31" si="2">$D$4*M4</f>
        <v>0</v>
      </c>
      <c r="M4" s="509"/>
      <c r="N4" s="508">
        <f t="shared" ref="N4:N31" si="3">$D$5*O4</f>
        <v>0</v>
      </c>
      <c r="O4" s="509"/>
      <c r="P4" s="508">
        <f t="shared" ref="P4:P31" si="4">$D$6*Q4</f>
        <v>0</v>
      </c>
      <c r="Q4" s="509"/>
      <c r="R4" s="508">
        <f t="shared" ref="R4:R31" si="5">$D$7*S4</f>
        <v>0</v>
      </c>
      <c r="S4" s="509"/>
      <c r="T4" s="508">
        <f t="shared" ref="T4:T31" si="6">$D$8*U4</f>
        <v>0</v>
      </c>
      <c r="U4" s="509"/>
      <c r="V4" s="508">
        <f t="shared" ref="V4:V31" si="7">$D$9*W4</f>
        <v>0</v>
      </c>
      <c r="W4" s="509"/>
      <c r="X4" s="508">
        <f t="shared" ref="X4:X31" si="8">$D$10*Y4</f>
        <v>0</v>
      </c>
      <c r="Y4" s="509"/>
      <c r="Z4" s="508">
        <f t="shared" ref="Z4:Z31" si="9">$D$11*AA4</f>
        <v>0</v>
      </c>
      <c r="AA4" s="509"/>
      <c r="AB4" s="508">
        <f t="shared" ref="AB4:AB31" si="10">$D$12*AC4</f>
        <v>0</v>
      </c>
      <c r="AC4" s="510"/>
      <c r="AD4" s="508">
        <f t="shared" ref="AD4:AD31" si="11">$D$13*AE4</f>
        <v>0</v>
      </c>
      <c r="AE4" s="510"/>
      <c r="AF4" s="508">
        <f t="shared" ref="AF4:AF31" si="12">$D$14*AG4</f>
        <v>0</v>
      </c>
      <c r="AG4" s="510"/>
      <c r="AH4" s="508">
        <f t="shared" ref="AH4:AH31" si="13">$D$15*AI4</f>
        <v>0</v>
      </c>
      <c r="AI4" s="510"/>
      <c r="AJ4" s="508">
        <f t="shared" ref="AJ4:AJ31" si="14">$D$16*AK4</f>
        <v>0</v>
      </c>
      <c r="AK4" s="510"/>
      <c r="AL4" s="508">
        <f t="shared" ref="AL4:AL31" si="15">$D$17*AM4</f>
        <v>0</v>
      </c>
      <c r="AM4" s="510"/>
      <c r="AN4" s="508">
        <f t="shared" ref="AN4:AN31" si="16">$D$18*AO4</f>
        <v>0</v>
      </c>
      <c r="AO4" s="510"/>
      <c r="AP4" s="511">
        <f t="shared" ref="AP4:AP20" si="17">H4+J4+L4+N4+P4+R4+T4+V4+X4+Z4+AB4+AD4+AF4+AH4+AJ4+AL4+AN4</f>
        <v>0</v>
      </c>
    </row>
    <row r="5" spans="1:42" ht="16">
      <c r="A5" s="518" t="str">
        <f>'Capacidades de Produção'!B11</f>
        <v>Produto 4</v>
      </c>
      <c r="B5">
        <f>'Capacidades de Produção'!C11</f>
        <v>0</v>
      </c>
      <c r="C5" s="518">
        <f>'Capacidades de Produção'!E11</f>
        <v>0</v>
      </c>
      <c r="D5" s="518">
        <f>'Capacidades de Produção'!G11</f>
        <v>0</v>
      </c>
      <c r="F5" s="522" t="s">
        <v>617</v>
      </c>
      <c r="G5" s="520"/>
      <c r="H5" s="508">
        <f t="shared" si="0"/>
        <v>0</v>
      </c>
      <c r="I5" s="509"/>
      <c r="J5" s="508">
        <f t="shared" si="1"/>
        <v>0</v>
      </c>
      <c r="K5" s="509"/>
      <c r="L5" s="508">
        <f t="shared" si="2"/>
        <v>0</v>
      </c>
      <c r="M5" s="509"/>
      <c r="N5" s="508">
        <f t="shared" si="3"/>
        <v>0</v>
      </c>
      <c r="O5" s="509"/>
      <c r="P5" s="508">
        <f t="shared" si="4"/>
        <v>0</v>
      </c>
      <c r="Q5" s="509"/>
      <c r="R5" s="508">
        <f t="shared" si="5"/>
        <v>0</v>
      </c>
      <c r="S5" s="509"/>
      <c r="T5" s="508">
        <f t="shared" si="6"/>
        <v>0</v>
      </c>
      <c r="U5" s="509"/>
      <c r="V5" s="508">
        <f t="shared" si="7"/>
        <v>0</v>
      </c>
      <c r="W5" s="509"/>
      <c r="X5" s="508">
        <f t="shared" si="8"/>
        <v>0</v>
      </c>
      <c r="Y5" s="509"/>
      <c r="Z5" s="508">
        <f t="shared" si="9"/>
        <v>0</v>
      </c>
      <c r="AA5" s="509"/>
      <c r="AB5" s="508">
        <f t="shared" si="10"/>
        <v>0</v>
      </c>
      <c r="AC5" s="510"/>
      <c r="AD5" s="508">
        <f t="shared" si="11"/>
        <v>0</v>
      </c>
      <c r="AE5" s="510"/>
      <c r="AF5" s="508">
        <f t="shared" si="12"/>
        <v>0</v>
      </c>
      <c r="AG5" s="510"/>
      <c r="AH5" s="508">
        <f t="shared" si="13"/>
        <v>0</v>
      </c>
      <c r="AI5" s="510"/>
      <c r="AJ5" s="508">
        <f t="shared" si="14"/>
        <v>0</v>
      </c>
      <c r="AK5" s="510"/>
      <c r="AL5" s="508">
        <f t="shared" si="15"/>
        <v>0</v>
      </c>
      <c r="AM5" s="510"/>
      <c r="AN5" s="508">
        <f t="shared" si="16"/>
        <v>0</v>
      </c>
      <c r="AO5" s="510"/>
      <c r="AP5" s="511">
        <f t="shared" si="17"/>
        <v>0</v>
      </c>
    </row>
    <row r="6" spans="1:42" ht="16">
      <c r="A6" s="518" t="str">
        <f>'Capacidades de Produção'!B12</f>
        <v>Produto 5</v>
      </c>
      <c r="B6">
        <f>'Capacidades de Produção'!C12</f>
        <v>0</v>
      </c>
      <c r="C6" s="518">
        <f>'Capacidades de Produção'!E12</f>
        <v>0</v>
      </c>
      <c r="D6" s="518">
        <f>'Capacidades de Produção'!G12</f>
        <v>0</v>
      </c>
      <c r="F6" s="522" t="s">
        <v>618</v>
      </c>
      <c r="G6" s="520"/>
      <c r="H6" s="508">
        <f t="shared" si="0"/>
        <v>0</v>
      </c>
      <c r="I6" s="509"/>
      <c r="J6" s="508">
        <f t="shared" si="1"/>
        <v>0</v>
      </c>
      <c r="K6" s="509"/>
      <c r="L6" s="508">
        <f t="shared" si="2"/>
        <v>0</v>
      </c>
      <c r="M6" s="509"/>
      <c r="N6" s="508">
        <f t="shared" si="3"/>
        <v>0</v>
      </c>
      <c r="O6" s="509"/>
      <c r="P6" s="508">
        <f t="shared" si="4"/>
        <v>0</v>
      </c>
      <c r="Q6" s="509"/>
      <c r="R6" s="508">
        <f t="shared" si="5"/>
        <v>0</v>
      </c>
      <c r="S6" s="509"/>
      <c r="T6" s="508">
        <f t="shared" si="6"/>
        <v>0</v>
      </c>
      <c r="U6" s="509"/>
      <c r="V6" s="508">
        <f t="shared" si="7"/>
        <v>0</v>
      </c>
      <c r="W6" s="509"/>
      <c r="X6" s="508">
        <f t="shared" si="8"/>
        <v>0</v>
      </c>
      <c r="Y6" s="509"/>
      <c r="Z6" s="508">
        <f t="shared" si="9"/>
        <v>0</v>
      </c>
      <c r="AA6" s="509"/>
      <c r="AB6" s="508">
        <f t="shared" si="10"/>
        <v>0</v>
      </c>
      <c r="AC6" s="510"/>
      <c r="AD6" s="508">
        <f t="shared" si="11"/>
        <v>0</v>
      </c>
      <c r="AE6" s="510"/>
      <c r="AF6" s="508">
        <f t="shared" si="12"/>
        <v>0</v>
      </c>
      <c r="AG6" s="510"/>
      <c r="AH6" s="508">
        <f t="shared" si="13"/>
        <v>0</v>
      </c>
      <c r="AI6" s="510"/>
      <c r="AJ6" s="508">
        <f t="shared" si="14"/>
        <v>0</v>
      </c>
      <c r="AK6" s="510"/>
      <c r="AL6" s="508">
        <f t="shared" si="15"/>
        <v>0</v>
      </c>
      <c r="AM6" s="510"/>
      <c r="AN6" s="508">
        <f t="shared" si="16"/>
        <v>0</v>
      </c>
      <c r="AO6" s="510"/>
      <c r="AP6" s="511">
        <f t="shared" si="17"/>
        <v>0</v>
      </c>
    </row>
    <row r="7" spans="1:42" ht="16">
      <c r="A7" s="518" t="str">
        <f>'Capacidades de Produção'!B13</f>
        <v>Produto 6</v>
      </c>
      <c r="B7">
        <f>'Capacidades de Produção'!C13</f>
        <v>0</v>
      </c>
      <c r="C7" s="518">
        <f>'Capacidades de Produção'!E13</f>
        <v>0</v>
      </c>
      <c r="D7" s="518">
        <f>'Capacidades de Produção'!G13</f>
        <v>0</v>
      </c>
      <c r="F7" s="522" t="s">
        <v>619</v>
      </c>
      <c r="G7" s="520"/>
      <c r="H7" s="508">
        <f t="shared" si="0"/>
        <v>0</v>
      </c>
      <c r="I7" s="509"/>
      <c r="J7" s="508">
        <f t="shared" si="1"/>
        <v>0</v>
      </c>
      <c r="K7" s="509"/>
      <c r="L7" s="508">
        <f t="shared" si="2"/>
        <v>0</v>
      </c>
      <c r="M7" s="509"/>
      <c r="N7" s="508">
        <f t="shared" si="3"/>
        <v>0</v>
      </c>
      <c r="O7" s="509"/>
      <c r="P7" s="508">
        <f t="shared" si="4"/>
        <v>0</v>
      </c>
      <c r="Q7" s="509"/>
      <c r="R7" s="508">
        <f t="shared" si="5"/>
        <v>0</v>
      </c>
      <c r="S7" s="509"/>
      <c r="T7" s="508">
        <f t="shared" si="6"/>
        <v>0</v>
      </c>
      <c r="U7" s="509"/>
      <c r="V7" s="508">
        <f t="shared" si="7"/>
        <v>0</v>
      </c>
      <c r="W7" s="509"/>
      <c r="X7" s="508">
        <f t="shared" si="8"/>
        <v>0</v>
      </c>
      <c r="Y7" s="509"/>
      <c r="Z7" s="508">
        <f t="shared" si="9"/>
        <v>0</v>
      </c>
      <c r="AA7" s="509"/>
      <c r="AB7" s="508">
        <f t="shared" si="10"/>
        <v>0</v>
      </c>
      <c r="AC7" s="510"/>
      <c r="AD7" s="508">
        <f t="shared" si="11"/>
        <v>0</v>
      </c>
      <c r="AE7" s="510"/>
      <c r="AF7" s="508">
        <f t="shared" si="12"/>
        <v>0</v>
      </c>
      <c r="AG7" s="510"/>
      <c r="AH7" s="508">
        <f t="shared" si="13"/>
        <v>0</v>
      </c>
      <c r="AI7" s="510"/>
      <c r="AJ7" s="508">
        <f t="shared" si="14"/>
        <v>0</v>
      </c>
      <c r="AK7" s="510"/>
      <c r="AL7" s="508">
        <f t="shared" si="15"/>
        <v>0</v>
      </c>
      <c r="AM7" s="510"/>
      <c r="AN7" s="508">
        <f t="shared" si="16"/>
        <v>0</v>
      </c>
      <c r="AO7" s="510"/>
      <c r="AP7" s="511">
        <f t="shared" si="17"/>
        <v>0</v>
      </c>
    </row>
    <row r="8" spans="1:42" ht="16">
      <c r="A8" s="518" t="str">
        <f>'Capacidades de Produção'!B14</f>
        <v>Produto 7</v>
      </c>
      <c r="B8">
        <f>'Capacidades de Produção'!C14</f>
        <v>0</v>
      </c>
      <c r="C8" s="518">
        <f>'Capacidades de Produção'!E14</f>
        <v>0</v>
      </c>
      <c r="D8" s="518">
        <f>'Capacidades de Produção'!G14</f>
        <v>0</v>
      </c>
      <c r="F8" s="522" t="s">
        <v>620</v>
      </c>
      <c r="G8" s="520"/>
      <c r="H8" s="508">
        <f t="shared" si="0"/>
        <v>0</v>
      </c>
      <c r="I8" s="509"/>
      <c r="J8" s="508">
        <f t="shared" si="1"/>
        <v>0</v>
      </c>
      <c r="K8" s="509"/>
      <c r="L8" s="508">
        <f t="shared" si="2"/>
        <v>0</v>
      </c>
      <c r="M8" s="509"/>
      <c r="N8" s="508">
        <f t="shared" si="3"/>
        <v>0</v>
      </c>
      <c r="O8" s="509"/>
      <c r="P8" s="508">
        <f t="shared" si="4"/>
        <v>0</v>
      </c>
      <c r="Q8" s="509"/>
      <c r="R8" s="508">
        <f t="shared" si="5"/>
        <v>0</v>
      </c>
      <c r="S8" s="509"/>
      <c r="T8" s="508">
        <f t="shared" si="6"/>
        <v>0</v>
      </c>
      <c r="U8" s="509"/>
      <c r="V8" s="508">
        <f t="shared" si="7"/>
        <v>0</v>
      </c>
      <c r="W8" s="509"/>
      <c r="X8" s="508">
        <f t="shared" si="8"/>
        <v>0</v>
      </c>
      <c r="Y8" s="509"/>
      <c r="Z8" s="508">
        <f t="shared" si="9"/>
        <v>0</v>
      </c>
      <c r="AA8" s="509"/>
      <c r="AB8" s="508">
        <f t="shared" si="10"/>
        <v>0</v>
      </c>
      <c r="AC8" s="510"/>
      <c r="AD8" s="508">
        <f t="shared" si="11"/>
        <v>0</v>
      </c>
      <c r="AE8" s="510"/>
      <c r="AF8" s="508">
        <f t="shared" si="12"/>
        <v>0</v>
      </c>
      <c r="AG8" s="510"/>
      <c r="AH8" s="508">
        <f t="shared" si="13"/>
        <v>0</v>
      </c>
      <c r="AI8" s="510"/>
      <c r="AJ8" s="508">
        <f t="shared" si="14"/>
        <v>0</v>
      </c>
      <c r="AK8" s="510"/>
      <c r="AL8" s="508">
        <f t="shared" si="15"/>
        <v>0</v>
      </c>
      <c r="AM8" s="510"/>
      <c r="AN8" s="508">
        <f t="shared" si="16"/>
        <v>0</v>
      </c>
      <c r="AO8" s="510"/>
      <c r="AP8" s="511">
        <f t="shared" si="17"/>
        <v>0</v>
      </c>
    </row>
    <row r="9" spans="1:42" ht="16">
      <c r="A9" s="518" t="str">
        <f>'Capacidades de Produção'!B15</f>
        <v>Produto 8</v>
      </c>
      <c r="B9">
        <f>'Capacidades de Produção'!C15</f>
        <v>0</v>
      </c>
      <c r="C9" s="518">
        <f>'Capacidades de Produção'!E15</f>
        <v>0</v>
      </c>
      <c r="D9" s="518">
        <f>'Capacidades de Produção'!G15</f>
        <v>0</v>
      </c>
      <c r="F9" s="522" t="s">
        <v>621</v>
      </c>
      <c r="G9" s="520"/>
      <c r="H9" s="508">
        <f t="shared" si="0"/>
        <v>0</v>
      </c>
      <c r="I9" s="509"/>
      <c r="J9" s="508">
        <f t="shared" si="1"/>
        <v>0</v>
      </c>
      <c r="K9" s="509"/>
      <c r="L9" s="508">
        <f t="shared" si="2"/>
        <v>0</v>
      </c>
      <c r="M9" s="509"/>
      <c r="N9" s="508">
        <f t="shared" si="3"/>
        <v>0</v>
      </c>
      <c r="O9" s="509"/>
      <c r="P9" s="508">
        <f t="shared" si="4"/>
        <v>0</v>
      </c>
      <c r="Q9" s="509"/>
      <c r="R9" s="508">
        <f t="shared" si="5"/>
        <v>0</v>
      </c>
      <c r="S9" s="509"/>
      <c r="T9" s="508">
        <f t="shared" si="6"/>
        <v>0</v>
      </c>
      <c r="U9" s="509"/>
      <c r="V9" s="508">
        <f t="shared" si="7"/>
        <v>0</v>
      </c>
      <c r="W9" s="509"/>
      <c r="X9" s="508">
        <f t="shared" si="8"/>
        <v>0</v>
      </c>
      <c r="Y9" s="509"/>
      <c r="Z9" s="508">
        <f t="shared" si="9"/>
        <v>0</v>
      </c>
      <c r="AA9" s="509"/>
      <c r="AB9" s="508">
        <f t="shared" si="10"/>
        <v>0</v>
      </c>
      <c r="AC9" s="510"/>
      <c r="AD9" s="508">
        <f t="shared" si="11"/>
        <v>0</v>
      </c>
      <c r="AE9" s="510"/>
      <c r="AF9" s="508">
        <f t="shared" si="12"/>
        <v>0</v>
      </c>
      <c r="AG9" s="510"/>
      <c r="AH9" s="508">
        <f t="shared" si="13"/>
        <v>0</v>
      </c>
      <c r="AI9" s="510"/>
      <c r="AJ9" s="508">
        <f t="shared" si="14"/>
        <v>0</v>
      </c>
      <c r="AK9" s="510"/>
      <c r="AL9" s="508">
        <f t="shared" si="15"/>
        <v>0</v>
      </c>
      <c r="AM9" s="510"/>
      <c r="AN9" s="508">
        <f t="shared" si="16"/>
        <v>0</v>
      </c>
      <c r="AO9" s="510"/>
      <c r="AP9" s="511">
        <f t="shared" si="17"/>
        <v>0</v>
      </c>
    </row>
    <row r="10" spans="1:42" ht="16">
      <c r="A10" s="518" t="str">
        <f>'Capacidades de Produção'!B16</f>
        <v>Produto 9</v>
      </c>
      <c r="B10">
        <f>'Capacidades de Produção'!C16</f>
        <v>0</v>
      </c>
      <c r="C10" s="518">
        <f>'Capacidades de Produção'!E16</f>
        <v>0</v>
      </c>
      <c r="D10" s="518">
        <f>'Capacidades de Produção'!G16</f>
        <v>0</v>
      </c>
      <c r="F10" s="522" t="s">
        <v>622</v>
      </c>
      <c r="G10" s="520"/>
      <c r="H10" s="508">
        <f t="shared" si="0"/>
        <v>0</v>
      </c>
      <c r="I10" s="509"/>
      <c r="J10" s="508">
        <f t="shared" si="1"/>
        <v>0</v>
      </c>
      <c r="K10" s="509"/>
      <c r="L10" s="508">
        <f t="shared" si="2"/>
        <v>0</v>
      </c>
      <c r="M10" s="509"/>
      <c r="N10" s="508">
        <f t="shared" si="3"/>
        <v>0</v>
      </c>
      <c r="O10" s="509"/>
      <c r="P10" s="508">
        <f t="shared" si="4"/>
        <v>0</v>
      </c>
      <c r="Q10" s="509"/>
      <c r="R10" s="508">
        <f t="shared" si="5"/>
        <v>0</v>
      </c>
      <c r="S10" s="509"/>
      <c r="T10" s="508">
        <f t="shared" si="6"/>
        <v>0</v>
      </c>
      <c r="U10" s="509"/>
      <c r="V10" s="508">
        <f t="shared" si="7"/>
        <v>0</v>
      </c>
      <c r="W10" s="509"/>
      <c r="X10" s="508">
        <f t="shared" si="8"/>
        <v>0</v>
      </c>
      <c r="Y10" s="509"/>
      <c r="Z10" s="508">
        <f t="shared" si="9"/>
        <v>0</v>
      </c>
      <c r="AA10" s="509"/>
      <c r="AB10" s="508">
        <f t="shared" si="10"/>
        <v>0</v>
      </c>
      <c r="AC10" s="510"/>
      <c r="AD10" s="508">
        <f t="shared" si="11"/>
        <v>0</v>
      </c>
      <c r="AE10" s="510"/>
      <c r="AF10" s="508">
        <f t="shared" si="12"/>
        <v>0</v>
      </c>
      <c r="AG10" s="510"/>
      <c r="AH10" s="508">
        <f t="shared" si="13"/>
        <v>0</v>
      </c>
      <c r="AI10" s="510"/>
      <c r="AJ10" s="508">
        <f t="shared" si="14"/>
        <v>0</v>
      </c>
      <c r="AK10" s="510"/>
      <c r="AL10" s="508">
        <f t="shared" si="15"/>
        <v>0</v>
      </c>
      <c r="AM10" s="510"/>
      <c r="AN10" s="508">
        <f t="shared" si="16"/>
        <v>0</v>
      </c>
      <c r="AO10" s="510"/>
      <c r="AP10" s="511">
        <f t="shared" si="17"/>
        <v>0</v>
      </c>
    </row>
    <row r="11" spans="1:42" ht="16">
      <c r="A11" s="518" t="str">
        <f>'Capacidades de Produção'!B17</f>
        <v>Produto 10</v>
      </c>
      <c r="B11">
        <f>'Capacidades de Produção'!C17</f>
        <v>0</v>
      </c>
      <c r="C11" s="518">
        <f>'Capacidades de Produção'!E17</f>
        <v>0</v>
      </c>
      <c r="D11" s="518">
        <f>'Capacidades de Produção'!G17</f>
        <v>0</v>
      </c>
      <c r="F11" s="522" t="s">
        <v>623</v>
      </c>
      <c r="G11" s="520"/>
      <c r="H11" s="508">
        <f t="shared" si="0"/>
        <v>0</v>
      </c>
      <c r="I11" s="509"/>
      <c r="J11" s="508">
        <f t="shared" si="1"/>
        <v>0</v>
      </c>
      <c r="K11" s="509"/>
      <c r="L11" s="508">
        <f t="shared" si="2"/>
        <v>0</v>
      </c>
      <c r="M11" s="509"/>
      <c r="N11" s="508">
        <f t="shared" si="3"/>
        <v>0</v>
      </c>
      <c r="O11" s="509"/>
      <c r="P11" s="508">
        <f t="shared" si="4"/>
        <v>0</v>
      </c>
      <c r="Q11" s="509"/>
      <c r="R11" s="508">
        <f t="shared" si="5"/>
        <v>0</v>
      </c>
      <c r="S11" s="509"/>
      <c r="T11" s="508">
        <f t="shared" si="6"/>
        <v>0</v>
      </c>
      <c r="U11" s="509"/>
      <c r="V11" s="508">
        <f t="shared" si="7"/>
        <v>0</v>
      </c>
      <c r="W11" s="509"/>
      <c r="X11" s="508">
        <f t="shared" si="8"/>
        <v>0</v>
      </c>
      <c r="Y11" s="509"/>
      <c r="Z11" s="508">
        <f t="shared" si="9"/>
        <v>0</v>
      </c>
      <c r="AA11" s="509"/>
      <c r="AB11" s="508">
        <f t="shared" si="10"/>
        <v>0</v>
      </c>
      <c r="AC11" s="510"/>
      <c r="AD11" s="508">
        <f t="shared" si="11"/>
        <v>0</v>
      </c>
      <c r="AE11" s="510"/>
      <c r="AF11" s="508">
        <f t="shared" si="12"/>
        <v>0</v>
      </c>
      <c r="AG11" s="510"/>
      <c r="AH11" s="508">
        <f t="shared" si="13"/>
        <v>0</v>
      </c>
      <c r="AI11" s="510"/>
      <c r="AJ11" s="508">
        <f t="shared" si="14"/>
        <v>0</v>
      </c>
      <c r="AK11" s="510"/>
      <c r="AL11" s="508">
        <f t="shared" si="15"/>
        <v>0</v>
      </c>
      <c r="AM11" s="510"/>
      <c r="AN11" s="508">
        <f t="shared" si="16"/>
        <v>0</v>
      </c>
      <c r="AO11" s="510"/>
      <c r="AP11" s="511">
        <f t="shared" si="17"/>
        <v>0</v>
      </c>
    </row>
    <row r="12" spans="1:42" ht="16">
      <c r="A12" s="518" t="str">
        <f>'Capacidades de Produção'!B18</f>
        <v>Produto 11</v>
      </c>
      <c r="B12">
        <f>'Capacidades de Produção'!C18</f>
        <v>0</v>
      </c>
      <c r="C12" s="518">
        <f>'Capacidades de Produção'!E18</f>
        <v>0</v>
      </c>
      <c r="D12" s="518">
        <f>'Capacidades de Produção'!G18</f>
        <v>0</v>
      </c>
      <c r="F12" s="522" t="s">
        <v>624</v>
      </c>
      <c r="G12" s="520"/>
      <c r="H12" s="508">
        <f t="shared" si="0"/>
        <v>0</v>
      </c>
      <c r="I12" s="509"/>
      <c r="J12" s="508">
        <f t="shared" si="1"/>
        <v>0</v>
      </c>
      <c r="K12" s="509"/>
      <c r="L12" s="508">
        <f t="shared" si="2"/>
        <v>0</v>
      </c>
      <c r="M12" s="509"/>
      <c r="N12" s="508">
        <f t="shared" si="3"/>
        <v>0</v>
      </c>
      <c r="O12" s="509"/>
      <c r="P12" s="508">
        <f t="shared" si="4"/>
        <v>0</v>
      </c>
      <c r="Q12" s="509"/>
      <c r="R12" s="508">
        <f t="shared" si="5"/>
        <v>0</v>
      </c>
      <c r="S12" s="509"/>
      <c r="T12" s="508">
        <f t="shared" si="6"/>
        <v>0</v>
      </c>
      <c r="U12" s="509"/>
      <c r="V12" s="508">
        <f t="shared" si="7"/>
        <v>0</v>
      </c>
      <c r="W12" s="509"/>
      <c r="X12" s="508">
        <f t="shared" si="8"/>
        <v>0</v>
      </c>
      <c r="Y12" s="509"/>
      <c r="Z12" s="508">
        <f t="shared" si="9"/>
        <v>0</v>
      </c>
      <c r="AA12" s="509"/>
      <c r="AB12" s="508">
        <f t="shared" si="10"/>
        <v>0</v>
      </c>
      <c r="AC12" s="510"/>
      <c r="AD12" s="508">
        <f t="shared" si="11"/>
        <v>0</v>
      </c>
      <c r="AE12" s="510"/>
      <c r="AF12" s="508">
        <f t="shared" si="12"/>
        <v>0</v>
      </c>
      <c r="AG12" s="510"/>
      <c r="AH12" s="508">
        <f t="shared" si="13"/>
        <v>0</v>
      </c>
      <c r="AI12" s="510"/>
      <c r="AJ12" s="508">
        <f t="shared" si="14"/>
        <v>0</v>
      </c>
      <c r="AK12" s="510"/>
      <c r="AL12" s="508">
        <f t="shared" si="15"/>
        <v>0</v>
      </c>
      <c r="AM12" s="510"/>
      <c r="AN12" s="508">
        <f t="shared" si="16"/>
        <v>0</v>
      </c>
      <c r="AO12" s="510"/>
      <c r="AP12" s="511">
        <f t="shared" si="17"/>
        <v>0</v>
      </c>
    </row>
    <row r="13" spans="1:42" ht="16">
      <c r="A13" s="518" t="str">
        <f>'Capacidades de Produção'!B19</f>
        <v>Produto 12</v>
      </c>
      <c r="B13">
        <f>'Capacidades de Produção'!C19</f>
        <v>0</v>
      </c>
      <c r="C13" s="518">
        <f>'Capacidades de Produção'!E19</f>
        <v>0</v>
      </c>
      <c r="D13" s="518">
        <f>'Capacidades de Produção'!G19</f>
        <v>0</v>
      </c>
      <c r="F13" s="522" t="s">
        <v>625</v>
      </c>
      <c r="G13" s="520"/>
      <c r="H13" s="508">
        <f t="shared" si="0"/>
        <v>0</v>
      </c>
      <c r="I13" s="509"/>
      <c r="J13" s="508">
        <f t="shared" si="1"/>
        <v>0</v>
      </c>
      <c r="K13" s="509"/>
      <c r="L13" s="508">
        <f t="shared" si="2"/>
        <v>0</v>
      </c>
      <c r="M13" s="509"/>
      <c r="N13" s="508">
        <f t="shared" si="3"/>
        <v>0</v>
      </c>
      <c r="O13" s="509"/>
      <c r="P13" s="508">
        <f t="shared" si="4"/>
        <v>0</v>
      </c>
      <c r="Q13" s="509"/>
      <c r="R13" s="508">
        <f t="shared" si="5"/>
        <v>0</v>
      </c>
      <c r="S13" s="509"/>
      <c r="T13" s="508">
        <f t="shared" si="6"/>
        <v>0</v>
      </c>
      <c r="U13" s="509"/>
      <c r="V13" s="508">
        <f t="shared" si="7"/>
        <v>0</v>
      </c>
      <c r="W13" s="509"/>
      <c r="X13" s="508">
        <f t="shared" si="8"/>
        <v>0</v>
      </c>
      <c r="Y13" s="509"/>
      <c r="Z13" s="508">
        <f t="shared" si="9"/>
        <v>0</v>
      </c>
      <c r="AA13" s="509"/>
      <c r="AB13" s="508">
        <f t="shared" si="10"/>
        <v>0</v>
      </c>
      <c r="AC13" s="510"/>
      <c r="AD13" s="508">
        <f t="shared" si="11"/>
        <v>0</v>
      </c>
      <c r="AE13" s="510"/>
      <c r="AF13" s="508">
        <f t="shared" si="12"/>
        <v>0</v>
      </c>
      <c r="AG13" s="510"/>
      <c r="AH13" s="508">
        <f t="shared" si="13"/>
        <v>0</v>
      </c>
      <c r="AI13" s="510"/>
      <c r="AJ13" s="508">
        <f t="shared" si="14"/>
        <v>0</v>
      </c>
      <c r="AK13" s="510"/>
      <c r="AL13" s="508">
        <f t="shared" si="15"/>
        <v>0</v>
      </c>
      <c r="AM13" s="510"/>
      <c r="AN13" s="508">
        <f t="shared" si="16"/>
        <v>0</v>
      </c>
      <c r="AO13" s="510"/>
      <c r="AP13" s="511">
        <f t="shared" si="17"/>
        <v>0</v>
      </c>
    </row>
    <row r="14" spans="1:42" ht="16">
      <c r="A14" s="518" t="str">
        <f>'Capacidades de Produção'!B20</f>
        <v>Produto 13</v>
      </c>
      <c r="B14">
        <f>'Capacidades de Produção'!C20</f>
        <v>0</v>
      </c>
      <c r="C14" s="518">
        <f>'Capacidades de Produção'!E20</f>
        <v>0</v>
      </c>
      <c r="D14" s="518">
        <f>'Capacidades de Produção'!G20</f>
        <v>0</v>
      </c>
      <c r="F14" s="522" t="s">
        <v>626</v>
      </c>
      <c r="G14" s="520"/>
      <c r="H14" s="508">
        <f t="shared" si="0"/>
        <v>0</v>
      </c>
      <c r="I14" s="509"/>
      <c r="J14" s="508">
        <f t="shared" si="1"/>
        <v>0</v>
      </c>
      <c r="K14" s="509"/>
      <c r="L14" s="508">
        <f t="shared" si="2"/>
        <v>0</v>
      </c>
      <c r="M14" s="509"/>
      <c r="N14" s="508">
        <f t="shared" si="3"/>
        <v>0</v>
      </c>
      <c r="O14" s="509"/>
      <c r="P14" s="508">
        <f t="shared" si="4"/>
        <v>0</v>
      </c>
      <c r="Q14" s="509"/>
      <c r="R14" s="508">
        <f t="shared" si="5"/>
        <v>0</v>
      </c>
      <c r="S14" s="509"/>
      <c r="T14" s="508">
        <f t="shared" si="6"/>
        <v>0</v>
      </c>
      <c r="U14" s="509"/>
      <c r="V14" s="508">
        <f t="shared" si="7"/>
        <v>0</v>
      </c>
      <c r="W14" s="509"/>
      <c r="X14" s="508">
        <f t="shared" si="8"/>
        <v>0</v>
      </c>
      <c r="Y14" s="509"/>
      <c r="Z14" s="508">
        <f t="shared" si="9"/>
        <v>0</v>
      </c>
      <c r="AA14" s="509"/>
      <c r="AB14" s="508">
        <f t="shared" si="10"/>
        <v>0</v>
      </c>
      <c r="AC14" s="510"/>
      <c r="AD14" s="508">
        <f t="shared" si="11"/>
        <v>0</v>
      </c>
      <c r="AE14" s="510"/>
      <c r="AF14" s="508">
        <f t="shared" si="12"/>
        <v>0</v>
      </c>
      <c r="AG14" s="510"/>
      <c r="AH14" s="508">
        <f t="shared" si="13"/>
        <v>0</v>
      </c>
      <c r="AI14" s="510"/>
      <c r="AJ14" s="508">
        <f t="shared" si="14"/>
        <v>0</v>
      </c>
      <c r="AK14" s="510"/>
      <c r="AL14" s="508">
        <f t="shared" si="15"/>
        <v>0</v>
      </c>
      <c r="AM14" s="510"/>
      <c r="AN14" s="508">
        <f t="shared" si="16"/>
        <v>0</v>
      </c>
      <c r="AO14" s="510"/>
      <c r="AP14" s="511">
        <f t="shared" si="17"/>
        <v>0</v>
      </c>
    </row>
    <row r="15" spans="1:42" ht="16">
      <c r="A15" s="518" t="str">
        <f>'Capacidades de Produção'!B21</f>
        <v>Produto 14</v>
      </c>
      <c r="B15">
        <f>'Capacidades de Produção'!C21</f>
        <v>0</v>
      </c>
      <c r="C15" s="518">
        <f>'Capacidades de Produção'!E21</f>
        <v>0</v>
      </c>
      <c r="D15" s="518">
        <f>'Capacidades de Produção'!G21</f>
        <v>0</v>
      </c>
      <c r="F15" s="522" t="s">
        <v>627</v>
      </c>
      <c r="G15" s="520"/>
      <c r="H15" s="508">
        <f t="shared" si="0"/>
        <v>0</v>
      </c>
      <c r="I15" s="509"/>
      <c r="J15" s="508">
        <f t="shared" si="1"/>
        <v>0</v>
      </c>
      <c r="K15" s="509"/>
      <c r="L15" s="508">
        <f t="shared" si="2"/>
        <v>0</v>
      </c>
      <c r="M15" s="509"/>
      <c r="N15" s="508">
        <f t="shared" si="3"/>
        <v>0</v>
      </c>
      <c r="O15" s="509"/>
      <c r="P15" s="508">
        <f t="shared" si="4"/>
        <v>0</v>
      </c>
      <c r="Q15" s="509"/>
      <c r="R15" s="508">
        <f t="shared" si="5"/>
        <v>0</v>
      </c>
      <c r="S15" s="509"/>
      <c r="T15" s="508">
        <f t="shared" si="6"/>
        <v>0</v>
      </c>
      <c r="U15" s="509"/>
      <c r="V15" s="508">
        <f t="shared" si="7"/>
        <v>0</v>
      </c>
      <c r="W15" s="509"/>
      <c r="X15" s="508">
        <f t="shared" si="8"/>
        <v>0</v>
      </c>
      <c r="Y15" s="509"/>
      <c r="Z15" s="508">
        <f t="shared" si="9"/>
        <v>0</v>
      </c>
      <c r="AA15" s="509"/>
      <c r="AB15" s="508">
        <f t="shared" si="10"/>
        <v>0</v>
      </c>
      <c r="AC15" s="510"/>
      <c r="AD15" s="508">
        <f t="shared" si="11"/>
        <v>0</v>
      </c>
      <c r="AE15" s="510"/>
      <c r="AF15" s="508">
        <f t="shared" si="12"/>
        <v>0</v>
      </c>
      <c r="AG15" s="510"/>
      <c r="AH15" s="508">
        <f t="shared" si="13"/>
        <v>0</v>
      </c>
      <c r="AI15" s="510"/>
      <c r="AJ15" s="508">
        <f t="shared" si="14"/>
        <v>0</v>
      </c>
      <c r="AK15" s="510"/>
      <c r="AL15" s="508">
        <f t="shared" si="15"/>
        <v>0</v>
      </c>
      <c r="AM15" s="510"/>
      <c r="AN15" s="508">
        <f t="shared" si="16"/>
        <v>0</v>
      </c>
      <c r="AO15" s="510"/>
      <c r="AP15" s="511">
        <f t="shared" si="17"/>
        <v>0</v>
      </c>
    </row>
    <row r="16" spans="1:42" ht="16">
      <c r="A16" s="518" t="str">
        <f>'Capacidades de Produção'!B22</f>
        <v>Produto 15</v>
      </c>
      <c r="B16">
        <f>'Capacidades de Produção'!C22</f>
        <v>0</v>
      </c>
      <c r="C16" s="518">
        <f>'Capacidades de Produção'!E22</f>
        <v>0</v>
      </c>
      <c r="D16" s="518">
        <f>'Capacidades de Produção'!G22</f>
        <v>0</v>
      </c>
      <c r="F16" s="522" t="s">
        <v>628</v>
      </c>
      <c r="G16" s="520"/>
      <c r="H16" s="508">
        <f t="shared" si="0"/>
        <v>0</v>
      </c>
      <c r="I16" s="509"/>
      <c r="J16" s="508">
        <f t="shared" si="1"/>
        <v>0</v>
      </c>
      <c r="K16" s="509"/>
      <c r="L16" s="508">
        <f t="shared" si="2"/>
        <v>0</v>
      </c>
      <c r="M16" s="509"/>
      <c r="N16" s="508">
        <f t="shared" si="3"/>
        <v>0</v>
      </c>
      <c r="O16" s="509"/>
      <c r="P16" s="508">
        <f t="shared" si="4"/>
        <v>0</v>
      </c>
      <c r="Q16" s="509"/>
      <c r="R16" s="508">
        <f t="shared" si="5"/>
        <v>0</v>
      </c>
      <c r="S16" s="509"/>
      <c r="T16" s="508">
        <f t="shared" si="6"/>
        <v>0</v>
      </c>
      <c r="U16" s="509"/>
      <c r="V16" s="508">
        <f t="shared" si="7"/>
        <v>0</v>
      </c>
      <c r="W16" s="509"/>
      <c r="X16" s="508">
        <f t="shared" si="8"/>
        <v>0</v>
      </c>
      <c r="Y16" s="509"/>
      <c r="Z16" s="508">
        <f t="shared" si="9"/>
        <v>0</v>
      </c>
      <c r="AA16" s="509"/>
      <c r="AB16" s="508">
        <f t="shared" si="10"/>
        <v>0</v>
      </c>
      <c r="AC16" s="510"/>
      <c r="AD16" s="508">
        <f t="shared" si="11"/>
        <v>0</v>
      </c>
      <c r="AE16" s="510"/>
      <c r="AF16" s="508">
        <f t="shared" si="12"/>
        <v>0</v>
      </c>
      <c r="AG16" s="510"/>
      <c r="AH16" s="508">
        <f t="shared" si="13"/>
        <v>0</v>
      </c>
      <c r="AI16" s="510"/>
      <c r="AJ16" s="508">
        <f t="shared" si="14"/>
        <v>0</v>
      </c>
      <c r="AK16" s="510"/>
      <c r="AL16" s="508">
        <f t="shared" si="15"/>
        <v>0</v>
      </c>
      <c r="AM16" s="510"/>
      <c r="AN16" s="508">
        <f t="shared" si="16"/>
        <v>0</v>
      </c>
      <c r="AO16" s="510"/>
      <c r="AP16" s="511">
        <f t="shared" si="17"/>
        <v>0</v>
      </c>
    </row>
    <row r="17" spans="1:42" ht="16">
      <c r="A17" s="518" t="str">
        <f>'Capacidades de Produção'!B23</f>
        <v>Produto 16</v>
      </c>
      <c r="B17">
        <f>'Capacidades de Produção'!C23</f>
        <v>0</v>
      </c>
      <c r="C17" s="518">
        <f>'Capacidades de Produção'!E23</f>
        <v>0</v>
      </c>
      <c r="D17" s="518">
        <f>'Capacidades de Produção'!G23</f>
        <v>0</v>
      </c>
      <c r="F17" s="522" t="s">
        <v>629</v>
      </c>
      <c r="G17" s="520"/>
      <c r="H17" s="508">
        <f t="shared" si="0"/>
        <v>0</v>
      </c>
      <c r="I17" s="509"/>
      <c r="J17" s="508">
        <f t="shared" si="1"/>
        <v>0</v>
      </c>
      <c r="K17" s="509"/>
      <c r="L17" s="508">
        <f t="shared" si="2"/>
        <v>0</v>
      </c>
      <c r="M17" s="509"/>
      <c r="N17" s="508">
        <f t="shared" si="3"/>
        <v>0</v>
      </c>
      <c r="O17" s="509"/>
      <c r="P17" s="508">
        <f t="shared" si="4"/>
        <v>0</v>
      </c>
      <c r="Q17" s="509"/>
      <c r="R17" s="508">
        <f t="shared" si="5"/>
        <v>0</v>
      </c>
      <c r="S17" s="509"/>
      <c r="T17" s="508">
        <f t="shared" si="6"/>
        <v>0</v>
      </c>
      <c r="U17" s="509"/>
      <c r="V17" s="508">
        <f t="shared" si="7"/>
        <v>0</v>
      </c>
      <c r="W17" s="509"/>
      <c r="X17" s="508">
        <f t="shared" si="8"/>
        <v>0</v>
      </c>
      <c r="Y17" s="509"/>
      <c r="Z17" s="508">
        <f t="shared" si="9"/>
        <v>0</v>
      </c>
      <c r="AA17" s="509"/>
      <c r="AB17" s="508">
        <f t="shared" si="10"/>
        <v>0</v>
      </c>
      <c r="AC17" s="510"/>
      <c r="AD17" s="508">
        <f t="shared" si="11"/>
        <v>0</v>
      </c>
      <c r="AE17" s="510"/>
      <c r="AF17" s="508">
        <f t="shared" si="12"/>
        <v>0</v>
      </c>
      <c r="AG17" s="510"/>
      <c r="AH17" s="508">
        <f t="shared" si="13"/>
        <v>0</v>
      </c>
      <c r="AI17" s="510"/>
      <c r="AJ17" s="508">
        <f t="shared" si="14"/>
        <v>0</v>
      </c>
      <c r="AK17" s="510"/>
      <c r="AL17" s="508">
        <f t="shared" si="15"/>
        <v>0</v>
      </c>
      <c r="AM17" s="510"/>
      <c r="AN17" s="508">
        <f t="shared" si="16"/>
        <v>0</v>
      </c>
      <c r="AO17" s="510"/>
      <c r="AP17" s="511">
        <f t="shared" si="17"/>
        <v>0</v>
      </c>
    </row>
    <row r="18" spans="1:42" ht="16">
      <c r="A18" s="518" t="str">
        <f>'Capacidades de Produção'!B24</f>
        <v>Produto 17</v>
      </c>
      <c r="B18">
        <f>'Capacidades de Produção'!C24</f>
        <v>0</v>
      </c>
      <c r="C18" s="518">
        <f>'Capacidades de Produção'!E24</f>
        <v>0</v>
      </c>
      <c r="D18" s="518">
        <f>'Capacidades de Produção'!G24</f>
        <v>0</v>
      </c>
      <c r="F18" s="522" t="s">
        <v>630</v>
      </c>
      <c r="G18" s="520"/>
      <c r="H18" s="508">
        <f t="shared" si="0"/>
        <v>0</v>
      </c>
      <c r="I18" s="509"/>
      <c r="J18" s="508">
        <f t="shared" si="1"/>
        <v>0</v>
      </c>
      <c r="K18" s="509"/>
      <c r="L18" s="508">
        <f t="shared" si="2"/>
        <v>0</v>
      </c>
      <c r="M18" s="509"/>
      <c r="N18" s="508">
        <f t="shared" si="3"/>
        <v>0</v>
      </c>
      <c r="O18" s="509"/>
      <c r="P18" s="508">
        <f t="shared" si="4"/>
        <v>0</v>
      </c>
      <c r="Q18" s="509"/>
      <c r="R18" s="508">
        <f t="shared" si="5"/>
        <v>0</v>
      </c>
      <c r="S18" s="509"/>
      <c r="T18" s="508">
        <f t="shared" si="6"/>
        <v>0</v>
      </c>
      <c r="U18" s="509"/>
      <c r="V18" s="508">
        <f t="shared" si="7"/>
        <v>0</v>
      </c>
      <c r="W18" s="509"/>
      <c r="X18" s="508">
        <f t="shared" si="8"/>
        <v>0</v>
      </c>
      <c r="Y18" s="509"/>
      <c r="Z18" s="508">
        <f t="shared" si="9"/>
        <v>0</v>
      </c>
      <c r="AA18" s="509"/>
      <c r="AB18" s="508">
        <f t="shared" si="10"/>
        <v>0</v>
      </c>
      <c r="AC18" s="510"/>
      <c r="AD18" s="508">
        <f t="shared" si="11"/>
        <v>0</v>
      </c>
      <c r="AE18" s="510"/>
      <c r="AF18" s="508">
        <f t="shared" si="12"/>
        <v>0</v>
      </c>
      <c r="AG18" s="510"/>
      <c r="AH18" s="508">
        <f t="shared" si="13"/>
        <v>0</v>
      </c>
      <c r="AI18" s="510"/>
      <c r="AJ18" s="508">
        <f t="shared" si="14"/>
        <v>0</v>
      </c>
      <c r="AK18" s="510"/>
      <c r="AL18" s="508">
        <f t="shared" si="15"/>
        <v>0</v>
      </c>
      <c r="AM18" s="510"/>
      <c r="AN18" s="508">
        <f t="shared" si="16"/>
        <v>0</v>
      </c>
      <c r="AO18" s="510"/>
      <c r="AP18" s="511">
        <f t="shared" si="17"/>
        <v>0</v>
      </c>
    </row>
    <row r="19" spans="1:42" ht="16">
      <c r="F19" s="522" t="s">
        <v>631</v>
      </c>
      <c r="G19" s="520"/>
      <c r="H19" s="508">
        <f t="shared" si="0"/>
        <v>0</v>
      </c>
      <c r="I19" s="509"/>
      <c r="J19" s="508">
        <f t="shared" si="1"/>
        <v>0</v>
      </c>
      <c r="K19" s="509"/>
      <c r="L19" s="508">
        <f t="shared" si="2"/>
        <v>0</v>
      </c>
      <c r="M19" s="509"/>
      <c r="N19" s="508">
        <f t="shared" si="3"/>
        <v>0</v>
      </c>
      <c r="O19" s="509"/>
      <c r="P19" s="508">
        <f t="shared" si="4"/>
        <v>0</v>
      </c>
      <c r="Q19" s="509"/>
      <c r="R19" s="508">
        <f t="shared" si="5"/>
        <v>0</v>
      </c>
      <c r="S19" s="509"/>
      <c r="T19" s="508">
        <f t="shared" si="6"/>
        <v>0</v>
      </c>
      <c r="U19" s="509"/>
      <c r="V19" s="508">
        <f t="shared" si="7"/>
        <v>0</v>
      </c>
      <c r="W19" s="509"/>
      <c r="X19" s="508">
        <f t="shared" si="8"/>
        <v>0</v>
      </c>
      <c r="Y19" s="509"/>
      <c r="Z19" s="508">
        <f t="shared" si="9"/>
        <v>0</v>
      </c>
      <c r="AA19" s="509"/>
      <c r="AB19" s="508">
        <f t="shared" si="10"/>
        <v>0</v>
      </c>
      <c r="AC19" s="510"/>
      <c r="AD19" s="508">
        <f t="shared" si="11"/>
        <v>0</v>
      </c>
      <c r="AE19" s="510"/>
      <c r="AF19" s="508">
        <f t="shared" si="12"/>
        <v>0</v>
      </c>
      <c r="AG19" s="510"/>
      <c r="AH19" s="508">
        <f t="shared" si="13"/>
        <v>0</v>
      </c>
      <c r="AI19" s="510"/>
      <c r="AJ19" s="508">
        <f t="shared" si="14"/>
        <v>0</v>
      </c>
      <c r="AK19" s="510"/>
      <c r="AL19" s="508">
        <f t="shared" si="15"/>
        <v>0</v>
      </c>
      <c r="AM19" s="510"/>
      <c r="AN19" s="508">
        <f t="shared" si="16"/>
        <v>0</v>
      </c>
      <c r="AO19" s="510"/>
      <c r="AP19" s="511">
        <f t="shared" si="17"/>
        <v>0</v>
      </c>
    </row>
    <row r="20" spans="1:42" ht="16">
      <c r="F20" s="522" t="s">
        <v>632</v>
      </c>
      <c r="G20" s="520"/>
      <c r="H20" s="508">
        <f t="shared" si="0"/>
        <v>0</v>
      </c>
      <c r="I20" s="509"/>
      <c r="J20" s="508">
        <f t="shared" si="1"/>
        <v>0</v>
      </c>
      <c r="K20" s="509"/>
      <c r="L20" s="508">
        <f t="shared" si="2"/>
        <v>0</v>
      </c>
      <c r="M20" s="509"/>
      <c r="N20" s="508">
        <f t="shared" si="3"/>
        <v>0</v>
      </c>
      <c r="O20" s="509"/>
      <c r="P20" s="508">
        <f t="shared" si="4"/>
        <v>0</v>
      </c>
      <c r="Q20" s="509"/>
      <c r="R20" s="508">
        <f t="shared" si="5"/>
        <v>0</v>
      </c>
      <c r="S20" s="509"/>
      <c r="T20" s="508">
        <f t="shared" si="6"/>
        <v>0</v>
      </c>
      <c r="U20" s="509"/>
      <c r="V20" s="508">
        <f t="shared" si="7"/>
        <v>0</v>
      </c>
      <c r="W20" s="509"/>
      <c r="X20" s="508">
        <f t="shared" si="8"/>
        <v>0</v>
      </c>
      <c r="Y20" s="509"/>
      <c r="Z20" s="508">
        <f t="shared" si="9"/>
        <v>0</v>
      </c>
      <c r="AA20" s="509"/>
      <c r="AB20" s="508">
        <f t="shared" si="10"/>
        <v>0</v>
      </c>
      <c r="AC20" s="510"/>
      <c r="AD20" s="508">
        <f t="shared" si="11"/>
        <v>0</v>
      </c>
      <c r="AE20" s="510"/>
      <c r="AF20" s="508">
        <f t="shared" si="12"/>
        <v>0</v>
      </c>
      <c r="AG20" s="510"/>
      <c r="AH20" s="508">
        <f t="shared" si="13"/>
        <v>0</v>
      </c>
      <c r="AI20" s="510"/>
      <c r="AJ20" s="508">
        <f t="shared" si="14"/>
        <v>0</v>
      </c>
      <c r="AK20" s="510"/>
      <c r="AL20" s="508">
        <f t="shared" si="15"/>
        <v>0</v>
      </c>
      <c r="AM20" s="510"/>
      <c r="AN20" s="508">
        <f t="shared" si="16"/>
        <v>0</v>
      </c>
      <c r="AO20" s="510"/>
      <c r="AP20" s="511">
        <f t="shared" si="17"/>
        <v>0</v>
      </c>
    </row>
    <row r="21" spans="1:42" ht="16">
      <c r="F21" s="522" t="s">
        <v>633</v>
      </c>
      <c r="G21" s="520"/>
      <c r="H21" s="508">
        <f t="shared" si="0"/>
        <v>0</v>
      </c>
      <c r="I21" s="509"/>
      <c r="J21" s="508">
        <f t="shared" si="1"/>
        <v>0</v>
      </c>
      <c r="K21" s="509"/>
      <c r="L21" s="508">
        <f t="shared" si="2"/>
        <v>0</v>
      </c>
      <c r="M21" s="509"/>
      <c r="N21" s="508">
        <f t="shared" si="3"/>
        <v>0</v>
      </c>
      <c r="O21" s="509"/>
      <c r="P21" s="508">
        <f t="shared" si="4"/>
        <v>0</v>
      </c>
      <c r="Q21" s="509"/>
      <c r="R21" s="508">
        <f t="shared" si="5"/>
        <v>0</v>
      </c>
      <c r="S21" s="509"/>
      <c r="T21" s="508">
        <f t="shared" si="6"/>
        <v>0</v>
      </c>
      <c r="U21" s="509"/>
      <c r="V21" s="508">
        <f t="shared" si="7"/>
        <v>0</v>
      </c>
      <c r="W21" s="509"/>
      <c r="X21" s="508">
        <f t="shared" si="8"/>
        <v>0</v>
      </c>
      <c r="Y21" s="509"/>
      <c r="Z21" s="508">
        <f t="shared" si="9"/>
        <v>0</v>
      </c>
      <c r="AA21" s="509"/>
      <c r="AB21" s="508">
        <f t="shared" si="10"/>
        <v>0</v>
      </c>
      <c r="AC21" s="510"/>
      <c r="AD21" s="508">
        <f t="shared" si="11"/>
        <v>0</v>
      </c>
      <c r="AE21" s="510"/>
      <c r="AF21" s="508">
        <f t="shared" si="12"/>
        <v>0</v>
      </c>
      <c r="AG21" s="510"/>
      <c r="AH21" s="508">
        <f t="shared" si="13"/>
        <v>0</v>
      </c>
      <c r="AI21" s="510"/>
      <c r="AJ21" s="508">
        <f t="shared" si="14"/>
        <v>0</v>
      </c>
      <c r="AK21" s="510"/>
      <c r="AL21" s="508">
        <f t="shared" si="15"/>
        <v>0</v>
      </c>
      <c r="AM21" s="510"/>
      <c r="AN21" s="508">
        <f t="shared" si="16"/>
        <v>0</v>
      </c>
      <c r="AO21" s="510"/>
      <c r="AP21" s="511">
        <f t="shared" ref="AP21:AP31" si="18">H21+J21+L21+N21+P21+R21+T21+V21+X21+Z21+AB21+AD21+AF21+AH21+AJ21+AL21+AN21</f>
        <v>0</v>
      </c>
    </row>
    <row r="22" spans="1:42" ht="16">
      <c r="F22" s="522" t="s">
        <v>634</v>
      </c>
      <c r="G22" s="520"/>
      <c r="H22" s="508">
        <f t="shared" si="0"/>
        <v>0</v>
      </c>
      <c r="I22" s="509"/>
      <c r="J22" s="508">
        <f t="shared" si="1"/>
        <v>0</v>
      </c>
      <c r="K22" s="509"/>
      <c r="L22" s="508">
        <f t="shared" si="2"/>
        <v>0</v>
      </c>
      <c r="M22" s="509"/>
      <c r="N22" s="508">
        <f t="shared" si="3"/>
        <v>0</v>
      </c>
      <c r="O22" s="509"/>
      <c r="P22" s="508">
        <f t="shared" si="4"/>
        <v>0</v>
      </c>
      <c r="Q22" s="509"/>
      <c r="R22" s="508">
        <f t="shared" si="5"/>
        <v>0</v>
      </c>
      <c r="S22" s="509"/>
      <c r="T22" s="508">
        <f t="shared" si="6"/>
        <v>0</v>
      </c>
      <c r="U22" s="509"/>
      <c r="V22" s="508">
        <f t="shared" si="7"/>
        <v>0</v>
      </c>
      <c r="W22" s="509"/>
      <c r="X22" s="508">
        <f t="shared" si="8"/>
        <v>0</v>
      </c>
      <c r="Y22" s="509"/>
      <c r="Z22" s="508">
        <f t="shared" si="9"/>
        <v>0</v>
      </c>
      <c r="AA22" s="509"/>
      <c r="AB22" s="508">
        <f t="shared" si="10"/>
        <v>0</v>
      </c>
      <c r="AC22" s="510"/>
      <c r="AD22" s="508">
        <f t="shared" si="11"/>
        <v>0</v>
      </c>
      <c r="AE22" s="510"/>
      <c r="AF22" s="508">
        <f t="shared" si="12"/>
        <v>0</v>
      </c>
      <c r="AG22" s="510"/>
      <c r="AH22" s="508">
        <f t="shared" si="13"/>
        <v>0</v>
      </c>
      <c r="AI22" s="510"/>
      <c r="AJ22" s="508">
        <f t="shared" si="14"/>
        <v>0</v>
      </c>
      <c r="AK22" s="510"/>
      <c r="AL22" s="508">
        <f t="shared" si="15"/>
        <v>0</v>
      </c>
      <c r="AM22" s="510"/>
      <c r="AN22" s="508">
        <f t="shared" si="16"/>
        <v>0</v>
      </c>
      <c r="AO22" s="510"/>
      <c r="AP22" s="511">
        <f t="shared" si="18"/>
        <v>0</v>
      </c>
    </row>
    <row r="23" spans="1:42" ht="16">
      <c r="F23" s="522" t="s">
        <v>635</v>
      </c>
      <c r="G23" s="520"/>
      <c r="H23" s="508">
        <f t="shared" si="0"/>
        <v>0</v>
      </c>
      <c r="I23" s="509"/>
      <c r="J23" s="508">
        <f t="shared" si="1"/>
        <v>0</v>
      </c>
      <c r="K23" s="509"/>
      <c r="L23" s="508">
        <f t="shared" si="2"/>
        <v>0</v>
      </c>
      <c r="M23" s="509"/>
      <c r="N23" s="508">
        <f t="shared" si="3"/>
        <v>0</v>
      </c>
      <c r="O23" s="509"/>
      <c r="P23" s="508">
        <f t="shared" si="4"/>
        <v>0</v>
      </c>
      <c r="Q23" s="509"/>
      <c r="R23" s="508">
        <f t="shared" si="5"/>
        <v>0</v>
      </c>
      <c r="S23" s="509"/>
      <c r="T23" s="508">
        <f t="shared" si="6"/>
        <v>0</v>
      </c>
      <c r="U23" s="509"/>
      <c r="V23" s="508">
        <f t="shared" si="7"/>
        <v>0</v>
      </c>
      <c r="W23" s="509"/>
      <c r="X23" s="508">
        <f t="shared" si="8"/>
        <v>0</v>
      </c>
      <c r="Y23" s="509"/>
      <c r="Z23" s="508">
        <f t="shared" si="9"/>
        <v>0</v>
      </c>
      <c r="AA23" s="509"/>
      <c r="AB23" s="508">
        <f t="shared" si="10"/>
        <v>0</v>
      </c>
      <c r="AC23" s="510"/>
      <c r="AD23" s="508">
        <f t="shared" si="11"/>
        <v>0</v>
      </c>
      <c r="AE23" s="510"/>
      <c r="AF23" s="508">
        <f t="shared" si="12"/>
        <v>0</v>
      </c>
      <c r="AG23" s="510"/>
      <c r="AH23" s="508">
        <f t="shared" si="13"/>
        <v>0</v>
      </c>
      <c r="AI23" s="510"/>
      <c r="AJ23" s="508">
        <f t="shared" si="14"/>
        <v>0</v>
      </c>
      <c r="AK23" s="510"/>
      <c r="AL23" s="508">
        <f t="shared" si="15"/>
        <v>0</v>
      </c>
      <c r="AM23" s="510"/>
      <c r="AN23" s="508">
        <f t="shared" si="16"/>
        <v>0</v>
      </c>
      <c r="AO23" s="510"/>
      <c r="AP23" s="511">
        <f t="shared" si="18"/>
        <v>0</v>
      </c>
    </row>
    <row r="24" spans="1:42" ht="16">
      <c r="F24" s="522" t="s">
        <v>636</v>
      </c>
      <c r="G24" s="520"/>
      <c r="H24" s="508">
        <f t="shared" si="0"/>
        <v>0</v>
      </c>
      <c r="I24" s="509"/>
      <c r="J24" s="508">
        <f t="shared" si="1"/>
        <v>0</v>
      </c>
      <c r="K24" s="509"/>
      <c r="L24" s="508">
        <f t="shared" si="2"/>
        <v>0</v>
      </c>
      <c r="M24" s="509"/>
      <c r="N24" s="508">
        <f t="shared" si="3"/>
        <v>0</v>
      </c>
      <c r="O24" s="509"/>
      <c r="P24" s="508">
        <f t="shared" si="4"/>
        <v>0</v>
      </c>
      <c r="Q24" s="509"/>
      <c r="R24" s="508">
        <f t="shared" si="5"/>
        <v>0</v>
      </c>
      <c r="S24" s="509"/>
      <c r="T24" s="508">
        <f t="shared" si="6"/>
        <v>0</v>
      </c>
      <c r="U24" s="509"/>
      <c r="V24" s="508">
        <f t="shared" si="7"/>
        <v>0</v>
      </c>
      <c r="W24" s="509"/>
      <c r="X24" s="508">
        <f t="shared" si="8"/>
        <v>0</v>
      </c>
      <c r="Y24" s="509"/>
      <c r="Z24" s="508">
        <f t="shared" si="9"/>
        <v>0</v>
      </c>
      <c r="AA24" s="509"/>
      <c r="AB24" s="508">
        <f t="shared" si="10"/>
        <v>0</v>
      </c>
      <c r="AC24" s="510"/>
      <c r="AD24" s="508">
        <f t="shared" si="11"/>
        <v>0</v>
      </c>
      <c r="AE24" s="510"/>
      <c r="AF24" s="508">
        <f t="shared" si="12"/>
        <v>0</v>
      </c>
      <c r="AG24" s="510"/>
      <c r="AH24" s="508">
        <f t="shared" si="13"/>
        <v>0</v>
      </c>
      <c r="AI24" s="510"/>
      <c r="AJ24" s="508">
        <f t="shared" si="14"/>
        <v>0</v>
      </c>
      <c r="AK24" s="510"/>
      <c r="AL24" s="508">
        <f t="shared" si="15"/>
        <v>0</v>
      </c>
      <c r="AM24" s="510"/>
      <c r="AN24" s="508">
        <f t="shared" si="16"/>
        <v>0</v>
      </c>
      <c r="AO24" s="510"/>
      <c r="AP24" s="511">
        <f t="shared" si="18"/>
        <v>0</v>
      </c>
    </row>
    <row r="25" spans="1:42" ht="16">
      <c r="F25" s="522" t="s">
        <v>637</v>
      </c>
      <c r="G25" s="520"/>
      <c r="H25" s="508">
        <f t="shared" si="0"/>
        <v>0</v>
      </c>
      <c r="I25" s="509"/>
      <c r="J25" s="508">
        <f t="shared" si="1"/>
        <v>0</v>
      </c>
      <c r="K25" s="509"/>
      <c r="L25" s="508">
        <f t="shared" si="2"/>
        <v>0</v>
      </c>
      <c r="M25" s="509"/>
      <c r="N25" s="508">
        <f t="shared" si="3"/>
        <v>0</v>
      </c>
      <c r="O25" s="509"/>
      <c r="P25" s="508">
        <f t="shared" si="4"/>
        <v>0</v>
      </c>
      <c r="Q25" s="509"/>
      <c r="R25" s="508">
        <f t="shared" si="5"/>
        <v>0</v>
      </c>
      <c r="S25" s="509"/>
      <c r="T25" s="508">
        <f t="shared" si="6"/>
        <v>0</v>
      </c>
      <c r="U25" s="509"/>
      <c r="V25" s="508">
        <f t="shared" si="7"/>
        <v>0</v>
      </c>
      <c r="W25" s="509"/>
      <c r="X25" s="508">
        <f t="shared" si="8"/>
        <v>0</v>
      </c>
      <c r="Y25" s="509"/>
      <c r="Z25" s="508">
        <f t="shared" si="9"/>
        <v>0</v>
      </c>
      <c r="AA25" s="509"/>
      <c r="AB25" s="508">
        <f t="shared" si="10"/>
        <v>0</v>
      </c>
      <c r="AC25" s="510"/>
      <c r="AD25" s="508">
        <f t="shared" si="11"/>
        <v>0</v>
      </c>
      <c r="AE25" s="510"/>
      <c r="AF25" s="508">
        <f t="shared" si="12"/>
        <v>0</v>
      </c>
      <c r="AG25" s="510"/>
      <c r="AH25" s="508">
        <f t="shared" si="13"/>
        <v>0</v>
      </c>
      <c r="AI25" s="510"/>
      <c r="AJ25" s="508">
        <f t="shared" si="14"/>
        <v>0</v>
      </c>
      <c r="AK25" s="510"/>
      <c r="AL25" s="508">
        <f t="shared" si="15"/>
        <v>0</v>
      </c>
      <c r="AM25" s="510"/>
      <c r="AN25" s="508">
        <f t="shared" si="16"/>
        <v>0</v>
      </c>
      <c r="AO25" s="510"/>
      <c r="AP25" s="511">
        <f t="shared" si="18"/>
        <v>0</v>
      </c>
    </row>
    <row r="26" spans="1:42" ht="16">
      <c r="F26" s="522" t="s">
        <v>638</v>
      </c>
      <c r="G26" s="520"/>
      <c r="H26" s="508">
        <f t="shared" si="0"/>
        <v>0</v>
      </c>
      <c r="I26" s="509"/>
      <c r="J26" s="508">
        <f t="shared" si="1"/>
        <v>0</v>
      </c>
      <c r="K26" s="509"/>
      <c r="L26" s="508">
        <f t="shared" si="2"/>
        <v>0</v>
      </c>
      <c r="M26" s="509"/>
      <c r="N26" s="508">
        <f t="shared" si="3"/>
        <v>0</v>
      </c>
      <c r="O26" s="509"/>
      <c r="P26" s="508">
        <f t="shared" si="4"/>
        <v>0</v>
      </c>
      <c r="Q26" s="509"/>
      <c r="R26" s="508">
        <f t="shared" si="5"/>
        <v>0</v>
      </c>
      <c r="S26" s="509"/>
      <c r="T26" s="508">
        <f t="shared" si="6"/>
        <v>0</v>
      </c>
      <c r="U26" s="509"/>
      <c r="V26" s="508">
        <f t="shared" si="7"/>
        <v>0</v>
      </c>
      <c r="W26" s="509"/>
      <c r="X26" s="508">
        <f t="shared" si="8"/>
        <v>0</v>
      </c>
      <c r="Y26" s="509"/>
      <c r="Z26" s="508">
        <f t="shared" si="9"/>
        <v>0</v>
      </c>
      <c r="AA26" s="509"/>
      <c r="AB26" s="508">
        <f t="shared" si="10"/>
        <v>0</v>
      </c>
      <c r="AC26" s="510"/>
      <c r="AD26" s="508">
        <f t="shared" si="11"/>
        <v>0</v>
      </c>
      <c r="AE26" s="510"/>
      <c r="AF26" s="508">
        <f t="shared" si="12"/>
        <v>0</v>
      </c>
      <c r="AG26" s="510"/>
      <c r="AH26" s="508">
        <f t="shared" si="13"/>
        <v>0</v>
      </c>
      <c r="AI26" s="510"/>
      <c r="AJ26" s="508">
        <f t="shared" si="14"/>
        <v>0</v>
      </c>
      <c r="AK26" s="510"/>
      <c r="AL26" s="508">
        <f t="shared" si="15"/>
        <v>0</v>
      </c>
      <c r="AM26" s="510"/>
      <c r="AN26" s="508">
        <f t="shared" si="16"/>
        <v>0</v>
      </c>
      <c r="AO26" s="510"/>
      <c r="AP26" s="511">
        <f t="shared" si="18"/>
        <v>0</v>
      </c>
    </row>
    <row r="27" spans="1:42" ht="16">
      <c r="F27" s="522" t="s">
        <v>639</v>
      </c>
      <c r="G27" s="520"/>
      <c r="H27" s="508">
        <f t="shared" si="0"/>
        <v>0</v>
      </c>
      <c r="I27" s="509"/>
      <c r="J27" s="508">
        <f t="shared" si="1"/>
        <v>0</v>
      </c>
      <c r="K27" s="509"/>
      <c r="L27" s="508">
        <f t="shared" si="2"/>
        <v>0</v>
      </c>
      <c r="M27" s="509"/>
      <c r="N27" s="508">
        <f t="shared" si="3"/>
        <v>0</v>
      </c>
      <c r="O27" s="509"/>
      <c r="P27" s="508">
        <f t="shared" si="4"/>
        <v>0</v>
      </c>
      <c r="Q27" s="509"/>
      <c r="R27" s="508">
        <f t="shared" si="5"/>
        <v>0</v>
      </c>
      <c r="S27" s="509"/>
      <c r="T27" s="508">
        <f t="shared" si="6"/>
        <v>0</v>
      </c>
      <c r="U27" s="509"/>
      <c r="V27" s="508">
        <f t="shared" si="7"/>
        <v>0</v>
      </c>
      <c r="W27" s="509"/>
      <c r="X27" s="508">
        <f t="shared" si="8"/>
        <v>0</v>
      </c>
      <c r="Y27" s="509"/>
      <c r="Z27" s="508">
        <f t="shared" si="9"/>
        <v>0</v>
      </c>
      <c r="AA27" s="509"/>
      <c r="AB27" s="508">
        <f t="shared" si="10"/>
        <v>0</v>
      </c>
      <c r="AC27" s="510"/>
      <c r="AD27" s="508">
        <f t="shared" si="11"/>
        <v>0</v>
      </c>
      <c r="AE27" s="510"/>
      <c r="AF27" s="508">
        <f t="shared" si="12"/>
        <v>0</v>
      </c>
      <c r="AG27" s="510"/>
      <c r="AH27" s="508">
        <f t="shared" si="13"/>
        <v>0</v>
      </c>
      <c r="AI27" s="510"/>
      <c r="AJ27" s="508">
        <f t="shared" si="14"/>
        <v>0</v>
      </c>
      <c r="AK27" s="510"/>
      <c r="AL27" s="508">
        <f t="shared" si="15"/>
        <v>0</v>
      </c>
      <c r="AM27" s="510"/>
      <c r="AN27" s="508">
        <f t="shared" si="16"/>
        <v>0</v>
      </c>
      <c r="AO27" s="510"/>
      <c r="AP27" s="511">
        <f t="shared" si="18"/>
        <v>0</v>
      </c>
    </row>
    <row r="28" spans="1:42" ht="16">
      <c r="F28" s="522" t="s">
        <v>640</v>
      </c>
      <c r="G28" s="520"/>
      <c r="H28" s="508">
        <f t="shared" si="0"/>
        <v>0</v>
      </c>
      <c r="I28" s="509"/>
      <c r="J28" s="508">
        <f t="shared" si="1"/>
        <v>0</v>
      </c>
      <c r="K28" s="509"/>
      <c r="L28" s="508">
        <f t="shared" si="2"/>
        <v>0</v>
      </c>
      <c r="M28" s="509"/>
      <c r="N28" s="508">
        <f t="shared" si="3"/>
        <v>0</v>
      </c>
      <c r="O28" s="509"/>
      <c r="P28" s="508">
        <f t="shared" si="4"/>
        <v>0</v>
      </c>
      <c r="Q28" s="509"/>
      <c r="R28" s="508">
        <f t="shared" si="5"/>
        <v>0</v>
      </c>
      <c r="S28" s="509"/>
      <c r="T28" s="508">
        <f t="shared" si="6"/>
        <v>0</v>
      </c>
      <c r="U28" s="509"/>
      <c r="V28" s="508">
        <f t="shared" si="7"/>
        <v>0</v>
      </c>
      <c r="W28" s="509"/>
      <c r="X28" s="508">
        <f t="shared" si="8"/>
        <v>0</v>
      </c>
      <c r="Y28" s="509"/>
      <c r="Z28" s="508">
        <f t="shared" si="9"/>
        <v>0</v>
      </c>
      <c r="AA28" s="509"/>
      <c r="AB28" s="508">
        <f t="shared" si="10"/>
        <v>0</v>
      </c>
      <c r="AC28" s="510"/>
      <c r="AD28" s="508">
        <f t="shared" si="11"/>
        <v>0</v>
      </c>
      <c r="AE28" s="510"/>
      <c r="AF28" s="508">
        <f t="shared" si="12"/>
        <v>0</v>
      </c>
      <c r="AG28" s="510"/>
      <c r="AH28" s="508">
        <f t="shared" si="13"/>
        <v>0</v>
      </c>
      <c r="AI28" s="510"/>
      <c r="AJ28" s="508">
        <f t="shared" si="14"/>
        <v>0</v>
      </c>
      <c r="AK28" s="510"/>
      <c r="AL28" s="508">
        <f t="shared" si="15"/>
        <v>0</v>
      </c>
      <c r="AM28" s="510"/>
      <c r="AN28" s="508">
        <f t="shared" si="16"/>
        <v>0</v>
      </c>
      <c r="AO28" s="510"/>
      <c r="AP28" s="511">
        <f t="shared" si="18"/>
        <v>0</v>
      </c>
    </row>
    <row r="29" spans="1:42" ht="16">
      <c r="F29" s="522" t="s">
        <v>641</v>
      </c>
      <c r="G29" s="520"/>
      <c r="H29" s="508">
        <f t="shared" si="0"/>
        <v>0</v>
      </c>
      <c r="I29" s="509"/>
      <c r="J29" s="508">
        <f t="shared" si="1"/>
        <v>0</v>
      </c>
      <c r="K29" s="509"/>
      <c r="L29" s="508">
        <f t="shared" si="2"/>
        <v>0</v>
      </c>
      <c r="M29" s="509"/>
      <c r="N29" s="508">
        <f t="shared" si="3"/>
        <v>0</v>
      </c>
      <c r="O29" s="509"/>
      <c r="P29" s="508">
        <f t="shared" si="4"/>
        <v>0</v>
      </c>
      <c r="Q29" s="509"/>
      <c r="R29" s="508">
        <f t="shared" si="5"/>
        <v>0</v>
      </c>
      <c r="S29" s="509"/>
      <c r="T29" s="508">
        <f t="shared" si="6"/>
        <v>0</v>
      </c>
      <c r="U29" s="509"/>
      <c r="V29" s="508">
        <f t="shared" si="7"/>
        <v>0</v>
      </c>
      <c r="W29" s="509"/>
      <c r="X29" s="508">
        <f t="shared" si="8"/>
        <v>0</v>
      </c>
      <c r="Y29" s="509"/>
      <c r="Z29" s="508">
        <f t="shared" si="9"/>
        <v>0</v>
      </c>
      <c r="AA29" s="509"/>
      <c r="AB29" s="508">
        <f t="shared" si="10"/>
        <v>0</v>
      </c>
      <c r="AC29" s="510"/>
      <c r="AD29" s="508">
        <f t="shared" si="11"/>
        <v>0</v>
      </c>
      <c r="AE29" s="510"/>
      <c r="AF29" s="508">
        <f t="shared" si="12"/>
        <v>0</v>
      </c>
      <c r="AG29" s="510"/>
      <c r="AH29" s="508">
        <f t="shared" si="13"/>
        <v>0</v>
      </c>
      <c r="AI29" s="510"/>
      <c r="AJ29" s="508">
        <f t="shared" si="14"/>
        <v>0</v>
      </c>
      <c r="AK29" s="510"/>
      <c r="AL29" s="508">
        <f t="shared" si="15"/>
        <v>0</v>
      </c>
      <c r="AM29" s="510"/>
      <c r="AN29" s="508">
        <f t="shared" si="16"/>
        <v>0</v>
      </c>
      <c r="AO29" s="510"/>
      <c r="AP29" s="511">
        <f t="shared" si="18"/>
        <v>0</v>
      </c>
    </row>
    <row r="30" spans="1:42" ht="16">
      <c r="F30" s="522" t="s">
        <v>642</v>
      </c>
      <c r="G30" s="520"/>
      <c r="H30" s="508">
        <f t="shared" si="0"/>
        <v>0</v>
      </c>
      <c r="I30" s="509"/>
      <c r="J30" s="508">
        <f t="shared" si="1"/>
        <v>0</v>
      </c>
      <c r="K30" s="509"/>
      <c r="L30" s="508">
        <f t="shared" si="2"/>
        <v>0</v>
      </c>
      <c r="M30" s="509"/>
      <c r="N30" s="508">
        <f t="shared" si="3"/>
        <v>0</v>
      </c>
      <c r="O30" s="509"/>
      <c r="P30" s="508">
        <f t="shared" si="4"/>
        <v>0</v>
      </c>
      <c r="Q30" s="509"/>
      <c r="R30" s="508">
        <f t="shared" si="5"/>
        <v>0</v>
      </c>
      <c r="S30" s="509"/>
      <c r="T30" s="508">
        <f t="shared" si="6"/>
        <v>0</v>
      </c>
      <c r="U30" s="509"/>
      <c r="V30" s="508">
        <f t="shared" si="7"/>
        <v>0</v>
      </c>
      <c r="W30" s="509"/>
      <c r="X30" s="508">
        <f t="shared" si="8"/>
        <v>0</v>
      </c>
      <c r="Y30" s="509"/>
      <c r="Z30" s="508">
        <f t="shared" si="9"/>
        <v>0</v>
      </c>
      <c r="AA30" s="509"/>
      <c r="AB30" s="508">
        <f t="shared" si="10"/>
        <v>0</v>
      </c>
      <c r="AC30" s="510"/>
      <c r="AD30" s="508">
        <f t="shared" si="11"/>
        <v>0</v>
      </c>
      <c r="AE30" s="510"/>
      <c r="AF30" s="508">
        <f t="shared" si="12"/>
        <v>0</v>
      </c>
      <c r="AG30" s="510"/>
      <c r="AH30" s="508">
        <f t="shared" si="13"/>
        <v>0</v>
      </c>
      <c r="AI30" s="510"/>
      <c r="AJ30" s="508">
        <f t="shared" si="14"/>
        <v>0</v>
      </c>
      <c r="AK30" s="510"/>
      <c r="AL30" s="508">
        <f t="shared" si="15"/>
        <v>0</v>
      </c>
      <c r="AM30" s="510"/>
      <c r="AN30" s="508">
        <f t="shared" si="16"/>
        <v>0</v>
      </c>
      <c r="AO30" s="510"/>
      <c r="AP30" s="511">
        <f t="shared" si="18"/>
        <v>0</v>
      </c>
    </row>
    <row r="31" spans="1:42" ht="16">
      <c r="F31" s="523" t="s">
        <v>643</v>
      </c>
      <c r="G31" s="520"/>
      <c r="H31" s="508">
        <f t="shared" si="0"/>
        <v>0</v>
      </c>
      <c r="I31" s="509"/>
      <c r="J31" s="508">
        <f t="shared" si="1"/>
        <v>0</v>
      </c>
      <c r="K31" s="509"/>
      <c r="L31" s="508">
        <f t="shared" si="2"/>
        <v>0</v>
      </c>
      <c r="M31" s="509"/>
      <c r="N31" s="508">
        <f t="shared" si="3"/>
        <v>0</v>
      </c>
      <c r="O31" s="509"/>
      <c r="P31" s="508">
        <f t="shared" si="4"/>
        <v>0</v>
      </c>
      <c r="Q31" s="509"/>
      <c r="R31" s="508">
        <f t="shared" si="5"/>
        <v>0</v>
      </c>
      <c r="S31" s="509"/>
      <c r="T31" s="508">
        <f t="shared" si="6"/>
        <v>0</v>
      </c>
      <c r="U31" s="509"/>
      <c r="V31" s="508">
        <f t="shared" si="7"/>
        <v>0</v>
      </c>
      <c r="W31" s="509"/>
      <c r="X31" s="508">
        <f t="shared" si="8"/>
        <v>0</v>
      </c>
      <c r="Y31" s="509"/>
      <c r="Z31" s="508">
        <f t="shared" si="9"/>
        <v>0</v>
      </c>
      <c r="AA31" s="509"/>
      <c r="AB31" s="508">
        <f t="shared" si="10"/>
        <v>0</v>
      </c>
      <c r="AC31" s="510"/>
      <c r="AD31" s="508">
        <f t="shared" si="11"/>
        <v>0</v>
      </c>
      <c r="AE31" s="510"/>
      <c r="AF31" s="508">
        <f t="shared" si="12"/>
        <v>0</v>
      </c>
      <c r="AG31" s="510"/>
      <c r="AH31" s="508">
        <f t="shared" si="13"/>
        <v>0</v>
      </c>
      <c r="AI31" s="510"/>
      <c r="AJ31" s="508">
        <f t="shared" si="14"/>
        <v>0</v>
      </c>
      <c r="AK31" s="510"/>
      <c r="AL31" s="508">
        <f t="shared" si="15"/>
        <v>0</v>
      </c>
      <c r="AM31" s="510"/>
      <c r="AN31" s="508">
        <f t="shared" si="16"/>
        <v>0</v>
      </c>
      <c r="AO31" s="510"/>
      <c r="AP31" s="511">
        <f t="shared" si="18"/>
        <v>0</v>
      </c>
    </row>
    <row r="32" spans="1:42" ht="16">
      <c r="F32" s="514" t="s">
        <v>119</v>
      </c>
      <c r="G32" s="521"/>
      <c r="H32" s="511">
        <f>SUM(H3:H31)</f>
        <v>0</v>
      </c>
      <c r="I32" s="509"/>
      <c r="J32" s="511">
        <f>SUM(J3:J31)</f>
        <v>0</v>
      </c>
      <c r="K32" s="509"/>
      <c r="L32" s="511">
        <f>SUM(L3:L31)</f>
        <v>0</v>
      </c>
      <c r="M32" s="509"/>
      <c r="N32" s="511">
        <f>SUM(N3:N31)</f>
        <v>0</v>
      </c>
      <c r="O32" s="509"/>
      <c r="P32" s="511">
        <f>SUM(P3:P31)</f>
        <v>0</v>
      </c>
      <c r="Q32" s="509"/>
      <c r="R32" s="511">
        <f>SUM(R3:R31)</f>
        <v>0</v>
      </c>
      <c r="S32" s="509"/>
      <c r="T32" s="511">
        <f>SUM(T3:T31)</f>
        <v>0</v>
      </c>
      <c r="U32" s="509"/>
      <c r="V32" s="511">
        <f>SUM(V3:V31)</f>
        <v>0</v>
      </c>
      <c r="W32" s="509"/>
      <c r="X32" s="511">
        <f>SUM(X3:X31)</f>
        <v>0</v>
      </c>
      <c r="Y32" s="509"/>
      <c r="Z32" s="511">
        <f>SUM(Z3:Z31)</f>
        <v>0</v>
      </c>
      <c r="AA32" s="509"/>
      <c r="AB32" s="511">
        <f>SUM(AB3:AB31)</f>
        <v>0</v>
      </c>
      <c r="AC32" s="510"/>
      <c r="AD32" s="511">
        <f>SUM(AD3:AD31)</f>
        <v>0</v>
      </c>
      <c r="AE32" s="510"/>
      <c r="AF32" s="511">
        <f>SUM(AF3:AF31)</f>
        <v>0</v>
      </c>
      <c r="AG32" s="510"/>
      <c r="AH32" s="511">
        <f>SUM(AH3:AH31)</f>
        <v>0</v>
      </c>
      <c r="AI32" s="510"/>
      <c r="AJ32" s="511">
        <f>SUM(AJ3:AJ31)</f>
        <v>0</v>
      </c>
      <c r="AK32" s="510"/>
      <c r="AL32" s="511">
        <f>SUM(AL3:AL31)</f>
        <v>0</v>
      </c>
      <c r="AM32" s="510"/>
      <c r="AN32" s="511">
        <f>SUM(AN3:AN31)</f>
        <v>0</v>
      </c>
      <c r="AO32" s="510"/>
      <c r="AP32" s="511">
        <f>SUM(AP3:AP31)</f>
        <v>0</v>
      </c>
    </row>
    <row r="36" spans="1:7">
      <c r="F36" s="10" t="s">
        <v>593</v>
      </c>
      <c r="G36" s="10"/>
    </row>
    <row r="37" spans="1:7">
      <c r="F37" s="10"/>
      <c r="G37" s="10"/>
    </row>
    <row r="38" spans="1:7">
      <c r="F38" s="10" t="s">
        <v>594</v>
      </c>
      <c r="G38" s="10"/>
    </row>
    <row r="39" spans="1:7">
      <c r="F39" s="10" t="s">
        <v>595</v>
      </c>
      <c r="G39" s="10"/>
    </row>
    <row r="40" spans="1:7" ht="13" customHeight="1">
      <c r="A40" s="624" t="str">
        <f t="shared" ref="A40:A57" si="19">F1</f>
        <v>INSUMOS NECESSÁRIOS</v>
      </c>
      <c r="B40" s="626" t="s">
        <v>657</v>
      </c>
      <c r="C40" s="626" t="str">
        <f t="shared" ref="C40:C70" si="20">AP1</f>
        <v>TOTAL FUTURO</v>
      </c>
      <c r="F40" s="10" t="s">
        <v>596</v>
      </c>
      <c r="G40" s="10"/>
    </row>
    <row r="41" spans="1:7" ht="18" customHeight="1">
      <c r="A41" s="625">
        <f t="shared" si="19"/>
        <v>0</v>
      </c>
      <c r="B41" s="626"/>
      <c r="C41" s="626">
        <f t="shared" si="20"/>
        <v>0</v>
      </c>
      <c r="F41" s="10" t="s">
        <v>597</v>
      </c>
      <c r="G41" s="10"/>
    </row>
    <row r="42" spans="1:7" ht="17">
      <c r="A42" s="512" t="str">
        <f t="shared" si="19"/>
        <v>Insumo 1</v>
      </c>
      <c r="B42" s="513">
        <f t="shared" ref="B42:B70" si="21">$C$2*I3+$C$2*K3+$C$2*M3+$C$2*O3+$C$2*Q3+$C$2*S3+$C$2*U3+$C$2*W3+$C$2*Y3+$C$2*AA3+$C$2*AC3+$C$2*AE3+$C$2*AG3+$C$2*AI3+$C$2*AK3+$C$2*AM3+$C$2*AO3</f>
        <v>0</v>
      </c>
      <c r="C42" s="513">
        <f t="shared" si="20"/>
        <v>0</v>
      </c>
    </row>
    <row r="43" spans="1:7" ht="17">
      <c r="A43" s="512" t="str">
        <f t="shared" si="19"/>
        <v>Insumo 2</v>
      </c>
      <c r="B43" s="513">
        <f t="shared" si="21"/>
        <v>0</v>
      </c>
      <c r="C43" s="513">
        <f t="shared" si="20"/>
        <v>0</v>
      </c>
    </row>
    <row r="44" spans="1:7" ht="17">
      <c r="A44" s="512" t="str">
        <f t="shared" si="19"/>
        <v>Insumo 3</v>
      </c>
      <c r="B44" s="513">
        <f t="shared" si="21"/>
        <v>0</v>
      </c>
      <c r="C44" s="513">
        <f t="shared" si="20"/>
        <v>0</v>
      </c>
    </row>
    <row r="45" spans="1:7" ht="17">
      <c r="A45" s="512" t="str">
        <f t="shared" si="19"/>
        <v>Insumo 4</v>
      </c>
      <c r="B45" s="513">
        <f t="shared" si="21"/>
        <v>0</v>
      </c>
      <c r="C45" s="513">
        <f t="shared" si="20"/>
        <v>0</v>
      </c>
    </row>
    <row r="46" spans="1:7" ht="17">
      <c r="A46" s="512" t="str">
        <f t="shared" si="19"/>
        <v>Insumo 5</v>
      </c>
      <c r="B46" s="513">
        <f t="shared" si="21"/>
        <v>0</v>
      </c>
      <c r="C46" s="513">
        <f t="shared" si="20"/>
        <v>0</v>
      </c>
    </row>
    <row r="47" spans="1:7" ht="17">
      <c r="A47" s="512" t="str">
        <f t="shared" si="19"/>
        <v>Insumo 6</v>
      </c>
      <c r="B47" s="513">
        <f t="shared" si="21"/>
        <v>0</v>
      </c>
      <c r="C47" s="513">
        <f t="shared" si="20"/>
        <v>0</v>
      </c>
    </row>
    <row r="48" spans="1:7" ht="17">
      <c r="A48" s="512" t="str">
        <f t="shared" si="19"/>
        <v>Insumo 7</v>
      </c>
      <c r="B48" s="513">
        <f t="shared" si="21"/>
        <v>0</v>
      </c>
      <c r="C48" s="513">
        <f t="shared" si="20"/>
        <v>0</v>
      </c>
    </row>
    <row r="49" spans="1:42" ht="17">
      <c r="A49" s="512" t="str">
        <f t="shared" si="19"/>
        <v>Insumo 8</v>
      </c>
      <c r="B49" s="513">
        <f t="shared" si="21"/>
        <v>0</v>
      </c>
      <c r="C49" s="513">
        <f t="shared" si="20"/>
        <v>0</v>
      </c>
    </row>
    <row r="50" spans="1:42" ht="17">
      <c r="A50" s="512" t="str">
        <f t="shared" si="19"/>
        <v>Insumo 9</v>
      </c>
      <c r="B50" s="513">
        <f t="shared" si="21"/>
        <v>0</v>
      </c>
      <c r="C50" s="513">
        <f t="shared" si="20"/>
        <v>0</v>
      </c>
    </row>
    <row r="51" spans="1:42" ht="17">
      <c r="A51" s="512" t="str">
        <f t="shared" si="19"/>
        <v>Insumo 10</v>
      </c>
      <c r="B51" s="513">
        <f t="shared" si="21"/>
        <v>0</v>
      </c>
      <c r="C51" s="513">
        <f t="shared" si="20"/>
        <v>0</v>
      </c>
    </row>
    <row r="52" spans="1:42" ht="17">
      <c r="A52" s="512" t="str">
        <f t="shared" si="19"/>
        <v>Insumo 11</v>
      </c>
      <c r="B52" s="513">
        <f t="shared" si="21"/>
        <v>0</v>
      </c>
      <c r="C52" s="513">
        <f t="shared" si="20"/>
        <v>0</v>
      </c>
    </row>
    <row r="53" spans="1:42" ht="17">
      <c r="A53" s="512" t="str">
        <f t="shared" si="19"/>
        <v>Insumo 12</v>
      </c>
      <c r="B53" s="513">
        <f t="shared" si="21"/>
        <v>0</v>
      </c>
      <c r="C53" s="513">
        <f t="shared" si="20"/>
        <v>0</v>
      </c>
    </row>
    <row r="54" spans="1:42" ht="17">
      <c r="A54" s="512" t="str">
        <f t="shared" si="19"/>
        <v>Insumo 13</v>
      </c>
      <c r="B54" s="513">
        <f t="shared" si="21"/>
        <v>0</v>
      </c>
      <c r="C54" s="513">
        <f t="shared" si="20"/>
        <v>0</v>
      </c>
    </row>
    <row r="55" spans="1:42" ht="17">
      <c r="A55" s="512" t="str">
        <f t="shared" si="19"/>
        <v>Insumo 14</v>
      </c>
      <c r="B55" s="513">
        <f t="shared" si="21"/>
        <v>0</v>
      </c>
      <c r="C55" s="513">
        <f t="shared" si="20"/>
        <v>0</v>
      </c>
    </row>
    <row r="56" spans="1:42" ht="17">
      <c r="A56" s="512" t="str">
        <f t="shared" si="19"/>
        <v>Insumo 15</v>
      </c>
      <c r="B56" s="513">
        <f t="shared" si="21"/>
        <v>0</v>
      </c>
      <c r="C56" s="513">
        <f t="shared" si="20"/>
        <v>0</v>
      </c>
    </row>
    <row r="57" spans="1:42" ht="17">
      <c r="A57" s="512" t="str">
        <f t="shared" si="19"/>
        <v>Insumo 16</v>
      </c>
      <c r="B57" s="513">
        <f t="shared" si="21"/>
        <v>0</v>
      </c>
      <c r="C57" s="513">
        <f t="shared" si="20"/>
        <v>0</v>
      </c>
    </row>
    <row r="58" spans="1:42" s="516" customFormat="1" ht="17">
      <c r="A58" s="512" t="str">
        <f t="shared" ref="A58:A70" si="22">F19</f>
        <v>Insumo 17</v>
      </c>
      <c r="B58" s="513">
        <f t="shared" si="21"/>
        <v>0</v>
      </c>
      <c r="C58" s="513">
        <f t="shared" si="20"/>
        <v>0</v>
      </c>
      <c r="D58"/>
      <c r="F58"/>
      <c r="G58"/>
      <c r="H58"/>
      <c r="I58"/>
      <c r="J58"/>
      <c r="K58"/>
      <c r="L58"/>
      <c r="M58"/>
      <c r="N58"/>
      <c r="O58"/>
      <c r="P58"/>
      <c r="Q58"/>
      <c r="R58"/>
      <c r="S58"/>
      <c r="T58"/>
      <c r="U58"/>
      <c r="V58"/>
      <c r="W58"/>
      <c r="X58"/>
      <c r="Y58"/>
      <c r="Z58"/>
      <c r="AA58"/>
      <c r="AB58"/>
      <c r="AC58"/>
      <c r="AD58"/>
      <c r="AE58"/>
      <c r="AF58"/>
      <c r="AG58"/>
      <c r="AH58"/>
      <c r="AI58"/>
      <c r="AJ58"/>
      <c r="AK58"/>
      <c r="AL58"/>
      <c r="AM58"/>
      <c r="AN58"/>
      <c r="AO58"/>
      <c r="AP58"/>
    </row>
    <row r="59" spans="1:42" s="516" customFormat="1" ht="17">
      <c r="A59" s="512" t="str">
        <f t="shared" si="22"/>
        <v>Insumo 18</v>
      </c>
      <c r="B59" s="513">
        <f t="shared" si="21"/>
        <v>0</v>
      </c>
      <c r="C59" s="513">
        <f t="shared" si="20"/>
        <v>0</v>
      </c>
      <c r="D59"/>
      <c r="F59"/>
      <c r="G59"/>
      <c r="H59"/>
      <c r="I59"/>
      <c r="J59"/>
      <c r="K59"/>
      <c r="L59"/>
      <c r="M59"/>
      <c r="N59"/>
      <c r="O59"/>
      <c r="P59"/>
      <c r="Q59"/>
      <c r="R59"/>
      <c r="S59"/>
      <c r="T59"/>
      <c r="U59"/>
      <c r="V59"/>
      <c r="W59"/>
      <c r="X59"/>
      <c r="Y59"/>
      <c r="Z59"/>
      <c r="AA59"/>
      <c r="AB59"/>
      <c r="AC59"/>
      <c r="AD59"/>
      <c r="AE59"/>
      <c r="AF59"/>
      <c r="AG59"/>
      <c r="AH59"/>
      <c r="AI59"/>
      <c r="AJ59"/>
      <c r="AK59"/>
      <c r="AL59"/>
      <c r="AM59"/>
      <c r="AN59"/>
      <c r="AO59"/>
      <c r="AP59"/>
    </row>
    <row r="60" spans="1:42" s="516" customFormat="1" ht="17">
      <c r="A60" s="512" t="str">
        <f t="shared" si="22"/>
        <v>Insumo 19</v>
      </c>
      <c r="B60" s="513">
        <f t="shared" si="21"/>
        <v>0</v>
      </c>
      <c r="C60" s="513">
        <f t="shared" si="20"/>
        <v>0</v>
      </c>
      <c r="D60"/>
      <c r="F60"/>
      <c r="G60"/>
      <c r="H60"/>
      <c r="I60"/>
      <c r="J60"/>
      <c r="K60"/>
      <c r="L60"/>
      <c r="M60"/>
      <c r="N60"/>
      <c r="O60"/>
      <c r="P60"/>
      <c r="Q60"/>
      <c r="R60"/>
      <c r="S60"/>
      <c r="T60"/>
      <c r="U60"/>
      <c r="V60"/>
      <c r="W60"/>
      <c r="X60"/>
      <c r="Y60"/>
      <c r="Z60"/>
      <c r="AA60"/>
      <c r="AB60"/>
      <c r="AC60"/>
      <c r="AD60"/>
      <c r="AE60"/>
      <c r="AF60"/>
      <c r="AG60"/>
      <c r="AH60"/>
      <c r="AI60"/>
      <c r="AJ60"/>
      <c r="AK60"/>
      <c r="AL60"/>
      <c r="AM60"/>
      <c r="AN60"/>
      <c r="AO60"/>
      <c r="AP60"/>
    </row>
    <row r="61" spans="1:42" s="516" customFormat="1" ht="17">
      <c r="A61" s="512" t="str">
        <f t="shared" si="22"/>
        <v>Insumo 20</v>
      </c>
      <c r="B61" s="513">
        <f t="shared" si="21"/>
        <v>0</v>
      </c>
      <c r="C61" s="513">
        <f t="shared" si="20"/>
        <v>0</v>
      </c>
      <c r="D61"/>
      <c r="F61"/>
      <c r="G61"/>
      <c r="H61"/>
      <c r="I61"/>
      <c r="J61"/>
      <c r="K61"/>
      <c r="L61"/>
      <c r="M61"/>
      <c r="N61"/>
      <c r="O61"/>
      <c r="P61"/>
      <c r="Q61"/>
      <c r="R61"/>
      <c r="S61"/>
      <c r="T61"/>
      <c r="U61"/>
      <c r="V61"/>
      <c r="W61"/>
      <c r="X61"/>
      <c r="Y61"/>
      <c r="Z61"/>
      <c r="AA61"/>
      <c r="AB61"/>
      <c r="AC61"/>
      <c r="AD61"/>
      <c r="AE61"/>
      <c r="AF61"/>
      <c r="AG61"/>
      <c r="AH61"/>
      <c r="AI61"/>
      <c r="AJ61"/>
      <c r="AK61"/>
      <c r="AL61"/>
      <c r="AM61"/>
      <c r="AN61"/>
      <c r="AO61"/>
      <c r="AP61"/>
    </row>
    <row r="62" spans="1:42" s="516" customFormat="1" ht="17">
      <c r="A62" s="512" t="str">
        <f t="shared" si="22"/>
        <v>Insumo 21</v>
      </c>
      <c r="B62" s="513">
        <f t="shared" si="21"/>
        <v>0</v>
      </c>
      <c r="C62" s="513">
        <f t="shared" si="20"/>
        <v>0</v>
      </c>
      <c r="D62"/>
      <c r="F62"/>
      <c r="G62"/>
      <c r="H62"/>
      <c r="I62"/>
      <c r="J62"/>
      <c r="K62"/>
      <c r="L62"/>
      <c r="M62"/>
      <c r="N62"/>
      <c r="O62"/>
      <c r="P62"/>
      <c r="Q62"/>
      <c r="R62"/>
      <c r="S62"/>
      <c r="T62"/>
      <c r="U62"/>
      <c r="V62"/>
      <c r="W62"/>
      <c r="X62"/>
      <c r="Y62"/>
      <c r="Z62"/>
      <c r="AA62"/>
      <c r="AB62"/>
      <c r="AC62"/>
      <c r="AD62"/>
      <c r="AE62"/>
      <c r="AF62"/>
      <c r="AG62"/>
      <c r="AH62"/>
      <c r="AI62"/>
      <c r="AJ62"/>
      <c r="AK62"/>
      <c r="AL62"/>
      <c r="AM62"/>
      <c r="AN62"/>
      <c r="AO62"/>
      <c r="AP62"/>
    </row>
    <row r="63" spans="1:42" s="516" customFormat="1" ht="17">
      <c r="A63" s="512" t="str">
        <f t="shared" si="22"/>
        <v>Insumo 22</v>
      </c>
      <c r="B63" s="513">
        <f t="shared" si="21"/>
        <v>0</v>
      </c>
      <c r="C63" s="513">
        <f t="shared" si="20"/>
        <v>0</v>
      </c>
      <c r="D63"/>
      <c r="F63"/>
      <c r="G63"/>
      <c r="H63"/>
      <c r="I63"/>
      <c r="J63"/>
      <c r="K63"/>
      <c r="L63"/>
      <c r="M63"/>
      <c r="N63"/>
      <c r="O63"/>
      <c r="P63"/>
      <c r="Q63"/>
      <c r="R63"/>
      <c r="S63"/>
      <c r="T63"/>
      <c r="U63"/>
      <c r="V63"/>
      <c r="W63"/>
      <c r="X63"/>
      <c r="Y63"/>
      <c r="Z63"/>
      <c r="AA63"/>
      <c r="AB63"/>
      <c r="AC63"/>
      <c r="AD63"/>
      <c r="AE63"/>
      <c r="AF63"/>
      <c r="AG63"/>
      <c r="AH63"/>
      <c r="AI63"/>
      <c r="AJ63"/>
      <c r="AK63"/>
      <c r="AL63"/>
      <c r="AM63"/>
      <c r="AN63"/>
      <c r="AO63"/>
      <c r="AP63"/>
    </row>
    <row r="64" spans="1:42" s="516" customFormat="1" ht="17">
      <c r="A64" s="512" t="str">
        <f t="shared" si="22"/>
        <v>Insumo 23</v>
      </c>
      <c r="B64" s="513">
        <f t="shared" si="21"/>
        <v>0</v>
      </c>
      <c r="C64" s="513">
        <f t="shared" si="20"/>
        <v>0</v>
      </c>
      <c r="F64"/>
      <c r="G64"/>
      <c r="H64"/>
      <c r="I64"/>
      <c r="J64"/>
      <c r="K64"/>
      <c r="L64"/>
      <c r="M64"/>
      <c r="N64"/>
      <c r="O64"/>
      <c r="P64"/>
      <c r="Q64"/>
      <c r="R64"/>
      <c r="S64"/>
      <c r="T64"/>
      <c r="U64"/>
      <c r="V64"/>
      <c r="W64"/>
      <c r="X64"/>
      <c r="Y64"/>
      <c r="Z64"/>
      <c r="AA64"/>
      <c r="AB64"/>
      <c r="AC64"/>
      <c r="AD64"/>
      <c r="AE64"/>
      <c r="AF64"/>
      <c r="AG64"/>
      <c r="AH64"/>
      <c r="AI64"/>
      <c r="AJ64"/>
      <c r="AK64"/>
      <c r="AL64"/>
      <c r="AM64"/>
      <c r="AN64"/>
      <c r="AO64"/>
      <c r="AP64"/>
    </row>
    <row r="65" spans="1:42" s="516" customFormat="1" ht="17">
      <c r="A65" s="512" t="str">
        <f t="shared" si="22"/>
        <v>Insumo 24</v>
      </c>
      <c r="B65" s="513">
        <f t="shared" si="21"/>
        <v>0</v>
      </c>
      <c r="C65" s="513">
        <f t="shared" si="20"/>
        <v>0</v>
      </c>
      <c r="F65"/>
      <c r="G65"/>
      <c r="H65"/>
      <c r="I65"/>
      <c r="J65"/>
      <c r="K65"/>
      <c r="L65"/>
      <c r="M65"/>
      <c r="N65"/>
      <c r="O65"/>
      <c r="P65"/>
      <c r="Q65"/>
      <c r="R65"/>
      <c r="S65"/>
      <c r="T65"/>
      <c r="U65"/>
      <c r="V65"/>
      <c r="W65"/>
      <c r="X65"/>
      <c r="Y65"/>
      <c r="Z65"/>
      <c r="AA65"/>
      <c r="AB65"/>
      <c r="AC65"/>
      <c r="AD65"/>
      <c r="AE65"/>
      <c r="AF65"/>
      <c r="AG65"/>
      <c r="AH65"/>
      <c r="AI65"/>
      <c r="AJ65"/>
      <c r="AK65"/>
      <c r="AL65"/>
      <c r="AM65"/>
      <c r="AN65"/>
      <c r="AO65"/>
      <c r="AP65"/>
    </row>
    <row r="66" spans="1:42" s="516" customFormat="1" ht="17">
      <c r="A66" s="512" t="str">
        <f t="shared" si="22"/>
        <v>Insumo 25</v>
      </c>
      <c r="B66" s="513">
        <f t="shared" si="21"/>
        <v>0</v>
      </c>
      <c r="C66" s="513">
        <f t="shared" si="20"/>
        <v>0</v>
      </c>
      <c r="F66"/>
      <c r="G66"/>
      <c r="H66"/>
      <c r="I66"/>
      <c r="J66"/>
      <c r="K66"/>
      <c r="L66"/>
      <c r="M66"/>
      <c r="N66"/>
      <c r="O66"/>
      <c r="P66"/>
      <c r="Q66"/>
      <c r="R66"/>
      <c r="S66"/>
      <c r="T66"/>
      <c r="U66"/>
      <c r="V66"/>
      <c r="W66"/>
      <c r="X66"/>
      <c r="Y66"/>
      <c r="Z66"/>
      <c r="AA66"/>
      <c r="AB66"/>
      <c r="AC66"/>
      <c r="AD66"/>
      <c r="AE66"/>
      <c r="AF66"/>
      <c r="AG66"/>
      <c r="AH66"/>
      <c r="AI66"/>
      <c r="AJ66"/>
      <c r="AK66"/>
      <c r="AL66"/>
      <c r="AM66"/>
      <c r="AN66"/>
      <c r="AO66"/>
      <c r="AP66"/>
    </row>
    <row r="67" spans="1:42" s="516" customFormat="1" ht="17">
      <c r="A67" s="512" t="str">
        <f t="shared" si="22"/>
        <v>Insumo 26</v>
      </c>
      <c r="B67" s="513">
        <f t="shared" si="21"/>
        <v>0</v>
      </c>
      <c r="C67" s="513">
        <f t="shared" si="20"/>
        <v>0</v>
      </c>
      <c r="F67"/>
      <c r="G67"/>
      <c r="H67"/>
      <c r="I67"/>
      <c r="J67"/>
      <c r="K67"/>
      <c r="L67"/>
      <c r="M67"/>
      <c r="N67"/>
      <c r="O67"/>
      <c r="P67"/>
      <c r="Q67"/>
      <c r="R67"/>
      <c r="S67"/>
      <c r="T67"/>
      <c r="U67"/>
      <c r="V67"/>
      <c r="W67"/>
      <c r="X67"/>
      <c r="Y67"/>
      <c r="Z67"/>
      <c r="AA67"/>
      <c r="AB67"/>
      <c r="AC67"/>
      <c r="AD67"/>
      <c r="AE67"/>
      <c r="AF67"/>
      <c r="AG67"/>
      <c r="AH67"/>
      <c r="AI67"/>
      <c r="AJ67"/>
      <c r="AK67"/>
      <c r="AL67"/>
      <c r="AM67"/>
      <c r="AN67"/>
      <c r="AO67"/>
      <c r="AP67"/>
    </row>
    <row r="68" spans="1:42" s="516" customFormat="1" ht="17">
      <c r="A68" s="512" t="str">
        <f t="shared" si="22"/>
        <v>Insumo 27</v>
      </c>
      <c r="B68" s="513">
        <f t="shared" si="21"/>
        <v>0</v>
      </c>
      <c r="C68" s="513">
        <f t="shared" si="20"/>
        <v>0</v>
      </c>
      <c r="F68"/>
      <c r="G68"/>
      <c r="H68"/>
      <c r="I68"/>
      <c r="J68"/>
      <c r="K68"/>
      <c r="L68"/>
      <c r="M68"/>
      <c r="N68"/>
      <c r="O68"/>
      <c r="P68"/>
      <c r="Q68"/>
      <c r="R68"/>
      <c r="S68"/>
      <c r="T68"/>
      <c r="U68"/>
      <c r="V68"/>
      <c r="W68"/>
      <c r="X68"/>
      <c r="Y68"/>
      <c r="Z68"/>
      <c r="AA68"/>
      <c r="AB68"/>
      <c r="AC68"/>
      <c r="AD68"/>
      <c r="AE68"/>
      <c r="AF68"/>
      <c r="AG68"/>
      <c r="AH68"/>
      <c r="AI68"/>
      <c r="AJ68"/>
      <c r="AK68"/>
      <c r="AL68"/>
      <c r="AM68"/>
      <c r="AN68"/>
      <c r="AO68"/>
      <c r="AP68"/>
    </row>
    <row r="69" spans="1:42" s="516" customFormat="1" ht="17">
      <c r="A69" s="512" t="str">
        <f t="shared" si="22"/>
        <v>Insumo 28</v>
      </c>
      <c r="B69" s="513">
        <f t="shared" si="21"/>
        <v>0</v>
      </c>
      <c r="C69" s="513">
        <f t="shared" si="20"/>
        <v>0</v>
      </c>
      <c r="F69"/>
      <c r="G69"/>
      <c r="H69"/>
      <c r="I69"/>
      <c r="J69"/>
      <c r="K69"/>
      <c r="L69"/>
      <c r="M69"/>
      <c r="N69"/>
      <c r="O69"/>
      <c r="P69"/>
      <c r="Q69"/>
      <c r="R69"/>
      <c r="S69"/>
      <c r="T69"/>
      <c r="U69"/>
      <c r="V69"/>
      <c r="W69"/>
      <c r="X69"/>
      <c r="Y69"/>
      <c r="Z69"/>
      <c r="AA69"/>
      <c r="AB69"/>
      <c r="AC69"/>
      <c r="AD69"/>
      <c r="AE69"/>
      <c r="AF69"/>
      <c r="AG69"/>
      <c r="AH69"/>
      <c r="AI69"/>
      <c r="AJ69"/>
      <c r="AK69"/>
      <c r="AL69"/>
      <c r="AM69"/>
      <c r="AN69"/>
      <c r="AO69"/>
      <c r="AP69"/>
    </row>
    <row r="70" spans="1:42" s="516" customFormat="1" ht="17">
      <c r="A70" s="512" t="str">
        <f t="shared" si="22"/>
        <v>Insumo 29</v>
      </c>
      <c r="B70" s="513">
        <f t="shared" si="21"/>
        <v>0</v>
      </c>
      <c r="C70" s="513">
        <f t="shared" si="20"/>
        <v>0</v>
      </c>
      <c r="F70"/>
      <c r="G70"/>
      <c r="H70"/>
      <c r="I70"/>
      <c r="J70"/>
      <c r="K70"/>
      <c r="L70"/>
      <c r="M70"/>
      <c r="N70"/>
      <c r="O70"/>
      <c r="P70"/>
      <c r="Q70"/>
      <c r="R70"/>
      <c r="S70"/>
      <c r="T70"/>
      <c r="U70"/>
      <c r="V70"/>
      <c r="W70"/>
      <c r="X70"/>
      <c r="Y70"/>
      <c r="Z70"/>
      <c r="AA70"/>
      <c r="AB70"/>
      <c r="AC70"/>
      <c r="AD70"/>
      <c r="AE70"/>
      <c r="AF70"/>
      <c r="AG70"/>
      <c r="AH70"/>
      <c r="AI70"/>
      <c r="AJ70"/>
      <c r="AK70"/>
      <c r="AL70"/>
      <c r="AM70"/>
      <c r="AN70"/>
      <c r="AO70"/>
      <c r="AP70"/>
    </row>
    <row r="71" spans="1:42" s="516" customFormat="1" ht="17">
      <c r="A71" s="515" t="str">
        <f>F32</f>
        <v>TOTAL</v>
      </c>
      <c r="B71" s="513">
        <f>SUM(B40:B70)</f>
        <v>0</v>
      </c>
      <c r="C71" s="513">
        <f>SUM(C40:C70)</f>
        <v>0</v>
      </c>
      <c r="F71"/>
      <c r="G71"/>
      <c r="H71"/>
      <c r="I71"/>
      <c r="J71"/>
      <c r="K71"/>
      <c r="L71"/>
      <c r="M71"/>
      <c r="N71"/>
      <c r="O71"/>
      <c r="P71"/>
      <c r="Q71"/>
      <c r="R71"/>
      <c r="S71"/>
      <c r="T71"/>
      <c r="U71"/>
      <c r="V71"/>
      <c r="W71"/>
      <c r="X71"/>
      <c r="Y71"/>
      <c r="Z71"/>
      <c r="AA71"/>
      <c r="AB71"/>
      <c r="AC71"/>
      <c r="AD71"/>
      <c r="AE71"/>
      <c r="AF71"/>
      <c r="AG71"/>
      <c r="AH71"/>
      <c r="AI71"/>
      <c r="AJ71"/>
      <c r="AK71"/>
      <c r="AL71"/>
      <c r="AM71"/>
      <c r="AN71"/>
      <c r="AO71"/>
      <c r="AP71"/>
    </row>
    <row r="72" spans="1:42" s="516" customFormat="1">
      <c r="A72"/>
      <c r="B72"/>
      <c r="C72"/>
      <c r="F72"/>
      <c r="G72"/>
      <c r="H72"/>
      <c r="I72"/>
      <c r="J72"/>
      <c r="K72"/>
      <c r="L72"/>
      <c r="M72"/>
      <c r="N72"/>
      <c r="O72"/>
      <c r="P72"/>
      <c r="Q72"/>
      <c r="R72"/>
      <c r="S72"/>
      <c r="T72"/>
      <c r="U72"/>
      <c r="V72"/>
      <c r="W72"/>
      <c r="X72"/>
      <c r="Y72"/>
      <c r="Z72"/>
      <c r="AA72"/>
      <c r="AB72"/>
      <c r="AC72"/>
      <c r="AD72"/>
      <c r="AE72"/>
      <c r="AF72"/>
      <c r="AG72"/>
      <c r="AH72"/>
      <c r="AI72"/>
      <c r="AJ72"/>
      <c r="AK72"/>
      <c r="AL72"/>
      <c r="AM72"/>
      <c r="AN72"/>
      <c r="AO72"/>
      <c r="AP72"/>
    </row>
    <row r="73" spans="1:42">
      <c r="D73" s="516"/>
    </row>
    <row r="74" spans="1:42">
      <c r="D74" s="516"/>
    </row>
    <row r="75" spans="1:42" ht="15">
      <c r="D75" s="516"/>
      <c r="W75" s="517"/>
    </row>
    <row r="76" spans="1:42">
      <c r="D76" s="516"/>
      <c r="F76" s="516"/>
      <c r="G76" s="516"/>
      <c r="H76" s="516"/>
      <c r="I76" s="516"/>
      <c r="J76" s="516"/>
      <c r="K76" s="516"/>
      <c r="L76" s="516"/>
      <c r="M76" s="516"/>
      <c r="N76" s="516"/>
      <c r="O76" s="516"/>
      <c r="P76" s="516"/>
      <c r="Q76" s="516"/>
      <c r="R76" s="516"/>
      <c r="S76" s="516"/>
      <c r="T76" s="516"/>
      <c r="U76" s="516"/>
      <c r="V76" s="516"/>
      <c r="W76" s="516"/>
      <c r="X76" s="516"/>
      <c r="Y76" s="516"/>
      <c r="Z76" s="516"/>
      <c r="AA76" s="516"/>
      <c r="AB76" s="516"/>
      <c r="AC76" s="516"/>
      <c r="AD76" s="516"/>
      <c r="AE76" s="516"/>
      <c r="AF76" s="516"/>
      <c r="AG76" s="516"/>
      <c r="AH76" s="516"/>
      <c r="AI76" s="516"/>
      <c r="AJ76" s="516"/>
      <c r="AK76" s="516"/>
      <c r="AL76" s="516"/>
      <c r="AM76" s="516"/>
      <c r="AN76" s="516"/>
      <c r="AO76" s="516"/>
      <c r="AP76" s="516"/>
    </row>
    <row r="77" spans="1:42">
      <c r="D77" s="516"/>
      <c r="F77" s="516"/>
      <c r="G77" s="516"/>
      <c r="H77" s="516"/>
      <c r="I77" s="516"/>
      <c r="J77" s="516"/>
      <c r="K77" s="516"/>
      <c r="L77" s="516"/>
      <c r="M77" s="516"/>
      <c r="N77" s="516"/>
      <c r="O77" s="516"/>
      <c r="P77" s="516"/>
      <c r="Q77" s="516"/>
      <c r="R77" s="516"/>
      <c r="S77" s="516"/>
      <c r="T77" s="516"/>
      <c r="U77" s="516"/>
      <c r="V77" s="516"/>
      <c r="W77" s="516"/>
      <c r="X77" s="516"/>
      <c r="Y77" s="516"/>
      <c r="Z77" s="516"/>
      <c r="AA77" s="516"/>
      <c r="AB77" s="516"/>
      <c r="AC77" s="516"/>
      <c r="AD77" s="516"/>
      <c r="AE77" s="516"/>
      <c r="AF77" s="516"/>
      <c r="AG77" s="516"/>
      <c r="AH77" s="516"/>
      <c r="AI77" s="516"/>
      <c r="AJ77" s="516"/>
      <c r="AK77" s="516"/>
      <c r="AL77" s="516"/>
      <c r="AM77" s="516"/>
      <c r="AN77" s="516"/>
      <c r="AO77" s="516"/>
      <c r="AP77" s="516"/>
    </row>
    <row r="78" spans="1:42">
      <c r="D78" s="516"/>
      <c r="F78" s="516"/>
      <c r="G78" s="516"/>
      <c r="H78" s="516"/>
      <c r="I78" s="516"/>
      <c r="J78" s="516"/>
      <c r="K78" s="516"/>
      <c r="L78" s="516"/>
      <c r="M78" s="516"/>
      <c r="N78" s="516"/>
      <c r="O78" s="516"/>
      <c r="P78" s="516"/>
      <c r="Q78" s="516"/>
      <c r="R78" s="516"/>
      <c r="S78" s="516"/>
      <c r="T78" s="516"/>
      <c r="U78" s="516"/>
      <c r="V78" s="516"/>
      <c r="W78" s="516"/>
      <c r="X78" s="516"/>
      <c r="Y78" s="516"/>
      <c r="Z78" s="516"/>
      <c r="AA78" s="516"/>
      <c r="AB78" s="516"/>
      <c r="AC78" s="516"/>
      <c r="AD78" s="516"/>
      <c r="AE78" s="516"/>
      <c r="AF78" s="516"/>
      <c r="AG78" s="516"/>
      <c r="AH78" s="516"/>
      <c r="AI78" s="516"/>
      <c r="AJ78" s="516"/>
      <c r="AK78" s="516"/>
      <c r="AL78" s="516"/>
      <c r="AM78" s="516"/>
      <c r="AN78" s="516"/>
      <c r="AO78" s="516"/>
      <c r="AP78" s="516"/>
    </row>
    <row r="79" spans="1:42">
      <c r="F79" s="516"/>
      <c r="G79" s="516"/>
      <c r="H79" s="516"/>
      <c r="I79" s="516"/>
      <c r="J79" s="516"/>
      <c r="K79" s="516"/>
      <c r="L79" s="516"/>
      <c r="M79" s="516"/>
      <c r="N79" s="516"/>
      <c r="O79" s="516"/>
      <c r="P79" s="516"/>
      <c r="Q79" s="516"/>
      <c r="R79" s="516"/>
      <c r="S79" s="516"/>
      <c r="T79" s="516"/>
      <c r="U79" s="516"/>
      <c r="V79" s="516"/>
      <c r="W79" s="516"/>
      <c r="X79" s="516"/>
      <c r="Y79" s="516"/>
      <c r="Z79" s="516"/>
      <c r="AA79" s="516"/>
      <c r="AB79" s="516"/>
      <c r="AC79" s="516"/>
      <c r="AD79" s="516"/>
      <c r="AE79" s="516"/>
      <c r="AF79" s="516"/>
      <c r="AG79" s="516"/>
      <c r="AH79" s="516"/>
      <c r="AI79" s="516"/>
      <c r="AJ79" s="516"/>
      <c r="AK79" s="516"/>
      <c r="AL79" s="516"/>
      <c r="AM79" s="516"/>
      <c r="AN79" s="516"/>
      <c r="AO79" s="516"/>
      <c r="AP79" s="516"/>
    </row>
    <row r="80" spans="1:42">
      <c r="F80" s="516"/>
      <c r="G80" s="516"/>
      <c r="H80" s="516"/>
      <c r="I80" s="516"/>
      <c r="J80" s="516"/>
      <c r="K80" s="516"/>
      <c r="L80" s="516"/>
      <c r="M80" s="516"/>
      <c r="N80" s="516"/>
      <c r="O80" s="516"/>
      <c r="P80" s="516"/>
      <c r="Q80" s="516"/>
      <c r="R80" s="516"/>
      <c r="S80" s="516"/>
      <c r="T80" s="516"/>
      <c r="U80" s="516"/>
      <c r="V80" s="516"/>
      <c r="W80" s="516"/>
      <c r="X80" s="516"/>
      <c r="Y80" s="516"/>
      <c r="Z80" s="516"/>
      <c r="AA80" s="516"/>
      <c r="AB80" s="516"/>
      <c r="AC80" s="516"/>
      <c r="AD80" s="516"/>
      <c r="AE80" s="516"/>
      <c r="AF80" s="516"/>
      <c r="AG80" s="516"/>
      <c r="AH80" s="516"/>
      <c r="AI80" s="516"/>
      <c r="AJ80" s="516"/>
      <c r="AK80" s="516"/>
      <c r="AL80" s="516"/>
      <c r="AM80" s="516"/>
      <c r="AN80" s="516"/>
      <c r="AO80" s="516"/>
      <c r="AP80" s="516"/>
    </row>
    <row r="81" spans="1:42">
      <c r="F81" s="516"/>
      <c r="G81" s="516"/>
      <c r="H81" s="516"/>
      <c r="I81" s="516"/>
      <c r="J81" s="516"/>
      <c r="K81" s="516"/>
      <c r="L81" s="516"/>
      <c r="M81" s="516"/>
      <c r="N81" s="516"/>
      <c r="O81" s="516"/>
      <c r="P81" s="516"/>
      <c r="Q81" s="516"/>
      <c r="R81" s="516"/>
      <c r="S81" s="516"/>
      <c r="T81" s="516"/>
      <c r="U81" s="516"/>
      <c r="V81" s="516"/>
      <c r="W81" s="516"/>
      <c r="X81" s="516"/>
      <c r="Y81" s="516"/>
      <c r="Z81" s="516"/>
      <c r="AA81" s="516"/>
      <c r="AB81" s="516"/>
      <c r="AC81" s="516"/>
      <c r="AD81" s="516"/>
      <c r="AE81" s="516"/>
      <c r="AF81" s="516"/>
      <c r="AG81" s="516"/>
      <c r="AH81" s="516"/>
      <c r="AI81" s="516"/>
      <c r="AJ81" s="516"/>
      <c r="AK81" s="516"/>
      <c r="AL81" s="516"/>
      <c r="AM81" s="516"/>
      <c r="AN81" s="516"/>
      <c r="AO81" s="516"/>
      <c r="AP81" s="516"/>
    </row>
    <row r="82" spans="1:42">
      <c r="F82" s="516"/>
      <c r="G82" s="516"/>
      <c r="H82" s="516"/>
      <c r="I82" s="516"/>
      <c r="J82" s="516"/>
      <c r="K82" s="516"/>
      <c r="L82" s="516"/>
      <c r="M82" s="516"/>
      <c r="N82" s="516"/>
      <c r="O82" s="516"/>
      <c r="P82" s="516"/>
      <c r="Q82" s="516"/>
      <c r="R82" s="516"/>
      <c r="S82" s="516"/>
      <c r="T82" s="516"/>
      <c r="U82" s="516"/>
      <c r="V82" s="516"/>
      <c r="W82" s="516"/>
      <c r="X82" s="516"/>
      <c r="Y82" s="516"/>
      <c r="Z82" s="516"/>
      <c r="AA82" s="516"/>
      <c r="AB82" s="516"/>
      <c r="AC82" s="516"/>
      <c r="AD82" s="516"/>
      <c r="AE82" s="516"/>
      <c r="AF82" s="516"/>
      <c r="AG82" s="516"/>
      <c r="AH82" s="516"/>
      <c r="AI82" s="516"/>
      <c r="AJ82" s="516"/>
      <c r="AK82" s="516"/>
      <c r="AL82" s="516"/>
      <c r="AM82" s="516"/>
      <c r="AN82" s="516"/>
      <c r="AO82" s="516"/>
      <c r="AP82" s="516"/>
    </row>
    <row r="83" spans="1:42">
      <c r="A83" s="516"/>
      <c r="B83" s="516"/>
      <c r="C83" s="516"/>
      <c r="F83" s="516"/>
      <c r="G83" s="516"/>
      <c r="H83" s="516"/>
      <c r="I83" s="516"/>
      <c r="J83" s="516"/>
      <c r="K83" s="516"/>
      <c r="L83" s="516"/>
      <c r="M83" s="516"/>
      <c r="N83" s="516"/>
      <c r="O83" s="516"/>
      <c r="P83" s="516"/>
      <c r="Q83" s="516"/>
      <c r="R83" s="516"/>
      <c r="S83" s="516"/>
      <c r="T83" s="516"/>
      <c r="U83" s="516"/>
      <c r="V83" s="516"/>
      <c r="W83" s="516"/>
      <c r="X83" s="516"/>
      <c r="Y83" s="516"/>
      <c r="Z83" s="516"/>
      <c r="AA83" s="516"/>
      <c r="AB83" s="516"/>
      <c r="AC83" s="516"/>
      <c r="AD83" s="516"/>
      <c r="AE83" s="516"/>
      <c r="AF83" s="516"/>
      <c r="AG83" s="516"/>
      <c r="AH83" s="516"/>
      <c r="AI83" s="516"/>
      <c r="AJ83" s="516"/>
      <c r="AK83" s="516"/>
      <c r="AL83" s="516"/>
      <c r="AM83" s="516"/>
      <c r="AN83" s="516"/>
      <c r="AO83" s="516"/>
      <c r="AP83" s="516"/>
    </row>
    <row r="84" spans="1:42">
      <c r="A84" s="516"/>
      <c r="B84" s="10"/>
      <c r="C84" s="10"/>
      <c r="F84" s="516"/>
      <c r="G84" s="516"/>
      <c r="H84" s="516"/>
      <c r="I84" s="516"/>
      <c r="J84" s="516"/>
      <c r="K84" s="516"/>
      <c r="L84" s="516"/>
      <c r="M84" s="516"/>
      <c r="N84" s="516"/>
      <c r="O84" s="516"/>
      <c r="P84" s="516"/>
      <c r="Q84" s="516"/>
      <c r="R84" s="516"/>
      <c r="S84" s="516"/>
      <c r="T84" s="516"/>
      <c r="U84" s="516"/>
      <c r="V84" s="516"/>
      <c r="W84" s="516"/>
      <c r="X84" s="516"/>
      <c r="Y84" s="516"/>
      <c r="Z84" s="516"/>
      <c r="AA84" s="516"/>
      <c r="AB84" s="516"/>
      <c r="AC84" s="516"/>
      <c r="AD84" s="516"/>
      <c r="AE84" s="516"/>
      <c r="AF84" s="516"/>
      <c r="AG84" s="516"/>
      <c r="AH84" s="516"/>
      <c r="AI84" s="516"/>
      <c r="AJ84" s="516"/>
      <c r="AK84" s="516"/>
      <c r="AL84" s="516"/>
      <c r="AM84" s="516"/>
      <c r="AN84" s="516"/>
      <c r="AO84" s="516"/>
      <c r="AP84" s="516"/>
    </row>
    <row r="85" spans="1:42">
      <c r="A85" s="516"/>
      <c r="B85" s="10"/>
      <c r="C85" s="10"/>
      <c r="F85" s="516"/>
      <c r="G85" s="516"/>
      <c r="H85" s="516"/>
      <c r="I85" s="516"/>
      <c r="J85" s="516"/>
      <c r="K85" s="516"/>
      <c r="L85" s="516"/>
      <c r="M85" s="516"/>
      <c r="N85" s="516"/>
      <c r="O85" s="516"/>
      <c r="P85" s="516"/>
      <c r="Q85" s="516"/>
      <c r="R85" s="516"/>
      <c r="S85" s="516"/>
      <c r="T85" s="516"/>
      <c r="U85" s="516"/>
      <c r="V85" s="516"/>
      <c r="W85" s="516"/>
      <c r="X85" s="516"/>
      <c r="Y85" s="516"/>
      <c r="Z85" s="516"/>
      <c r="AA85" s="516"/>
      <c r="AB85" s="516"/>
      <c r="AC85" s="516"/>
      <c r="AD85" s="516"/>
      <c r="AE85" s="516"/>
      <c r="AF85" s="516"/>
      <c r="AG85" s="516"/>
      <c r="AH85" s="516"/>
      <c r="AI85" s="516"/>
      <c r="AJ85" s="516"/>
      <c r="AK85" s="516"/>
      <c r="AL85" s="516"/>
      <c r="AM85" s="516"/>
      <c r="AN85" s="516"/>
      <c r="AO85" s="516"/>
      <c r="AP85" s="516"/>
    </row>
    <row r="86" spans="1:42">
      <c r="A86" s="516"/>
      <c r="B86" s="10"/>
      <c r="C86" s="10"/>
      <c r="F86" s="516"/>
      <c r="G86" s="516"/>
      <c r="H86" s="516"/>
      <c r="I86" s="516"/>
      <c r="J86" s="516"/>
      <c r="K86" s="516"/>
      <c r="L86" s="516"/>
      <c r="M86" s="516"/>
      <c r="N86" s="516"/>
      <c r="O86" s="516"/>
      <c r="P86" s="516"/>
      <c r="Q86" s="516"/>
      <c r="R86" s="516"/>
      <c r="S86" s="516"/>
      <c r="T86" s="516"/>
      <c r="U86" s="516"/>
      <c r="V86" s="516"/>
      <c r="W86" s="516"/>
      <c r="X86" s="516"/>
      <c r="Y86" s="516"/>
      <c r="Z86" s="516"/>
      <c r="AA86" s="516"/>
      <c r="AB86" s="516"/>
      <c r="AC86" s="516"/>
      <c r="AD86" s="516"/>
      <c r="AE86" s="516"/>
      <c r="AF86" s="516"/>
      <c r="AG86" s="516"/>
      <c r="AH86" s="516"/>
      <c r="AI86" s="516"/>
      <c r="AJ86" s="516"/>
      <c r="AK86" s="516"/>
      <c r="AL86" s="516"/>
      <c r="AM86" s="516"/>
      <c r="AN86" s="516"/>
      <c r="AO86" s="516"/>
      <c r="AP86" s="516"/>
    </row>
    <row r="87" spans="1:42">
      <c r="F87" s="516"/>
      <c r="G87" s="516"/>
      <c r="H87" s="516"/>
      <c r="I87" s="516"/>
      <c r="J87" s="516"/>
      <c r="K87" s="516"/>
      <c r="L87" s="516"/>
      <c r="M87" s="516"/>
      <c r="N87" s="516"/>
      <c r="O87" s="516"/>
      <c r="P87" s="516"/>
      <c r="Q87" s="516"/>
      <c r="R87" s="516"/>
      <c r="S87" s="516"/>
      <c r="T87" s="516"/>
      <c r="U87" s="516"/>
      <c r="V87" s="516"/>
      <c r="W87" s="516"/>
      <c r="X87" s="516"/>
      <c r="Y87" s="516"/>
      <c r="Z87" s="516"/>
      <c r="AA87" s="516"/>
      <c r="AB87" s="516"/>
      <c r="AC87" s="516"/>
      <c r="AD87" s="516"/>
      <c r="AE87" s="516"/>
      <c r="AF87" s="516"/>
      <c r="AG87" s="516"/>
      <c r="AH87" s="516"/>
      <c r="AI87" s="516"/>
      <c r="AJ87" s="516"/>
      <c r="AK87" s="516"/>
      <c r="AL87" s="516"/>
      <c r="AM87" s="516"/>
      <c r="AN87" s="516"/>
      <c r="AO87" s="516"/>
      <c r="AP87" s="516"/>
    </row>
    <row r="88" spans="1:42">
      <c r="F88" s="516"/>
      <c r="G88" s="516"/>
      <c r="H88" s="516"/>
      <c r="I88" s="516"/>
      <c r="J88" s="516"/>
      <c r="K88" s="516"/>
      <c r="L88" s="516"/>
      <c r="M88" s="516"/>
      <c r="N88" s="516"/>
      <c r="O88" s="516"/>
      <c r="P88" s="516"/>
      <c r="Q88" s="516"/>
      <c r="R88" s="516"/>
      <c r="S88" s="516"/>
      <c r="T88" s="516"/>
      <c r="U88" s="516"/>
      <c r="V88" s="516"/>
      <c r="W88" s="516"/>
      <c r="X88" s="516"/>
      <c r="Y88" s="516"/>
      <c r="Z88" s="516"/>
      <c r="AA88" s="516"/>
      <c r="AB88" s="516"/>
      <c r="AC88" s="516"/>
      <c r="AD88" s="516"/>
      <c r="AE88" s="516"/>
      <c r="AF88" s="516"/>
      <c r="AG88" s="516"/>
      <c r="AH88" s="516"/>
      <c r="AI88" s="516"/>
      <c r="AJ88" s="516"/>
      <c r="AK88" s="516"/>
      <c r="AL88" s="516"/>
      <c r="AM88" s="516"/>
      <c r="AN88" s="516"/>
      <c r="AO88" s="516"/>
      <c r="AP88" s="516"/>
    </row>
    <row r="89" spans="1:42">
      <c r="F89" s="516"/>
      <c r="G89" s="516"/>
      <c r="H89" s="516"/>
      <c r="I89" s="516"/>
      <c r="J89" s="516"/>
      <c r="K89" s="516"/>
      <c r="L89" s="516"/>
      <c r="M89" s="516"/>
      <c r="N89" s="516"/>
      <c r="O89" s="516"/>
      <c r="P89" s="516"/>
      <c r="Q89" s="516"/>
      <c r="R89" s="516"/>
      <c r="S89" s="516"/>
      <c r="T89" s="516"/>
      <c r="U89" s="516"/>
      <c r="V89" s="516"/>
      <c r="W89" s="516"/>
      <c r="X89" s="516"/>
      <c r="Y89" s="516"/>
      <c r="Z89" s="516"/>
      <c r="AA89" s="516"/>
      <c r="AB89" s="516"/>
      <c r="AC89" s="516"/>
      <c r="AD89" s="516"/>
      <c r="AE89" s="516"/>
      <c r="AF89" s="516"/>
      <c r="AG89" s="516"/>
      <c r="AH89" s="516"/>
      <c r="AI89" s="516"/>
      <c r="AJ89" s="516"/>
      <c r="AK89" s="516"/>
      <c r="AL89" s="516"/>
      <c r="AM89" s="516"/>
      <c r="AN89" s="516"/>
      <c r="AO89" s="516"/>
      <c r="AP89" s="516"/>
    </row>
    <row r="90" spans="1:42">
      <c r="F90" s="516"/>
      <c r="G90" s="516"/>
      <c r="H90" s="516"/>
      <c r="I90" s="516"/>
      <c r="J90" s="516"/>
      <c r="K90" s="516"/>
      <c r="L90" s="516"/>
      <c r="M90" s="516"/>
      <c r="N90" s="516"/>
      <c r="O90" s="516"/>
      <c r="P90" s="516"/>
      <c r="Q90" s="516"/>
      <c r="R90" s="516"/>
      <c r="S90" s="516"/>
      <c r="T90" s="516"/>
      <c r="U90" s="516"/>
      <c r="V90" s="516"/>
      <c r="W90" s="516"/>
      <c r="X90" s="516"/>
      <c r="Y90" s="516"/>
      <c r="Z90" s="516"/>
      <c r="AA90" s="516"/>
      <c r="AB90" s="516"/>
      <c r="AC90" s="516"/>
      <c r="AD90" s="516"/>
      <c r="AE90" s="516"/>
      <c r="AF90" s="516"/>
      <c r="AG90" s="516"/>
      <c r="AH90" s="516"/>
      <c r="AI90" s="516"/>
      <c r="AJ90" s="516"/>
      <c r="AK90" s="516"/>
      <c r="AL90" s="516"/>
      <c r="AM90" s="516"/>
      <c r="AN90" s="516"/>
      <c r="AO90" s="516"/>
      <c r="AP90" s="516"/>
    </row>
  </sheetData>
  <mergeCells count="23">
    <mergeCell ref="AP1:AP2"/>
    <mergeCell ref="AL1:AM1"/>
    <mergeCell ref="AN1:AO1"/>
    <mergeCell ref="P1:Q1"/>
    <mergeCell ref="T1:U1"/>
    <mergeCell ref="A40:A41"/>
    <mergeCell ref="C40:C41"/>
    <mergeCell ref="AD1:AE1"/>
    <mergeCell ref="AB1:AC1"/>
    <mergeCell ref="G1:G2"/>
    <mergeCell ref="B40:B41"/>
    <mergeCell ref="L1:M1"/>
    <mergeCell ref="N1:O1"/>
    <mergeCell ref="AF1:AG1"/>
    <mergeCell ref="AH1:AI1"/>
    <mergeCell ref="AJ1:AK1"/>
    <mergeCell ref="R1:S1"/>
    <mergeCell ref="F1:F2"/>
    <mergeCell ref="H1:I1"/>
    <mergeCell ref="J1:K1"/>
    <mergeCell ref="V1:W1"/>
    <mergeCell ref="X1:Y1"/>
    <mergeCell ref="Z1:AA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2B134-03AE-6748-AF5C-CFD2C8B48EE3}">
  <sheetPr>
    <tabColor theme="7" tint="-0.499984740745262"/>
  </sheetPr>
  <dimension ref="B4:I111"/>
  <sheetViews>
    <sheetView showGridLines="0" topLeftCell="A5" workbookViewId="0">
      <selection activeCell="F12" sqref="F12"/>
    </sheetView>
  </sheetViews>
  <sheetFormatPr baseColWidth="10" defaultColWidth="8.83203125" defaultRowHeight="13"/>
  <cols>
    <col min="1" max="1" width="7.6640625" style="430" customWidth="1"/>
    <col min="2" max="2" width="38.6640625" style="430" customWidth="1"/>
    <col min="3" max="3" width="14.6640625" style="430" bestFit="1" customWidth="1"/>
    <col min="4" max="4" width="15" style="430" customWidth="1"/>
    <col min="5" max="6" width="15.5" style="430" customWidth="1"/>
    <col min="7" max="7" width="14.5" style="430" customWidth="1"/>
    <col min="8" max="8" width="15.83203125" style="430" customWidth="1"/>
    <col min="9" max="9" width="13.83203125" style="430" bestFit="1" customWidth="1"/>
    <col min="10" max="16384" width="8.83203125" style="430"/>
  </cols>
  <sheetData>
    <row r="4" spans="2:9" ht="16">
      <c r="B4" s="428" t="s">
        <v>363</v>
      </c>
      <c r="C4" s="429"/>
      <c r="D4" s="429"/>
      <c r="E4" s="429"/>
    </row>
    <row r="5" spans="2:9" ht="16">
      <c r="B5" s="429"/>
      <c r="C5" s="429"/>
      <c r="D5" s="429"/>
      <c r="E5" s="431"/>
    </row>
    <row r="6" spans="2:9" ht="28">
      <c r="B6" s="432" t="s">
        <v>388</v>
      </c>
      <c r="C6" s="432" t="s">
        <v>389</v>
      </c>
      <c r="D6" s="433" t="s">
        <v>365</v>
      </c>
      <c r="E6" s="434" t="s">
        <v>387</v>
      </c>
      <c r="F6" s="434" t="s">
        <v>391</v>
      </c>
      <c r="G6" s="434" t="s">
        <v>390</v>
      </c>
      <c r="H6" s="434" t="s">
        <v>392</v>
      </c>
      <c r="I6" s="433" t="s">
        <v>393</v>
      </c>
    </row>
    <row r="7" spans="2:9">
      <c r="B7" s="435"/>
      <c r="C7" s="435"/>
      <c r="D7" s="433"/>
      <c r="E7" s="436"/>
      <c r="F7" s="436"/>
      <c r="G7" s="436"/>
      <c r="H7" s="436"/>
      <c r="I7" s="437"/>
    </row>
    <row r="8" spans="2:9">
      <c r="B8" s="527" t="str">
        <f>'Formulação (Opcional)'!F3</f>
        <v>Insumo 1</v>
      </c>
      <c r="C8" s="527"/>
      <c r="D8" s="532">
        <f>'Formulação (Opcional)'!G3</f>
        <v>0</v>
      </c>
      <c r="E8" s="529"/>
      <c r="F8" s="527">
        <f>'Formulação (Opcional)'!B42</f>
        <v>0</v>
      </c>
      <c r="G8" s="438">
        <f>ROUND(E8*F8,2)</f>
        <v>0</v>
      </c>
      <c r="H8" s="527">
        <f>'Formulação (Opcional)'!C42</f>
        <v>0</v>
      </c>
      <c r="I8" s="439">
        <f>ROUND(E8*H8,2)</f>
        <v>0</v>
      </c>
    </row>
    <row r="9" spans="2:9">
      <c r="B9" s="527" t="str">
        <f>'Formulação (Opcional)'!F4</f>
        <v>Insumo 2</v>
      </c>
      <c r="C9" s="527"/>
      <c r="D9" s="532">
        <f>'Formulação (Opcional)'!G4</f>
        <v>0</v>
      </c>
      <c r="E9" s="529"/>
      <c r="F9" s="527">
        <f>'Formulação (Opcional)'!B43</f>
        <v>0</v>
      </c>
      <c r="G9" s="438">
        <f>ROUND(E9*F9,2)</f>
        <v>0</v>
      </c>
      <c r="H9" s="527">
        <f>'Formulação (Opcional)'!C43</f>
        <v>0</v>
      </c>
      <c r="I9" s="439">
        <f>ROUND(E9*H9,2)</f>
        <v>0</v>
      </c>
    </row>
    <row r="10" spans="2:9">
      <c r="B10" s="527" t="str">
        <f>'Formulação (Opcional)'!F5</f>
        <v>Insumo 3</v>
      </c>
      <c r="C10" s="527"/>
      <c r="D10" s="532">
        <f>'Formulação (Opcional)'!G5</f>
        <v>0</v>
      </c>
      <c r="E10" s="529"/>
      <c r="F10" s="527">
        <f>'Formulação (Opcional)'!B44</f>
        <v>0</v>
      </c>
      <c r="G10" s="438">
        <f t="shared" ref="G10:G23" si="0">ROUND(E10*F10,2)</f>
        <v>0</v>
      </c>
      <c r="H10" s="527">
        <f>'Formulação (Opcional)'!C44</f>
        <v>0</v>
      </c>
      <c r="I10" s="439">
        <f t="shared" ref="I10:I22" si="1">ROUND(E10*H10,2)</f>
        <v>0</v>
      </c>
    </row>
    <row r="11" spans="2:9">
      <c r="B11" s="527" t="str">
        <f>'Formulação (Opcional)'!F6</f>
        <v>Insumo 4</v>
      </c>
      <c r="C11" s="527"/>
      <c r="D11" s="532">
        <f>'Formulação (Opcional)'!G6</f>
        <v>0</v>
      </c>
      <c r="E11" s="529"/>
      <c r="F11" s="527">
        <f>'Formulação (Opcional)'!B45</f>
        <v>0</v>
      </c>
      <c r="G11" s="438">
        <f t="shared" si="0"/>
        <v>0</v>
      </c>
      <c r="H11" s="527">
        <f>'Formulação (Opcional)'!C45</f>
        <v>0</v>
      </c>
      <c r="I11" s="439">
        <f t="shared" si="1"/>
        <v>0</v>
      </c>
    </row>
    <row r="12" spans="2:9">
      <c r="B12" s="527" t="str">
        <f>'Formulação (Opcional)'!F7</f>
        <v>Insumo 5</v>
      </c>
      <c r="C12" s="527"/>
      <c r="D12" s="532">
        <f>'Formulação (Opcional)'!G7</f>
        <v>0</v>
      </c>
      <c r="E12" s="529"/>
      <c r="F12" s="527">
        <f>'Formulação (Opcional)'!B46</f>
        <v>0</v>
      </c>
      <c r="G12" s="438">
        <f t="shared" si="0"/>
        <v>0</v>
      </c>
      <c r="H12" s="527">
        <f>'Formulação (Opcional)'!C46</f>
        <v>0</v>
      </c>
      <c r="I12" s="439">
        <f t="shared" si="1"/>
        <v>0</v>
      </c>
    </row>
    <row r="13" spans="2:9">
      <c r="B13" s="527" t="str">
        <f>'Formulação (Opcional)'!F8</f>
        <v>Insumo 6</v>
      </c>
      <c r="C13" s="527"/>
      <c r="D13" s="532">
        <f>'Formulação (Opcional)'!G8</f>
        <v>0</v>
      </c>
      <c r="E13" s="529"/>
      <c r="F13" s="527">
        <f>'Formulação (Opcional)'!B47</f>
        <v>0</v>
      </c>
      <c r="G13" s="438">
        <f t="shared" si="0"/>
        <v>0</v>
      </c>
      <c r="H13" s="527">
        <f>'Formulação (Opcional)'!C47</f>
        <v>0</v>
      </c>
      <c r="I13" s="439">
        <f t="shared" si="1"/>
        <v>0</v>
      </c>
    </row>
    <row r="14" spans="2:9">
      <c r="B14" s="527" t="str">
        <f>'Formulação (Opcional)'!F9</f>
        <v>Insumo 7</v>
      </c>
      <c r="C14" s="527"/>
      <c r="D14" s="532">
        <f>'Formulação (Opcional)'!G9</f>
        <v>0</v>
      </c>
      <c r="E14" s="529"/>
      <c r="F14" s="527">
        <f>'Formulação (Opcional)'!B48</f>
        <v>0</v>
      </c>
      <c r="G14" s="438">
        <f t="shared" si="0"/>
        <v>0</v>
      </c>
      <c r="H14" s="527">
        <f>'Formulação (Opcional)'!C48</f>
        <v>0</v>
      </c>
      <c r="I14" s="439">
        <f t="shared" si="1"/>
        <v>0</v>
      </c>
    </row>
    <row r="15" spans="2:9">
      <c r="B15" s="527" t="str">
        <f>'Formulação (Opcional)'!F10</f>
        <v>Insumo 8</v>
      </c>
      <c r="C15" s="527"/>
      <c r="D15" s="532">
        <f>'Formulação (Opcional)'!G10</f>
        <v>0</v>
      </c>
      <c r="E15" s="529"/>
      <c r="F15" s="527">
        <f>'Formulação (Opcional)'!B49</f>
        <v>0</v>
      </c>
      <c r="G15" s="438">
        <f t="shared" si="0"/>
        <v>0</v>
      </c>
      <c r="H15" s="527">
        <f>'Formulação (Opcional)'!C49</f>
        <v>0</v>
      </c>
      <c r="I15" s="439">
        <f t="shared" si="1"/>
        <v>0</v>
      </c>
    </row>
    <row r="16" spans="2:9">
      <c r="B16" s="527" t="str">
        <f>'Formulação (Opcional)'!F11</f>
        <v>Insumo 9</v>
      </c>
      <c r="C16" s="527"/>
      <c r="D16" s="532">
        <f>'Formulação (Opcional)'!G11</f>
        <v>0</v>
      </c>
      <c r="E16" s="529"/>
      <c r="F16" s="527">
        <f>'Formulação (Opcional)'!B50</f>
        <v>0</v>
      </c>
      <c r="G16" s="438">
        <f t="shared" si="0"/>
        <v>0</v>
      </c>
      <c r="H16" s="527">
        <f>'Formulação (Opcional)'!C50</f>
        <v>0</v>
      </c>
      <c r="I16" s="439">
        <f t="shared" si="1"/>
        <v>0</v>
      </c>
    </row>
    <row r="17" spans="2:9">
      <c r="B17" s="527" t="str">
        <f>'Formulação (Opcional)'!F12</f>
        <v>Insumo 10</v>
      </c>
      <c r="C17" s="527"/>
      <c r="D17" s="532">
        <f>'Formulação (Opcional)'!G12</f>
        <v>0</v>
      </c>
      <c r="E17" s="529"/>
      <c r="F17" s="527">
        <f>'Formulação (Opcional)'!B51</f>
        <v>0</v>
      </c>
      <c r="G17" s="438">
        <f t="shared" si="0"/>
        <v>0</v>
      </c>
      <c r="H17" s="527">
        <f>'Formulação (Opcional)'!C51</f>
        <v>0</v>
      </c>
      <c r="I17" s="439">
        <f t="shared" si="1"/>
        <v>0</v>
      </c>
    </row>
    <row r="18" spans="2:9">
      <c r="B18" s="527" t="str">
        <f>'Formulação (Opcional)'!F13</f>
        <v>Insumo 11</v>
      </c>
      <c r="C18" s="527"/>
      <c r="D18" s="532">
        <f>'Formulação (Opcional)'!G13</f>
        <v>0</v>
      </c>
      <c r="E18" s="529"/>
      <c r="F18" s="527">
        <f>'Formulação (Opcional)'!B52</f>
        <v>0</v>
      </c>
      <c r="G18" s="438">
        <f t="shared" si="0"/>
        <v>0</v>
      </c>
      <c r="H18" s="527">
        <f>'Formulação (Opcional)'!C52</f>
        <v>0</v>
      </c>
      <c r="I18" s="439">
        <f t="shared" si="1"/>
        <v>0</v>
      </c>
    </row>
    <row r="19" spans="2:9">
      <c r="B19" s="527" t="str">
        <f>'Formulação (Opcional)'!F14</f>
        <v>Insumo 12</v>
      </c>
      <c r="C19" s="527"/>
      <c r="D19" s="532">
        <f>'Formulação (Opcional)'!G14</f>
        <v>0</v>
      </c>
      <c r="E19" s="529"/>
      <c r="F19" s="527">
        <f>'Formulação (Opcional)'!B53</f>
        <v>0</v>
      </c>
      <c r="G19" s="438">
        <f t="shared" si="0"/>
        <v>0</v>
      </c>
      <c r="H19" s="527">
        <f>'Formulação (Opcional)'!C53</f>
        <v>0</v>
      </c>
      <c r="I19" s="439">
        <f t="shared" si="1"/>
        <v>0</v>
      </c>
    </row>
    <row r="20" spans="2:9">
      <c r="B20" s="527" t="str">
        <f>'Formulação (Opcional)'!F15</f>
        <v>Insumo 13</v>
      </c>
      <c r="C20" s="527"/>
      <c r="D20" s="532">
        <f>'Formulação (Opcional)'!G15</f>
        <v>0</v>
      </c>
      <c r="E20" s="529"/>
      <c r="F20" s="527">
        <f>'Formulação (Opcional)'!B54</f>
        <v>0</v>
      </c>
      <c r="G20" s="438">
        <f t="shared" si="0"/>
        <v>0</v>
      </c>
      <c r="H20" s="527">
        <f>'Formulação (Opcional)'!C54</f>
        <v>0</v>
      </c>
      <c r="I20" s="439">
        <f t="shared" si="1"/>
        <v>0</v>
      </c>
    </row>
    <row r="21" spans="2:9">
      <c r="B21" s="527" t="str">
        <f>'Formulação (Opcional)'!F16</f>
        <v>Insumo 14</v>
      </c>
      <c r="C21" s="527"/>
      <c r="D21" s="532">
        <f>'Formulação (Opcional)'!G16</f>
        <v>0</v>
      </c>
      <c r="E21" s="529"/>
      <c r="F21" s="527">
        <f>'Formulação (Opcional)'!B55</f>
        <v>0</v>
      </c>
      <c r="G21" s="438">
        <f t="shared" si="0"/>
        <v>0</v>
      </c>
      <c r="H21" s="527">
        <f>'Formulação (Opcional)'!C55</f>
        <v>0</v>
      </c>
      <c r="I21" s="439">
        <f t="shared" si="1"/>
        <v>0</v>
      </c>
    </row>
    <row r="22" spans="2:9">
      <c r="B22" s="527" t="str">
        <f>'Formulação (Opcional)'!F17</f>
        <v>Insumo 15</v>
      </c>
      <c r="C22" s="527"/>
      <c r="D22" s="532">
        <f>'Formulação (Opcional)'!G17</f>
        <v>0</v>
      </c>
      <c r="E22" s="529"/>
      <c r="F22" s="527">
        <f>'Formulação (Opcional)'!B56</f>
        <v>0</v>
      </c>
      <c r="G22" s="438">
        <f t="shared" si="0"/>
        <v>0</v>
      </c>
      <c r="H22" s="527">
        <f>'Formulação (Opcional)'!C56</f>
        <v>0</v>
      </c>
      <c r="I22" s="439">
        <f t="shared" si="1"/>
        <v>0</v>
      </c>
    </row>
    <row r="23" spans="2:9">
      <c r="B23" s="527" t="str">
        <f>'Formulação (Opcional)'!F18</f>
        <v>Insumo 16</v>
      </c>
      <c r="C23" s="527"/>
      <c r="D23" s="532">
        <f>'Formulação (Opcional)'!G18</f>
        <v>0</v>
      </c>
      <c r="E23" s="529"/>
      <c r="F23" s="527">
        <f>'Formulação (Opcional)'!B57</f>
        <v>0</v>
      </c>
      <c r="G23" s="438">
        <f t="shared" si="0"/>
        <v>0</v>
      </c>
      <c r="H23" s="527">
        <f>'Formulação (Opcional)'!C57</f>
        <v>0</v>
      </c>
      <c r="I23" s="439">
        <f t="shared" ref="I23:I36" si="2">ROUND(E23*H23,2)</f>
        <v>0</v>
      </c>
    </row>
    <row r="24" spans="2:9">
      <c r="B24" s="527" t="str">
        <f>'Formulação (Opcional)'!F19</f>
        <v>Insumo 17</v>
      </c>
      <c r="C24" s="527"/>
      <c r="D24" s="532">
        <f>'Formulação (Opcional)'!G19</f>
        <v>0</v>
      </c>
      <c r="E24" s="529"/>
      <c r="F24" s="527">
        <f>'Formulação (Opcional)'!B58</f>
        <v>0</v>
      </c>
      <c r="G24" s="438">
        <f t="shared" ref="G24:G36" si="3">ROUND(E24*F24,2)</f>
        <v>0</v>
      </c>
      <c r="H24" s="527">
        <f>'Formulação (Opcional)'!C58</f>
        <v>0</v>
      </c>
      <c r="I24" s="439">
        <f t="shared" si="2"/>
        <v>0</v>
      </c>
    </row>
    <row r="25" spans="2:9">
      <c r="B25" s="527" t="str">
        <f>'Formulação (Opcional)'!F20</f>
        <v>Insumo 18</v>
      </c>
      <c r="C25" s="527"/>
      <c r="D25" s="532">
        <f>'Formulação (Opcional)'!G20</f>
        <v>0</v>
      </c>
      <c r="E25" s="529"/>
      <c r="F25" s="527">
        <f>'Formulação (Opcional)'!B59</f>
        <v>0</v>
      </c>
      <c r="G25" s="438">
        <f t="shared" si="3"/>
        <v>0</v>
      </c>
      <c r="H25" s="527">
        <f>'Formulação (Opcional)'!C59</f>
        <v>0</v>
      </c>
      <c r="I25" s="439">
        <f t="shared" si="2"/>
        <v>0</v>
      </c>
    </row>
    <row r="26" spans="2:9">
      <c r="B26" s="527" t="str">
        <f>'Formulação (Opcional)'!F21</f>
        <v>Insumo 19</v>
      </c>
      <c r="C26" s="527"/>
      <c r="D26" s="532">
        <f>'Formulação (Opcional)'!G21</f>
        <v>0</v>
      </c>
      <c r="E26" s="529"/>
      <c r="F26" s="527">
        <f>'Formulação (Opcional)'!B60</f>
        <v>0</v>
      </c>
      <c r="G26" s="438">
        <f t="shared" si="3"/>
        <v>0</v>
      </c>
      <c r="H26" s="527">
        <f>'Formulação (Opcional)'!C60</f>
        <v>0</v>
      </c>
      <c r="I26" s="439">
        <f t="shared" si="2"/>
        <v>0</v>
      </c>
    </row>
    <row r="27" spans="2:9">
      <c r="B27" s="527" t="str">
        <f>'Formulação (Opcional)'!F22</f>
        <v>Insumo 20</v>
      </c>
      <c r="C27" s="527"/>
      <c r="D27" s="532">
        <f>'Formulação (Opcional)'!G22</f>
        <v>0</v>
      </c>
      <c r="E27" s="529"/>
      <c r="F27" s="527">
        <f>'Formulação (Opcional)'!B61</f>
        <v>0</v>
      </c>
      <c r="G27" s="438">
        <f t="shared" si="3"/>
        <v>0</v>
      </c>
      <c r="H27" s="527">
        <f>'Formulação (Opcional)'!C61</f>
        <v>0</v>
      </c>
      <c r="I27" s="439">
        <f t="shared" si="2"/>
        <v>0</v>
      </c>
    </row>
    <row r="28" spans="2:9">
      <c r="B28" s="527" t="str">
        <f>'Formulação (Opcional)'!F23</f>
        <v>Insumo 21</v>
      </c>
      <c r="C28" s="527"/>
      <c r="D28" s="532">
        <f>'Formulação (Opcional)'!G23</f>
        <v>0</v>
      </c>
      <c r="E28" s="529"/>
      <c r="F28" s="527">
        <f>'Formulação (Opcional)'!B62</f>
        <v>0</v>
      </c>
      <c r="G28" s="438">
        <f t="shared" si="3"/>
        <v>0</v>
      </c>
      <c r="H28" s="527">
        <f>'Formulação (Opcional)'!C62</f>
        <v>0</v>
      </c>
      <c r="I28" s="439">
        <f t="shared" si="2"/>
        <v>0</v>
      </c>
    </row>
    <row r="29" spans="2:9">
      <c r="B29" s="527" t="str">
        <f>'Formulação (Opcional)'!F24</f>
        <v>Insumo 22</v>
      </c>
      <c r="C29" s="527"/>
      <c r="D29" s="532">
        <f>'Formulação (Opcional)'!G24</f>
        <v>0</v>
      </c>
      <c r="E29" s="529"/>
      <c r="F29" s="527">
        <f>'Formulação (Opcional)'!B63</f>
        <v>0</v>
      </c>
      <c r="G29" s="438">
        <f t="shared" si="3"/>
        <v>0</v>
      </c>
      <c r="H29" s="527">
        <f>'Formulação (Opcional)'!C63</f>
        <v>0</v>
      </c>
      <c r="I29" s="439">
        <f t="shared" si="2"/>
        <v>0</v>
      </c>
    </row>
    <row r="30" spans="2:9">
      <c r="B30" s="527" t="str">
        <f>'Formulação (Opcional)'!F25</f>
        <v>Insumo 23</v>
      </c>
      <c r="C30" s="527"/>
      <c r="D30" s="532">
        <f>'Formulação (Opcional)'!G25</f>
        <v>0</v>
      </c>
      <c r="E30" s="529"/>
      <c r="F30" s="527">
        <f>'Formulação (Opcional)'!B64</f>
        <v>0</v>
      </c>
      <c r="G30" s="438">
        <f t="shared" si="3"/>
        <v>0</v>
      </c>
      <c r="H30" s="527">
        <f>'Formulação (Opcional)'!C64</f>
        <v>0</v>
      </c>
      <c r="I30" s="439">
        <f t="shared" si="2"/>
        <v>0</v>
      </c>
    </row>
    <row r="31" spans="2:9">
      <c r="B31" s="527" t="str">
        <f>'Formulação (Opcional)'!F26</f>
        <v>Insumo 24</v>
      </c>
      <c r="C31" s="527"/>
      <c r="D31" s="532">
        <f>'Formulação (Opcional)'!G26</f>
        <v>0</v>
      </c>
      <c r="E31" s="529"/>
      <c r="F31" s="527">
        <f>'Formulação (Opcional)'!B65</f>
        <v>0</v>
      </c>
      <c r="G31" s="438">
        <f t="shared" si="3"/>
        <v>0</v>
      </c>
      <c r="H31" s="527">
        <f>'Formulação (Opcional)'!C65</f>
        <v>0</v>
      </c>
      <c r="I31" s="439">
        <f t="shared" si="2"/>
        <v>0</v>
      </c>
    </row>
    <row r="32" spans="2:9">
      <c r="B32" s="527" t="str">
        <f>'Formulação (Opcional)'!F27</f>
        <v>Insumo 25</v>
      </c>
      <c r="C32" s="527"/>
      <c r="D32" s="532">
        <f>'Formulação (Opcional)'!G27</f>
        <v>0</v>
      </c>
      <c r="E32" s="529"/>
      <c r="F32" s="527">
        <f>'Formulação (Opcional)'!B66</f>
        <v>0</v>
      </c>
      <c r="G32" s="438">
        <f t="shared" si="3"/>
        <v>0</v>
      </c>
      <c r="H32" s="527">
        <f>'Formulação (Opcional)'!C66</f>
        <v>0</v>
      </c>
      <c r="I32" s="439">
        <f t="shared" si="2"/>
        <v>0</v>
      </c>
    </row>
    <row r="33" spans="2:9">
      <c r="B33" s="527" t="str">
        <f>'Formulação (Opcional)'!F28</f>
        <v>Insumo 26</v>
      </c>
      <c r="C33" s="527"/>
      <c r="D33" s="532">
        <f>'Formulação (Opcional)'!G28</f>
        <v>0</v>
      </c>
      <c r="E33" s="529"/>
      <c r="F33" s="527">
        <f>'Formulação (Opcional)'!B67</f>
        <v>0</v>
      </c>
      <c r="G33" s="438">
        <f t="shared" si="3"/>
        <v>0</v>
      </c>
      <c r="H33" s="527">
        <f>'Formulação (Opcional)'!C67</f>
        <v>0</v>
      </c>
      <c r="I33" s="439">
        <f t="shared" si="2"/>
        <v>0</v>
      </c>
    </row>
    <row r="34" spans="2:9">
      <c r="B34" s="527" t="str">
        <f>'Formulação (Opcional)'!F29</f>
        <v>Insumo 27</v>
      </c>
      <c r="C34" s="527"/>
      <c r="D34" s="532">
        <f>'Formulação (Opcional)'!G29</f>
        <v>0</v>
      </c>
      <c r="E34" s="529"/>
      <c r="F34" s="527">
        <f>'Formulação (Opcional)'!B68</f>
        <v>0</v>
      </c>
      <c r="G34" s="438">
        <f t="shared" si="3"/>
        <v>0</v>
      </c>
      <c r="H34" s="527">
        <f>'Formulação (Opcional)'!C68</f>
        <v>0</v>
      </c>
      <c r="I34" s="439">
        <f t="shared" si="2"/>
        <v>0</v>
      </c>
    </row>
    <row r="35" spans="2:9">
      <c r="B35" s="527" t="str">
        <f>'Formulação (Opcional)'!F30</f>
        <v>Insumo 28</v>
      </c>
      <c r="C35" s="527"/>
      <c r="D35" s="532">
        <f>'Formulação (Opcional)'!G30</f>
        <v>0</v>
      </c>
      <c r="E35" s="529"/>
      <c r="F35" s="527">
        <f>'Formulação (Opcional)'!B69</f>
        <v>0</v>
      </c>
      <c r="G35" s="438">
        <f t="shared" si="3"/>
        <v>0</v>
      </c>
      <c r="H35" s="527">
        <f>'Formulação (Opcional)'!C69</f>
        <v>0</v>
      </c>
      <c r="I35" s="439">
        <f t="shared" si="2"/>
        <v>0</v>
      </c>
    </row>
    <row r="36" spans="2:9">
      <c r="B36" s="527" t="str">
        <f>'Formulação (Opcional)'!F31</f>
        <v>Insumo 29</v>
      </c>
      <c r="C36" s="527"/>
      <c r="D36" s="532">
        <f>'Formulação (Opcional)'!G31</f>
        <v>0</v>
      </c>
      <c r="E36" s="529"/>
      <c r="F36" s="527">
        <f>'Formulação (Opcional)'!B70</f>
        <v>0</v>
      </c>
      <c r="G36" s="438">
        <f t="shared" si="3"/>
        <v>0</v>
      </c>
      <c r="H36" s="527">
        <f>'Formulação (Opcional)'!C70</f>
        <v>0</v>
      </c>
      <c r="I36" s="439">
        <f t="shared" si="2"/>
        <v>0</v>
      </c>
    </row>
    <row r="37" spans="2:9">
      <c r="B37" s="435"/>
      <c r="C37" s="436"/>
      <c r="D37" s="436"/>
      <c r="E37" s="436"/>
      <c r="F37" s="440"/>
      <c r="G37" s="436"/>
      <c r="H37" s="436"/>
      <c r="I37" s="441"/>
    </row>
    <row r="38" spans="2:9">
      <c r="B38" s="435" t="s">
        <v>371</v>
      </c>
      <c r="C38" s="435"/>
      <c r="D38" s="435"/>
      <c r="E38" s="435"/>
      <c r="F38" s="442">
        <f>SUM(F8:F37)</f>
        <v>0</v>
      </c>
      <c r="G38" s="439">
        <f>SUM(G8:G37)</f>
        <v>0</v>
      </c>
      <c r="H38" s="442">
        <f>SUM(H8:H37)</f>
        <v>0</v>
      </c>
      <c r="I38" s="439">
        <f>SUM(I8:I37)</f>
        <v>0</v>
      </c>
    </row>
    <row r="41" spans="2:9" ht="16">
      <c r="B41" s="443" t="s">
        <v>372</v>
      </c>
      <c r="C41" s="429"/>
      <c r="D41" s="429"/>
    </row>
    <row r="42" spans="2:9" ht="16">
      <c r="B42" s="429"/>
      <c r="C42" s="429"/>
      <c r="D42" s="429"/>
    </row>
    <row r="43" spans="2:9">
      <c r="B43" s="444" t="s">
        <v>88</v>
      </c>
      <c r="C43" s="444" t="s">
        <v>373</v>
      </c>
      <c r="D43" s="444" t="s">
        <v>90</v>
      </c>
      <c r="E43" s="445" t="s">
        <v>91</v>
      </c>
      <c r="F43" s="445" t="s">
        <v>374</v>
      </c>
    </row>
    <row r="44" spans="2:9">
      <c r="B44" s="464">
        <f>'Capacidades de Produção'!I8</f>
        <v>0</v>
      </c>
      <c r="C44" s="464">
        <f>'Capacidades de Produção'!J8</f>
        <v>0</v>
      </c>
      <c r="D44" s="464">
        <f>'Capacidades de Produção'!K8</f>
        <v>0</v>
      </c>
      <c r="E44" s="464">
        <f>'Capacidades de Produção'!L8</f>
        <v>0</v>
      </c>
      <c r="F44" s="464">
        <f>'Capacidades de Produção'!M8</f>
        <v>0</v>
      </c>
    </row>
    <row r="45" spans="2:9" ht="16">
      <c r="B45" s="429"/>
      <c r="C45" s="429"/>
      <c r="D45" s="429"/>
    </row>
    <row r="46" spans="2:9" ht="16">
      <c r="B46" s="429"/>
      <c r="C46" s="429"/>
      <c r="D46" s="429"/>
    </row>
    <row r="47" spans="2:9" ht="16">
      <c r="B47" s="429"/>
      <c r="C47" s="429"/>
      <c r="D47" s="429"/>
    </row>
    <row r="48" spans="2:9" ht="16">
      <c r="B48" s="443" t="s">
        <v>375</v>
      </c>
    </row>
    <row r="50" spans="2:7">
      <c r="B50" s="616" t="str">
        <f>B6</f>
        <v>Insumos</v>
      </c>
      <c r="C50" s="446" t="s">
        <v>88</v>
      </c>
      <c r="D50" s="446" t="s">
        <v>373</v>
      </c>
      <c r="E50" s="446" t="s">
        <v>90</v>
      </c>
      <c r="F50" s="447" t="s">
        <v>91</v>
      </c>
      <c r="G50" s="447" t="s">
        <v>374</v>
      </c>
    </row>
    <row r="51" spans="2:7">
      <c r="B51" s="617"/>
      <c r="C51" s="448">
        <f>SUM(B44)</f>
        <v>0</v>
      </c>
      <c r="D51" s="448">
        <f>SUM(C44)</f>
        <v>0</v>
      </c>
      <c r="E51" s="448">
        <f>SUM(D44)</f>
        <v>0</v>
      </c>
      <c r="F51" s="448">
        <f>SUM(E44)</f>
        <v>0</v>
      </c>
      <c r="G51" s="448">
        <f>SUM(F44)</f>
        <v>0</v>
      </c>
    </row>
    <row r="52" spans="2:7">
      <c r="B52" s="449"/>
      <c r="C52" s="450"/>
      <c r="D52" s="450"/>
      <c r="E52" s="450"/>
      <c r="F52" s="451"/>
      <c r="G52" s="452"/>
    </row>
    <row r="53" spans="2:7">
      <c r="B53" s="453" t="str">
        <f>B8&amp;" ("&amp;C8&amp;")"</f>
        <v>Insumo 1 ()</v>
      </c>
      <c r="C53" s="454">
        <f t="shared" ref="C53:G62" si="4">ROUND($H8*C$51,2)</f>
        <v>0</v>
      </c>
      <c r="D53" s="454">
        <f t="shared" si="4"/>
        <v>0</v>
      </c>
      <c r="E53" s="454">
        <f t="shared" si="4"/>
        <v>0</v>
      </c>
      <c r="F53" s="454">
        <f t="shared" si="4"/>
        <v>0</v>
      </c>
      <c r="G53" s="454">
        <f t="shared" si="4"/>
        <v>0</v>
      </c>
    </row>
    <row r="54" spans="2:7">
      <c r="B54" s="453" t="str">
        <f t="shared" ref="B54:B81" si="5">B9&amp;" ("&amp;C9&amp;")"</f>
        <v>Insumo 2 ()</v>
      </c>
      <c r="C54" s="454">
        <f t="shared" si="4"/>
        <v>0</v>
      </c>
      <c r="D54" s="454">
        <f t="shared" si="4"/>
        <v>0</v>
      </c>
      <c r="E54" s="454">
        <f t="shared" si="4"/>
        <v>0</v>
      </c>
      <c r="F54" s="454">
        <f t="shared" si="4"/>
        <v>0</v>
      </c>
      <c r="G54" s="454">
        <f t="shared" si="4"/>
        <v>0</v>
      </c>
    </row>
    <row r="55" spans="2:7">
      <c r="B55" s="453" t="str">
        <f t="shared" si="5"/>
        <v>Insumo 3 ()</v>
      </c>
      <c r="C55" s="454">
        <f t="shared" si="4"/>
        <v>0</v>
      </c>
      <c r="D55" s="454">
        <f t="shared" si="4"/>
        <v>0</v>
      </c>
      <c r="E55" s="454">
        <f t="shared" si="4"/>
        <v>0</v>
      </c>
      <c r="F55" s="454">
        <f t="shared" si="4"/>
        <v>0</v>
      </c>
      <c r="G55" s="454">
        <f t="shared" si="4"/>
        <v>0</v>
      </c>
    </row>
    <row r="56" spans="2:7">
      <c r="B56" s="453" t="str">
        <f t="shared" si="5"/>
        <v>Insumo 4 ()</v>
      </c>
      <c r="C56" s="454">
        <f t="shared" si="4"/>
        <v>0</v>
      </c>
      <c r="D56" s="454">
        <f t="shared" si="4"/>
        <v>0</v>
      </c>
      <c r="E56" s="454">
        <f t="shared" si="4"/>
        <v>0</v>
      </c>
      <c r="F56" s="454">
        <f t="shared" si="4"/>
        <v>0</v>
      </c>
      <c r="G56" s="454">
        <f t="shared" si="4"/>
        <v>0</v>
      </c>
    </row>
    <row r="57" spans="2:7">
      <c r="B57" s="453" t="str">
        <f t="shared" si="5"/>
        <v>Insumo 5 ()</v>
      </c>
      <c r="C57" s="454">
        <f t="shared" si="4"/>
        <v>0</v>
      </c>
      <c r="D57" s="454">
        <f t="shared" si="4"/>
        <v>0</v>
      </c>
      <c r="E57" s="454">
        <f t="shared" si="4"/>
        <v>0</v>
      </c>
      <c r="F57" s="454">
        <f t="shared" si="4"/>
        <v>0</v>
      </c>
      <c r="G57" s="454">
        <f t="shared" si="4"/>
        <v>0</v>
      </c>
    </row>
    <row r="58" spans="2:7">
      <c r="B58" s="453" t="str">
        <f t="shared" si="5"/>
        <v>Insumo 6 ()</v>
      </c>
      <c r="C58" s="454">
        <f t="shared" si="4"/>
        <v>0</v>
      </c>
      <c r="D58" s="454">
        <f t="shared" si="4"/>
        <v>0</v>
      </c>
      <c r="E58" s="454">
        <f t="shared" si="4"/>
        <v>0</v>
      </c>
      <c r="F58" s="454">
        <f t="shared" si="4"/>
        <v>0</v>
      </c>
      <c r="G58" s="454">
        <f t="shared" si="4"/>
        <v>0</v>
      </c>
    </row>
    <row r="59" spans="2:7">
      <c r="B59" s="453" t="str">
        <f t="shared" si="5"/>
        <v>Insumo 7 ()</v>
      </c>
      <c r="C59" s="454">
        <f t="shared" si="4"/>
        <v>0</v>
      </c>
      <c r="D59" s="454">
        <f t="shared" si="4"/>
        <v>0</v>
      </c>
      <c r="E59" s="454">
        <f t="shared" si="4"/>
        <v>0</v>
      </c>
      <c r="F59" s="454">
        <f t="shared" si="4"/>
        <v>0</v>
      </c>
      <c r="G59" s="454">
        <f t="shared" si="4"/>
        <v>0</v>
      </c>
    </row>
    <row r="60" spans="2:7">
      <c r="B60" s="453" t="str">
        <f t="shared" si="5"/>
        <v>Insumo 8 ()</v>
      </c>
      <c r="C60" s="454">
        <f t="shared" si="4"/>
        <v>0</v>
      </c>
      <c r="D60" s="454">
        <f t="shared" si="4"/>
        <v>0</v>
      </c>
      <c r="E60" s="454">
        <f t="shared" si="4"/>
        <v>0</v>
      </c>
      <c r="F60" s="454">
        <f t="shared" si="4"/>
        <v>0</v>
      </c>
      <c r="G60" s="454">
        <f t="shared" si="4"/>
        <v>0</v>
      </c>
    </row>
    <row r="61" spans="2:7">
      <c r="B61" s="453" t="str">
        <f t="shared" si="5"/>
        <v>Insumo 9 ()</v>
      </c>
      <c r="C61" s="454">
        <f t="shared" si="4"/>
        <v>0</v>
      </c>
      <c r="D61" s="454">
        <f t="shared" si="4"/>
        <v>0</v>
      </c>
      <c r="E61" s="454">
        <f t="shared" si="4"/>
        <v>0</v>
      </c>
      <c r="F61" s="454">
        <f t="shared" si="4"/>
        <v>0</v>
      </c>
      <c r="G61" s="454">
        <f t="shared" si="4"/>
        <v>0</v>
      </c>
    </row>
    <row r="62" spans="2:7">
      <c r="B62" s="453" t="str">
        <f t="shared" si="5"/>
        <v>Insumo 10 ()</v>
      </c>
      <c r="C62" s="454">
        <f t="shared" si="4"/>
        <v>0</v>
      </c>
      <c r="D62" s="454">
        <f t="shared" si="4"/>
        <v>0</v>
      </c>
      <c r="E62" s="454">
        <f t="shared" si="4"/>
        <v>0</v>
      </c>
      <c r="F62" s="454">
        <f t="shared" si="4"/>
        <v>0</v>
      </c>
      <c r="G62" s="454">
        <f t="shared" si="4"/>
        <v>0</v>
      </c>
    </row>
    <row r="63" spans="2:7">
      <c r="B63" s="453" t="str">
        <f t="shared" si="5"/>
        <v>Insumo 11 ()</v>
      </c>
      <c r="C63" s="454">
        <f t="shared" ref="C63:G72" si="6">ROUND($H18*C$51,2)</f>
        <v>0</v>
      </c>
      <c r="D63" s="454">
        <f t="shared" si="6"/>
        <v>0</v>
      </c>
      <c r="E63" s="454">
        <f t="shared" si="6"/>
        <v>0</v>
      </c>
      <c r="F63" s="454">
        <f t="shared" si="6"/>
        <v>0</v>
      </c>
      <c r="G63" s="454">
        <f t="shared" si="6"/>
        <v>0</v>
      </c>
    </row>
    <row r="64" spans="2:7">
      <c r="B64" s="453" t="str">
        <f t="shared" si="5"/>
        <v>Insumo 12 ()</v>
      </c>
      <c r="C64" s="454">
        <f t="shared" si="6"/>
        <v>0</v>
      </c>
      <c r="D64" s="454">
        <f t="shared" si="6"/>
        <v>0</v>
      </c>
      <c r="E64" s="454">
        <f t="shared" si="6"/>
        <v>0</v>
      </c>
      <c r="F64" s="454">
        <f t="shared" si="6"/>
        <v>0</v>
      </c>
      <c r="G64" s="454">
        <f t="shared" si="6"/>
        <v>0</v>
      </c>
    </row>
    <row r="65" spans="2:7">
      <c r="B65" s="453" t="str">
        <f t="shared" si="5"/>
        <v>Insumo 13 ()</v>
      </c>
      <c r="C65" s="454">
        <f t="shared" si="6"/>
        <v>0</v>
      </c>
      <c r="D65" s="454">
        <f t="shared" si="6"/>
        <v>0</v>
      </c>
      <c r="E65" s="454">
        <f t="shared" si="6"/>
        <v>0</v>
      </c>
      <c r="F65" s="454">
        <f t="shared" si="6"/>
        <v>0</v>
      </c>
      <c r="G65" s="454">
        <f t="shared" si="6"/>
        <v>0</v>
      </c>
    </row>
    <row r="66" spans="2:7">
      <c r="B66" s="453" t="str">
        <f t="shared" si="5"/>
        <v>Insumo 14 ()</v>
      </c>
      <c r="C66" s="454">
        <f t="shared" si="6"/>
        <v>0</v>
      </c>
      <c r="D66" s="454">
        <f t="shared" si="6"/>
        <v>0</v>
      </c>
      <c r="E66" s="454">
        <f t="shared" si="6"/>
        <v>0</v>
      </c>
      <c r="F66" s="454">
        <f t="shared" si="6"/>
        <v>0</v>
      </c>
      <c r="G66" s="454">
        <f t="shared" si="6"/>
        <v>0</v>
      </c>
    </row>
    <row r="67" spans="2:7">
      <c r="B67" s="453" t="str">
        <f t="shared" si="5"/>
        <v>Insumo 15 ()</v>
      </c>
      <c r="C67" s="454">
        <f t="shared" si="6"/>
        <v>0</v>
      </c>
      <c r="D67" s="454">
        <f t="shared" si="6"/>
        <v>0</v>
      </c>
      <c r="E67" s="454">
        <f t="shared" si="6"/>
        <v>0</v>
      </c>
      <c r="F67" s="454">
        <f t="shared" si="6"/>
        <v>0</v>
      </c>
      <c r="G67" s="454">
        <f t="shared" si="6"/>
        <v>0</v>
      </c>
    </row>
    <row r="68" spans="2:7">
      <c r="B68" s="453" t="str">
        <f t="shared" si="5"/>
        <v>Insumo 16 ()</v>
      </c>
      <c r="C68" s="454">
        <f t="shared" si="6"/>
        <v>0</v>
      </c>
      <c r="D68" s="454">
        <f t="shared" si="6"/>
        <v>0</v>
      </c>
      <c r="E68" s="454">
        <f t="shared" si="6"/>
        <v>0</v>
      </c>
      <c r="F68" s="454">
        <f t="shared" si="6"/>
        <v>0</v>
      </c>
      <c r="G68" s="454">
        <f t="shared" si="6"/>
        <v>0</v>
      </c>
    </row>
    <row r="69" spans="2:7">
      <c r="B69" s="453" t="str">
        <f t="shared" si="5"/>
        <v>Insumo 17 ()</v>
      </c>
      <c r="C69" s="454">
        <f t="shared" si="6"/>
        <v>0</v>
      </c>
      <c r="D69" s="454">
        <f t="shared" si="6"/>
        <v>0</v>
      </c>
      <c r="E69" s="454">
        <f t="shared" si="6"/>
        <v>0</v>
      </c>
      <c r="F69" s="454">
        <f t="shared" si="6"/>
        <v>0</v>
      </c>
      <c r="G69" s="454">
        <f t="shared" si="6"/>
        <v>0</v>
      </c>
    </row>
    <row r="70" spans="2:7">
      <c r="B70" s="453" t="str">
        <f t="shared" si="5"/>
        <v>Insumo 18 ()</v>
      </c>
      <c r="C70" s="454">
        <f t="shared" si="6"/>
        <v>0</v>
      </c>
      <c r="D70" s="454">
        <f t="shared" si="6"/>
        <v>0</v>
      </c>
      <c r="E70" s="454">
        <f t="shared" si="6"/>
        <v>0</v>
      </c>
      <c r="F70" s="454">
        <f t="shared" si="6"/>
        <v>0</v>
      </c>
      <c r="G70" s="454">
        <f t="shared" si="6"/>
        <v>0</v>
      </c>
    </row>
    <row r="71" spans="2:7">
      <c r="B71" s="453" t="str">
        <f t="shared" si="5"/>
        <v>Insumo 19 ()</v>
      </c>
      <c r="C71" s="454">
        <f t="shared" si="6"/>
        <v>0</v>
      </c>
      <c r="D71" s="454">
        <f t="shared" si="6"/>
        <v>0</v>
      </c>
      <c r="E71" s="454">
        <f t="shared" si="6"/>
        <v>0</v>
      </c>
      <c r="F71" s="454">
        <f t="shared" si="6"/>
        <v>0</v>
      </c>
      <c r="G71" s="454">
        <f t="shared" si="6"/>
        <v>0</v>
      </c>
    </row>
    <row r="72" spans="2:7">
      <c r="B72" s="453" t="str">
        <f t="shared" si="5"/>
        <v>Insumo 20 ()</v>
      </c>
      <c r="C72" s="454">
        <f t="shared" si="6"/>
        <v>0</v>
      </c>
      <c r="D72" s="454">
        <f t="shared" si="6"/>
        <v>0</v>
      </c>
      <c r="E72" s="454">
        <f t="shared" si="6"/>
        <v>0</v>
      </c>
      <c r="F72" s="454">
        <f t="shared" si="6"/>
        <v>0</v>
      </c>
      <c r="G72" s="454">
        <f t="shared" si="6"/>
        <v>0</v>
      </c>
    </row>
    <row r="73" spans="2:7">
      <c r="B73" s="453" t="str">
        <f t="shared" si="5"/>
        <v>Insumo 21 ()</v>
      </c>
      <c r="C73" s="454">
        <f t="shared" ref="C73:G81" si="7">ROUND($H28*C$51,2)</f>
        <v>0</v>
      </c>
      <c r="D73" s="454">
        <f t="shared" si="7"/>
        <v>0</v>
      </c>
      <c r="E73" s="454">
        <f t="shared" si="7"/>
        <v>0</v>
      </c>
      <c r="F73" s="454">
        <f t="shared" si="7"/>
        <v>0</v>
      </c>
      <c r="G73" s="454">
        <f t="shared" si="7"/>
        <v>0</v>
      </c>
    </row>
    <row r="74" spans="2:7">
      <c r="B74" s="453" t="str">
        <f t="shared" si="5"/>
        <v>Insumo 22 ()</v>
      </c>
      <c r="C74" s="454">
        <f t="shared" si="7"/>
        <v>0</v>
      </c>
      <c r="D74" s="454">
        <f t="shared" si="7"/>
        <v>0</v>
      </c>
      <c r="E74" s="454">
        <f t="shared" si="7"/>
        <v>0</v>
      </c>
      <c r="F74" s="454">
        <f t="shared" si="7"/>
        <v>0</v>
      </c>
      <c r="G74" s="454">
        <f t="shared" si="7"/>
        <v>0</v>
      </c>
    </row>
    <row r="75" spans="2:7">
      <c r="B75" s="453" t="str">
        <f t="shared" si="5"/>
        <v>Insumo 23 ()</v>
      </c>
      <c r="C75" s="454">
        <f t="shared" si="7"/>
        <v>0</v>
      </c>
      <c r="D75" s="454">
        <f t="shared" si="7"/>
        <v>0</v>
      </c>
      <c r="E75" s="454">
        <f t="shared" si="7"/>
        <v>0</v>
      </c>
      <c r="F75" s="454">
        <f t="shared" si="7"/>
        <v>0</v>
      </c>
      <c r="G75" s="454">
        <f t="shared" si="7"/>
        <v>0</v>
      </c>
    </row>
    <row r="76" spans="2:7">
      <c r="B76" s="453" t="str">
        <f t="shared" si="5"/>
        <v>Insumo 24 ()</v>
      </c>
      <c r="C76" s="454">
        <f t="shared" si="7"/>
        <v>0</v>
      </c>
      <c r="D76" s="454">
        <f t="shared" si="7"/>
        <v>0</v>
      </c>
      <c r="E76" s="454">
        <f t="shared" si="7"/>
        <v>0</v>
      </c>
      <c r="F76" s="454">
        <f t="shared" si="7"/>
        <v>0</v>
      </c>
      <c r="G76" s="454">
        <f t="shared" si="7"/>
        <v>0</v>
      </c>
    </row>
    <row r="77" spans="2:7">
      <c r="B77" s="453" t="str">
        <f t="shared" si="5"/>
        <v>Insumo 25 ()</v>
      </c>
      <c r="C77" s="454">
        <f t="shared" si="7"/>
        <v>0</v>
      </c>
      <c r="D77" s="454">
        <f t="shared" si="7"/>
        <v>0</v>
      </c>
      <c r="E77" s="454">
        <f t="shared" si="7"/>
        <v>0</v>
      </c>
      <c r="F77" s="454">
        <f t="shared" si="7"/>
        <v>0</v>
      </c>
      <c r="G77" s="454">
        <f t="shared" si="7"/>
        <v>0</v>
      </c>
    </row>
    <row r="78" spans="2:7">
      <c r="B78" s="453" t="str">
        <f>B33&amp;" ("&amp;C33&amp;")"</f>
        <v>Insumo 26 ()</v>
      </c>
      <c r="C78" s="454">
        <f t="shared" si="7"/>
        <v>0</v>
      </c>
      <c r="D78" s="454">
        <f t="shared" si="7"/>
        <v>0</v>
      </c>
      <c r="E78" s="454">
        <f t="shared" si="7"/>
        <v>0</v>
      </c>
      <c r="F78" s="454">
        <f t="shared" si="7"/>
        <v>0</v>
      </c>
      <c r="G78" s="454">
        <f t="shared" si="7"/>
        <v>0</v>
      </c>
    </row>
    <row r="79" spans="2:7">
      <c r="B79" s="453" t="str">
        <f t="shared" si="5"/>
        <v>Insumo 27 ()</v>
      </c>
      <c r="C79" s="454">
        <f t="shared" si="7"/>
        <v>0</v>
      </c>
      <c r="D79" s="454">
        <f t="shared" si="7"/>
        <v>0</v>
      </c>
      <c r="E79" s="454">
        <f t="shared" si="7"/>
        <v>0</v>
      </c>
      <c r="F79" s="454">
        <f t="shared" si="7"/>
        <v>0</v>
      </c>
      <c r="G79" s="454">
        <f t="shared" si="7"/>
        <v>0</v>
      </c>
    </row>
    <row r="80" spans="2:7">
      <c r="B80" s="453" t="str">
        <f t="shared" si="5"/>
        <v>Insumo 28 ()</v>
      </c>
      <c r="C80" s="454">
        <f t="shared" si="7"/>
        <v>0</v>
      </c>
      <c r="D80" s="454">
        <f t="shared" si="7"/>
        <v>0</v>
      </c>
      <c r="E80" s="454">
        <f t="shared" si="7"/>
        <v>0</v>
      </c>
      <c r="F80" s="454">
        <f t="shared" si="7"/>
        <v>0</v>
      </c>
      <c r="G80" s="454">
        <f t="shared" si="7"/>
        <v>0</v>
      </c>
    </row>
    <row r="81" spans="2:7">
      <c r="B81" s="453" t="str">
        <f t="shared" si="5"/>
        <v>Insumo 29 ()</v>
      </c>
      <c r="C81" s="454">
        <f t="shared" si="7"/>
        <v>0</v>
      </c>
      <c r="D81" s="454">
        <f t="shared" si="7"/>
        <v>0</v>
      </c>
      <c r="E81" s="454">
        <f t="shared" si="7"/>
        <v>0</v>
      </c>
      <c r="F81" s="454">
        <f t="shared" si="7"/>
        <v>0</v>
      </c>
      <c r="G81" s="454">
        <f t="shared" si="7"/>
        <v>0</v>
      </c>
    </row>
    <row r="82" spans="2:7">
      <c r="B82" s="455" t="s">
        <v>189</v>
      </c>
      <c r="C82" s="456">
        <f>SUM(C53:C67)</f>
        <v>0</v>
      </c>
      <c r="D82" s="456">
        <f>SUM(D53:D67)</f>
        <v>0</v>
      </c>
      <c r="E82" s="456">
        <f>SUM(E53:E67)</f>
        <v>0</v>
      </c>
      <c r="F82" s="456">
        <f>SUM(F53:F67)</f>
        <v>0</v>
      </c>
      <c r="G82" s="456">
        <f>SUM(G53:G67)</f>
        <v>0</v>
      </c>
    </row>
    <row r="83" spans="2:7" ht="14">
      <c r="B83" s="457" t="s">
        <v>377</v>
      </c>
    </row>
    <row r="84" spans="2:7" ht="14">
      <c r="B84" s="458" t="s">
        <v>378</v>
      </c>
    </row>
    <row r="87" spans="2:7" ht="16">
      <c r="B87" s="443" t="s">
        <v>379</v>
      </c>
    </row>
    <row r="89" spans="2:7">
      <c r="B89" s="616" t="s">
        <v>376</v>
      </c>
      <c r="C89" s="446" t="s">
        <v>88</v>
      </c>
      <c r="D89" s="446" t="s">
        <v>373</v>
      </c>
      <c r="E89" s="446" t="s">
        <v>90</v>
      </c>
      <c r="F89" s="447" t="s">
        <v>91</v>
      </c>
      <c r="G89" s="447" t="s">
        <v>374</v>
      </c>
    </row>
    <row r="90" spans="2:7">
      <c r="B90" s="617"/>
      <c r="C90" s="448">
        <f>SUM(B44)</f>
        <v>0</v>
      </c>
      <c r="D90" s="448">
        <f>SUM(C44)</f>
        <v>0</v>
      </c>
      <c r="E90" s="448">
        <f>SUM(D44)</f>
        <v>0</v>
      </c>
      <c r="F90" s="448">
        <f>SUM(E44)</f>
        <v>0</v>
      </c>
      <c r="G90" s="448">
        <f>SUM(F44)</f>
        <v>0</v>
      </c>
    </row>
    <row r="91" spans="2:7">
      <c r="B91" s="449"/>
      <c r="C91" s="450"/>
      <c r="D91" s="450"/>
      <c r="E91" s="450"/>
      <c r="F91" s="451"/>
      <c r="G91" s="452"/>
    </row>
    <row r="92" spans="2:7">
      <c r="B92" s="453" t="str">
        <f>B8&amp;" ("&amp;D8&amp;")"</f>
        <v>Insumo 1 (0)</v>
      </c>
      <c r="C92" s="459">
        <f t="shared" ref="C92:G93" si="8">ROUND($I8*C$90,2)</f>
        <v>0</v>
      </c>
      <c r="D92" s="459">
        <f t="shared" si="8"/>
        <v>0</v>
      </c>
      <c r="E92" s="459">
        <f t="shared" si="8"/>
        <v>0</v>
      </c>
      <c r="F92" s="459">
        <f t="shared" si="8"/>
        <v>0</v>
      </c>
      <c r="G92" s="459">
        <f t="shared" si="8"/>
        <v>0</v>
      </c>
    </row>
    <row r="93" spans="2:7">
      <c r="B93" s="453" t="str">
        <f>B9&amp;" ("&amp;D9&amp;")"</f>
        <v>Insumo 2 (0)</v>
      </c>
      <c r="C93" s="459">
        <f t="shared" si="8"/>
        <v>0</v>
      </c>
      <c r="D93" s="459">
        <f t="shared" si="8"/>
        <v>0</v>
      </c>
      <c r="E93" s="459">
        <f t="shared" si="8"/>
        <v>0</v>
      </c>
      <c r="F93" s="459">
        <f t="shared" si="8"/>
        <v>0</v>
      </c>
      <c r="G93" s="459">
        <f t="shared" si="8"/>
        <v>0</v>
      </c>
    </row>
    <row r="94" spans="2:7">
      <c r="B94" s="453" t="str">
        <f t="shared" ref="B94:B108" si="9">B22&amp;" ("&amp;D22&amp;")"</f>
        <v>Insumo 15 (0)</v>
      </c>
      <c r="C94" s="459">
        <f t="shared" ref="C94:G108" si="10">ROUND($I22*C$90,2)</f>
        <v>0</v>
      </c>
      <c r="D94" s="459">
        <f t="shared" si="10"/>
        <v>0</v>
      </c>
      <c r="E94" s="459">
        <f t="shared" si="10"/>
        <v>0</v>
      </c>
      <c r="F94" s="459">
        <f t="shared" si="10"/>
        <v>0</v>
      </c>
      <c r="G94" s="459">
        <f t="shared" si="10"/>
        <v>0</v>
      </c>
    </row>
    <row r="95" spans="2:7">
      <c r="B95" s="453" t="str">
        <f t="shared" si="9"/>
        <v>Insumo 16 (0)</v>
      </c>
      <c r="C95" s="459">
        <f t="shared" si="10"/>
        <v>0</v>
      </c>
      <c r="D95" s="459">
        <f t="shared" si="10"/>
        <v>0</v>
      </c>
      <c r="E95" s="459">
        <f t="shared" si="10"/>
        <v>0</v>
      </c>
      <c r="F95" s="459">
        <f t="shared" si="10"/>
        <v>0</v>
      </c>
      <c r="G95" s="459">
        <f t="shared" si="10"/>
        <v>0</v>
      </c>
    </row>
    <row r="96" spans="2:7">
      <c r="B96" s="453" t="str">
        <f t="shared" si="9"/>
        <v>Insumo 17 (0)</v>
      </c>
      <c r="C96" s="459">
        <f t="shared" si="10"/>
        <v>0</v>
      </c>
      <c r="D96" s="459">
        <f t="shared" si="10"/>
        <v>0</v>
      </c>
      <c r="E96" s="459">
        <f t="shared" si="10"/>
        <v>0</v>
      </c>
      <c r="F96" s="459">
        <f t="shared" si="10"/>
        <v>0</v>
      </c>
      <c r="G96" s="459">
        <f t="shared" si="10"/>
        <v>0</v>
      </c>
    </row>
    <row r="97" spans="2:7">
      <c r="B97" s="453" t="str">
        <f t="shared" si="9"/>
        <v>Insumo 18 (0)</v>
      </c>
      <c r="C97" s="459">
        <f t="shared" si="10"/>
        <v>0</v>
      </c>
      <c r="D97" s="459">
        <f t="shared" si="10"/>
        <v>0</v>
      </c>
      <c r="E97" s="459">
        <f t="shared" si="10"/>
        <v>0</v>
      </c>
      <c r="F97" s="459">
        <f t="shared" si="10"/>
        <v>0</v>
      </c>
      <c r="G97" s="459">
        <f t="shared" si="10"/>
        <v>0</v>
      </c>
    </row>
    <row r="98" spans="2:7">
      <c r="B98" s="453" t="str">
        <f t="shared" si="9"/>
        <v>Insumo 19 (0)</v>
      </c>
      <c r="C98" s="459">
        <f t="shared" si="10"/>
        <v>0</v>
      </c>
      <c r="D98" s="459">
        <f t="shared" si="10"/>
        <v>0</v>
      </c>
      <c r="E98" s="459">
        <f t="shared" si="10"/>
        <v>0</v>
      </c>
      <c r="F98" s="459">
        <f t="shared" si="10"/>
        <v>0</v>
      </c>
      <c r="G98" s="459">
        <f t="shared" si="10"/>
        <v>0</v>
      </c>
    </row>
    <row r="99" spans="2:7">
      <c r="B99" s="453" t="str">
        <f t="shared" si="9"/>
        <v>Insumo 20 (0)</v>
      </c>
      <c r="C99" s="459">
        <f t="shared" si="10"/>
        <v>0</v>
      </c>
      <c r="D99" s="459">
        <f t="shared" si="10"/>
        <v>0</v>
      </c>
      <c r="E99" s="459">
        <f t="shared" si="10"/>
        <v>0</v>
      </c>
      <c r="F99" s="459">
        <f t="shared" si="10"/>
        <v>0</v>
      </c>
      <c r="G99" s="459">
        <f t="shared" si="10"/>
        <v>0</v>
      </c>
    </row>
    <row r="100" spans="2:7">
      <c r="B100" s="453" t="str">
        <f t="shared" si="9"/>
        <v>Insumo 21 (0)</v>
      </c>
      <c r="C100" s="459">
        <f t="shared" si="10"/>
        <v>0</v>
      </c>
      <c r="D100" s="459">
        <f t="shared" si="10"/>
        <v>0</v>
      </c>
      <c r="E100" s="459">
        <f t="shared" si="10"/>
        <v>0</v>
      </c>
      <c r="F100" s="459">
        <f t="shared" si="10"/>
        <v>0</v>
      </c>
      <c r="G100" s="459">
        <f t="shared" si="10"/>
        <v>0</v>
      </c>
    </row>
    <row r="101" spans="2:7">
      <c r="B101" s="453" t="str">
        <f t="shared" si="9"/>
        <v>Insumo 22 (0)</v>
      </c>
      <c r="C101" s="459">
        <f t="shared" si="10"/>
        <v>0</v>
      </c>
      <c r="D101" s="459">
        <f t="shared" si="10"/>
        <v>0</v>
      </c>
      <c r="E101" s="459">
        <f t="shared" si="10"/>
        <v>0</v>
      </c>
      <c r="F101" s="459">
        <f t="shared" si="10"/>
        <v>0</v>
      </c>
      <c r="G101" s="459">
        <f t="shared" si="10"/>
        <v>0</v>
      </c>
    </row>
    <row r="102" spans="2:7">
      <c r="B102" s="453" t="str">
        <f t="shared" si="9"/>
        <v>Insumo 23 (0)</v>
      </c>
      <c r="C102" s="459">
        <f t="shared" si="10"/>
        <v>0</v>
      </c>
      <c r="D102" s="459">
        <f t="shared" si="10"/>
        <v>0</v>
      </c>
      <c r="E102" s="459">
        <f t="shared" si="10"/>
        <v>0</v>
      </c>
      <c r="F102" s="459">
        <f t="shared" si="10"/>
        <v>0</v>
      </c>
      <c r="G102" s="459">
        <f t="shared" si="10"/>
        <v>0</v>
      </c>
    </row>
    <row r="103" spans="2:7">
      <c r="B103" s="453" t="str">
        <f t="shared" si="9"/>
        <v>Insumo 24 (0)</v>
      </c>
      <c r="C103" s="459">
        <f t="shared" si="10"/>
        <v>0</v>
      </c>
      <c r="D103" s="459">
        <f t="shared" si="10"/>
        <v>0</v>
      </c>
      <c r="E103" s="459">
        <f t="shared" si="10"/>
        <v>0</v>
      </c>
      <c r="F103" s="459">
        <f t="shared" si="10"/>
        <v>0</v>
      </c>
      <c r="G103" s="459">
        <f t="shared" si="10"/>
        <v>0</v>
      </c>
    </row>
    <row r="104" spans="2:7">
      <c r="B104" s="453" t="str">
        <f t="shared" si="9"/>
        <v>Insumo 25 (0)</v>
      </c>
      <c r="C104" s="459">
        <f t="shared" si="10"/>
        <v>0</v>
      </c>
      <c r="D104" s="459">
        <f t="shared" si="10"/>
        <v>0</v>
      </c>
      <c r="E104" s="459">
        <f t="shared" si="10"/>
        <v>0</v>
      </c>
      <c r="F104" s="459">
        <f t="shared" si="10"/>
        <v>0</v>
      </c>
      <c r="G104" s="459">
        <f t="shared" si="10"/>
        <v>0</v>
      </c>
    </row>
    <row r="105" spans="2:7">
      <c r="B105" s="453" t="str">
        <f t="shared" si="9"/>
        <v>Insumo 26 (0)</v>
      </c>
      <c r="C105" s="459">
        <f t="shared" si="10"/>
        <v>0</v>
      </c>
      <c r="D105" s="459">
        <f t="shared" si="10"/>
        <v>0</v>
      </c>
      <c r="E105" s="459">
        <f t="shared" si="10"/>
        <v>0</v>
      </c>
      <c r="F105" s="459">
        <f t="shared" si="10"/>
        <v>0</v>
      </c>
      <c r="G105" s="459">
        <f t="shared" si="10"/>
        <v>0</v>
      </c>
    </row>
    <row r="106" spans="2:7">
      <c r="B106" s="453" t="str">
        <f t="shared" si="9"/>
        <v>Insumo 27 (0)</v>
      </c>
      <c r="C106" s="459">
        <f t="shared" si="10"/>
        <v>0</v>
      </c>
      <c r="D106" s="459">
        <f t="shared" si="10"/>
        <v>0</v>
      </c>
      <c r="E106" s="459">
        <f t="shared" si="10"/>
        <v>0</v>
      </c>
      <c r="F106" s="459">
        <f t="shared" si="10"/>
        <v>0</v>
      </c>
      <c r="G106" s="459">
        <f t="shared" si="10"/>
        <v>0</v>
      </c>
    </row>
    <row r="107" spans="2:7">
      <c r="B107" s="453" t="str">
        <f t="shared" si="9"/>
        <v>Insumo 28 (0)</v>
      </c>
      <c r="C107" s="459">
        <f t="shared" si="10"/>
        <v>0</v>
      </c>
      <c r="D107" s="459">
        <f t="shared" si="10"/>
        <v>0</v>
      </c>
      <c r="E107" s="459">
        <f t="shared" si="10"/>
        <v>0</v>
      </c>
      <c r="F107" s="459">
        <f t="shared" si="10"/>
        <v>0</v>
      </c>
      <c r="G107" s="459">
        <f t="shared" si="10"/>
        <v>0</v>
      </c>
    </row>
    <row r="108" spans="2:7">
      <c r="B108" s="453" t="str">
        <f t="shared" si="9"/>
        <v>Insumo 29 (0)</v>
      </c>
      <c r="C108" s="459">
        <f t="shared" si="10"/>
        <v>0</v>
      </c>
      <c r="D108" s="459">
        <f t="shared" si="10"/>
        <v>0</v>
      </c>
      <c r="E108" s="459">
        <f t="shared" si="10"/>
        <v>0</v>
      </c>
      <c r="F108" s="459">
        <f t="shared" si="10"/>
        <v>0</v>
      </c>
      <c r="G108" s="459">
        <f t="shared" si="10"/>
        <v>0</v>
      </c>
    </row>
    <row r="109" spans="2:7">
      <c r="B109" s="455" t="s">
        <v>189</v>
      </c>
      <c r="C109" s="460">
        <f>SUM(C92:C108)</f>
        <v>0</v>
      </c>
      <c r="D109" s="460">
        <f>SUM(D92:D108)</f>
        <v>0</v>
      </c>
      <c r="E109" s="460">
        <f>SUM(E92:E108)</f>
        <v>0</v>
      </c>
      <c r="F109" s="460">
        <f>SUM(F92:F108)</f>
        <v>0</v>
      </c>
      <c r="G109" s="460">
        <f>SUM(G92:G108)</f>
        <v>0</v>
      </c>
    </row>
    <row r="110" spans="2:7" ht="14">
      <c r="B110" s="457" t="s">
        <v>377</v>
      </c>
    </row>
    <row r="111" spans="2:7" ht="14">
      <c r="B111" s="458" t="s">
        <v>378</v>
      </c>
    </row>
  </sheetData>
  <mergeCells count="2">
    <mergeCell ref="B50:B51"/>
    <mergeCell ref="B89:B90"/>
  </mergeCells>
  <dataValidations disablePrompts="1" count="1">
    <dataValidation type="list" allowBlank="1" showInputMessage="1" showErrorMessage="1" sqref="C8:C36" xr:uid="{1E86CEA4-3825-7245-9400-FE6502B972C1}">
      <formula1>"MP, IS, ME, EE"</formula1>
    </dataValidation>
  </dataValidations>
  <pageMargins left="0.78740157499999996" right="0.78740157499999996" top="0.984251969" bottom="0.984251969" header="0.49212598499999999" footer="0.49212598499999999"/>
  <headerFooter alignWithMargins="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1F881-0843-554C-9ACA-2EF1BDEBBC28}">
  <sheetPr>
    <tabColor rgb="FFFF0000"/>
  </sheetPr>
  <dimension ref="B1:M89"/>
  <sheetViews>
    <sheetView zoomScale="150" zoomScaleNormal="150" zoomScalePageLayoutView="150" workbookViewId="0">
      <selection activeCell="F9" sqref="F9"/>
    </sheetView>
  </sheetViews>
  <sheetFormatPr baseColWidth="10" defaultColWidth="8.83203125" defaultRowHeight="11"/>
  <cols>
    <col min="1" max="1" width="8.83203125" style="388"/>
    <col min="2" max="2" width="27.33203125" style="388" bestFit="1" customWidth="1"/>
    <col min="3" max="3" width="12.1640625" style="388" customWidth="1"/>
    <col min="4" max="4" width="11" style="388" bestFit="1" customWidth="1"/>
    <col min="5" max="5" width="11.83203125" style="388" customWidth="1"/>
    <col min="6" max="6" width="12.5" style="388" bestFit="1" customWidth="1"/>
    <col min="7" max="7" width="12.1640625" style="388" bestFit="1" customWidth="1"/>
    <col min="8" max="8" width="12.5" style="388" bestFit="1" customWidth="1"/>
    <col min="9" max="9" width="13.1640625" style="388" customWidth="1"/>
    <col min="10" max="10" width="13.33203125" style="388" bestFit="1" customWidth="1"/>
    <col min="11" max="11" width="13.1640625" style="388" customWidth="1"/>
    <col min="12" max="12" width="12.33203125" style="388" customWidth="1"/>
    <col min="13" max="16384" width="8.83203125" style="388"/>
  </cols>
  <sheetData>
    <row r="1" spans="2:13" ht="16">
      <c r="B1" s="386" t="s">
        <v>337</v>
      </c>
      <c r="C1" s="387"/>
    </row>
    <row r="2" spans="2:13">
      <c r="B2" s="387"/>
      <c r="C2" s="387"/>
    </row>
    <row r="3" spans="2:13" ht="14">
      <c r="B3" s="389" t="s">
        <v>338</v>
      </c>
    </row>
    <row r="4" spans="2:13" ht="12">
      <c r="B4" s="390" t="s">
        <v>339</v>
      </c>
      <c r="C4" s="390" t="s">
        <v>340</v>
      </c>
      <c r="D4" s="390" t="s">
        <v>341</v>
      </c>
      <c r="E4" s="390" t="s">
        <v>342</v>
      </c>
      <c r="F4" s="390" t="s">
        <v>343</v>
      </c>
    </row>
    <row r="5" spans="2:13" ht="12">
      <c r="B5" s="391"/>
      <c r="C5" s="391"/>
      <c r="D5" s="391"/>
      <c r="E5" s="391"/>
      <c r="F5" s="391"/>
      <c r="G5" s="388" t="s">
        <v>344</v>
      </c>
    </row>
    <row r="6" spans="2:13" ht="12">
      <c r="B6" s="392" t="s">
        <v>345</v>
      </c>
      <c r="C6" s="393">
        <f ca="1">SUMIF(Insumos!$C$8:$I$36,"MP",Insumos!$I$8:$I$36)</f>
        <v>0</v>
      </c>
      <c r="D6" s="394">
        <f>SUM(D7:D10)</f>
        <v>0</v>
      </c>
      <c r="E6" s="394" t="e">
        <f ca="1">F6/C6</f>
        <v>#DIV/0!</v>
      </c>
      <c r="F6" s="393">
        <f ca="1">SUM(F7:F10)</f>
        <v>0</v>
      </c>
      <c r="G6" s="395"/>
      <c r="H6" s="395"/>
      <c r="I6" s="395"/>
    </row>
    <row r="7" spans="2:13" ht="12">
      <c r="B7" s="397" t="s">
        <v>346</v>
      </c>
      <c r="C7" s="398">
        <f ca="1">ROUND($C$6*D7,2)</f>
        <v>0</v>
      </c>
      <c r="D7" s="463"/>
      <c r="E7" s="463"/>
      <c r="F7" s="398">
        <f ca="1">C7*E7</f>
        <v>0</v>
      </c>
      <c r="G7" s="395">
        <f ca="1">$F$6*D7</f>
        <v>0</v>
      </c>
      <c r="H7" s="395"/>
      <c r="I7" s="395"/>
    </row>
    <row r="8" spans="2:13" ht="12">
      <c r="B8" s="397" t="s">
        <v>347</v>
      </c>
      <c r="C8" s="398">
        <f ca="1">ROUND($C$6*D8,2)</f>
        <v>0</v>
      </c>
      <c r="D8" s="463"/>
      <c r="E8" s="463"/>
      <c r="F8" s="398">
        <f ca="1">C8*E8</f>
        <v>0</v>
      </c>
      <c r="G8" s="395">
        <f ca="1">$F$6*D8</f>
        <v>0</v>
      </c>
      <c r="H8" s="395"/>
      <c r="I8" s="395"/>
    </row>
    <row r="9" spans="2:13" ht="12">
      <c r="B9" s="397" t="s">
        <v>348</v>
      </c>
      <c r="C9" s="398">
        <f ca="1">ROUND($C$6*D9,2)</f>
        <v>0</v>
      </c>
      <c r="D9" s="463"/>
      <c r="E9" s="463"/>
      <c r="F9" s="398">
        <f ca="1">ROUND(C9*E9,2)</f>
        <v>0</v>
      </c>
      <c r="G9" s="395">
        <f ca="1">$F$6*D9</f>
        <v>0</v>
      </c>
      <c r="H9" s="395"/>
      <c r="I9" s="395"/>
      <c r="L9" s="399"/>
    </row>
    <row r="10" spans="2:13" ht="12">
      <c r="B10" s="397" t="s">
        <v>349</v>
      </c>
      <c r="C10" s="398">
        <f ca="1">ROUND($C$6*D10,2)</f>
        <v>0</v>
      </c>
      <c r="D10" s="463"/>
      <c r="E10" s="463"/>
      <c r="F10" s="398">
        <f ca="1">ROUND(C10*E10,2)</f>
        <v>0</v>
      </c>
      <c r="G10" s="395">
        <f ca="1">$F$6*D10</f>
        <v>0</v>
      </c>
      <c r="H10" s="395"/>
      <c r="I10" s="395"/>
      <c r="J10" s="400"/>
      <c r="L10" s="399"/>
      <c r="M10" s="628"/>
    </row>
    <row r="11" spans="2:13" ht="12">
      <c r="B11" s="401"/>
      <c r="C11" s="401"/>
      <c r="D11" s="401"/>
      <c r="E11" s="401"/>
      <c r="F11" s="401"/>
      <c r="G11" s="395"/>
      <c r="H11" s="395"/>
      <c r="I11" s="395"/>
      <c r="L11" s="399"/>
      <c r="M11" s="629"/>
    </row>
    <row r="12" spans="2:13" ht="12">
      <c r="B12" s="392" t="s">
        <v>350</v>
      </c>
      <c r="C12" s="393">
        <f ca="1">SUMIF(Insumos!$C$8:$I$36,"IS",Insumos!$I$8:$I$36)</f>
        <v>0</v>
      </c>
      <c r="D12" s="394">
        <f>SUM(D13:D16)</f>
        <v>0</v>
      </c>
      <c r="E12" s="394" t="e">
        <f ca="1">F12/C12</f>
        <v>#DIV/0!</v>
      </c>
      <c r="F12" s="393">
        <f ca="1">SUM(F13:F16)</f>
        <v>0</v>
      </c>
      <c r="G12" s="395"/>
      <c r="H12" s="395"/>
      <c r="I12" s="395"/>
      <c r="L12" s="399"/>
    </row>
    <row r="13" spans="2:13" ht="12">
      <c r="B13" s="397" t="s">
        <v>346</v>
      </c>
      <c r="C13" s="398">
        <f ca="1">$C$12*D13</f>
        <v>0</v>
      </c>
      <c r="D13" s="463"/>
      <c r="E13" s="463"/>
      <c r="F13" s="398">
        <f ca="1">C13*E13</f>
        <v>0</v>
      </c>
      <c r="G13" s="395">
        <f ca="1">$F$12*D13</f>
        <v>0</v>
      </c>
      <c r="H13" s="395"/>
      <c r="I13" s="395"/>
    </row>
    <row r="14" spans="2:13" ht="12">
      <c r="B14" s="397" t="s">
        <v>347</v>
      </c>
      <c r="C14" s="398">
        <f ca="1">$C$12*D14</f>
        <v>0</v>
      </c>
      <c r="D14" s="463"/>
      <c r="E14" s="463"/>
      <c r="F14" s="398">
        <f ca="1">ROUND(C14*E14,2)</f>
        <v>0</v>
      </c>
      <c r="G14" s="395">
        <f ca="1">$F$12*D14</f>
        <v>0</v>
      </c>
      <c r="H14" s="395"/>
      <c r="I14" s="395"/>
    </row>
    <row r="15" spans="2:13" ht="12">
      <c r="B15" s="397" t="s">
        <v>348</v>
      </c>
      <c r="C15" s="398">
        <f ca="1">$C$12*D15</f>
        <v>0</v>
      </c>
      <c r="D15" s="463"/>
      <c r="E15" s="463"/>
      <c r="F15" s="398">
        <f ca="1">ROUND(C15*E15,2)</f>
        <v>0</v>
      </c>
      <c r="G15" s="395">
        <f ca="1">$F$12*D15</f>
        <v>0</v>
      </c>
      <c r="H15" s="395"/>
    </row>
    <row r="16" spans="2:13" ht="12">
      <c r="B16" s="397" t="s">
        <v>349</v>
      </c>
      <c r="C16" s="398">
        <f ca="1">$C$12*D16</f>
        <v>0</v>
      </c>
      <c r="D16" s="463"/>
      <c r="E16" s="463"/>
      <c r="F16" s="398">
        <f ca="1">C16*E16</f>
        <v>0</v>
      </c>
      <c r="G16" s="395">
        <f ca="1">$F$12*D16</f>
        <v>0</v>
      </c>
      <c r="H16" s="395"/>
      <c r="I16" s="395"/>
    </row>
    <row r="17" spans="2:13">
      <c r="G17" s="395"/>
      <c r="H17" s="395"/>
      <c r="I17" s="395"/>
    </row>
    <row r="18" spans="2:13" ht="12">
      <c r="B18" s="392" t="s">
        <v>351</v>
      </c>
      <c r="C18" s="393">
        <f ca="1">SUMIF(Insumos!$C$8:$I$36,"ME",Insumos!$I$8:$I$36)</f>
        <v>0</v>
      </c>
      <c r="D18" s="394">
        <f>SUM(D19:D22)</f>
        <v>0</v>
      </c>
      <c r="E18" s="394" t="e">
        <f ca="1">F18/C18</f>
        <v>#DIV/0!</v>
      </c>
      <c r="F18" s="393">
        <f ca="1">SUM(F19:F22)</f>
        <v>0</v>
      </c>
      <c r="G18" s="395"/>
      <c r="H18" s="395"/>
      <c r="I18" s="395"/>
    </row>
    <row r="19" spans="2:13" ht="12">
      <c r="B19" s="397" t="s">
        <v>346</v>
      </c>
      <c r="C19" s="398">
        <f ca="1">$C$18*D19</f>
        <v>0</v>
      </c>
      <c r="D19" s="463"/>
      <c r="E19" s="463"/>
      <c r="F19" s="398">
        <f ca="1">C19*E19</f>
        <v>0</v>
      </c>
      <c r="G19" s="395">
        <f ca="1">$F$18*D19</f>
        <v>0</v>
      </c>
      <c r="H19" s="395"/>
      <c r="I19" s="395"/>
    </row>
    <row r="20" spans="2:13" ht="12">
      <c r="B20" s="397" t="s">
        <v>347</v>
      </c>
      <c r="C20" s="398">
        <f ca="1">$C$18*D20</f>
        <v>0</v>
      </c>
      <c r="D20" s="463"/>
      <c r="E20" s="463"/>
      <c r="F20" s="398">
        <f ca="1">ROUND(C20*E20,2)</f>
        <v>0</v>
      </c>
      <c r="G20" s="395">
        <f ca="1">$F$18*D20</f>
        <v>0</v>
      </c>
      <c r="H20" s="395"/>
      <c r="I20" s="395"/>
    </row>
    <row r="21" spans="2:13" ht="12">
      <c r="B21" s="397" t="s">
        <v>348</v>
      </c>
      <c r="C21" s="398">
        <f ca="1">$C$18*D21</f>
        <v>0</v>
      </c>
      <c r="D21" s="463"/>
      <c r="E21" s="463"/>
      <c r="F21" s="398">
        <f ca="1">ROUND(C21*E21,2)</f>
        <v>0</v>
      </c>
      <c r="G21" s="395">
        <f ca="1">$F$18*D21</f>
        <v>0</v>
      </c>
      <c r="H21" s="395"/>
      <c r="I21" s="395"/>
    </row>
    <row r="22" spans="2:13" ht="12">
      <c r="B22" s="397" t="s">
        <v>349</v>
      </c>
      <c r="C22" s="398">
        <f ca="1">$C$18*D22</f>
        <v>0</v>
      </c>
      <c r="D22" s="463"/>
      <c r="E22" s="463"/>
      <c r="F22" s="398">
        <f ca="1">C22*E22</f>
        <v>0</v>
      </c>
      <c r="G22" s="395">
        <f ca="1">$F$18*D22</f>
        <v>0</v>
      </c>
      <c r="H22" s="395"/>
      <c r="I22" s="395"/>
    </row>
    <row r="23" spans="2:13" ht="12">
      <c r="B23" s="402"/>
      <c r="C23" s="402"/>
      <c r="D23" s="402"/>
      <c r="E23" s="402"/>
      <c r="F23" s="402"/>
      <c r="G23" s="395"/>
      <c r="H23" s="395"/>
      <c r="I23" s="395"/>
    </row>
    <row r="24" spans="2:13" ht="12">
      <c r="B24" s="392" t="s">
        <v>352</v>
      </c>
      <c r="C24" s="393">
        <f ca="1">SUMIF(Insumos!$C$8:$I$36,"EE",Insumos!$I$8:$I$36)</f>
        <v>0</v>
      </c>
      <c r="D24" s="394">
        <f>D25</f>
        <v>0</v>
      </c>
      <c r="E24" s="394" t="e">
        <f ca="1">F24/C24</f>
        <v>#DIV/0!</v>
      </c>
      <c r="F24" s="393">
        <f ca="1">F25</f>
        <v>0</v>
      </c>
      <c r="G24" s="395"/>
      <c r="H24" s="395"/>
      <c r="I24" s="395"/>
    </row>
    <row r="25" spans="2:13" ht="12">
      <c r="B25" s="397" t="s">
        <v>346</v>
      </c>
      <c r="C25" s="398">
        <f ca="1">$C$24*D25</f>
        <v>0</v>
      </c>
      <c r="D25" s="463"/>
      <c r="E25" s="463"/>
      <c r="F25" s="398">
        <f ca="1">C25*E25</f>
        <v>0</v>
      </c>
      <c r="G25" s="395"/>
      <c r="H25" s="395"/>
      <c r="I25" s="395"/>
    </row>
    <row r="26" spans="2:13" ht="12">
      <c r="B26" s="403"/>
      <c r="C26" s="403"/>
      <c r="D26" s="403"/>
      <c r="E26" s="403"/>
      <c r="F26" s="403"/>
      <c r="G26" s="396"/>
      <c r="H26" s="396"/>
      <c r="I26" s="396"/>
    </row>
    <row r="27" spans="2:13" ht="12">
      <c r="B27" s="392" t="s">
        <v>189</v>
      </c>
      <c r="C27" s="393">
        <f ca="1">C25+C22+C21+C20+C19+C16+C15+C14+C13+C10+C9+C8+C7</f>
        <v>0</v>
      </c>
      <c r="D27" s="394">
        <v>1</v>
      </c>
      <c r="E27" s="394" t="e">
        <f ca="1">F27/C27</f>
        <v>#DIV/0!</v>
      </c>
      <c r="F27" s="393">
        <f ca="1">F25+F22+F21+F20+F19+F16+F15+F14+F13+F10+F9+F8+F7</f>
        <v>0</v>
      </c>
      <c r="G27" s="396"/>
      <c r="H27" s="396"/>
      <c r="I27" s="396"/>
    </row>
    <row r="28" spans="2:13">
      <c r="B28" s="387" t="s">
        <v>353</v>
      </c>
    </row>
    <row r="30" spans="2:13">
      <c r="M30" s="400"/>
    </row>
    <row r="32" spans="2:13" ht="14">
      <c r="B32" s="404" t="s">
        <v>354</v>
      </c>
    </row>
    <row r="33" spans="2:12" ht="12">
      <c r="B33" s="390" t="s">
        <v>339</v>
      </c>
      <c r="C33" s="390" t="s">
        <v>355</v>
      </c>
      <c r="D33" s="390" t="s">
        <v>341</v>
      </c>
      <c r="E33" s="390" t="s">
        <v>356</v>
      </c>
      <c r="F33" s="390" t="s">
        <v>343</v>
      </c>
    </row>
    <row r="34" spans="2:12" ht="12">
      <c r="B34" s="405"/>
      <c r="C34" s="405"/>
      <c r="D34" s="405"/>
      <c r="E34" s="405"/>
      <c r="F34" s="391"/>
    </row>
    <row r="35" spans="2:12" ht="12">
      <c r="B35" s="406" t="s">
        <v>346</v>
      </c>
      <c r="C35" s="407">
        <f>$C$40*D35</f>
        <v>0</v>
      </c>
      <c r="D35" s="463"/>
      <c r="E35" s="463"/>
      <c r="F35" s="398">
        <f>C35*E35</f>
        <v>0</v>
      </c>
    </row>
    <row r="36" spans="2:12" ht="12">
      <c r="B36" s="406" t="s">
        <v>347</v>
      </c>
      <c r="C36" s="407">
        <f>$C$40*D36</f>
        <v>0</v>
      </c>
      <c r="D36" s="463"/>
      <c r="E36" s="463"/>
      <c r="F36" s="398">
        <f>C36*E36</f>
        <v>0</v>
      </c>
    </row>
    <row r="37" spans="2:12" ht="12">
      <c r="B37" s="406" t="s">
        <v>348</v>
      </c>
      <c r="C37" s="407">
        <f>$C$40*D37</f>
        <v>0</v>
      </c>
      <c r="D37" s="463"/>
      <c r="E37" s="463"/>
      <c r="F37" s="398">
        <f>C37*E37</f>
        <v>0</v>
      </c>
    </row>
    <row r="38" spans="2:12" ht="12">
      <c r="B38" s="406" t="s">
        <v>357</v>
      </c>
      <c r="C38" s="407">
        <f>$C$40*D38</f>
        <v>0</v>
      </c>
      <c r="D38" s="463"/>
      <c r="E38" s="463"/>
      <c r="F38" s="398">
        <f>C38*E38</f>
        <v>0</v>
      </c>
      <c r="K38" s="388" t="s">
        <v>50</v>
      </c>
    </row>
    <row r="39" spans="2:12" ht="12">
      <c r="B39" s="408"/>
      <c r="C39" s="408"/>
      <c r="D39" s="408"/>
      <c r="E39" s="409"/>
      <c r="F39" s="410"/>
    </row>
    <row r="40" spans="2:12" ht="12">
      <c r="B40" s="411" t="s">
        <v>119</v>
      </c>
      <c r="C40" s="412">
        <f>'Capacidades de Produção'!H26</f>
        <v>0</v>
      </c>
      <c r="D40" s="413">
        <f>SUM(D35:D38)</f>
        <v>0</v>
      </c>
      <c r="E40" s="413">
        <f>SUMPRODUCT(D35:D38,E35:E38)</f>
        <v>0</v>
      </c>
      <c r="F40" s="412">
        <f>SUM(F35:F38)</f>
        <v>0</v>
      </c>
    </row>
    <row r="41" spans="2:12">
      <c r="B41" s="387" t="s">
        <v>353</v>
      </c>
    </row>
    <row r="45" spans="2:12" ht="16">
      <c r="B45" s="414" t="s">
        <v>358</v>
      </c>
    </row>
    <row r="47" spans="2:12" ht="30">
      <c r="B47" s="630" t="s">
        <v>359</v>
      </c>
      <c r="C47" s="415" t="s">
        <v>645</v>
      </c>
      <c r="D47" s="415" t="s">
        <v>646</v>
      </c>
      <c r="E47" s="415" t="s">
        <v>88</v>
      </c>
      <c r="F47" s="415" t="s">
        <v>89</v>
      </c>
      <c r="G47" s="415" t="s">
        <v>90</v>
      </c>
      <c r="H47" s="415" t="s">
        <v>91</v>
      </c>
      <c r="I47" s="415" t="s">
        <v>92</v>
      </c>
      <c r="J47" s="415" t="s">
        <v>93</v>
      </c>
      <c r="K47" s="415" t="s">
        <v>647</v>
      </c>
      <c r="L47" s="415" t="s">
        <v>648</v>
      </c>
    </row>
    <row r="48" spans="2:12" ht="14">
      <c r="B48" s="630"/>
      <c r="C48" s="416">
        <v>1</v>
      </c>
      <c r="D48" s="416">
        <v>0.1</v>
      </c>
      <c r="E48" s="416">
        <v>0.3</v>
      </c>
      <c r="F48" s="416">
        <v>0.45</v>
      </c>
      <c r="G48" s="416">
        <v>0.6</v>
      </c>
      <c r="H48" s="416">
        <v>0.75</v>
      </c>
      <c r="I48" s="416">
        <v>1</v>
      </c>
      <c r="J48" s="416">
        <v>1</v>
      </c>
      <c r="K48" s="416">
        <v>1</v>
      </c>
      <c r="L48" s="416">
        <v>1</v>
      </c>
    </row>
    <row r="49" spans="2:12" ht="14">
      <c r="B49" s="417"/>
      <c r="C49" s="417"/>
      <c r="D49" s="417"/>
      <c r="E49" s="417"/>
      <c r="F49" s="417"/>
      <c r="G49" s="417"/>
      <c r="H49" s="417"/>
      <c r="I49" s="417"/>
      <c r="J49" s="417"/>
      <c r="K49" s="417"/>
      <c r="L49" s="417"/>
    </row>
    <row r="50" spans="2:12" ht="14">
      <c r="B50" s="418" t="str">
        <f>B6</f>
        <v>Insumos Primários</v>
      </c>
      <c r="C50" s="419">
        <f ca="1">SUM(C51:C54)</f>
        <v>0</v>
      </c>
      <c r="D50" s="419">
        <f ca="1">SUM(D51:D54)</f>
        <v>0</v>
      </c>
      <c r="E50" s="419">
        <f t="shared" ref="E50:L50" ca="1" si="0">SUM(E51:E54)</f>
        <v>0</v>
      </c>
      <c r="F50" s="419">
        <f t="shared" ca="1" si="0"/>
        <v>0</v>
      </c>
      <c r="G50" s="419">
        <f t="shared" ca="1" si="0"/>
        <v>0</v>
      </c>
      <c r="H50" s="419">
        <f t="shared" ca="1" si="0"/>
        <v>0</v>
      </c>
      <c r="I50" s="419">
        <f t="shared" ca="1" si="0"/>
        <v>0</v>
      </c>
      <c r="J50" s="419">
        <f t="shared" ca="1" si="0"/>
        <v>0</v>
      </c>
      <c r="K50" s="419">
        <f t="shared" ca="1" si="0"/>
        <v>0</v>
      </c>
      <c r="L50" s="419">
        <f t="shared" si="0"/>
        <v>0</v>
      </c>
    </row>
    <row r="51" spans="2:12" ht="14">
      <c r="B51" s="420" t="str">
        <f>B7</f>
        <v>Goiás</v>
      </c>
      <c r="C51" s="421">
        <f t="shared" ref="C51:K54" ca="1" si="1">($F7*C$48)</f>
        <v>0</v>
      </c>
      <c r="D51" s="421">
        <f t="shared" ca="1" si="1"/>
        <v>0</v>
      </c>
      <c r="E51" s="421">
        <f t="shared" ca="1" si="1"/>
        <v>0</v>
      </c>
      <c r="F51" s="421">
        <f t="shared" ca="1" si="1"/>
        <v>0</v>
      </c>
      <c r="G51" s="421">
        <f t="shared" ca="1" si="1"/>
        <v>0</v>
      </c>
      <c r="H51" s="421">
        <f t="shared" ca="1" si="1"/>
        <v>0</v>
      </c>
      <c r="I51" s="421">
        <f t="shared" ca="1" si="1"/>
        <v>0</v>
      </c>
      <c r="J51" s="421">
        <f t="shared" ca="1" si="1"/>
        <v>0</v>
      </c>
      <c r="K51" s="421">
        <f t="shared" ca="1" si="1"/>
        <v>0</v>
      </c>
      <c r="L51" s="421">
        <v>0</v>
      </c>
    </row>
    <row r="52" spans="2:12" ht="14">
      <c r="B52" s="420" t="str">
        <f>B8</f>
        <v>Estados NO, NE e CO</v>
      </c>
      <c r="C52" s="421">
        <f t="shared" ca="1" si="1"/>
        <v>0</v>
      </c>
      <c r="D52" s="421">
        <f t="shared" ca="1" si="1"/>
        <v>0</v>
      </c>
      <c r="E52" s="421">
        <f t="shared" ca="1" si="1"/>
        <v>0</v>
      </c>
      <c r="F52" s="421">
        <f t="shared" ca="1" si="1"/>
        <v>0</v>
      </c>
      <c r="G52" s="421">
        <f t="shared" ca="1" si="1"/>
        <v>0</v>
      </c>
      <c r="H52" s="421">
        <f t="shared" ca="1" si="1"/>
        <v>0</v>
      </c>
      <c r="I52" s="421">
        <f t="shared" ca="1" si="1"/>
        <v>0</v>
      </c>
      <c r="J52" s="421">
        <f t="shared" ca="1" si="1"/>
        <v>0</v>
      </c>
      <c r="K52" s="421">
        <f t="shared" ca="1" si="1"/>
        <v>0</v>
      </c>
      <c r="L52" s="421">
        <v>0</v>
      </c>
    </row>
    <row r="53" spans="2:12" ht="14">
      <c r="B53" s="420" t="str">
        <f>B9</f>
        <v>Estados SU e SE</v>
      </c>
      <c r="C53" s="421">
        <f t="shared" ca="1" si="1"/>
        <v>0</v>
      </c>
      <c r="D53" s="421">
        <f t="shared" ca="1" si="1"/>
        <v>0</v>
      </c>
      <c r="E53" s="421">
        <f t="shared" ca="1" si="1"/>
        <v>0</v>
      </c>
      <c r="F53" s="421">
        <f t="shared" ca="1" si="1"/>
        <v>0</v>
      </c>
      <c r="G53" s="421">
        <f t="shared" ca="1" si="1"/>
        <v>0</v>
      </c>
      <c r="H53" s="421">
        <f t="shared" ca="1" si="1"/>
        <v>0</v>
      </c>
      <c r="I53" s="421">
        <f t="shared" ca="1" si="1"/>
        <v>0</v>
      </c>
      <c r="J53" s="421">
        <f t="shared" ca="1" si="1"/>
        <v>0</v>
      </c>
      <c r="K53" s="421">
        <f t="shared" ca="1" si="1"/>
        <v>0</v>
      </c>
      <c r="L53" s="421">
        <v>0</v>
      </c>
    </row>
    <row r="54" spans="2:12" ht="14">
      <c r="B54" s="420" t="str">
        <f>B10</f>
        <v>Importação</v>
      </c>
      <c r="C54" s="421">
        <f t="shared" ca="1" si="1"/>
        <v>0</v>
      </c>
      <c r="D54" s="421">
        <f t="shared" ca="1" si="1"/>
        <v>0</v>
      </c>
      <c r="E54" s="421">
        <f t="shared" ca="1" si="1"/>
        <v>0</v>
      </c>
      <c r="F54" s="421">
        <f t="shared" ca="1" si="1"/>
        <v>0</v>
      </c>
      <c r="G54" s="421">
        <f t="shared" ca="1" si="1"/>
        <v>0</v>
      </c>
      <c r="H54" s="421">
        <f t="shared" ca="1" si="1"/>
        <v>0</v>
      </c>
      <c r="I54" s="421">
        <f t="shared" ca="1" si="1"/>
        <v>0</v>
      </c>
      <c r="J54" s="421">
        <f t="shared" ca="1" si="1"/>
        <v>0</v>
      </c>
      <c r="K54" s="421">
        <f t="shared" ca="1" si="1"/>
        <v>0</v>
      </c>
      <c r="L54" s="421">
        <v>0</v>
      </c>
    </row>
    <row r="55" spans="2:12" s="424" customFormat="1" ht="14">
      <c r="B55" s="422"/>
      <c r="C55" s="423"/>
      <c r="D55" s="423"/>
      <c r="E55" s="423"/>
      <c r="F55" s="423"/>
      <c r="G55" s="423"/>
      <c r="H55" s="423"/>
      <c r="I55" s="423"/>
      <c r="J55" s="423"/>
      <c r="K55" s="423"/>
      <c r="L55" s="423"/>
    </row>
    <row r="56" spans="2:12" ht="14">
      <c r="B56" s="418" t="str">
        <f>B12</f>
        <v>Insumos Secundários</v>
      </c>
      <c r="C56" s="419">
        <f t="shared" ref="C56:L56" ca="1" si="2">SUM(C57:C60)</f>
        <v>0</v>
      </c>
      <c r="D56" s="419">
        <f t="shared" ca="1" si="2"/>
        <v>0</v>
      </c>
      <c r="E56" s="419">
        <f t="shared" ca="1" si="2"/>
        <v>0</v>
      </c>
      <c r="F56" s="419">
        <f t="shared" ca="1" si="2"/>
        <v>0</v>
      </c>
      <c r="G56" s="419">
        <f t="shared" ca="1" si="2"/>
        <v>0</v>
      </c>
      <c r="H56" s="419">
        <f t="shared" ca="1" si="2"/>
        <v>0</v>
      </c>
      <c r="I56" s="419">
        <f t="shared" ca="1" si="2"/>
        <v>0</v>
      </c>
      <c r="J56" s="419">
        <f t="shared" ca="1" si="2"/>
        <v>0</v>
      </c>
      <c r="K56" s="419">
        <f t="shared" ca="1" si="2"/>
        <v>0</v>
      </c>
      <c r="L56" s="419">
        <f t="shared" si="2"/>
        <v>0</v>
      </c>
    </row>
    <row r="57" spans="2:12" ht="14">
      <c r="B57" s="420" t="str">
        <f>B13</f>
        <v>Goiás</v>
      </c>
      <c r="C57" s="421">
        <f t="shared" ref="C57:K60" ca="1" si="3">($F13*C$48)</f>
        <v>0</v>
      </c>
      <c r="D57" s="421">
        <f t="shared" ca="1" si="3"/>
        <v>0</v>
      </c>
      <c r="E57" s="421">
        <f t="shared" ca="1" si="3"/>
        <v>0</v>
      </c>
      <c r="F57" s="421">
        <f t="shared" ca="1" si="3"/>
        <v>0</v>
      </c>
      <c r="G57" s="421">
        <f t="shared" ca="1" si="3"/>
        <v>0</v>
      </c>
      <c r="H57" s="421">
        <f t="shared" ca="1" si="3"/>
        <v>0</v>
      </c>
      <c r="I57" s="421">
        <f t="shared" ca="1" si="3"/>
        <v>0</v>
      </c>
      <c r="J57" s="421">
        <f t="shared" ca="1" si="3"/>
        <v>0</v>
      </c>
      <c r="K57" s="421">
        <f t="shared" ca="1" si="3"/>
        <v>0</v>
      </c>
      <c r="L57" s="421">
        <v>0</v>
      </c>
    </row>
    <row r="58" spans="2:12" ht="14">
      <c r="B58" s="420" t="str">
        <f>B14</f>
        <v>Estados NO, NE e CO</v>
      </c>
      <c r="C58" s="421">
        <f t="shared" ca="1" si="3"/>
        <v>0</v>
      </c>
      <c r="D58" s="421">
        <f t="shared" ca="1" si="3"/>
        <v>0</v>
      </c>
      <c r="E58" s="421">
        <f t="shared" ca="1" si="3"/>
        <v>0</v>
      </c>
      <c r="F58" s="421">
        <f t="shared" ca="1" si="3"/>
        <v>0</v>
      </c>
      <c r="G58" s="421">
        <f t="shared" ca="1" si="3"/>
        <v>0</v>
      </c>
      <c r="H58" s="421">
        <f t="shared" ca="1" si="3"/>
        <v>0</v>
      </c>
      <c r="I58" s="421">
        <f t="shared" ca="1" si="3"/>
        <v>0</v>
      </c>
      <c r="J58" s="421">
        <f t="shared" ca="1" si="3"/>
        <v>0</v>
      </c>
      <c r="K58" s="421">
        <f t="shared" ca="1" si="3"/>
        <v>0</v>
      </c>
      <c r="L58" s="421">
        <v>0</v>
      </c>
    </row>
    <row r="59" spans="2:12" ht="14">
      <c r="B59" s="420" t="str">
        <f>B15</f>
        <v>Estados SU e SE</v>
      </c>
      <c r="C59" s="421">
        <f t="shared" ca="1" si="3"/>
        <v>0</v>
      </c>
      <c r="D59" s="421">
        <f t="shared" ca="1" si="3"/>
        <v>0</v>
      </c>
      <c r="E59" s="421">
        <f t="shared" ca="1" si="3"/>
        <v>0</v>
      </c>
      <c r="F59" s="421">
        <f t="shared" ca="1" si="3"/>
        <v>0</v>
      </c>
      <c r="G59" s="421">
        <f t="shared" ca="1" si="3"/>
        <v>0</v>
      </c>
      <c r="H59" s="421">
        <f t="shared" ca="1" si="3"/>
        <v>0</v>
      </c>
      <c r="I59" s="421">
        <f t="shared" ca="1" si="3"/>
        <v>0</v>
      </c>
      <c r="J59" s="421">
        <f t="shared" ca="1" si="3"/>
        <v>0</v>
      </c>
      <c r="K59" s="421">
        <f t="shared" ca="1" si="3"/>
        <v>0</v>
      </c>
      <c r="L59" s="421">
        <v>0</v>
      </c>
    </row>
    <row r="60" spans="2:12" ht="14">
      <c r="B60" s="420" t="str">
        <f>B16</f>
        <v>Importação</v>
      </c>
      <c r="C60" s="421">
        <f t="shared" ca="1" si="3"/>
        <v>0</v>
      </c>
      <c r="D60" s="421">
        <f t="shared" ca="1" si="3"/>
        <v>0</v>
      </c>
      <c r="E60" s="421">
        <f t="shared" ca="1" si="3"/>
        <v>0</v>
      </c>
      <c r="F60" s="421">
        <f t="shared" ca="1" si="3"/>
        <v>0</v>
      </c>
      <c r="G60" s="421">
        <f t="shared" ca="1" si="3"/>
        <v>0</v>
      </c>
      <c r="H60" s="421">
        <f t="shared" ca="1" si="3"/>
        <v>0</v>
      </c>
      <c r="I60" s="421">
        <f t="shared" ca="1" si="3"/>
        <v>0</v>
      </c>
      <c r="J60" s="421">
        <f t="shared" ca="1" si="3"/>
        <v>0</v>
      </c>
      <c r="K60" s="421">
        <f t="shared" ca="1" si="3"/>
        <v>0</v>
      </c>
      <c r="L60" s="421">
        <v>0</v>
      </c>
    </row>
    <row r="61" spans="2:12" ht="14">
      <c r="B61" s="422"/>
      <c r="C61" s="423"/>
      <c r="D61" s="423"/>
      <c r="E61" s="423"/>
      <c r="F61" s="423"/>
      <c r="G61" s="423"/>
      <c r="H61" s="423"/>
      <c r="I61" s="423"/>
      <c r="J61" s="423"/>
      <c r="K61" s="423"/>
      <c r="L61" s="423"/>
    </row>
    <row r="62" spans="2:12" ht="14">
      <c r="B62" s="425" t="str">
        <f>B18</f>
        <v>Material de Embalagem</v>
      </c>
      <c r="C62" s="419">
        <f ca="1">SUM(C63:C66)</f>
        <v>0</v>
      </c>
      <c r="D62" s="419">
        <f ca="1">SUM(D63:D66)</f>
        <v>0</v>
      </c>
      <c r="E62" s="419">
        <f t="shared" ref="E62:L62" ca="1" si="4">SUM(E63:E66)</f>
        <v>0</v>
      </c>
      <c r="F62" s="419">
        <f t="shared" ca="1" si="4"/>
        <v>0</v>
      </c>
      <c r="G62" s="419">
        <f t="shared" ca="1" si="4"/>
        <v>0</v>
      </c>
      <c r="H62" s="419">
        <f t="shared" ca="1" si="4"/>
        <v>0</v>
      </c>
      <c r="I62" s="419">
        <f t="shared" ca="1" si="4"/>
        <v>0</v>
      </c>
      <c r="J62" s="419">
        <f t="shared" ca="1" si="4"/>
        <v>0</v>
      </c>
      <c r="K62" s="419">
        <f t="shared" ca="1" si="4"/>
        <v>0</v>
      </c>
      <c r="L62" s="419">
        <f t="shared" si="4"/>
        <v>0</v>
      </c>
    </row>
    <row r="63" spans="2:12" ht="14">
      <c r="B63" s="420" t="str">
        <f>B19</f>
        <v>Goiás</v>
      </c>
      <c r="C63" s="421">
        <f t="shared" ref="C63:K66" ca="1" si="5">($F19*C$48)</f>
        <v>0</v>
      </c>
      <c r="D63" s="421">
        <f t="shared" ca="1" si="5"/>
        <v>0</v>
      </c>
      <c r="E63" s="421">
        <f t="shared" ca="1" si="5"/>
        <v>0</v>
      </c>
      <c r="F63" s="421">
        <f t="shared" ca="1" si="5"/>
        <v>0</v>
      </c>
      <c r="G63" s="421">
        <f t="shared" ca="1" si="5"/>
        <v>0</v>
      </c>
      <c r="H63" s="421">
        <f t="shared" ca="1" si="5"/>
        <v>0</v>
      </c>
      <c r="I63" s="421">
        <f t="shared" ca="1" si="5"/>
        <v>0</v>
      </c>
      <c r="J63" s="421">
        <f t="shared" ca="1" si="5"/>
        <v>0</v>
      </c>
      <c r="K63" s="421">
        <f t="shared" ca="1" si="5"/>
        <v>0</v>
      </c>
      <c r="L63" s="421">
        <v>0</v>
      </c>
    </row>
    <row r="64" spans="2:12" ht="14">
      <c r="B64" s="420" t="str">
        <f>B20</f>
        <v>Estados NO, NE e CO</v>
      </c>
      <c r="C64" s="421">
        <f t="shared" ca="1" si="5"/>
        <v>0</v>
      </c>
      <c r="D64" s="421">
        <f t="shared" ca="1" si="5"/>
        <v>0</v>
      </c>
      <c r="E64" s="421">
        <f t="shared" ca="1" si="5"/>
        <v>0</v>
      </c>
      <c r="F64" s="421">
        <f t="shared" ca="1" si="5"/>
        <v>0</v>
      </c>
      <c r="G64" s="421">
        <f t="shared" ca="1" si="5"/>
        <v>0</v>
      </c>
      <c r="H64" s="421">
        <f t="shared" ca="1" si="5"/>
        <v>0</v>
      </c>
      <c r="I64" s="421">
        <f t="shared" ca="1" si="5"/>
        <v>0</v>
      </c>
      <c r="J64" s="421">
        <f t="shared" ca="1" si="5"/>
        <v>0</v>
      </c>
      <c r="K64" s="421">
        <f t="shared" ca="1" si="5"/>
        <v>0</v>
      </c>
      <c r="L64" s="421">
        <v>0</v>
      </c>
    </row>
    <row r="65" spans="2:12" ht="14">
      <c r="B65" s="420" t="str">
        <f>B21</f>
        <v>Estados SU e SE</v>
      </c>
      <c r="C65" s="421">
        <f t="shared" ca="1" si="5"/>
        <v>0</v>
      </c>
      <c r="D65" s="421">
        <f t="shared" ca="1" si="5"/>
        <v>0</v>
      </c>
      <c r="E65" s="421">
        <f t="shared" ca="1" si="5"/>
        <v>0</v>
      </c>
      <c r="F65" s="421">
        <f t="shared" ca="1" si="5"/>
        <v>0</v>
      </c>
      <c r="G65" s="421">
        <f t="shared" ca="1" si="5"/>
        <v>0</v>
      </c>
      <c r="H65" s="421">
        <f t="shared" ca="1" si="5"/>
        <v>0</v>
      </c>
      <c r="I65" s="421">
        <f t="shared" ca="1" si="5"/>
        <v>0</v>
      </c>
      <c r="J65" s="421">
        <f t="shared" ca="1" si="5"/>
        <v>0</v>
      </c>
      <c r="K65" s="421">
        <f t="shared" ca="1" si="5"/>
        <v>0</v>
      </c>
      <c r="L65" s="421">
        <v>0</v>
      </c>
    </row>
    <row r="66" spans="2:12" ht="14">
      <c r="B66" s="420" t="str">
        <f>B22</f>
        <v>Importação</v>
      </c>
      <c r="C66" s="421">
        <f t="shared" ca="1" si="5"/>
        <v>0</v>
      </c>
      <c r="D66" s="421">
        <f t="shared" ca="1" si="5"/>
        <v>0</v>
      </c>
      <c r="E66" s="421">
        <f t="shared" ca="1" si="5"/>
        <v>0</v>
      </c>
      <c r="F66" s="421">
        <f t="shared" ca="1" si="5"/>
        <v>0</v>
      </c>
      <c r="G66" s="421">
        <f t="shared" ca="1" si="5"/>
        <v>0</v>
      </c>
      <c r="H66" s="421">
        <f t="shared" ca="1" si="5"/>
        <v>0</v>
      </c>
      <c r="I66" s="421">
        <f t="shared" ca="1" si="5"/>
        <v>0</v>
      </c>
      <c r="J66" s="421">
        <f t="shared" ca="1" si="5"/>
        <v>0</v>
      </c>
      <c r="K66" s="421">
        <f t="shared" ca="1" si="5"/>
        <v>0</v>
      </c>
      <c r="L66" s="421">
        <v>0</v>
      </c>
    </row>
    <row r="67" spans="2:12" s="424" customFormat="1" ht="14">
      <c r="B67" s="422"/>
      <c r="C67" s="423"/>
      <c r="D67" s="423"/>
      <c r="E67" s="423"/>
      <c r="F67" s="423"/>
      <c r="G67" s="423"/>
      <c r="H67" s="423"/>
      <c r="I67" s="423"/>
      <c r="J67" s="423"/>
      <c r="K67" s="423"/>
      <c r="L67" s="423"/>
    </row>
    <row r="68" spans="2:12" ht="14">
      <c r="B68" s="425" t="str">
        <f>B24</f>
        <v>Energia Elétrica</v>
      </c>
      <c r="C68" s="419">
        <f ca="1">SUM(C69)</f>
        <v>0</v>
      </c>
      <c r="D68" s="419">
        <f ca="1">SUM(D69)</f>
        <v>0</v>
      </c>
      <c r="E68" s="419">
        <f t="shared" ref="E68:L68" ca="1" si="6">SUM(E69)</f>
        <v>0</v>
      </c>
      <c r="F68" s="419">
        <f t="shared" ca="1" si="6"/>
        <v>0</v>
      </c>
      <c r="G68" s="419">
        <f t="shared" ca="1" si="6"/>
        <v>0</v>
      </c>
      <c r="H68" s="419">
        <f t="shared" ca="1" si="6"/>
        <v>0</v>
      </c>
      <c r="I68" s="419">
        <f t="shared" ca="1" si="6"/>
        <v>0</v>
      </c>
      <c r="J68" s="419">
        <f t="shared" ca="1" si="6"/>
        <v>0</v>
      </c>
      <c r="K68" s="419">
        <f t="shared" ca="1" si="6"/>
        <v>0</v>
      </c>
      <c r="L68" s="419">
        <f t="shared" si="6"/>
        <v>0</v>
      </c>
    </row>
    <row r="69" spans="2:12" ht="14">
      <c r="B69" s="420" t="str">
        <f>B25</f>
        <v>Goiás</v>
      </c>
      <c r="C69" s="421">
        <f t="shared" ref="C69:K69" ca="1" si="7">($F25*C$48)</f>
        <v>0</v>
      </c>
      <c r="D69" s="421">
        <f t="shared" ca="1" si="7"/>
        <v>0</v>
      </c>
      <c r="E69" s="421">
        <f t="shared" ca="1" si="7"/>
        <v>0</v>
      </c>
      <c r="F69" s="421">
        <f t="shared" ca="1" si="7"/>
        <v>0</v>
      </c>
      <c r="G69" s="421">
        <f t="shared" ca="1" si="7"/>
        <v>0</v>
      </c>
      <c r="H69" s="421">
        <f t="shared" ca="1" si="7"/>
        <v>0</v>
      </c>
      <c r="I69" s="421">
        <f t="shared" ca="1" si="7"/>
        <v>0</v>
      </c>
      <c r="J69" s="421">
        <f t="shared" ca="1" si="7"/>
        <v>0</v>
      </c>
      <c r="K69" s="421">
        <f t="shared" ca="1" si="7"/>
        <v>0</v>
      </c>
      <c r="L69" s="421">
        <v>0</v>
      </c>
    </row>
    <row r="70" spans="2:12" s="424" customFormat="1" ht="14">
      <c r="B70" s="422"/>
      <c r="C70" s="423">
        <f t="shared" ref="C70:L70" si="8">ROUND(($G30*C$48),2)</f>
        <v>0</v>
      </c>
      <c r="D70" s="423">
        <f t="shared" si="8"/>
        <v>0</v>
      </c>
      <c r="E70" s="423">
        <f t="shared" si="8"/>
        <v>0</v>
      </c>
      <c r="F70" s="423">
        <f t="shared" si="8"/>
        <v>0</v>
      </c>
      <c r="G70" s="423">
        <f t="shared" si="8"/>
        <v>0</v>
      </c>
      <c r="H70" s="423">
        <f t="shared" si="8"/>
        <v>0</v>
      </c>
      <c r="I70" s="423">
        <f t="shared" si="8"/>
        <v>0</v>
      </c>
      <c r="J70" s="423">
        <f t="shared" si="8"/>
        <v>0</v>
      </c>
      <c r="K70" s="423">
        <f t="shared" si="8"/>
        <v>0</v>
      </c>
      <c r="L70" s="423">
        <f t="shared" si="8"/>
        <v>0</v>
      </c>
    </row>
    <row r="71" spans="2:12" ht="14">
      <c r="B71" s="425" t="str">
        <f>B27</f>
        <v>Total</v>
      </c>
      <c r="C71" s="419">
        <f ca="1">C50+C56+C62+C68</f>
        <v>0</v>
      </c>
      <c r="D71" s="419">
        <f ca="1">D50+D56+D62+D68</f>
        <v>0</v>
      </c>
      <c r="E71" s="419">
        <f t="shared" ref="E71:L71" ca="1" si="9">E50+E56+E62+E68</f>
        <v>0</v>
      </c>
      <c r="F71" s="419">
        <f t="shared" ca="1" si="9"/>
        <v>0</v>
      </c>
      <c r="G71" s="419">
        <f t="shared" ca="1" si="9"/>
        <v>0</v>
      </c>
      <c r="H71" s="419">
        <f t="shared" ca="1" si="9"/>
        <v>0</v>
      </c>
      <c r="I71" s="419">
        <f t="shared" ca="1" si="9"/>
        <v>0</v>
      </c>
      <c r="J71" s="419">
        <f t="shared" ca="1" si="9"/>
        <v>0</v>
      </c>
      <c r="K71" s="419">
        <f t="shared" ca="1" si="9"/>
        <v>0</v>
      </c>
      <c r="L71" s="419">
        <f t="shared" si="9"/>
        <v>0</v>
      </c>
    </row>
    <row r="72" spans="2:12" s="424" customFormat="1" ht="14">
      <c r="B72" s="426"/>
      <c r="C72" s="427"/>
      <c r="D72" s="427"/>
      <c r="E72" s="427"/>
      <c r="F72" s="427"/>
      <c r="G72" s="427"/>
      <c r="H72" s="427"/>
      <c r="I72" s="427"/>
      <c r="J72" s="427"/>
      <c r="K72" s="427"/>
      <c r="L72" s="427"/>
    </row>
    <row r="73" spans="2:12" s="424" customFormat="1" ht="16">
      <c r="B73" s="414" t="s">
        <v>360</v>
      </c>
      <c r="C73" s="388"/>
      <c r="D73" s="388"/>
      <c r="E73" s="388"/>
      <c r="F73" s="388"/>
      <c r="G73" s="388"/>
      <c r="H73" s="388"/>
      <c r="I73" s="388"/>
      <c r="J73" s="388"/>
      <c r="K73" s="388"/>
      <c r="L73" s="388"/>
    </row>
    <row r="75" spans="2:12" ht="30">
      <c r="B75" s="630" t="s">
        <v>361</v>
      </c>
      <c r="C75" s="415" t="s">
        <v>645</v>
      </c>
      <c r="D75" s="415" t="s">
        <v>646</v>
      </c>
      <c r="E75" s="415" t="s">
        <v>88</v>
      </c>
      <c r="F75" s="415" t="s">
        <v>89</v>
      </c>
      <c r="G75" s="415" t="s">
        <v>90</v>
      </c>
      <c r="H75" s="415" t="s">
        <v>91</v>
      </c>
      <c r="I75" s="415" t="s">
        <v>92</v>
      </c>
      <c r="J75" s="415" t="s">
        <v>93</v>
      </c>
      <c r="K75" s="415" t="s">
        <v>647</v>
      </c>
      <c r="L75" s="415" t="s">
        <v>648</v>
      </c>
    </row>
    <row r="76" spans="2:12" ht="14">
      <c r="B76" s="630"/>
      <c r="C76" s="416">
        <v>1</v>
      </c>
      <c r="D76" s="416">
        <v>0.1</v>
      </c>
      <c r="E76" s="416">
        <v>0.3</v>
      </c>
      <c r="F76" s="416">
        <v>0.45</v>
      </c>
      <c r="G76" s="416">
        <v>0.6</v>
      </c>
      <c r="H76" s="416">
        <v>0.75</v>
      </c>
      <c r="I76" s="416">
        <v>1</v>
      </c>
      <c r="J76" s="416">
        <v>1</v>
      </c>
      <c r="K76" s="416">
        <v>1</v>
      </c>
      <c r="L76" s="416">
        <v>1</v>
      </c>
    </row>
    <row r="77" spans="2:12" ht="14">
      <c r="B77" s="417"/>
      <c r="C77" s="417"/>
      <c r="D77" s="417"/>
      <c r="E77" s="417"/>
      <c r="F77" s="417"/>
      <c r="G77" s="417"/>
      <c r="H77" s="417"/>
      <c r="I77" s="417"/>
      <c r="J77" s="417"/>
      <c r="K77" s="417"/>
      <c r="L77" s="417"/>
    </row>
    <row r="78" spans="2:12" ht="14">
      <c r="B78" s="418" t="s">
        <v>362</v>
      </c>
      <c r="C78" s="419">
        <f>SUM(C79:C82)</f>
        <v>0</v>
      </c>
      <c r="D78" s="419">
        <f t="shared" ref="D78:L78" si="10">SUM(D79:D82)</f>
        <v>0</v>
      </c>
      <c r="E78" s="419">
        <f t="shared" si="10"/>
        <v>0</v>
      </c>
      <c r="F78" s="419">
        <f t="shared" si="10"/>
        <v>0</v>
      </c>
      <c r="G78" s="419">
        <f t="shared" si="10"/>
        <v>0</v>
      </c>
      <c r="H78" s="419">
        <f t="shared" si="10"/>
        <v>0</v>
      </c>
      <c r="I78" s="419">
        <f t="shared" si="10"/>
        <v>0</v>
      </c>
      <c r="J78" s="419">
        <f t="shared" si="10"/>
        <v>0</v>
      </c>
      <c r="K78" s="419">
        <f t="shared" si="10"/>
        <v>0</v>
      </c>
      <c r="L78" s="419">
        <f t="shared" si="10"/>
        <v>0</v>
      </c>
    </row>
    <row r="79" spans="2:12" ht="14">
      <c r="B79" s="420" t="str">
        <f>B35</f>
        <v>Goiás</v>
      </c>
      <c r="C79" s="421">
        <f>($F35*C$76)</f>
        <v>0</v>
      </c>
      <c r="D79" s="421">
        <f t="shared" ref="D79:K79" si="11">($F35*D$76)</f>
        <v>0</v>
      </c>
      <c r="E79" s="421">
        <f t="shared" si="11"/>
        <v>0</v>
      </c>
      <c r="F79" s="421">
        <f t="shared" si="11"/>
        <v>0</v>
      </c>
      <c r="G79" s="421">
        <f t="shared" si="11"/>
        <v>0</v>
      </c>
      <c r="H79" s="421">
        <f t="shared" si="11"/>
        <v>0</v>
      </c>
      <c r="I79" s="421">
        <f t="shared" si="11"/>
        <v>0</v>
      </c>
      <c r="J79" s="421">
        <f t="shared" si="11"/>
        <v>0</v>
      </c>
      <c r="K79" s="421">
        <f t="shared" si="11"/>
        <v>0</v>
      </c>
      <c r="L79" s="421">
        <v>0</v>
      </c>
    </row>
    <row r="80" spans="2:12" ht="14">
      <c r="B80" s="420" t="str">
        <f>B36</f>
        <v>Estados NO, NE e CO</v>
      </c>
      <c r="C80" s="421">
        <f t="shared" ref="C80:K82" si="12">($F36*C$76)</f>
        <v>0</v>
      </c>
      <c r="D80" s="421">
        <f t="shared" si="12"/>
        <v>0</v>
      </c>
      <c r="E80" s="421">
        <f t="shared" si="12"/>
        <v>0</v>
      </c>
      <c r="F80" s="421">
        <f t="shared" si="12"/>
        <v>0</v>
      </c>
      <c r="G80" s="421">
        <f t="shared" si="12"/>
        <v>0</v>
      </c>
      <c r="H80" s="421">
        <f t="shared" si="12"/>
        <v>0</v>
      </c>
      <c r="I80" s="421">
        <f t="shared" si="12"/>
        <v>0</v>
      </c>
      <c r="J80" s="421">
        <f t="shared" si="12"/>
        <v>0</v>
      </c>
      <c r="K80" s="421">
        <f t="shared" si="12"/>
        <v>0</v>
      </c>
      <c r="L80" s="421">
        <v>0</v>
      </c>
    </row>
    <row r="81" spans="2:13" ht="14">
      <c r="B81" s="420" t="str">
        <f>B37</f>
        <v>Estados SU e SE</v>
      </c>
      <c r="C81" s="421">
        <f t="shared" si="12"/>
        <v>0</v>
      </c>
      <c r="D81" s="421">
        <f t="shared" si="12"/>
        <v>0</v>
      </c>
      <c r="E81" s="421">
        <f t="shared" si="12"/>
        <v>0</v>
      </c>
      <c r="F81" s="421">
        <f t="shared" si="12"/>
        <v>0</v>
      </c>
      <c r="G81" s="421">
        <f t="shared" si="12"/>
        <v>0</v>
      </c>
      <c r="H81" s="421">
        <f t="shared" si="12"/>
        <v>0</v>
      </c>
      <c r="I81" s="421">
        <f t="shared" si="12"/>
        <v>0</v>
      </c>
      <c r="J81" s="421">
        <f t="shared" si="12"/>
        <v>0</v>
      </c>
      <c r="K81" s="421">
        <f t="shared" si="12"/>
        <v>0</v>
      </c>
      <c r="L81" s="421">
        <v>0</v>
      </c>
    </row>
    <row r="82" spans="2:13" ht="14">
      <c r="B82" s="420" t="str">
        <f>B38</f>
        <v>Exportação</v>
      </c>
      <c r="C82" s="421">
        <f t="shared" si="12"/>
        <v>0</v>
      </c>
      <c r="D82" s="421">
        <f t="shared" si="12"/>
        <v>0</v>
      </c>
      <c r="E82" s="421">
        <f t="shared" si="12"/>
        <v>0</v>
      </c>
      <c r="F82" s="421">
        <f t="shared" si="12"/>
        <v>0</v>
      </c>
      <c r="G82" s="421">
        <f t="shared" si="12"/>
        <v>0</v>
      </c>
      <c r="H82" s="421">
        <f t="shared" si="12"/>
        <v>0</v>
      </c>
      <c r="I82" s="421">
        <f t="shared" si="12"/>
        <v>0</v>
      </c>
      <c r="J82" s="421">
        <f t="shared" si="12"/>
        <v>0</v>
      </c>
      <c r="K82" s="421">
        <f t="shared" si="12"/>
        <v>0</v>
      </c>
      <c r="L82" s="421">
        <v>0</v>
      </c>
    </row>
    <row r="83" spans="2:13" ht="14">
      <c r="B83" s="422"/>
      <c r="C83" s="423"/>
      <c r="D83" s="423"/>
      <c r="E83" s="423"/>
      <c r="F83" s="423"/>
      <c r="G83" s="423"/>
      <c r="H83" s="423"/>
      <c r="I83" s="423"/>
      <c r="J83" s="423"/>
      <c r="K83" s="423"/>
      <c r="L83" s="423"/>
    </row>
    <row r="84" spans="2:13" ht="14">
      <c r="B84" s="418" t="str">
        <f>B40</f>
        <v>TOTAL</v>
      </c>
      <c r="C84" s="419">
        <f>C78</f>
        <v>0</v>
      </c>
      <c r="D84" s="419">
        <f t="shared" ref="D84:L84" si="13">D78</f>
        <v>0</v>
      </c>
      <c r="E84" s="419">
        <f t="shared" si="13"/>
        <v>0</v>
      </c>
      <c r="F84" s="419">
        <f t="shared" si="13"/>
        <v>0</v>
      </c>
      <c r="G84" s="419">
        <f t="shared" si="13"/>
        <v>0</v>
      </c>
      <c r="H84" s="419">
        <f t="shared" si="13"/>
        <v>0</v>
      </c>
      <c r="I84" s="419">
        <f t="shared" si="13"/>
        <v>0</v>
      </c>
      <c r="J84" s="419">
        <f t="shared" si="13"/>
        <v>0</v>
      </c>
      <c r="K84" s="419">
        <f t="shared" si="13"/>
        <v>0</v>
      </c>
      <c r="L84" s="419">
        <f t="shared" si="13"/>
        <v>0</v>
      </c>
    </row>
    <row r="85" spans="2:13">
      <c r="D85" s="396"/>
      <c r="E85" s="396"/>
      <c r="F85" s="396"/>
      <c r="G85" s="396"/>
      <c r="H85" s="396"/>
      <c r="I85" s="396"/>
      <c r="J85" s="396"/>
      <c r="K85" s="396"/>
      <c r="L85" s="396"/>
    </row>
    <row r="86" spans="2:13">
      <c r="D86" s="396"/>
      <c r="E86" s="396"/>
      <c r="F86" s="396"/>
      <c r="G86" s="396"/>
      <c r="H86" s="396"/>
      <c r="I86" s="396"/>
      <c r="J86" s="396"/>
      <c r="K86" s="396"/>
      <c r="L86" s="396"/>
    </row>
    <row r="88" spans="2:13">
      <c r="M88" s="396"/>
    </row>
    <row r="89" spans="2:13">
      <c r="M89" s="396"/>
    </row>
  </sheetData>
  <mergeCells count="3">
    <mergeCell ref="M10:M11"/>
    <mergeCell ref="B47:B48"/>
    <mergeCell ref="B75:B76"/>
  </mergeCells>
  <pageMargins left="0.511811024" right="0.511811024" top="0.78740157499999996" bottom="0.78740157499999996" header="0.31496062000000002" footer="0.31496062000000002"/>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5</vt:i4>
      </vt:variant>
    </vt:vector>
  </HeadingPairs>
  <TitlesOfParts>
    <vt:vector size="25" baseType="lpstr">
      <vt:lpstr>PROJETO</vt:lpstr>
      <vt:lpstr>Investimentos</vt:lpstr>
      <vt:lpstr>Organograma</vt:lpstr>
      <vt:lpstr>Balancos</vt:lpstr>
      <vt:lpstr>Fluxograma</vt:lpstr>
      <vt:lpstr>Capacidades de Produção</vt:lpstr>
      <vt:lpstr>Formulação (Opcional)</vt:lpstr>
      <vt:lpstr>Insumos</vt:lpstr>
      <vt:lpstr>Mercado</vt:lpstr>
      <vt:lpstr>Empregados</vt:lpstr>
      <vt:lpstr>Capital</vt:lpstr>
      <vt:lpstr>Controle</vt:lpstr>
      <vt:lpstr>Imobilizado</vt:lpstr>
      <vt:lpstr>Endividamento</vt:lpstr>
      <vt:lpstr>Depreciacao</vt:lpstr>
      <vt:lpstr>Passivo</vt:lpstr>
      <vt:lpstr>Fornecedores</vt:lpstr>
      <vt:lpstr>Clientes</vt:lpstr>
      <vt:lpstr>Faturamento</vt:lpstr>
      <vt:lpstr>Outras Info</vt:lpstr>
      <vt:lpstr>data</vt:lpstr>
      <vt:lpstr>Database</vt:lpstr>
      <vt:lpstr>empresa</vt:lpstr>
      <vt:lpstr>PROJETO!Print_Area</vt:lpstr>
      <vt:lpstr>PROJETO!Print_Titles</vt:lpstr>
    </vt:vector>
  </TitlesOfParts>
  <Company>Daher Consult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Cecilio Elias Daher</dc:creator>
  <cp:lastModifiedBy>Cecilio Elias Daher</cp:lastModifiedBy>
  <dcterms:created xsi:type="dcterms:W3CDTF">2012-03-18T22:55:50Z</dcterms:created>
  <dcterms:modified xsi:type="dcterms:W3CDTF">2025-08-21T15:40:40Z</dcterms:modified>
</cp:coreProperties>
</file>