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25: Working with Excel's Lookup Functions/Resources/"/>
    </mc:Choice>
  </mc:AlternateContent>
  <xr:revisionPtr revIDLastSave="0" documentId="13_ncr:1_{875B52AE-1CB6-B340-AF6F-6F5047C807F4}" xr6:coauthVersionLast="47" xr6:coauthVersionMax="47" xr10:uidLastSave="{00000000-0000-0000-0000-000000000000}"/>
  <bookViews>
    <workbookView xWindow="0" yWindow="760" windowWidth="30240" windowHeight="16880" firstSheet="2" activeTab="6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4" l="1"/>
  <c r="D6" i="34"/>
  <c r="D7" i="34"/>
  <c r="D8" i="34"/>
  <c r="D9" i="34"/>
  <c r="D4" i="34"/>
  <c r="C4" i="34"/>
  <c r="B7" i="22"/>
  <c r="B6" i="2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11" i="1"/>
  <c r="D12" i="1"/>
  <c r="D13" i="1"/>
  <c r="D14" i="1"/>
  <c r="D15" i="1"/>
  <c r="D16" i="1"/>
  <c r="D17" i="1"/>
  <c r="D18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I5" i="17"/>
  <c r="H5" i="17"/>
  <c r="H3" i="17"/>
  <c r="I3" i="17"/>
  <c r="F12" i="4"/>
  <c r="I5" i="4"/>
  <c r="I6" i="4"/>
  <c r="I7" i="4"/>
  <c r="I8" i="4"/>
  <c r="I9" i="4"/>
  <c r="H9" i="4"/>
  <c r="H8" i="4"/>
  <c r="H7" i="4"/>
  <c r="H6" i="4"/>
  <c r="H5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<sst xmlns="http://schemas.openxmlformats.org/spreadsheetml/2006/main" count="1527" uniqueCount="284">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</sst>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0" zoomScaleNormal="140" workbookViewId="0">
      <selection activeCell="F12" sqref="F12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 &gt;= Monthly_Goal,"YES","NO")</f>
        <v>YES</v>
      </c>
      <c r="I5" s="2" t="str">
        <f>IF(AND(H5="YES",MIN(B5:E5)&gt;=8000),"BONUS","NO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 &gt;= Monthly_Goal,"YES","NO")</f>
        <v>NO</v>
      </c>
      <c r="I6" s="2" t="str">
        <f t="shared" ref="I6:I9" si="0">IF(AND(H6="YES",MIN(B6:E6)&gt;=8000),"BONUS","NO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 &gt;= Monthly_Goal,"YES","NO")</f>
        <v>NO</v>
      </c>
      <c r="I7" s="2" t="str">
        <f t="shared" si="0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 &gt;= Monthly_Goal,"YES","NO")</f>
        <v>YES</v>
      </c>
      <c r="I8" s="2" t="str">
        <f t="shared" si="0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 &gt;= Monthly_Goal,"YES","NO")</f>
        <v>YES</v>
      </c>
      <c r="I9" s="2" t="str">
        <f t="shared" si="0"/>
        <v>NO BONUS</v>
      </c>
    </row>
    <row r="10" spans="1:9" ht="14">
      <c r="A10" s="48" t="s">
        <v>223</v>
      </c>
      <c r="B10" s="53">
        <f>SUM(Week_1)</f>
        <v>40402</v>
      </c>
      <c r="C10" s="54"/>
      <c r="D10" s="54"/>
      <c r="E10" s="53"/>
      <c r="F10" s="53"/>
    </row>
    <row r="11" spans="1:9" ht="14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>
        <f>COUNTIF(H5:H9, 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baseColWidth="10" defaultColWidth="8.83203125" defaultRowHeight="13"/>
  <cols>
    <col min="1" max="1" width="14.1640625" bestFit="1" customWidth="1"/>
    <col min="2" max="2" width="13" bestFit="1" customWidth="1"/>
    <col min="3" max="3" width="12.83203125" bestFit="1" customWidth="1"/>
  </cols>
  <sheetData>
    <row r="1" spans="1:3" ht="16">
      <c r="A1" s="71" t="s">
        <v>242</v>
      </c>
      <c r="B1" s="71" t="s">
        <v>18</v>
      </c>
      <c r="C1" s="71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baseColWidth="10" defaultColWidth="8.83203125" defaultRowHeight="13"/>
  <cols>
    <col min="2" max="2" width="12.83203125" customWidth="1"/>
    <col min="3" max="3" width="12.1640625" customWidth="1"/>
    <col min="4" max="4" width="3.1640625" customWidth="1"/>
    <col min="6" max="6" width="15.5" customWidth="1"/>
  </cols>
  <sheetData>
    <row r="2" spans="2:6">
      <c r="B2" s="40" t="s">
        <v>17</v>
      </c>
      <c r="C2" s="40" t="s">
        <v>18</v>
      </c>
      <c r="E2" s="131" t="s">
        <v>166</v>
      </c>
      <c r="F2" s="131"/>
    </row>
    <row r="3" spans="2:6" ht="14">
      <c r="B3" s="25" t="s">
        <v>25</v>
      </c>
      <c r="C3" s="25" t="s">
        <v>26</v>
      </c>
      <c r="E3" s="132" t="str">
        <f>CONCATENATE(C3," ",B3)</f>
        <v>Howard Smith</v>
      </c>
      <c r="F3" s="133"/>
    </row>
    <row r="4" spans="2:6" ht="14">
      <c r="B4" s="25" t="s">
        <v>30</v>
      </c>
      <c r="C4" s="25" t="s">
        <v>31</v>
      </c>
      <c r="E4" s="132"/>
      <c r="F4" s="133"/>
    </row>
    <row r="5" spans="2:6" ht="14">
      <c r="B5" s="25" t="s">
        <v>33</v>
      </c>
      <c r="C5" s="25" t="s">
        <v>34</v>
      </c>
      <c r="E5" s="132"/>
      <c r="F5" s="133"/>
    </row>
    <row r="6" spans="2:6" ht="14">
      <c r="B6" s="25" t="s">
        <v>36</v>
      </c>
      <c r="C6" s="25" t="s">
        <v>37</v>
      </c>
      <c r="E6" s="132"/>
      <c r="F6" s="133"/>
    </row>
    <row r="7" spans="2:6" ht="14">
      <c r="B7" s="25" t="s">
        <v>41</v>
      </c>
      <c r="C7" s="25" t="s">
        <v>42</v>
      </c>
      <c r="E7" s="132"/>
      <c r="F7" s="133"/>
    </row>
    <row r="8" spans="2:6" ht="14">
      <c r="B8" s="25" t="s">
        <v>45</v>
      </c>
      <c r="C8" s="25" t="s">
        <v>46</v>
      </c>
      <c r="E8" s="132"/>
      <c r="F8" s="133"/>
    </row>
    <row r="9" spans="2:6" ht="14">
      <c r="B9" s="25" t="s">
        <v>48</v>
      </c>
      <c r="C9" s="25" t="s">
        <v>49</v>
      </c>
      <c r="E9" s="132"/>
      <c r="F9" s="133"/>
    </row>
    <row r="10" spans="2:6" ht="14">
      <c r="B10" s="25" t="s">
        <v>52</v>
      </c>
      <c r="C10" s="25" t="s">
        <v>53</v>
      </c>
      <c r="E10" s="132"/>
      <c r="F10" s="133"/>
    </row>
    <row r="11" spans="2:6" ht="14">
      <c r="B11" s="25" t="s">
        <v>56</v>
      </c>
      <c r="C11" s="25" t="s">
        <v>57</v>
      </c>
      <c r="E11" s="132"/>
      <c r="F11" s="133"/>
    </row>
    <row r="12" spans="2:6" ht="14">
      <c r="B12" s="25" t="s">
        <v>59</v>
      </c>
      <c r="C12" s="25" t="s">
        <v>60</v>
      </c>
      <c r="E12" s="132"/>
      <c r="F12" s="133"/>
    </row>
    <row r="13" spans="2:6" ht="14">
      <c r="B13" s="25" t="s">
        <v>62</v>
      </c>
      <c r="C13" s="25" t="s">
        <v>63</v>
      </c>
      <c r="E13" s="132"/>
      <c r="F13" s="133"/>
    </row>
    <row r="14" spans="2:6" ht="14">
      <c r="B14" s="25" t="s">
        <v>66</v>
      </c>
      <c r="C14" s="25" t="s">
        <v>67</v>
      </c>
      <c r="E14" s="132"/>
      <c r="F14" s="133"/>
    </row>
    <row r="15" spans="2:6" ht="14">
      <c r="B15" s="25" t="s">
        <v>25</v>
      </c>
      <c r="C15" s="25" t="s">
        <v>69</v>
      </c>
      <c r="E15" s="132"/>
      <c r="F15" s="133"/>
    </row>
    <row r="16" spans="2:6" ht="14">
      <c r="B16" s="25" t="s">
        <v>71</v>
      </c>
      <c r="C16" s="25" t="s">
        <v>72</v>
      </c>
      <c r="E16" s="132"/>
      <c r="F16" s="133"/>
    </row>
    <row r="17" spans="2:6" ht="14">
      <c r="B17" s="25" t="s">
        <v>74</v>
      </c>
      <c r="C17" s="25" t="s">
        <v>75</v>
      </c>
      <c r="E17" s="132"/>
      <c r="F17" s="133"/>
    </row>
    <row r="18" spans="2:6" ht="14">
      <c r="B18" s="25" t="s">
        <v>77</v>
      </c>
      <c r="C18" s="25" t="s">
        <v>78</v>
      </c>
      <c r="E18" s="132"/>
      <c r="F18" s="133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baseColWidth="10" defaultColWidth="8.83203125" defaultRowHeight="13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baseColWidth="10" defaultColWidth="8.83203125" defaultRowHeight="13"/>
  <cols>
    <col min="1" max="1" width="18" bestFit="1" customWidth="1"/>
    <col min="2" max="2" width="10" bestFit="1" customWidth="1"/>
    <col min="4" max="4" width="12.33203125" bestFit="1" customWidth="1"/>
  </cols>
  <sheetData>
    <row r="1" spans="1:4" ht="14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4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baseColWidth="10" defaultColWidth="9.1640625" defaultRowHeight="13"/>
  <cols>
    <col min="1" max="1" width="25.5" style="78" customWidth="1"/>
    <col min="2" max="2" width="10.1640625" style="78" customWidth="1"/>
    <col min="3" max="3" width="10.5" style="78" customWidth="1"/>
    <col min="4" max="4" width="10.33203125" style="78" customWidth="1"/>
    <col min="5" max="5" width="9.33203125" style="78" customWidth="1"/>
    <col min="6" max="6" width="8.83203125" style="78" customWidth="1"/>
    <col min="7" max="7" width="11.33203125" style="78" customWidth="1"/>
    <col min="8" max="8" width="15.6640625" style="78" customWidth="1"/>
    <col min="9" max="16384" width="9.164062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7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baseColWidth="10" defaultColWidth="9.1640625" defaultRowHeight="13"/>
  <cols>
    <col min="1" max="1" width="9.1640625" style="74"/>
    <col min="2" max="2" width="17.5" style="74" bestFit="1" customWidth="1"/>
    <col min="3" max="6" width="12.5" style="74" customWidth="1"/>
    <col min="7" max="16384" width="9.164062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6">
      <c r="B7" s="111" t="s">
        <v>250</v>
      </c>
      <c r="C7" s="110">
        <f>-PMT(C3/12,C4,C2)</f>
        <v>1697.9956826206067</v>
      </c>
    </row>
    <row r="8" spans="2:3" ht="16">
      <c r="B8" s="75">
        <v>7.2499999999999995E-2</v>
      </c>
      <c r="C8" s="12"/>
    </row>
    <row r="9" spans="2:3" ht="16">
      <c r="B9" s="75">
        <v>7.4999999999999997E-2</v>
      </c>
      <c r="C9" s="12"/>
    </row>
    <row r="10" spans="2:3" ht="16">
      <c r="B10" s="75">
        <v>7.7499999999999999E-2</v>
      </c>
      <c r="C10" s="12"/>
    </row>
    <row r="11" spans="2:3" ht="16">
      <c r="B11" s="75">
        <v>8.2500000000000004E-2</v>
      </c>
      <c r="C11" s="12"/>
    </row>
    <row r="12" spans="2:3" ht="16">
      <c r="B12" s="75">
        <v>8.5000000000000006E-2</v>
      </c>
      <c r="C12" s="12"/>
    </row>
    <row r="13" spans="2:3" ht="16">
      <c r="B13" s="75">
        <v>8.7499999999999994E-2</v>
      </c>
      <c r="C13" s="12"/>
    </row>
    <row r="14" spans="2:3" ht="1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baseColWidth="10" defaultColWidth="9.1640625" defaultRowHeight="13"/>
  <cols>
    <col min="1" max="1" width="9.1640625" style="74"/>
    <col min="2" max="2" width="11.5" style="74" customWidth="1"/>
    <col min="3" max="6" width="14.83203125" style="74" bestFit="1" customWidth="1"/>
    <col min="7" max="7" width="16.6640625" style="74" bestFit="1" customWidth="1"/>
    <col min="8" max="16384" width="9.1640625" style="74"/>
  </cols>
  <sheetData>
    <row r="2" spans="2:7" ht="1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1.6640625" customWidth="1"/>
    <col min="8" max="8" width="13.1640625" style="118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I6" sqref="I6"/>
    </sheetView>
  </sheetViews>
  <sheetFormatPr baseColWidth="10" defaultColWidth="9.1640625" defaultRowHeight="13"/>
  <cols>
    <col min="1" max="1" width="13.33203125" style="18" bestFit="1" customWidth="1"/>
    <col min="2" max="2" width="14.5" style="18" bestFit="1" customWidth="1"/>
    <col min="3" max="3" width="12" style="18" customWidth="1"/>
    <col min="4" max="4" width="12.5" style="18" bestFit="1" customWidth="1"/>
    <col min="5" max="5" width="12.1640625" style="18" bestFit="1" customWidth="1"/>
    <col min="6" max="6" width="9.1640625" style="18"/>
    <col min="7" max="7" width="13.6640625" style="18" customWidth="1"/>
    <col min="8" max="9" width="12.6640625" style="18" bestFit="1" customWidth="1"/>
    <col min="10" max="16384" width="9.1640625" style="18"/>
  </cols>
  <sheetData>
    <row r="2" spans="1:9" ht="1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 ca="1">SUMIF(B3:B272, G3,D3:D123)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 G5, E3:E272)</f>
        <v>7357</v>
      </c>
      <c r="I5" s="27">
        <f ca="1">SUMIF(C5:C274,G5,D5:D125)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3.1640625" bestFit="1" customWidth="1"/>
    <col min="8" max="8" width="13.5" style="118" bestFit="1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D3" sqref="D3"/>
    </sheetView>
  </sheetViews>
  <sheetFormatPr baseColWidth="10" defaultColWidth="8.83203125" defaultRowHeight="13"/>
  <cols>
    <col min="1" max="1" width="3.5" customWidth="1"/>
    <col min="2" max="2" width="13.83203125" customWidth="1"/>
    <col min="3" max="3" width="17.5" bestFit="1" customWidth="1"/>
    <col min="4" max="4" width="18.5" customWidth="1"/>
    <col min="5" max="6" width="13.83203125" customWidth="1"/>
    <col min="7" max="7" width="3.1640625" customWidth="1"/>
  </cols>
  <sheetData>
    <row r="1" spans="2:7" ht="14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IFERROR(VLOOKUP(B3,'Master Emp List'!$A$1:$I$38,3,FALSE), "EMP ID NOT FOUND")</f>
        <v>Howard</v>
      </c>
      <c r="D3" s="11" t="str">
        <f>VLOOKUP($B3, 'Master Emp List'!$A$2:$I$38,2,FALSE)</f>
        <v>Smith</v>
      </c>
      <c r="E3" s="11" t="str">
        <f>VLOOKUP($B3, 'Master Emp List'!$A$2:$I$38,4,FALSE)</f>
        <v>AT</v>
      </c>
      <c r="F3" s="11">
        <f>VLOOKUP($B3, 'Master Emp List'!$A$2:$I$38,9,FALSE)</f>
        <v>11.25</v>
      </c>
      <c r="G3" s="67"/>
    </row>
    <row r="4" spans="2:7">
      <c r="B4" s="10">
        <v>1056</v>
      </c>
      <c r="C4" s="11" t="str">
        <f>IFERROR(VLOOKUP(B4,'Master Emp List'!$A$1:$I$38,3,FALSE), "EMP ID NOT FOUND")</f>
        <v>Joe</v>
      </c>
      <c r="D4" s="11" t="str">
        <f>VLOOKUP($B4, 'Master Emp List'!$A$2:$I$38,2,FALSE)</f>
        <v>Gonzales</v>
      </c>
      <c r="E4" s="11" t="str">
        <f>VLOOKUP($B4, 'Master Emp List'!$A$2:$I$38,4,FALSE)</f>
        <v>AT</v>
      </c>
      <c r="F4" s="11">
        <f>VLOOKUP($B4, 'Master Emp List'!$A$2:$I$38,9,FALSE)</f>
        <v>12.25</v>
      </c>
      <c r="G4" s="67"/>
    </row>
    <row r="5" spans="2:7">
      <c r="B5" s="10">
        <v>1067</v>
      </c>
      <c r="C5" s="11" t="str">
        <f>IFERROR(VLOOKUP(B5,'Master Emp List'!$A$1:$I$38,3,FALSE), "EMP ID NOT FOUND")</f>
        <v>Gail</v>
      </c>
      <c r="D5" s="11" t="str">
        <f>VLOOKUP($B5, 'Master Emp List'!$A$2:$I$38,2,FALSE)</f>
        <v>Scote</v>
      </c>
      <c r="E5" s="11" t="str">
        <f>VLOOKUP($B5, 'Master Emp List'!$A$2:$I$38,4,FALSE)</f>
        <v>AT</v>
      </c>
      <c r="F5" s="11">
        <f>VLOOKUP($B5, 'Master Emp List'!$A$2:$I$38,9,FALSE)</f>
        <v>14.55</v>
      </c>
      <c r="G5" s="67"/>
    </row>
    <row r="6" spans="2:7">
      <c r="B6" s="10">
        <v>1075</v>
      </c>
      <c r="C6" s="11" t="str">
        <f>IFERROR(VLOOKUP(B6,'Master Emp List'!$A$1:$I$38,3,FALSE), "EMP ID NOT FOUND")</f>
        <v>Sheryl</v>
      </c>
      <c r="D6" s="11" t="str">
        <f>VLOOKUP($B6, 'Master Emp List'!$A$2:$I$38,2,FALSE)</f>
        <v>Kane</v>
      </c>
      <c r="E6" s="11" t="str">
        <f>VLOOKUP($B6, 'Master Emp List'!$A$2:$I$38,4,FALSE)</f>
        <v>AD</v>
      </c>
      <c r="F6" s="11">
        <f>VLOOKUP($B6, 'Master Emp List'!$A$2:$I$38,9,FALSE)</f>
        <v>11.25</v>
      </c>
      <c r="G6" s="67"/>
    </row>
    <row r="7" spans="2:7">
      <c r="B7" s="10">
        <v>1078</v>
      </c>
      <c r="C7" s="11" t="str">
        <f>IFERROR(VLOOKUP(B7,'Master Emp List'!$A$1:$I$38,3,FALSE), "EMP ID NOT FOUND")</f>
        <v>Kendrick</v>
      </c>
      <c r="D7" s="11" t="str">
        <f>VLOOKUP($B7, 'Master Emp List'!$A$2:$I$38,2,FALSE)</f>
        <v>Hapsbuch</v>
      </c>
      <c r="E7" s="11" t="str">
        <f>VLOOKUP($B7, 'Master Emp List'!$A$2:$I$38,4,FALSE)</f>
        <v>AC</v>
      </c>
      <c r="F7" s="11">
        <f>VLOOKUP($B7, 'Master Emp List'!$A$2:$I$38,9,FALSE)</f>
        <v>10.199999999999999</v>
      </c>
      <c r="G7" s="67"/>
    </row>
    <row r="8" spans="2:7">
      <c r="B8" s="10">
        <v>1152</v>
      </c>
      <c r="C8" s="11" t="str">
        <f>IFERROR(VLOOKUP(B8,'Master Emp List'!$A$1:$I$38,3,FALSE), "EMP ID NOT FOUND")</f>
        <v>Mark</v>
      </c>
      <c r="D8" s="11" t="str">
        <f>VLOOKUP($B8, 'Master Emp List'!$A$2:$I$38,2,FALSE)</f>
        <v>Henders</v>
      </c>
      <c r="E8" s="11" t="str">
        <f>VLOOKUP($B8, 'Master Emp List'!$A$2:$I$38,4,FALSE)</f>
        <v>AD</v>
      </c>
      <c r="F8" s="11">
        <f>VLOOKUP($B8, 'Master Emp List'!$A$2:$I$38,9,FALSE)</f>
        <v>12.25</v>
      </c>
      <c r="G8" s="67"/>
    </row>
    <row r="9" spans="2:7">
      <c r="B9" s="10">
        <v>1196</v>
      </c>
      <c r="C9" s="11" t="str">
        <f>IFERROR(VLOOKUP(B9,'Master Emp List'!$A$1:$I$38,3,FALSE), "EMP ID NOT FOUND")</f>
        <v>Katie</v>
      </c>
      <c r="D9" s="11" t="str">
        <f>VLOOKUP($B9, 'Master Emp List'!$A$2:$I$38,2,FALSE)</f>
        <v>Atherton</v>
      </c>
      <c r="E9" s="11" t="str">
        <f>VLOOKUP($B9, 'Master Emp List'!$A$2:$I$38,4,FALSE)</f>
        <v>HR</v>
      </c>
      <c r="F9" s="11">
        <f>VLOOKUP($B9, 'Master Emp List'!$A$2:$I$38,9,FALSE)</f>
        <v>9.9499999999999993</v>
      </c>
      <c r="G9" s="67"/>
    </row>
    <row r="10" spans="2:7">
      <c r="B10" s="10">
        <v>1284</v>
      </c>
      <c r="C10" s="11" t="str">
        <f>IFERROR(VLOOKUP(B10,'Master Emp List'!$A$1:$I$38,3,FALSE), "EMP ID NOT FOUND")</f>
        <v>Frank</v>
      </c>
      <c r="D10" s="11" t="str">
        <f>VLOOKUP($B10, 'Master Emp List'!$A$2:$I$38,2,FALSE)</f>
        <v>Bellwood</v>
      </c>
      <c r="E10" s="11" t="str">
        <f>VLOOKUP($B10, 'Master Emp List'!$A$2:$I$38,4,FALSE)</f>
        <v>MK</v>
      </c>
      <c r="F10" s="11">
        <f>VLOOKUP($B10, 'Master Emp List'!$A$2:$I$38,9,FALSE)</f>
        <v>12.3</v>
      </c>
      <c r="G10" s="67"/>
    </row>
    <row r="11" spans="2:7">
      <c r="B11" s="10">
        <v>100</v>
      </c>
      <c r="C11" s="11" t="str">
        <f>IFERROR(VLOOKUP(B11,'Master Emp List'!$A$1:$I$38,3,FALSE), "EMP ID NOT FOUND")</f>
        <v>EMP ID NOT FOUND</v>
      </c>
      <c r="D11" s="11" t="e">
        <f>VLOOKUP($B11, 'Master Emp List'!$A$2:$I$38,2,FALSE)</f>
        <v>#N/A</v>
      </c>
      <c r="E11" s="11" t="e">
        <f>VLOOKUP($B11, 'Master Emp List'!$A$2:$I$38,4,FALSE)</f>
        <v>#N/A</v>
      </c>
      <c r="F11" s="11" t="e">
        <f>VLOOKUP($B11, 'Master Emp List'!$A$2:$I$38,9,FALSE)</f>
        <v>#N/A</v>
      </c>
      <c r="G11" s="67"/>
    </row>
    <row r="12" spans="2:7">
      <c r="B12" s="10"/>
      <c r="C12" s="11" t="str">
        <f>IFERROR(VLOOKUP(B12,'Master Emp List'!$A$1:$I$38,3,FALSE), "EMP ID NOT FOUND")</f>
        <v>EMP ID NOT FOUND</v>
      </c>
      <c r="D12" s="11" t="e">
        <f>VLOOKUP($B12, 'Master Emp List'!$A$2:$I$38,2,FALSE)</f>
        <v>#N/A</v>
      </c>
      <c r="E12" s="11" t="e">
        <f>VLOOKUP($B12, 'Master Emp List'!$A$2:$I$38,4,FALSE)</f>
        <v>#N/A</v>
      </c>
      <c r="F12" s="11" t="e">
        <f>VLOOKUP($B12, 'Master Emp List'!$A$2:$I$38,9,FALSE)</f>
        <v>#N/A</v>
      </c>
      <c r="G12" s="67"/>
    </row>
    <row r="13" spans="2:7">
      <c r="B13" s="10"/>
      <c r="C13" s="11" t="str">
        <f>IFERROR(VLOOKUP(B13,'Master Emp List'!$A$1:$I$38,3,FALSE), "EMP ID NOT FOUND")</f>
        <v>EMP ID NOT FOUND</v>
      </c>
      <c r="D13" s="11" t="e">
        <f>VLOOKUP($B13, 'Master Emp List'!$A$2:$I$38,2,FALSE)</f>
        <v>#N/A</v>
      </c>
      <c r="E13" s="11" t="e">
        <f>VLOOKUP($B13, 'Master Emp List'!$A$2:$I$38,4,FALSE)</f>
        <v>#N/A</v>
      </c>
      <c r="F13" s="11" t="e">
        <f>VLOOKUP($B13, 'Master Emp List'!$A$2:$I$38,9,FALSE)</f>
        <v>#N/A</v>
      </c>
      <c r="G13" s="67"/>
    </row>
    <row r="14" spans="2:7">
      <c r="B14" s="10">
        <v>1302</v>
      </c>
      <c r="C14" s="11" t="str">
        <f>IFERROR(VLOOKUP(B14,'Master Emp List'!$A$1:$I$38,3,FALSE), "EMP ID NOT FOUND")</f>
        <v>Randy</v>
      </c>
      <c r="D14" s="11" t="str">
        <f>VLOOKUP($B14, 'Master Emp List'!$A$2:$I$38,2,FALSE)</f>
        <v>Sindole</v>
      </c>
      <c r="E14" s="11" t="str">
        <f>VLOOKUP($B14, 'Master Emp List'!$A$2:$I$38,4,FALSE)</f>
        <v>MK</v>
      </c>
      <c r="F14" s="11">
        <f>VLOOKUP($B14, 'Master Emp List'!$A$2:$I$38,9,FALSE)</f>
        <v>14.25</v>
      </c>
      <c r="G14" s="67"/>
    </row>
    <row r="15" spans="2:7">
      <c r="B15" s="10">
        <v>1310</v>
      </c>
      <c r="C15" s="11" t="str">
        <f>IFERROR(VLOOKUP(B15,'Master Emp List'!$A$1:$I$38,3,FALSE), "EMP ID NOT FOUND")</f>
        <v>Ellen</v>
      </c>
      <c r="D15" s="11" t="str">
        <f>VLOOKUP($B15, 'Master Emp List'!$A$2:$I$38,2,FALSE)</f>
        <v>Smith</v>
      </c>
      <c r="E15" s="11" t="str">
        <f>VLOOKUP($B15, 'Master Emp List'!$A$2:$I$38,4,FALSE)</f>
        <v>MF</v>
      </c>
      <c r="F15" s="11">
        <f>VLOOKUP($B15, 'Master Emp List'!$A$2:$I$38,9,FALSE)</f>
        <v>11.5</v>
      </c>
      <c r="G15" s="67"/>
    </row>
    <row r="16" spans="2:7">
      <c r="B16" s="10">
        <v>1329</v>
      </c>
      <c r="C16" s="11" t="str">
        <f>IFERROR(VLOOKUP(B16,'Master Emp List'!$A$1:$I$38,3,FALSE), "EMP ID NOT FOUND")</f>
        <v>Tuome</v>
      </c>
      <c r="D16" s="11" t="str">
        <f>VLOOKUP($B16, 'Master Emp List'!$A$2:$I$38,2,FALSE)</f>
        <v>Vuanuo</v>
      </c>
      <c r="E16" s="11" t="str">
        <f>VLOOKUP($B16, 'Master Emp List'!$A$2:$I$38,4,FALSE)</f>
        <v>AC</v>
      </c>
      <c r="F16" s="11">
        <f>VLOOKUP($B16, 'Master Emp List'!$A$2:$I$38,9,FALSE)</f>
        <v>10.35</v>
      </c>
      <c r="G16" s="67"/>
    </row>
    <row r="17" spans="2:7">
      <c r="B17" s="10">
        <v>1333</v>
      </c>
      <c r="C17" s="11" t="str">
        <f>IFERROR(VLOOKUP(B17,'Master Emp List'!$A$1:$I$38,3,FALSE), "EMP ID NOT FOUND")</f>
        <v>Tadeuz</v>
      </c>
      <c r="D17" s="11" t="str">
        <f>VLOOKUP($B17, 'Master Emp List'!$A$2:$I$38,2,FALSE)</f>
        <v>Szcznyck</v>
      </c>
      <c r="E17" s="11" t="str">
        <f>VLOOKUP($B17, 'Master Emp List'!$A$2:$I$38,4,FALSE)</f>
        <v>HR</v>
      </c>
      <c r="F17" s="11">
        <f>VLOOKUP($B17, 'Master Emp List'!$A$2:$I$38,9,FALSE)</f>
        <v>10.15</v>
      </c>
      <c r="G17" s="67"/>
    </row>
    <row r="18" spans="2:7" ht="14" thickBot="1">
      <c r="B18" s="13">
        <v>1368</v>
      </c>
      <c r="C18" s="11" t="str">
        <f>IFERROR(VLOOKUP(B18,'Master Emp List'!$A$1:$I$38,3,FALSE), "EMP ID NOT FOUND")</f>
        <v>Tammy</v>
      </c>
      <c r="D18" s="11" t="str">
        <f>VLOOKUP($B18, 'Master Emp List'!$A$2:$I$38,2,FALSE)</f>
        <v>Wu</v>
      </c>
      <c r="E18" s="11" t="str">
        <f>VLOOKUP($B18, 'Master Emp List'!$A$2:$I$38,4,FALSE)</f>
        <v>AD</v>
      </c>
      <c r="F18" s="11">
        <f>VLOOKUP($B18, 'Master Emp List'!$A$2:$I$38,9,FALSE)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B7" sqref="B7"/>
    </sheetView>
  </sheetViews>
  <sheetFormatPr baseColWidth="10" defaultColWidth="9.1640625" defaultRowHeight="13"/>
  <cols>
    <col min="1" max="1" width="30.1640625" style="55" bestFit="1" customWidth="1"/>
    <col min="2" max="2" width="18.6640625" style="55" customWidth="1"/>
    <col min="3" max="3" width="16.83203125" style="55" customWidth="1"/>
    <col min="4" max="4" width="8.1640625" style="55" customWidth="1"/>
    <col min="5" max="5" width="7.33203125" style="55" customWidth="1"/>
    <col min="6" max="6" width="10.5" style="55" bestFit="1" customWidth="1"/>
    <col min="7" max="7" width="12.6640625" style="55" bestFit="1" customWidth="1"/>
    <col min="8" max="16384" width="9.1640625" style="55"/>
  </cols>
  <sheetData>
    <row r="1" spans="1:2" ht="14" thickBot="1"/>
    <row r="2" spans="1:2" ht="22.5" customHeight="1" thickBot="1">
      <c r="A2" s="129" t="s">
        <v>231</v>
      </c>
      <c r="B2" s="130"/>
    </row>
    <row r="3" spans="1:2" ht="1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List'!$A$2:$G$5,2,FALSE)</f>
        <v>150</v>
      </c>
    </row>
    <row r="6" spans="1:2">
      <c r="A6" s="62" t="s">
        <v>228</v>
      </c>
      <c r="B6" s="57">
        <f>HLOOKUP($B$3,'Master Inventory List'!$A$2:$G$5,3,FALSE)</f>
        <v>110</v>
      </c>
    </row>
    <row r="7" spans="1:2" ht="14" thickBot="1">
      <c r="A7" s="63" t="s">
        <v>227</v>
      </c>
      <c r="B7" s="57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baseColWidth="10" defaultColWidth="9.1640625" defaultRowHeight="13"/>
  <cols>
    <col min="1" max="1" width="14.83203125" style="55" customWidth="1"/>
    <col min="2" max="16384" width="9.164062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tabSelected="1" zoomScale="130" zoomScaleNormal="130" workbookViewId="0">
      <selection activeCell="D4" sqref="D4"/>
    </sheetView>
  </sheetViews>
  <sheetFormatPr baseColWidth="10" defaultColWidth="8.83203125" defaultRowHeight="13"/>
  <cols>
    <col min="1" max="1" width="3.1640625" customWidth="1"/>
    <col min="2" max="2" width="10" customWidth="1"/>
    <col min="3" max="3" width="16" customWidth="1"/>
    <col min="4" max="4" width="19" bestFit="1" customWidth="1"/>
    <col min="5" max="5" width="5.164062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4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Linda</v>
      </c>
      <c r="D4" s="68">
        <f>MATCH(B4,'INDEX MATCH Master Emp List'!$A$2:$A$38,0)</f>
        <v>1</v>
      </c>
      <c r="F4" s="69"/>
    </row>
    <row r="5" spans="2:6">
      <c r="B5" s="68">
        <v>1078</v>
      </c>
      <c r="C5" s="68"/>
      <c r="D5" s="68">
        <f>MATCH(B5,'INDEX MATCH Master Emp List'!$A$2:$A$38,0)</f>
        <v>5</v>
      </c>
      <c r="F5" s="69"/>
    </row>
    <row r="6" spans="2:6">
      <c r="B6" s="68">
        <v>1284</v>
      </c>
      <c r="C6" s="68"/>
      <c r="D6" s="68">
        <f>MATCH(B6,'INDEX MATCH Master Emp List'!$A$2:$A$38,0)</f>
        <v>8</v>
      </c>
      <c r="F6" s="69"/>
    </row>
    <row r="7" spans="2:6">
      <c r="B7" s="68">
        <v>1299</v>
      </c>
      <c r="C7" s="68"/>
      <c r="D7" s="68">
        <f>MATCH(B7,'INDEX MATCH Master Emp List'!$A$2:$A$38,0)</f>
        <v>11</v>
      </c>
      <c r="F7" s="69"/>
    </row>
    <row r="8" spans="2:6">
      <c r="B8" s="68">
        <v>1329</v>
      </c>
      <c r="C8" s="68"/>
      <c r="D8" s="68">
        <f>MATCH(B8,'INDEX MATCH Master Emp List'!$A$2:$A$38,0)</f>
        <v>14</v>
      </c>
      <c r="F8" s="69"/>
    </row>
    <row r="9" spans="2:6">
      <c r="B9" s="68">
        <v>1509</v>
      </c>
      <c r="C9" s="68"/>
      <c r="D9" s="68">
        <f>MATCH(B9,'INDEX MATCH Master Emp List'!$A$2:$A$38,0)</f>
        <v>17</v>
      </c>
      <c r="F9" s="69"/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opLeftCell="A2" zoomScale="115" zoomScaleNormal="115" workbookViewId="0">
      <selection activeCell="A2" sqref="A2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baseColWidth="10" defaultColWidth="8.83203125" defaultRowHeight="13"/>
  <cols>
    <col min="1" max="1" width="14.5" customWidth="1"/>
    <col min="2" max="2" width="27.83203125" bestFit="1" customWidth="1"/>
    <col min="3" max="3" width="12.5" customWidth="1"/>
    <col min="4" max="4" width="3.1640625" customWidth="1"/>
    <col min="5" max="5" width="11.83203125" customWidth="1"/>
    <col min="6" max="6" width="10.5" customWidth="1"/>
    <col min="7" max="7" width="14.5" customWidth="1"/>
    <col min="8" max="8" width="10.8320312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4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4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4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4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4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4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4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4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4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4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4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4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4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4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4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4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4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4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4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4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4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4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4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4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Week_1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Caroline Crandell</cp:lastModifiedBy>
  <cp:lastPrinted>2016-02-22T19:48:39Z</cp:lastPrinted>
  <dcterms:created xsi:type="dcterms:W3CDTF">2001-09-07T21:10:35Z</dcterms:created>
  <dcterms:modified xsi:type="dcterms:W3CDTF">2023-11-04T21:31:27Z</dcterms:modified>
</cp:coreProperties>
</file>