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642A13C8-0558-4ECE-8BC6-8C310D6DDF8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ne Way Ano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3" i="1" l="1"/>
  <c r="O44" i="1"/>
  <c r="O45" i="1"/>
  <c r="O46" i="1"/>
  <c r="O47" i="1"/>
  <c r="O48" i="1"/>
  <c r="O49" i="1"/>
  <c r="O50" i="1"/>
  <c r="O51" i="1"/>
  <c r="O42" i="1"/>
  <c r="O28" i="1"/>
  <c r="O29" i="1"/>
  <c r="O30" i="1"/>
  <c r="O31" i="1"/>
  <c r="O32" i="1"/>
  <c r="O33" i="1"/>
  <c r="O34" i="1"/>
  <c r="O35" i="1"/>
  <c r="O36" i="1"/>
  <c r="O27" i="1"/>
  <c r="O13" i="1"/>
  <c r="O14" i="1"/>
  <c r="O15" i="1"/>
  <c r="O16" i="1"/>
  <c r="O17" i="1"/>
  <c r="O18" i="1"/>
  <c r="O19" i="1"/>
  <c r="O20" i="1"/>
  <c r="O21" i="1"/>
  <c r="O12" i="1"/>
  <c r="I43" i="1"/>
  <c r="I44" i="1"/>
  <c r="I45" i="1"/>
  <c r="I46" i="1"/>
  <c r="I47" i="1"/>
  <c r="I48" i="1"/>
  <c r="I49" i="1"/>
  <c r="I50" i="1"/>
  <c r="I51" i="1"/>
  <c r="I42" i="1"/>
  <c r="I28" i="1"/>
  <c r="I29" i="1"/>
  <c r="I30" i="1"/>
  <c r="I31" i="1"/>
  <c r="I32" i="1"/>
  <c r="I33" i="1"/>
  <c r="I34" i="1"/>
  <c r="I35" i="1"/>
  <c r="I36" i="1"/>
  <c r="I27" i="1"/>
  <c r="I13" i="1"/>
  <c r="I14" i="1"/>
  <c r="I15" i="1"/>
  <c r="I16" i="1"/>
  <c r="I17" i="1"/>
  <c r="I18" i="1"/>
  <c r="I19" i="1"/>
  <c r="I20" i="1"/>
  <c r="I21" i="1"/>
  <c r="I12" i="1"/>
  <c r="H51" i="1"/>
  <c r="H50" i="1"/>
  <c r="H49" i="1"/>
  <c r="H48" i="1"/>
  <c r="H47" i="1"/>
  <c r="H46" i="1"/>
  <c r="H45" i="1"/>
  <c r="H44" i="1"/>
  <c r="H43" i="1"/>
  <c r="H42" i="1"/>
  <c r="H36" i="1"/>
  <c r="H35" i="1"/>
  <c r="H34" i="1"/>
  <c r="H33" i="1"/>
  <c r="H32" i="1"/>
  <c r="H31" i="1"/>
  <c r="J31" i="1" s="1"/>
  <c r="K31" i="1" s="1"/>
  <c r="H30" i="1"/>
  <c r="H29" i="1"/>
  <c r="H28" i="1"/>
  <c r="H27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4" i="1"/>
  <c r="N17" i="1"/>
  <c r="N16" i="1"/>
  <c r="N18" i="1"/>
  <c r="N19" i="1"/>
  <c r="N15" i="1"/>
  <c r="J44" i="1" l="1"/>
  <c r="K44" i="1" s="1"/>
  <c r="O53" i="1"/>
  <c r="J21" i="1"/>
  <c r="K21" i="1" s="1"/>
  <c r="J16" i="1"/>
  <c r="K16" i="1" s="1"/>
  <c r="J27" i="1"/>
  <c r="K27" i="1" s="1"/>
  <c r="J48" i="1"/>
  <c r="K48" i="1" s="1"/>
  <c r="J50" i="1"/>
  <c r="K50" i="1" s="1"/>
  <c r="J30" i="1"/>
  <c r="K30" i="1" s="1"/>
  <c r="J43" i="1"/>
  <c r="K43" i="1" s="1"/>
  <c r="J32" i="1"/>
  <c r="K32" i="1" s="1"/>
  <c r="J35" i="1"/>
  <c r="K35" i="1" s="1"/>
  <c r="J29" i="1"/>
  <c r="K29" i="1" s="1"/>
  <c r="J51" i="1"/>
  <c r="K51" i="1" s="1"/>
  <c r="J34" i="1"/>
  <c r="K34" i="1" s="1"/>
  <c r="J47" i="1"/>
  <c r="K47" i="1" s="1"/>
  <c r="J42" i="1"/>
  <c r="K42" i="1" s="1"/>
  <c r="J45" i="1"/>
  <c r="K45" i="1" s="1"/>
  <c r="J33" i="1"/>
  <c r="K33" i="1" s="1"/>
  <c r="J46" i="1"/>
  <c r="K46" i="1" s="1"/>
  <c r="J28" i="1"/>
  <c r="K28" i="1" s="1"/>
  <c r="J36" i="1"/>
  <c r="K36" i="1" s="1"/>
  <c r="J49" i="1"/>
  <c r="K49" i="1" s="1"/>
  <c r="J19" i="1"/>
  <c r="K19" i="1" s="1"/>
  <c r="L27" i="1"/>
  <c r="M27" i="1" s="1"/>
  <c r="L29" i="1"/>
  <c r="M29" i="1" s="1"/>
  <c r="L31" i="1"/>
  <c r="M31" i="1" s="1"/>
  <c r="L33" i="1"/>
  <c r="M33" i="1" s="1"/>
  <c r="L35" i="1"/>
  <c r="M35" i="1" s="1"/>
  <c r="L42" i="1"/>
  <c r="M42" i="1" s="1"/>
  <c r="L44" i="1"/>
  <c r="M44" i="1" s="1"/>
  <c r="L46" i="1"/>
  <c r="M46" i="1" s="1"/>
  <c r="L48" i="1"/>
  <c r="M48" i="1" s="1"/>
  <c r="L50" i="1"/>
  <c r="M50" i="1" s="1"/>
  <c r="J13" i="1"/>
  <c r="K13" i="1" s="1"/>
  <c r="J15" i="1"/>
  <c r="K15" i="1" s="1"/>
  <c r="J12" i="1"/>
  <c r="K12" i="1" s="1"/>
  <c r="L28" i="1"/>
  <c r="M28" i="1" s="1"/>
  <c r="L30" i="1"/>
  <c r="M30" i="1" s="1"/>
  <c r="L32" i="1"/>
  <c r="M32" i="1" s="1"/>
  <c r="L34" i="1"/>
  <c r="M34" i="1" s="1"/>
  <c r="L36" i="1"/>
  <c r="M36" i="1" s="1"/>
  <c r="L43" i="1"/>
  <c r="M43" i="1" s="1"/>
  <c r="L45" i="1"/>
  <c r="M45" i="1" s="1"/>
  <c r="L47" i="1"/>
  <c r="M47" i="1" s="1"/>
  <c r="L49" i="1"/>
  <c r="M49" i="1" s="1"/>
  <c r="L51" i="1"/>
  <c r="M51" i="1" s="1"/>
  <c r="J14" i="1"/>
  <c r="K14" i="1" s="1"/>
  <c r="J20" i="1"/>
  <c r="K20" i="1" s="1"/>
  <c r="L15" i="1"/>
  <c r="M15" i="1" s="1"/>
  <c r="J17" i="1"/>
  <c r="K17" i="1" s="1"/>
  <c r="J18" i="1"/>
  <c r="K18" i="1" s="1"/>
  <c r="N43" i="1"/>
  <c r="N47" i="1"/>
  <c r="N13" i="1"/>
  <c r="N20" i="1"/>
  <c r="N50" i="1"/>
  <c r="N29" i="1"/>
  <c r="N45" i="1"/>
  <c r="N51" i="1"/>
  <c r="N30" i="1"/>
  <c r="N44" i="1"/>
  <c r="N21" i="1"/>
  <c r="N32" i="1"/>
  <c r="N35" i="1"/>
  <c r="N27" i="1"/>
  <c r="N28" i="1"/>
  <c r="N46" i="1"/>
  <c r="N49" i="1"/>
  <c r="N12" i="1"/>
  <c r="N31" i="1"/>
  <c r="N33" i="1"/>
  <c r="N48" i="1"/>
  <c r="N36" i="1"/>
  <c r="N42" i="1"/>
  <c r="N34" i="1"/>
  <c r="M52" i="1" l="1"/>
  <c r="K52" i="1"/>
  <c r="J57" i="1" s="1"/>
  <c r="N53" i="1"/>
  <c r="J58" i="1" s="1"/>
  <c r="E58" i="1" s="1"/>
  <c r="J60" i="1"/>
  <c r="E60" i="1" s="1"/>
  <c r="J61" i="1" l="1"/>
  <c r="E61" i="1" s="1"/>
  <c r="J59" i="1"/>
  <c r="E59" i="1" s="1"/>
  <c r="E57" i="1"/>
  <c r="J65" i="1"/>
  <c r="E65" i="1" s="1"/>
  <c r="J62" i="1" l="1"/>
  <c r="E62" i="1" s="1"/>
  <c r="J63" i="1" l="1"/>
  <c r="J64" i="1" s="1"/>
  <c r="E64" i="1" s="1"/>
  <c r="E63" i="1" l="1"/>
</calcChain>
</file>

<file path=xl/sharedStrings.xml><?xml version="1.0" encoding="utf-8"?>
<sst xmlns="http://schemas.openxmlformats.org/spreadsheetml/2006/main" count="93" uniqueCount="55">
  <si>
    <t>Example from:</t>
  </si>
  <si>
    <t>https://www.spss-tutorials.com/anova-what-is-it/</t>
  </si>
  <si>
    <t>Group</t>
  </si>
  <si>
    <t>Group Mean</t>
  </si>
  <si>
    <t>Mean</t>
  </si>
  <si>
    <t>GM - M</t>
  </si>
  <si>
    <t>Squares Between</t>
  </si>
  <si>
    <t>Score - GM</t>
  </si>
  <si>
    <t>Squares Within</t>
  </si>
  <si>
    <t>Count Groups</t>
  </si>
  <si>
    <t>Count Observations</t>
  </si>
  <si>
    <t>ANOVA TABLE</t>
  </si>
  <si>
    <t>SS Between</t>
  </si>
  <si>
    <t>DF Between</t>
  </si>
  <si>
    <t>MS Between</t>
  </si>
  <si>
    <t>SS Within</t>
  </si>
  <si>
    <t>DF Within</t>
  </si>
  <si>
    <t>MS Within</t>
  </si>
  <si>
    <t>F</t>
  </si>
  <si>
    <t>Statistical Significance: P</t>
  </si>
  <si>
    <t>Effect Size: Eta Squared</t>
  </si>
  <si>
    <t>Specification</t>
  </si>
  <si>
    <t>Calculate One Way Anova</t>
  </si>
  <si>
    <t>Given a</t>
  </si>
  <si>
    <t>AnovaCalculator</t>
  </si>
  <si>
    <t>With Properties</t>
  </si>
  <si>
    <t>Name of</t>
  </si>
  <si>
    <t>VariableDescription of</t>
  </si>
  <si>
    <t>When</t>
  </si>
  <si>
    <t>=</t>
  </si>
  <si>
    <t>Calculate</t>
  </si>
  <si>
    <t>AnovaResult</t>
  </si>
  <si>
    <t>StatisticalSignificance</t>
  </si>
  <si>
    <t>EffectSize</t>
  </si>
  <si>
    <t>PercentagePrecision</t>
  </si>
  <si>
    <t/>
  </si>
  <si>
    <t>"IQ"</t>
  </si>
  <si>
    <t>"Langley School"</t>
  </si>
  <si>
    <t>"Ninestiles School"</t>
  </si>
  <si>
    <t>"Alderbrook School"</t>
  </si>
  <si>
    <t>As long as there is a gap after the property columns, you can use the rest of the sheet to add notes and do calculations</t>
  </si>
  <si>
    <t>This example / end to end test shows the following</t>
  </si>
  <si>
    <t>Nested Property Setup</t>
  </si>
  <si>
    <t>Nested assertions</t>
  </si>
  <si>
    <t>Calculations in the assertions (which do not get overwrttien when round tripping)</t>
  </si>
  <si>
    <t>Groups list of</t>
  </si>
  <si>
    <t>With Item</t>
  </si>
  <si>
    <t>Total:</t>
  </si>
  <si>
    <t>Average</t>
  </si>
  <si>
    <t>Tables within tables (the last nested table can use the "table of" syntax, but higher up the hierarchy the "list of" syntax must be used</t>
  </si>
  <si>
    <t>Table property setup (using "table of")</t>
  </si>
  <si>
    <t>Floats table of</t>
  </si>
  <si>
    <t>Float</t>
  </si>
  <si>
    <t>Float of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</si>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</sst>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20"/>
  <sheetViews>
    <sheetView tabSelected="1" topLeftCell="A12" workbookViewId="0">
      <selection activeCell="A53" sqref="A53"/>
    </sheetView>
  </sheetViews>
  <sheetFormatPr defaultColWidth="14.42578125" defaultRowHeight="15.75" customHeight="1" x14ac:dyDescent="0.2"/>
  <cols>
    <col min="1" max="1" width="14.42578125" style="1"/>
    <col min="2" max="2" width="21" style="1" customWidth="1"/>
    <col min="3" max="3" width="19.28515625" style="1" bestFit="1" customWidth="1"/>
    <col min="4" max="4" width="14" style="1" bestFit="1" customWidth="1"/>
    <col min="5" max="5" width="15.5703125" style="1" bestFit="1" customWidth="1"/>
    <col min="6" max="6" width="18.42578125" style="1" customWidth="1"/>
    <col min="7" max="7" width="15.140625" style="1" customWidth="1"/>
    <col min="8" max="8" width="24.5703125" style="1" customWidth="1"/>
    <col min="9" max="9" width="17.7109375" style="1" customWidth="1"/>
    <col min="10" max="10" width="22.7109375" style="1" customWidth="1"/>
    <col min="11" max="11" width="23" style="1" customWidth="1"/>
    <col min="12" max="12" width="28.28515625" style="1" customWidth="1"/>
    <col min="13" max="13" width="14.42578125" style="1"/>
    <col min="14" max="14" width="36.42578125" style="1" customWidth="1"/>
    <col min="15" max="15" width="14.42578125" style="1"/>
    <col min="16" max="16" width="22.7109375" style="1" bestFit="1" customWidth="1"/>
    <col min="17" max="16384" width="14.42578125" style="1"/>
  </cols>
  <sheetData>
    <row r="1" spans="1:15" ht="15.75" customHeight="1" x14ac:dyDescent="0.2">
      <c r="A1" s="1" t="s">
        <v>21</v>
      </c>
      <c r="B1" s="1" t="s">
        <v>22</v>
      </c>
      <c r="C1" s="1" t="s">
        <v>35</v>
      </c>
      <c r="H1" s="1" t="s">
        <v>0</v>
      </c>
      <c r="I1" s="2" t="s">
        <v>1</v>
      </c>
    </row>
    <row r="2" spans="1:15" ht="12.75" x14ac:dyDescent="0.2">
      <c r="I2" s="2"/>
    </row>
    <row r="3" spans="1:15" ht="25.5" x14ac:dyDescent="0.2">
      <c r="A3" s="1" t="s">
        <v>23</v>
      </c>
      <c r="B3" s="1" t="s">
        <v>24</v>
      </c>
      <c r="H3" s="1" t="s">
        <v>41</v>
      </c>
      <c r="I3" s="2" t="s">
        <v>42</v>
      </c>
    </row>
    <row r="4" spans="1:15" ht="12.75" x14ac:dyDescent="0.2">
      <c r="B4" s="1" t="s">
        <v>25</v>
      </c>
      <c r="I4" s="2" t="s">
        <v>50</v>
      </c>
    </row>
    <row r="5" spans="1:15" ht="12.75" x14ac:dyDescent="0.2">
      <c r="C5" s="1" t="s">
        <v>27</v>
      </c>
      <c r="D5" s="1" t="s">
        <v>36</v>
      </c>
      <c r="I5" s="2" t="s">
        <v>43</v>
      </c>
    </row>
    <row r="6" spans="1:15" ht="12.75" x14ac:dyDescent="0.2">
      <c r="C6" s="1" t="s">
        <v>45</v>
      </c>
      <c r="D6" s="1" t="s">
        <v>2</v>
      </c>
      <c r="I6" s="2" t="s">
        <v>44</v>
      </c>
    </row>
    <row r="7" spans="1:15" ht="12.75" x14ac:dyDescent="0.2">
      <c r="D7" s="1" t="s">
        <v>46</v>
      </c>
      <c r="I7" s="2" t="s">
        <v>49</v>
      </c>
    </row>
    <row r="8" spans="1:15" ht="12.75" x14ac:dyDescent="0.2">
      <c r="E8" s="1" t="s">
        <v>26</v>
      </c>
      <c r="F8" s="1" t="s">
        <v>37</v>
      </c>
    </row>
    <row r="9" spans="1:15" ht="12.75" x14ac:dyDescent="0.2">
      <c r="E9" s="1" t="s">
        <v>51</v>
      </c>
      <c r="F9" s="1" t="s">
        <v>52</v>
      </c>
      <c r="H9" s="2" t="s">
        <v>40</v>
      </c>
    </row>
    <row r="10" spans="1:15" ht="12.75" x14ac:dyDescent="0.2">
      <c r="F10" s="1" t="s">
        <v>25</v>
      </c>
    </row>
    <row r="11" spans="1:15" ht="25.5" x14ac:dyDescent="0.2">
      <c r="F11" s="1" t="s">
        <v>53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" t="s">
        <v>8</v>
      </c>
      <c r="N11" s="1" t="s">
        <v>9</v>
      </c>
      <c r="O11" s="1" t="s">
        <v>10</v>
      </c>
    </row>
    <row r="12" spans="1:15" ht="12.75" x14ac:dyDescent="0.2">
      <c r="F12" s="1">
        <v>90</v>
      </c>
      <c r="H12" s="1">
        <f t="shared" ref="H12:H21" si="0">AVERAGE(F$12:F$21)</f>
        <v>99.2</v>
      </c>
      <c r="I12" s="1">
        <f t="shared" ref="I12:I21" si="1">AVERAGE(F$12:F$51)</f>
        <v>101.7</v>
      </c>
      <c r="J12" s="1">
        <f t="shared" ref="J12:J21" si="2">H12-I12</f>
        <v>-2.5</v>
      </c>
      <c r="K12" s="1">
        <f t="shared" ref="K12:K21" si="3">J12^2</f>
        <v>6.25</v>
      </c>
      <c r="L12" s="1">
        <f t="shared" ref="L12:L21" si="4">F12-H12</f>
        <v>-9.2000000000000028</v>
      </c>
      <c r="M12" s="1">
        <f t="shared" ref="M12:M21" si="5">L12^2</f>
        <v>84.640000000000057</v>
      </c>
      <c r="N12" s="1">
        <f ca="1">IFERROR(__xludf.DUMMYFUNCTION("countunique(A$4:A$33)"),3)</f>
        <v>3</v>
      </c>
      <c r="O12" s="1">
        <f t="shared" ref="O12:O21" si="6">COUNT(F$12:F$51)</f>
        <v>30</v>
      </c>
    </row>
    <row r="13" spans="1:15" ht="12.75" x14ac:dyDescent="0.2">
      <c r="F13" s="1">
        <v>87</v>
      </c>
      <c r="H13" s="1">
        <f t="shared" si="0"/>
        <v>99.2</v>
      </c>
      <c r="I13" s="1">
        <f t="shared" si="1"/>
        <v>101.7</v>
      </c>
      <c r="J13" s="1">
        <f t="shared" si="2"/>
        <v>-2.5</v>
      </c>
      <c r="K13" s="1">
        <f t="shared" si="3"/>
        <v>6.25</v>
      </c>
      <c r="L13" s="1">
        <f t="shared" si="4"/>
        <v>-12.200000000000003</v>
      </c>
      <c r="M13" s="1">
        <f t="shared" si="5"/>
        <v>148.84000000000006</v>
      </c>
      <c r="N13" s="1">
        <f ca="1">IFERROR(__xludf.DUMMYFUNCTION("countunique(A$4:A$33)"),3)</f>
        <v>3</v>
      </c>
      <c r="O13" s="1">
        <f t="shared" si="6"/>
        <v>30</v>
      </c>
    </row>
    <row r="14" spans="1:15" ht="12.75" x14ac:dyDescent="0.2">
      <c r="F14" s="1">
        <v>93</v>
      </c>
      <c r="H14" s="1">
        <f t="shared" si="0"/>
        <v>99.2</v>
      </c>
      <c r="I14" s="1">
        <f t="shared" si="1"/>
        <v>101.7</v>
      </c>
      <c r="J14" s="1">
        <f t="shared" si="2"/>
        <v>-2.5</v>
      </c>
      <c r="K14" s="1">
        <f t="shared" si="3"/>
        <v>6.25</v>
      </c>
      <c r="L14" s="1">
        <f t="shared" si="4"/>
        <v>-6.2000000000000028</v>
      </c>
      <c r="M14" s="1">
        <f t="shared" si="5"/>
        <v>38.440000000000033</v>
      </c>
      <c r="N14" s="1">
        <f ca="1">IFERROR(__xludf.DUMMYFUNCTION("countunique(A$4:A$33)"),3)</f>
        <v>3</v>
      </c>
      <c r="O14" s="1">
        <f t="shared" si="6"/>
        <v>30</v>
      </c>
    </row>
    <row r="15" spans="1:15" ht="12.75" x14ac:dyDescent="0.2">
      <c r="F15" s="1">
        <v>115</v>
      </c>
      <c r="H15" s="1">
        <f t="shared" si="0"/>
        <v>99.2</v>
      </c>
      <c r="I15" s="1">
        <f t="shared" si="1"/>
        <v>101.7</v>
      </c>
      <c r="J15" s="1">
        <f t="shared" si="2"/>
        <v>-2.5</v>
      </c>
      <c r="K15" s="1">
        <f t="shared" si="3"/>
        <v>6.25</v>
      </c>
      <c r="L15" s="1">
        <f t="shared" si="4"/>
        <v>15.799999999999997</v>
      </c>
      <c r="M15" s="1">
        <f t="shared" si="5"/>
        <v>249.6399999999999</v>
      </c>
      <c r="N15" s="1">
        <f ca="1">IFERROR(__xludf.DUMMYFUNCTION("countunique(A$4:A$33)"),3)</f>
        <v>3</v>
      </c>
      <c r="O15" s="1">
        <f t="shared" si="6"/>
        <v>30</v>
      </c>
    </row>
    <row r="16" spans="1:15" ht="12.75" x14ac:dyDescent="0.2">
      <c r="F16" s="1">
        <v>97</v>
      </c>
      <c r="H16" s="1">
        <f t="shared" si="0"/>
        <v>99.2</v>
      </c>
      <c r="I16" s="1">
        <f t="shared" si="1"/>
        <v>101.7</v>
      </c>
      <c r="J16" s="1">
        <f t="shared" si="2"/>
        <v>-2.5</v>
      </c>
      <c r="K16" s="1">
        <f t="shared" si="3"/>
        <v>6.25</v>
      </c>
      <c r="L16" s="1">
        <f t="shared" si="4"/>
        <v>-2.2000000000000028</v>
      </c>
      <c r="M16" s="1">
        <f t="shared" si="5"/>
        <v>4.8400000000000123</v>
      </c>
      <c r="N16" s="1">
        <f ca="1">IFERROR(__xludf.DUMMYFUNCTION("countunique(A$4:A$33)"),3)</f>
        <v>3</v>
      </c>
      <c r="O16" s="1">
        <f t="shared" si="6"/>
        <v>30</v>
      </c>
    </row>
    <row r="17" spans="4:15" ht="12.75" x14ac:dyDescent="0.2">
      <c r="F17" s="1">
        <v>85</v>
      </c>
      <c r="H17" s="1">
        <f t="shared" si="0"/>
        <v>99.2</v>
      </c>
      <c r="I17" s="1">
        <f t="shared" si="1"/>
        <v>101.7</v>
      </c>
      <c r="J17" s="1">
        <f t="shared" si="2"/>
        <v>-2.5</v>
      </c>
      <c r="K17" s="1">
        <f t="shared" si="3"/>
        <v>6.25</v>
      </c>
      <c r="L17" s="1">
        <f t="shared" si="4"/>
        <v>-14.200000000000003</v>
      </c>
      <c r="M17" s="1">
        <f t="shared" si="5"/>
        <v>201.64000000000007</v>
      </c>
      <c r="N17" s="1">
        <f ca="1">IFERROR(__xludf.DUMMYFUNCTION("countunique(A$4:A$33)"),3)</f>
        <v>3</v>
      </c>
      <c r="O17" s="1">
        <f t="shared" si="6"/>
        <v>30</v>
      </c>
    </row>
    <row r="18" spans="4:15" ht="12.75" x14ac:dyDescent="0.2">
      <c r="F18" s="1">
        <v>102</v>
      </c>
      <c r="H18" s="1">
        <f t="shared" si="0"/>
        <v>99.2</v>
      </c>
      <c r="I18" s="1">
        <f t="shared" si="1"/>
        <v>101.7</v>
      </c>
      <c r="J18" s="1">
        <f t="shared" si="2"/>
        <v>-2.5</v>
      </c>
      <c r="K18" s="1">
        <f t="shared" si="3"/>
        <v>6.25</v>
      </c>
      <c r="L18" s="1">
        <f t="shared" si="4"/>
        <v>2.7999999999999972</v>
      </c>
      <c r="M18" s="1">
        <f t="shared" si="5"/>
        <v>7.8399999999999839</v>
      </c>
      <c r="N18" s="1">
        <f ca="1">IFERROR(__xludf.DUMMYFUNCTION("countunique(A$4:A$33)"),3)</f>
        <v>3</v>
      </c>
      <c r="O18" s="1">
        <f t="shared" si="6"/>
        <v>30</v>
      </c>
    </row>
    <row r="19" spans="4:15" ht="12.75" x14ac:dyDescent="0.2">
      <c r="F19" s="1">
        <v>110</v>
      </c>
      <c r="H19" s="1">
        <f t="shared" si="0"/>
        <v>99.2</v>
      </c>
      <c r="I19" s="1">
        <f t="shared" si="1"/>
        <v>101.7</v>
      </c>
      <c r="J19" s="1">
        <f t="shared" si="2"/>
        <v>-2.5</v>
      </c>
      <c r="K19" s="1">
        <f t="shared" si="3"/>
        <v>6.25</v>
      </c>
      <c r="L19" s="1">
        <f t="shared" si="4"/>
        <v>10.799999999999997</v>
      </c>
      <c r="M19" s="1">
        <f t="shared" si="5"/>
        <v>116.63999999999994</v>
      </c>
      <c r="N19" s="1">
        <f ca="1">IFERROR(__xludf.DUMMYFUNCTION("countunique(A$4:A$33)"),3)</f>
        <v>3</v>
      </c>
      <c r="O19" s="1">
        <f t="shared" si="6"/>
        <v>30</v>
      </c>
    </row>
    <row r="20" spans="4:15" ht="12.75" x14ac:dyDescent="0.2">
      <c r="F20" s="1">
        <v>111</v>
      </c>
      <c r="H20" s="1">
        <f t="shared" si="0"/>
        <v>99.2</v>
      </c>
      <c r="I20" s="1">
        <f t="shared" si="1"/>
        <v>101.7</v>
      </c>
      <c r="J20" s="1">
        <f t="shared" si="2"/>
        <v>-2.5</v>
      </c>
      <c r="K20" s="1">
        <f t="shared" si="3"/>
        <v>6.25</v>
      </c>
      <c r="L20" s="1">
        <f t="shared" si="4"/>
        <v>11.799999999999997</v>
      </c>
      <c r="M20" s="1">
        <f t="shared" si="5"/>
        <v>139.23999999999992</v>
      </c>
      <c r="N20" s="1">
        <f ca="1">IFERROR(__xludf.DUMMYFUNCTION("countunique(A$4:A$33)"),3)</f>
        <v>3</v>
      </c>
      <c r="O20" s="1">
        <f t="shared" si="6"/>
        <v>30</v>
      </c>
    </row>
    <row r="21" spans="4:15" ht="12.75" x14ac:dyDescent="0.2">
      <c r="F21" s="1">
        <v>102</v>
      </c>
      <c r="H21" s="1">
        <f t="shared" si="0"/>
        <v>99.2</v>
      </c>
      <c r="I21" s="1">
        <f t="shared" si="1"/>
        <v>101.7</v>
      </c>
      <c r="J21" s="1">
        <f t="shared" si="2"/>
        <v>-2.5</v>
      </c>
      <c r="K21" s="1">
        <f t="shared" si="3"/>
        <v>6.25</v>
      </c>
      <c r="L21" s="1">
        <f t="shared" si="4"/>
        <v>2.7999999999999972</v>
      </c>
      <c r="M21" s="1">
        <f t="shared" si="5"/>
        <v>7.8399999999999839</v>
      </c>
      <c r="N21" s="1">
        <f ca="1">IFERROR(__xludf.DUMMYFUNCTION("countunique(A$4:A$33)"),3)</f>
        <v>3</v>
      </c>
      <c r="O21" s="1">
        <f t="shared" si="6"/>
        <v>30</v>
      </c>
    </row>
    <row r="22" spans="4:15" ht="12.75" x14ac:dyDescent="0.2">
      <c r="D22" s="1" t="s">
        <v>46</v>
      </c>
    </row>
    <row r="23" spans="4:15" ht="12.75" x14ac:dyDescent="0.2">
      <c r="E23" s="1" t="s">
        <v>26</v>
      </c>
      <c r="F23" s="1" t="s">
        <v>38</v>
      </c>
    </row>
    <row r="24" spans="4:15" ht="12.75" x14ac:dyDescent="0.2">
      <c r="E24" s="1" t="s">
        <v>51</v>
      </c>
      <c r="F24" s="1" t="s">
        <v>52</v>
      </c>
    </row>
    <row r="25" spans="4:15" ht="12.75" x14ac:dyDescent="0.2">
      <c r="F25" s="1" t="s">
        <v>25</v>
      </c>
    </row>
    <row r="26" spans="4:15" ht="12.75" x14ac:dyDescent="0.2">
      <c r="F26" s="1" t="s">
        <v>53</v>
      </c>
    </row>
    <row r="27" spans="4:15" ht="12.75" x14ac:dyDescent="0.2">
      <c r="F27" s="1">
        <v>135</v>
      </c>
      <c r="H27" s="1">
        <f t="shared" ref="H27:H36" si="7">AVERAGE(F$27:F$36)</f>
        <v>112.6</v>
      </c>
      <c r="I27" s="1">
        <f t="shared" ref="I27:I36" si="8">AVERAGE(F$12:F$51)</f>
        <v>101.7</v>
      </c>
      <c r="J27" s="1">
        <f t="shared" ref="J27:J36" si="9">H27-I27</f>
        <v>10.899999999999991</v>
      </c>
      <c r="K27" s="1">
        <f t="shared" ref="K27:K36" si="10">J27^2</f>
        <v>118.80999999999982</v>
      </c>
      <c r="L27" s="1">
        <f t="shared" ref="L27:L36" si="11">F27-H27</f>
        <v>22.400000000000006</v>
      </c>
      <c r="M27" s="1">
        <f t="shared" ref="M27:M36" si="12">L27^2</f>
        <v>501.76000000000028</v>
      </c>
      <c r="N27" s="1">
        <f ca="1">IFERROR(__xludf.DUMMYFUNCTION("countunique(A$4:A$33)"),3)</f>
        <v>3</v>
      </c>
      <c r="O27" s="1">
        <f t="shared" ref="O27:O36" si="13">COUNT(F$12:F$51)</f>
        <v>30</v>
      </c>
    </row>
    <row r="28" spans="4:15" ht="12.75" x14ac:dyDescent="0.2">
      <c r="F28" s="1">
        <v>125</v>
      </c>
      <c r="H28" s="1">
        <f t="shared" si="7"/>
        <v>112.6</v>
      </c>
      <c r="I28" s="1">
        <f t="shared" si="8"/>
        <v>101.7</v>
      </c>
      <c r="J28" s="1">
        <f t="shared" si="9"/>
        <v>10.899999999999991</v>
      </c>
      <c r="K28" s="1">
        <f t="shared" si="10"/>
        <v>118.80999999999982</v>
      </c>
      <c r="L28" s="1">
        <f t="shared" si="11"/>
        <v>12.400000000000006</v>
      </c>
      <c r="M28" s="1">
        <f t="shared" si="12"/>
        <v>153.76000000000013</v>
      </c>
      <c r="N28" s="1">
        <f ca="1">IFERROR(__xludf.DUMMYFUNCTION("countunique(A$4:A$33)"),3)</f>
        <v>3</v>
      </c>
      <c r="O28" s="1">
        <f t="shared" si="13"/>
        <v>30</v>
      </c>
    </row>
    <row r="29" spans="4:15" ht="12.75" x14ac:dyDescent="0.2">
      <c r="F29" s="1">
        <v>107</v>
      </c>
      <c r="H29" s="1">
        <f t="shared" si="7"/>
        <v>112.6</v>
      </c>
      <c r="I29" s="1">
        <f t="shared" si="8"/>
        <v>101.7</v>
      </c>
      <c r="J29" s="1">
        <f t="shared" si="9"/>
        <v>10.899999999999991</v>
      </c>
      <c r="K29" s="1">
        <f t="shared" si="10"/>
        <v>118.80999999999982</v>
      </c>
      <c r="L29" s="1">
        <f t="shared" si="11"/>
        <v>-5.5999999999999943</v>
      </c>
      <c r="M29" s="1">
        <f t="shared" si="12"/>
        <v>31.359999999999935</v>
      </c>
      <c r="N29" s="1">
        <f ca="1">IFERROR(__xludf.DUMMYFUNCTION("countunique(A$4:A$33)"),3)</f>
        <v>3</v>
      </c>
      <c r="O29" s="1">
        <f t="shared" si="13"/>
        <v>30</v>
      </c>
    </row>
    <row r="30" spans="4:15" ht="12.75" x14ac:dyDescent="0.2">
      <c r="F30" s="1">
        <v>96</v>
      </c>
      <c r="H30" s="1">
        <f t="shared" si="7"/>
        <v>112.6</v>
      </c>
      <c r="I30" s="1">
        <f t="shared" si="8"/>
        <v>101.7</v>
      </c>
      <c r="J30" s="1">
        <f t="shared" si="9"/>
        <v>10.899999999999991</v>
      </c>
      <c r="K30" s="1">
        <f t="shared" si="10"/>
        <v>118.80999999999982</v>
      </c>
      <c r="L30" s="1">
        <f t="shared" si="11"/>
        <v>-16.599999999999994</v>
      </c>
      <c r="M30" s="1">
        <f t="shared" si="12"/>
        <v>275.55999999999983</v>
      </c>
      <c r="N30" s="1">
        <f ca="1">IFERROR(__xludf.DUMMYFUNCTION("countunique(A$4:A$33)"),3)</f>
        <v>3</v>
      </c>
      <c r="O30" s="1">
        <f t="shared" si="13"/>
        <v>30</v>
      </c>
    </row>
    <row r="31" spans="4:15" ht="12.75" x14ac:dyDescent="0.2">
      <c r="F31" s="1">
        <v>114</v>
      </c>
      <c r="H31" s="1">
        <f t="shared" si="7"/>
        <v>112.6</v>
      </c>
      <c r="I31" s="1">
        <f t="shared" si="8"/>
        <v>101.7</v>
      </c>
      <c r="J31" s="1">
        <f t="shared" si="9"/>
        <v>10.899999999999991</v>
      </c>
      <c r="K31" s="1">
        <f t="shared" si="10"/>
        <v>118.80999999999982</v>
      </c>
      <c r="L31" s="1">
        <f t="shared" si="11"/>
        <v>1.4000000000000057</v>
      </c>
      <c r="M31" s="1">
        <f t="shared" si="12"/>
        <v>1.960000000000016</v>
      </c>
      <c r="N31" s="1">
        <f ca="1">IFERROR(__xludf.DUMMYFUNCTION("countunique(A$4:A$33)"),3)</f>
        <v>3</v>
      </c>
      <c r="O31" s="1">
        <f t="shared" si="13"/>
        <v>30</v>
      </c>
    </row>
    <row r="32" spans="4:15" ht="12.75" x14ac:dyDescent="0.2">
      <c r="F32" s="1">
        <v>125</v>
      </c>
      <c r="H32" s="1">
        <f t="shared" si="7"/>
        <v>112.6</v>
      </c>
      <c r="I32" s="1">
        <f t="shared" si="8"/>
        <v>101.7</v>
      </c>
      <c r="J32" s="1">
        <f t="shared" si="9"/>
        <v>10.899999999999991</v>
      </c>
      <c r="K32" s="1">
        <f t="shared" si="10"/>
        <v>118.80999999999982</v>
      </c>
      <c r="L32" s="1">
        <f t="shared" si="11"/>
        <v>12.400000000000006</v>
      </c>
      <c r="M32" s="1">
        <f t="shared" si="12"/>
        <v>153.76000000000013</v>
      </c>
      <c r="N32" s="1">
        <f ca="1">IFERROR(__xludf.DUMMYFUNCTION("countunique(A$4:A$33)"),3)</f>
        <v>3</v>
      </c>
      <c r="O32" s="1">
        <f t="shared" si="13"/>
        <v>30</v>
      </c>
    </row>
    <row r="33" spans="4:15" ht="12.75" x14ac:dyDescent="0.2">
      <c r="F33" s="1">
        <v>94</v>
      </c>
      <c r="H33" s="1">
        <f t="shared" si="7"/>
        <v>112.6</v>
      </c>
      <c r="I33" s="1">
        <f t="shared" si="8"/>
        <v>101.7</v>
      </c>
      <c r="J33" s="1">
        <f t="shared" si="9"/>
        <v>10.899999999999991</v>
      </c>
      <c r="K33" s="1">
        <f t="shared" si="10"/>
        <v>118.80999999999982</v>
      </c>
      <c r="L33" s="1">
        <f t="shared" si="11"/>
        <v>-18.599999999999994</v>
      </c>
      <c r="M33" s="1">
        <f t="shared" si="12"/>
        <v>345.95999999999981</v>
      </c>
      <c r="N33" s="1">
        <f ca="1">IFERROR(__xludf.DUMMYFUNCTION("countunique(A$4:A$33)"),3)</f>
        <v>3</v>
      </c>
      <c r="O33" s="1">
        <f t="shared" si="13"/>
        <v>30</v>
      </c>
    </row>
    <row r="34" spans="4:15" ht="12.75" x14ac:dyDescent="0.2">
      <c r="F34" s="1">
        <v>123</v>
      </c>
      <c r="H34" s="1">
        <f t="shared" si="7"/>
        <v>112.6</v>
      </c>
      <c r="I34" s="1">
        <f t="shared" si="8"/>
        <v>101.7</v>
      </c>
      <c r="J34" s="1">
        <f t="shared" si="9"/>
        <v>10.899999999999991</v>
      </c>
      <c r="K34" s="1">
        <f t="shared" si="10"/>
        <v>118.80999999999982</v>
      </c>
      <c r="L34" s="1">
        <f t="shared" si="11"/>
        <v>10.400000000000006</v>
      </c>
      <c r="M34" s="1">
        <f t="shared" si="12"/>
        <v>108.16000000000012</v>
      </c>
      <c r="N34" s="1">
        <f ca="1">IFERROR(__xludf.DUMMYFUNCTION("countunique(A$4:A$33)"),3)</f>
        <v>3</v>
      </c>
      <c r="O34" s="1">
        <f t="shared" si="13"/>
        <v>30</v>
      </c>
    </row>
    <row r="35" spans="4:15" ht="12.75" x14ac:dyDescent="0.2">
      <c r="F35" s="1">
        <v>111</v>
      </c>
      <c r="H35" s="1">
        <f t="shared" si="7"/>
        <v>112.6</v>
      </c>
      <c r="I35" s="1">
        <f t="shared" si="8"/>
        <v>101.7</v>
      </c>
      <c r="J35" s="1">
        <f t="shared" si="9"/>
        <v>10.899999999999991</v>
      </c>
      <c r="K35" s="1">
        <f t="shared" si="10"/>
        <v>118.80999999999982</v>
      </c>
      <c r="L35" s="1">
        <f t="shared" si="11"/>
        <v>-1.5999999999999943</v>
      </c>
      <c r="M35" s="1">
        <f t="shared" si="12"/>
        <v>2.5599999999999818</v>
      </c>
      <c r="N35" s="1">
        <f ca="1">IFERROR(__xludf.DUMMYFUNCTION("countunique(A$4:A$33)"),3)</f>
        <v>3</v>
      </c>
      <c r="O35" s="1">
        <f t="shared" si="13"/>
        <v>30</v>
      </c>
    </row>
    <row r="36" spans="4:15" ht="12.75" x14ac:dyDescent="0.2">
      <c r="F36" s="1">
        <v>96</v>
      </c>
      <c r="H36" s="1">
        <f t="shared" si="7"/>
        <v>112.6</v>
      </c>
      <c r="I36" s="1">
        <f t="shared" si="8"/>
        <v>101.7</v>
      </c>
      <c r="J36" s="1">
        <f t="shared" si="9"/>
        <v>10.899999999999991</v>
      </c>
      <c r="K36" s="1">
        <f t="shared" si="10"/>
        <v>118.80999999999982</v>
      </c>
      <c r="L36" s="1">
        <f t="shared" si="11"/>
        <v>-16.599999999999994</v>
      </c>
      <c r="M36" s="1">
        <f t="shared" si="12"/>
        <v>275.55999999999983</v>
      </c>
      <c r="N36" s="1">
        <f ca="1">IFERROR(__xludf.DUMMYFUNCTION("countunique(A$4:A$33)"),3)</f>
        <v>3</v>
      </c>
      <c r="O36" s="1">
        <f t="shared" si="13"/>
        <v>30</v>
      </c>
    </row>
    <row r="37" spans="4:15" ht="12.75" x14ac:dyDescent="0.2">
      <c r="D37" s="1" t="s">
        <v>46</v>
      </c>
    </row>
    <row r="38" spans="4:15" ht="12.75" x14ac:dyDescent="0.2">
      <c r="E38" s="1" t="s">
        <v>26</v>
      </c>
      <c r="F38" s="1" t="s">
        <v>39</v>
      </c>
    </row>
    <row r="39" spans="4:15" ht="12.75" x14ac:dyDescent="0.2">
      <c r="E39" s="1" t="s">
        <v>51</v>
      </c>
      <c r="F39" s="1" t="s">
        <v>52</v>
      </c>
    </row>
    <row r="40" spans="4:15" ht="12.75" x14ac:dyDescent="0.2">
      <c r="F40" s="1" t="s">
        <v>25</v>
      </c>
    </row>
    <row r="41" spans="4:15" ht="12.75" x14ac:dyDescent="0.2">
      <c r="F41" s="1" t="s">
        <v>53</v>
      </c>
    </row>
    <row r="42" spans="4:15" ht="12.75" x14ac:dyDescent="0.2">
      <c r="F42" s="1">
        <v>93</v>
      </c>
      <c r="H42" s="1">
        <f t="shared" ref="H42:H51" si="14">AVERAGE(F$42:F$51)</f>
        <v>93.3</v>
      </c>
      <c r="I42" s="1">
        <f t="shared" ref="I42:I51" si="15">AVERAGE(F$12:F$51)</f>
        <v>101.7</v>
      </c>
      <c r="J42" s="1">
        <f t="shared" ref="J42:J51" si="16">H42-I42</f>
        <v>-8.4000000000000057</v>
      </c>
      <c r="K42" s="1">
        <f t="shared" ref="K42:K51" si="17">J42^2</f>
        <v>70.560000000000102</v>
      </c>
      <c r="L42" s="1">
        <f t="shared" ref="L42:L51" si="18">F42-H42</f>
        <v>-0.29999999999999716</v>
      </c>
      <c r="M42" s="1">
        <f t="shared" ref="M42:M51" si="19">L42^2</f>
        <v>8.999999999999829E-2</v>
      </c>
      <c r="N42" s="1">
        <f ca="1">IFERROR(__xludf.DUMMYFUNCTION("countunique(A$4:A$33)"),3)</f>
        <v>3</v>
      </c>
      <c r="O42" s="1">
        <f t="shared" ref="O42:O51" si="20">COUNT(F$12:F$51)</f>
        <v>30</v>
      </c>
    </row>
    <row r="43" spans="4:15" ht="12.75" x14ac:dyDescent="0.2">
      <c r="F43" s="1">
        <v>101</v>
      </c>
      <c r="H43" s="1">
        <f t="shared" si="14"/>
        <v>93.3</v>
      </c>
      <c r="I43" s="1">
        <f t="shared" si="15"/>
        <v>101.7</v>
      </c>
      <c r="J43" s="1">
        <f t="shared" si="16"/>
        <v>-8.4000000000000057</v>
      </c>
      <c r="K43" s="1">
        <f t="shared" si="17"/>
        <v>70.560000000000102</v>
      </c>
      <c r="L43" s="1">
        <f t="shared" si="18"/>
        <v>7.7000000000000028</v>
      </c>
      <c r="M43" s="1">
        <f t="shared" si="19"/>
        <v>59.290000000000042</v>
      </c>
      <c r="N43" s="1">
        <f ca="1">IFERROR(__xludf.DUMMYFUNCTION("countunique(A$4:A$33)"),3)</f>
        <v>3</v>
      </c>
      <c r="O43" s="1">
        <f t="shared" si="20"/>
        <v>30</v>
      </c>
    </row>
    <row r="44" spans="4:15" ht="12.75" x14ac:dyDescent="0.2">
      <c r="F44" s="1">
        <v>74</v>
      </c>
      <c r="H44" s="1">
        <f t="shared" si="14"/>
        <v>93.3</v>
      </c>
      <c r="I44" s="1">
        <f t="shared" si="15"/>
        <v>101.7</v>
      </c>
      <c r="J44" s="1">
        <f t="shared" si="16"/>
        <v>-8.4000000000000057</v>
      </c>
      <c r="K44" s="1">
        <f t="shared" si="17"/>
        <v>70.560000000000102</v>
      </c>
      <c r="L44" s="1">
        <f t="shared" si="18"/>
        <v>-19.299999999999997</v>
      </c>
      <c r="M44" s="1">
        <f t="shared" si="19"/>
        <v>372.4899999999999</v>
      </c>
      <c r="N44" s="1">
        <f ca="1">IFERROR(__xludf.DUMMYFUNCTION("countunique(A$4:A$33)"),3)</f>
        <v>3</v>
      </c>
      <c r="O44" s="1">
        <f t="shared" si="20"/>
        <v>30</v>
      </c>
    </row>
    <row r="45" spans="4:15" ht="12.75" x14ac:dyDescent="0.2">
      <c r="F45" s="1">
        <v>87</v>
      </c>
      <c r="H45" s="1">
        <f t="shared" si="14"/>
        <v>93.3</v>
      </c>
      <c r="I45" s="1">
        <f t="shared" si="15"/>
        <v>101.7</v>
      </c>
      <c r="J45" s="1">
        <f t="shared" si="16"/>
        <v>-8.4000000000000057</v>
      </c>
      <c r="K45" s="1">
        <f t="shared" si="17"/>
        <v>70.560000000000102</v>
      </c>
      <c r="L45" s="1">
        <f t="shared" si="18"/>
        <v>-6.2999999999999972</v>
      </c>
      <c r="M45" s="1">
        <f t="shared" si="19"/>
        <v>39.689999999999962</v>
      </c>
      <c r="N45" s="1">
        <f ca="1">IFERROR(__xludf.DUMMYFUNCTION("countunique(A$4:A$33)"),3)</f>
        <v>3</v>
      </c>
      <c r="O45" s="1">
        <f t="shared" si="20"/>
        <v>30</v>
      </c>
    </row>
    <row r="46" spans="4:15" ht="12.75" x14ac:dyDescent="0.2">
      <c r="F46" s="1">
        <v>76</v>
      </c>
      <c r="H46" s="1">
        <f t="shared" si="14"/>
        <v>93.3</v>
      </c>
      <c r="I46" s="1">
        <f t="shared" si="15"/>
        <v>101.7</v>
      </c>
      <c r="J46" s="1">
        <f t="shared" si="16"/>
        <v>-8.4000000000000057</v>
      </c>
      <c r="K46" s="1">
        <f t="shared" si="17"/>
        <v>70.560000000000102</v>
      </c>
      <c r="L46" s="1">
        <f t="shared" si="18"/>
        <v>-17.299999999999997</v>
      </c>
      <c r="M46" s="1">
        <f t="shared" si="19"/>
        <v>299.28999999999991</v>
      </c>
      <c r="N46" s="1">
        <f ca="1">IFERROR(__xludf.DUMMYFUNCTION("countunique(A$4:A$33)"),3)</f>
        <v>3</v>
      </c>
      <c r="O46" s="1">
        <f t="shared" si="20"/>
        <v>30</v>
      </c>
    </row>
    <row r="47" spans="4:15" ht="12.75" x14ac:dyDescent="0.2">
      <c r="F47" s="1">
        <v>87</v>
      </c>
      <c r="H47" s="1">
        <f t="shared" si="14"/>
        <v>93.3</v>
      </c>
      <c r="I47" s="1">
        <f t="shared" si="15"/>
        <v>101.7</v>
      </c>
      <c r="J47" s="1">
        <f t="shared" si="16"/>
        <v>-8.4000000000000057</v>
      </c>
      <c r="K47" s="1">
        <f t="shared" si="17"/>
        <v>70.560000000000102</v>
      </c>
      <c r="L47" s="1">
        <f t="shared" si="18"/>
        <v>-6.2999999999999972</v>
      </c>
      <c r="M47" s="1">
        <f t="shared" si="19"/>
        <v>39.689999999999962</v>
      </c>
      <c r="N47" s="1">
        <f ca="1">IFERROR(__xludf.DUMMYFUNCTION("countunique(A$4:A$33)"),3)</f>
        <v>3</v>
      </c>
      <c r="O47" s="1">
        <f t="shared" si="20"/>
        <v>30</v>
      </c>
    </row>
    <row r="48" spans="4:15" ht="12.75" x14ac:dyDescent="0.2">
      <c r="F48" s="1">
        <v>98</v>
      </c>
      <c r="H48" s="1">
        <f t="shared" si="14"/>
        <v>93.3</v>
      </c>
      <c r="I48" s="1">
        <f t="shared" si="15"/>
        <v>101.7</v>
      </c>
      <c r="J48" s="1">
        <f t="shared" si="16"/>
        <v>-8.4000000000000057</v>
      </c>
      <c r="K48" s="1">
        <f t="shared" si="17"/>
        <v>70.560000000000102</v>
      </c>
      <c r="L48" s="1">
        <f t="shared" si="18"/>
        <v>4.7000000000000028</v>
      </c>
      <c r="M48" s="1">
        <f t="shared" si="19"/>
        <v>22.090000000000028</v>
      </c>
      <c r="N48" s="1">
        <f ca="1">IFERROR(__xludf.DUMMYFUNCTION("countunique(A$4:A$33)"),3)</f>
        <v>3</v>
      </c>
      <c r="O48" s="1">
        <f t="shared" si="20"/>
        <v>30</v>
      </c>
    </row>
    <row r="49" spans="1:15" ht="12.75" x14ac:dyDescent="0.2">
      <c r="F49" s="1">
        <v>108</v>
      </c>
      <c r="H49" s="1">
        <f t="shared" si="14"/>
        <v>93.3</v>
      </c>
      <c r="I49" s="1">
        <f t="shared" si="15"/>
        <v>101.7</v>
      </c>
      <c r="J49" s="1">
        <f t="shared" si="16"/>
        <v>-8.4000000000000057</v>
      </c>
      <c r="K49" s="1">
        <f t="shared" si="17"/>
        <v>70.560000000000102</v>
      </c>
      <c r="L49" s="1">
        <f t="shared" si="18"/>
        <v>14.700000000000003</v>
      </c>
      <c r="M49" s="1">
        <f t="shared" si="19"/>
        <v>216.09000000000009</v>
      </c>
      <c r="N49" s="1">
        <f ca="1">IFERROR(__xludf.DUMMYFUNCTION("countunique(A$4:A$33)"),3)</f>
        <v>3</v>
      </c>
      <c r="O49" s="1">
        <f t="shared" si="20"/>
        <v>30</v>
      </c>
    </row>
    <row r="50" spans="1:15" ht="12.75" x14ac:dyDescent="0.2">
      <c r="F50" s="1">
        <v>113</v>
      </c>
      <c r="H50" s="1">
        <f t="shared" si="14"/>
        <v>93.3</v>
      </c>
      <c r="I50" s="1">
        <f t="shared" si="15"/>
        <v>101.7</v>
      </c>
      <c r="J50" s="1">
        <f t="shared" si="16"/>
        <v>-8.4000000000000057</v>
      </c>
      <c r="K50" s="1">
        <f t="shared" si="17"/>
        <v>70.560000000000102</v>
      </c>
      <c r="L50" s="1">
        <f t="shared" si="18"/>
        <v>19.700000000000003</v>
      </c>
      <c r="M50" s="1">
        <f t="shared" si="19"/>
        <v>388.09000000000009</v>
      </c>
      <c r="N50" s="1">
        <f ca="1">IFERROR(__xludf.DUMMYFUNCTION("countunique(A$4:A$33)"),3)</f>
        <v>3</v>
      </c>
      <c r="O50" s="1">
        <f t="shared" si="20"/>
        <v>30</v>
      </c>
    </row>
    <row r="51" spans="1:15" ht="12.75" x14ac:dyDescent="0.2">
      <c r="F51" s="1">
        <v>96</v>
      </c>
      <c r="H51" s="1">
        <f t="shared" si="14"/>
        <v>93.3</v>
      </c>
      <c r="I51" s="1">
        <f t="shared" si="15"/>
        <v>101.7</v>
      </c>
      <c r="J51" s="1">
        <f t="shared" si="16"/>
        <v>-8.4000000000000057</v>
      </c>
      <c r="K51" s="1">
        <f t="shared" si="17"/>
        <v>70.560000000000102</v>
      </c>
      <c r="L51" s="1">
        <f t="shared" si="18"/>
        <v>2.7000000000000028</v>
      </c>
      <c r="M51" s="1">
        <f t="shared" si="19"/>
        <v>7.2900000000000151</v>
      </c>
      <c r="N51" s="1">
        <f ca="1">IFERROR(__xludf.DUMMYFUNCTION("countunique(A$4:A$33)"),3)</f>
        <v>3</v>
      </c>
      <c r="O51" s="1">
        <f t="shared" si="20"/>
        <v>30</v>
      </c>
    </row>
    <row r="52" spans="1:15" ht="12.75" x14ac:dyDescent="0.2">
      <c r="J52" s="3" t="s">
        <v>47</v>
      </c>
      <c r="K52" s="3">
        <f>SUM(K12:K51)</f>
        <v>1956.1999999999998</v>
      </c>
      <c r="L52" s="3" t="s">
        <v>47</v>
      </c>
      <c r="M52" s="3">
        <f>SUM(M12:M51)</f>
        <v>4294.1000000000004</v>
      </c>
    </row>
    <row r="53" spans="1:15" ht="12.75" x14ac:dyDescent="0.2">
      <c r="A53" s="1" t="s">
        <v>28</v>
      </c>
      <c r="B53" s="1" t="s">
        <v>30</v>
      </c>
      <c r="M53" s="3" t="s">
        <v>48</v>
      </c>
      <c r="N53" s="3">
        <f ca="1">AVERAGE(N12:N51)</f>
        <v>3</v>
      </c>
      <c r="O53" s="3">
        <f>AVERAGE(O12:O51)</f>
        <v>30</v>
      </c>
    </row>
    <row r="54" spans="1:15" ht="12.75" x14ac:dyDescent="0.2"/>
    <row r="55" spans="1:15" ht="12.75" x14ac:dyDescent="0.2">
      <c r="A55" s="1" t="s">
        <v>54</v>
      </c>
    </row>
    <row r="56" spans="1:15" ht="12.75" x14ac:dyDescent="0.2">
      <c r="B56" s="1" t="s">
        <v>31</v>
      </c>
      <c r="C56" s="1" t="s">
        <v>31</v>
      </c>
      <c r="I56" s="1" t="s">
        <v>11</v>
      </c>
    </row>
    <row r="57" spans="1:15" ht="12.75" x14ac:dyDescent="0.2">
      <c r="C57" s="1" t="s">
        <v>12</v>
      </c>
      <c r="D57" s="1" t="s">
        <v>29</v>
      </c>
      <c r="E57" s="1">
        <f t="shared" ref="E57:E65" si="21">J57</f>
        <v>1956.1999999999998</v>
      </c>
      <c r="F57" s="1" t="s">
        <v>34</v>
      </c>
      <c r="G57" s="1">
        <v>1E-3</v>
      </c>
      <c r="I57" s="1" t="s">
        <v>12</v>
      </c>
      <c r="J57" s="1">
        <f>K52</f>
        <v>1956.1999999999998</v>
      </c>
    </row>
    <row r="58" spans="1:15" ht="12.75" x14ac:dyDescent="0.2">
      <c r="C58" s="1" t="s">
        <v>13</v>
      </c>
      <c r="D58" s="1" t="s">
        <v>29</v>
      </c>
      <c r="E58" s="1">
        <f t="shared" ca="1" si="21"/>
        <v>2</v>
      </c>
      <c r="F58" s="1" t="s">
        <v>34</v>
      </c>
      <c r="G58" s="1">
        <v>1E-3</v>
      </c>
      <c r="I58" s="1" t="s">
        <v>13</v>
      </c>
      <c r="J58" s="1">
        <f ca="1">N53-1</f>
        <v>2</v>
      </c>
    </row>
    <row r="59" spans="1:15" ht="12.75" x14ac:dyDescent="0.2">
      <c r="C59" s="1" t="s">
        <v>14</v>
      </c>
      <c r="D59" s="1" t="s">
        <v>29</v>
      </c>
      <c r="E59" s="1">
        <f t="shared" ca="1" si="21"/>
        <v>978.09999999999991</v>
      </c>
      <c r="F59" s="1" t="s">
        <v>34</v>
      </c>
      <c r="G59" s="1">
        <v>1E-3</v>
      </c>
      <c r="I59" s="1" t="s">
        <v>14</v>
      </c>
      <c r="J59" s="1">
        <f ca="1">J57/J58</f>
        <v>978.09999999999991</v>
      </c>
    </row>
    <row r="60" spans="1:15" ht="12.75" x14ac:dyDescent="0.2">
      <c r="C60" s="1" t="s">
        <v>15</v>
      </c>
      <c r="D60" s="1" t="s">
        <v>29</v>
      </c>
      <c r="E60" s="1">
        <f t="shared" si="21"/>
        <v>4294.1000000000004</v>
      </c>
      <c r="F60" s="1" t="s">
        <v>34</v>
      </c>
      <c r="G60" s="1">
        <v>1E-3</v>
      </c>
      <c r="I60" s="1" t="s">
        <v>15</v>
      </c>
      <c r="J60" s="1">
        <f>M52</f>
        <v>4294.1000000000004</v>
      </c>
    </row>
    <row r="61" spans="1:15" ht="12.75" x14ac:dyDescent="0.2">
      <c r="C61" s="1" t="s">
        <v>16</v>
      </c>
      <c r="D61" s="1" t="s">
        <v>29</v>
      </c>
      <c r="E61" s="1">
        <f t="shared" ca="1" si="21"/>
        <v>27</v>
      </c>
      <c r="F61" s="1" t="s">
        <v>34</v>
      </c>
      <c r="G61" s="1">
        <v>1E-3</v>
      </c>
      <c r="I61" s="1" t="s">
        <v>16</v>
      </c>
      <c r="J61" s="1">
        <f ca="1">O53-N53</f>
        <v>27</v>
      </c>
    </row>
    <row r="62" spans="1:15" ht="12.75" x14ac:dyDescent="0.2">
      <c r="C62" s="1" t="s">
        <v>17</v>
      </c>
      <c r="D62" s="1" t="s">
        <v>29</v>
      </c>
      <c r="E62" s="1">
        <f t="shared" ca="1" si="21"/>
        <v>159.04074074074074</v>
      </c>
      <c r="F62" s="1" t="s">
        <v>34</v>
      </c>
      <c r="G62" s="1">
        <v>1E-3</v>
      </c>
      <c r="I62" s="1" t="s">
        <v>17</v>
      </c>
      <c r="J62" s="1">
        <f ca="1">J60/J61</f>
        <v>159.04074074074074</v>
      </c>
    </row>
    <row r="63" spans="1:15" ht="12.75" x14ac:dyDescent="0.2">
      <c r="C63" s="1" t="s">
        <v>18</v>
      </c>
      <c r="D63" s="1" t="s">
        <v>29</v>
      </c>
      <c r="E63" s="1">
        <f t="shared" ca="1" si="21"/>
        <v>6.1499965068349587</v>
      </c>
      <c r="F63" s="1" t="s">
        <v>34</v>
      </c>
      <c r="G63" s="1">
        <v>1E-3</v>
      </c>
      <c r="I63" s="1" t="s">
        <v>18</v>
      </c>
      <c r="J63" s="1">
        <f ca="1">J59/J62</f>
        <v>6.1499965068349587</v>
      </c>
    </row>
    <row r="64" spans="1:15" ht="25.5" x14ac:dyDescent="0.2">
      <c r="C64" s="1" t="s">
        <v>32</v>
      </c>
      <c r="D64" s="1" t="s">
        <v>29</v>
      </c>
      <c r="E64" s="1">
        <f t="shared" ca="1" si="21"/>
        <v>6.2966916787415188E-3</v>
      </c>
      <c r="F64" s="1" t="s">
        <v>34</v>
      </c>
      <c r="G64" s="1">
        <v>1E-3</v>
      </c>
      <c r="I64" s="1" t="s">
        <v>19</v>
      </c>
      <c r="J64" s="1">
        <f ca="1">FDIST(J63,J58,J61)</f>
        <v>6.2966916787415188E-3</v>
      </c>
    </row>
    <row r="65" spans="3:10" ht="25.5" x14ac:dyDescent="0.2">
      <c r="C65" s="1" t="s">
        <v>33</v>
      </c>
      <c r="D65" s="1" t="s">
        <v>29</v>
      </c>
      <c r="E65" s="1">
        <f t="shared" si="21"/>
        <v>0.31297697710509892</v>
      </c>
      <c r="F65" s="1" t="s">
        <v>34</v>
      </c>
      <c r="G65" s="1">
        <v>1E-3</v>
      </c>
      <c r="I65" s="1" t="s">
        <v>20</v>
      </c>
      <c r="J65" s="1">
        <f>J57/(J57+J60)</f>
        <v>0.31297697710509892</v>
      </c>
    </row>
    <row r="66" spans="3:10" ht="12.75" x14ac:dyDescent="0.2"/>
    <row r="67" spans="3:10" ht="12.75" x14ac:dyDescent="0.2"/>
    <row r="68" spans="3:10" ht="12.75" x14ac:dyDescent="0.2"/>
    <row r="69" spans="3:10" ht="12.75" x14ac:dyDescent="0.2"/>
    <row r="70" spans="3:10" ht="12.75" x14ac:dyDescent="0.2"/>
    <row r="71" spans="3:10" ht="12.75" x14ac:dyDescent="0.2"/>
    <row r="72" spans="3:10" ht="12.75" x14ac:dyDescent="0.2"/>
    <row r="73" spans="3:10" ht="12.75" x14ac:dyDescent="0.2"/>
    <row r="74" spans="3:10" ht="12.75" x14ac:dyDescent="0.2"/>
    <row r="75" spans="3:10" ht="12.75" x14ac:dyDescent="0.2"/>
    <row r="76" spans="3:10" ht="12.75" x14ac:dyDescent="0.2"/>
    <row r="77" spans="3:10" ht="12.75" x14ac:dyDescent="0.2"/>
    <row r="78" spans="3:10" ht="12.75" x14ac:dyDescent="0.2"/>
    <row r="79" spans="3:10" ht="12.75" x14ac:dyDescent="0.2"/>
    <row r="80" spans="3:1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</sheetData>
  <conditionalFormatting sqref="A1:XFD1048576">
    <cfRule type="cellIs" dxfId="13" priority="4" operator="equal">
      <formula>"Then"</formula>
    </cfRule>
    <cfRule type="cellIs" dxfId="25" priority="5" operator="equal">
      <formula>"When"</formula>
    </cfRule>
    <cfRule type="cellIs" dxfId="24" priority="6" operator="equal">
      <formula>"Given a"</formula>
    </cfRule>
    <cfRule type="cellIs" dxfId="23" priority="7" operator="equal">
      <formula>"Specification"</formula>
    </cfRule>
    <cfRule type="beginsWith" dxfId="22" priority="8" operator="beginsWith" text="With Properties">
      <formula>LEFT(A1,LEN("With Properties"))="With Properties"</formula>
    </cfRule>
    <cfRule type="endsWith" dxfId="21" priority="9" operator="endsWith" text=" table of">
      <formula>RIGHT(A1,LEN(" table of"))=" table of"</formula>
    </cfRule>
    <cfRule type="endsWith" dxfId="20" priority="10" operator="endsWith" text=" of">
      <formula>RIGHT(A1,LEN(" of"))=" of"</formula>
    </cfRule>
    <cfRule type="expression" dxfId="19" priority="11">
      <formula>AND((RIGHT(A1048576, 3) = " of"), A2 = "With Properties")</formula>
    </cfRule>
    <cfRule type="expression" dxfId="18" priority="12">
      <formula>AND(RIGHT(XFD1, 3) = " of", A2 = "With Properties")</formula>
    </cfRule>
  </conditionalFormatting>
  <conditionalFormatting sqref="A1:XFD1048576">
    <cfRule type="notContainsBlanks" dxfId="17" priority="13">
      <formula>LEN(TRIM(A1))&gt;0</formula>
    </cfRule>
  </conditionalFormatting>
  <conditionalFormatting sqref="A1:XFD1048576">
    <cfRule type="cellIs" dxfId="16" priority="2" operator="equal">
      <formula>"PercentagePrecision"</formula>
    </cfRule>
    <cfRule type="cellIs" dxfId="15" priority="3" operator="equal">
      <formula>"="</formula>
    </cfRule>
  </conditionalFormatting>
  <conditionalFormatting sqref="A1:XFD1048576">
    <cfRule type="cellIs" dxfId="14" priority="1" operator="equal">
      <formula>"StringFormat"</formula>
    </cfRule>
  </conditionalFormatting>
  <hyperlinks>
    <hyperlink ref="I1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2020-05-15T17:18:10Z</dcterms:modified>
</cp:coreProperties>
</file>