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excel_file_gen\"/>
    </mc:Choice>
  </mc:AlternateContent>
  <bookViews>
    <workbookView xWindow="0" yWindow="0" windowWidth="21570" windowHeight="8085" tabRatio="728" firstSheet="3" activeTab="3"/>
  </bookViews>
  <sheets>
    <sheet name="Guidelines" sheetId="36" state="hidden" r:id="rId1"/>
    <sheet name="Mileage and Series" sheetId="38" state="hidden" r:id="rId2"/>
    <sheet name="Sheet1" sheetId="39" state="hidden" r:id="rId3"/>
    <sheet name="1" sheetId="1" r:id="rId4"/>
    <sheet name="Sheet2" sheetId="2" state="hidden" r:id="rId5"/>
  </sheets>
  <definedNames>
    <definedName name="_xlnm._FilterDatabase" localSheetId="3" hidden="1">'1'!$C$7:$AL$8</definedName>
    <definedName name="_xlnm.Print_Area" localSheetId="3">'1'!$B$1:$AR$165</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I114" i="1" l="1"/>
  <c r="E164" i="1"/>
  <c r="E165" i="1"/>
  <c r="D128" i="1" l="1"/>
  <c r="AS118" i="1"/>
  <c r="D164" i="1" l="1"/>
  <c r="K114" i="1" l="1"/>
  <c r="D141" i="1"/>
  <c r="E126" i="1" l="1"/>
  <c r="Y114" i="1"/>
  <c r="C126" i="1"/>
  <c r="AV9" i="1" l="1"/>
  <c r="AV10" i="1"/>
  <c r="H132" i="1" l="1"/>
  <c r="I120" i="1"/>
  <c r="AX14" i="1" l="1"/>
  <c r="AX15" i="1"/>
  <c r="M114" i="1" l="1"/>
  <c r="J126" i="1" l="1"/>
  <c r="J125" i="1"/>
  <c r="J124" i="1"/>
  <c r="J123" i="1"/>
  <c r="J122" i="1"/>
  <c r="J121" i="1"/>
  <c r="J120" i="1"/>
  <c r="I126" i="1"/>
  <c r="I125" i="1"/>
  <c r="I124" i="1"/>
  <c r="I123" i="1"/>
  <c r="I122" i="1"/>
  <c r="I121" i="1"/>
  <c r="F10" i="2" l="1"/>
  <c r="G10" i="2" s="1"/>
  <c r="F9" i="2"/>
  <c r="G9" i="2" s="1"/>
  <c r="P8" i="2"/>
  <c r="F8" i="2"/>
  <c r="G8" i="2" s="1"/>
  <c r="F7" i="2"/>
  <c r="G7" i="2" s="1"/>
  <c r="D7" i="2"/>
  <c r="J6" i="2"/>
  <c r="E144" i="1"/>
  <c r="D144" i="1"/>
  <c r="E143" i="1"/>
  <c r="D143" i="1"/>
  <c r="E142" i="1"/>
  <c r="D142" i="1"/>
  <c r="E141" i="1"/>
  <c r="H136" i="1"/>
  <c r="H135" i="1"/>
  <c r="H134" i="1"/>
  <c r="H133" i="1"/>
  <c r="D129" i="1"/>
  <c r="AB125" i="1"/>
  <c r="AC125" i="1" s="1"/>
  <c r="AB124" i="1"/>
  <c r="AC124" i="1" s="1"/>
  <c r="AB123" i="1"/>
  <c r="AC123" i="1" s="1"/>
  <c r="AB122" i="1"/>
  <c r="AC122" i="1" s="1"/>
  <c r="AB121" i="1"/>
  <c r="AC121" i="1" s="1"/>
  <c r="AB120" i="1"/>
  <c r="AC120" i="1" s="1"/>
  <c r="M115" i="1"/>
  <c r="K115" i="1"/>
  <c r="I115" i="1"/>
  <c r="G115" i="1"/>
  <c r="G114" i="1"/>
  <c r="E114" i="1"/>
  <c r="AX107" i="1"/>
  <c r="AX104" i="1"/>
  <c r="AX103" i="1"/>
  <c r="AW100" i="1"/>
  <c r="AX99" i="1"/>
  <c r="AX98" i="1"/>
  <c r="AX96" i="1"/>
  <c r="AX93" i="1"/>
  <c r="AW92" i="1"/>
  <c r="AX91" i="1"/>
  <c r="AX89" i="1"/>
  <c r="AW88" i="1"/>
  <c r="AX87" i="1"/>
  <c r="AX85" i="1"/>
  <c r="AX83" i="1"/>
  <c r="AX81" i="1"/>
  <c r="AW80" i="1"/>
  <c r="AX79" i="1"/>
  <c r="AX77" i="1"/>
  <c r="AW76" i="1"/>
  <c r="AX75" i="1"/>
  <c r="AX73" i="1"/>
  <c r="AW72" i="1"/>
  <c r="AX71" i="1"/>
  <c r="AX69" i="1"/>
  <c r="AW68" i="1"/>
  <c r="AX67" i="1"/>
  <c r="AX65" i="1"/>
  <c r="AW64" i="1"/>
  <c r="AX63" i="1"/>
  <c r="AW60" i="1"/>
  <c r="AX59" i="1"/>
  <c r="AX57" i="1"/>
  <c r="AW56" i="1"/>
  <c r="AX55" i="1"/>
  <c r="AX53" i="1"/>
  <c r="AW52" i="1"/>
  <c r="AX51" i="1"/>
  <c r="AX49" i="1"/>
  <c r="AW48" i="1"/>
  <c r="AX47" i="1"/>
  <c r="AW44" i="1"/>
  <c r="AX43" i="1"/>
  <c r="AX41" i="1"/>
  <c r="AW40" i="1"/>
  <c r="AX39" i="1"/>
  <c r="AX37" i="1"/>
  <c r="AW36" i="1"/>
  <c r="AX35" i="1"/>
  <c r="AX33" i="1"/>
  <c r="AW32" i="1"/>
  <c r="AX31" i="1"/>
  <c r="AX29" i="1"/>
  <c r="AW28" i="1"/>
  <c r="AX27" i="1"/>
  <c r="AX25" i="1"/>
  <c r="AW24" i="1"/>
  <c r="AX23" i="1"/>
  <c r="AX21" i="1"/>
  <c r="AW20" i="1"/>
  <c r="AX19" i="1"/>
  <c r="AX17" i="1"/>
  <c r="AW16" i="1"/>
  <c r="AW14" i="1"/>
  <c r="AX12" i="1"/>
  <c r="L3" i="38"/>
  <c r="G3" i="38"/>
  <c r="D134" i="1" l="1"/>
  <c r="D132" i="1"/>
  <c r="J141" i="1"/>
  <c r="D135" i="1"/>
  <c r="D133" i="1"/>
  <c r="J143" i="1"/>
  <c r="T114" i="1"/>
  <c r="AG118" i="1" s="1"/>
  <c r="H7" i="2"/>
  <c r="AV93" i="1"/>
  <c r="AW90" i="1"/>
  <c r="AW94" i="1"/>
  <c r="H137" i="1"/>
  <c r="C124" i="1"/>
  <c r="AW30" i="1"/>
  <c r="AX78" i="1"/>
  <c r="AW26" i="1"/>
  <c r="AV29" i="1"/>
  <c r="AW74" i="1"/>
  <c r="AV77" i="1"/>
  <c r="AW78" i="1"/>
  <c r="E123" i="1"/>
  <c r="E149" i="1"/>
  <c r="E145" i="1"/>
  <c r="D148" i="1"/>
  <c r="D149" i="1"/>
  <c r="E148" i="1"/>
  <c r="AX45" i="1"/>
  <c r="AV45" i="1"/>
  <c r="AX61" i="1"/>
  <c r="AV61" i="1"/>
  <c r="AX95" i="1"/>
  <c r="AW46" i="1"/>
  <c r="AX46" i="1"/>
  <c r="AW62" i="1"/>
  <c r="AX62" i="1"/>
  <c r="AV95" i="1"/>
  <c r="AW42" i="1"/>
  <c r="AW58" i="1"/>
  <c r="AV98" i="1"/>
  <c r="AW98" i="1"/>
  <c r="AX30" i="1"/>
  <c r="AX94" i="1"/>
  <c r="AV25" i="1"/>
  <c r="AV41" i="1"/>
  <c r="AV57" i="1"/>
  <c r="AV73" i="1"/>
  <c r="AV89" i="1"/>
  <c r="AV99" i="1"/>
  <c r="AW104" i="1"/>
  <c r="AV107" i="1"/>
  <c r="AX82" i="1"/>
  <c r="AV17" i="1"/>
  <c r="AW18" i="1"/>
  <c r="AX22" i="1"/>
  <c r="AV33" i="1"/>
  <c r="AW34" i="1"/>
  <c r="AX38" i="1"/>
  <c r="AV49" i="1"/>
  <c r="AW50" i="1"/>
  <c r="AX54" i="1"/>
  <c r="AV65" i="1"/>
  <c r="AW66" i="1"/>
  <c r="AX70" i="1"/>
  <c r="AV81" i="1"/>
  <c r="AW82" i="1"/>
  <c r="AX86" i="1"/>
  <c r="AW96" i="1"/>
  <c r="AX100" i="1"/>
  <c r="AX102" i="1"/>
  <c r="AV106" i="1"/>
  <c r="AV113" i="1"/>
  <c r="AV12" i="1"/>
  <c r="AV21" i="1"/>
  <c r="AW22" i="1"/>
  <c r="AX26" i="1"/>
  <c r="AV37" i="1"/>
  <c r="AW38" i="1"/>
  <c r="AX42" i="1"/>
  <c r="AV53" i="1"/>
  <c r="AW54" i="1"/>
  <c r="AX58" i="1"/>
  <c r="AV69" i="1"/>
  <c r="AW70" i="1"/>
  <c r="AX74" i="1"/>
  <c r="AV85" i="1"/>
  <c r="AW86" i="1"/>
  <c r="AX90" i="1"/>
  <c r="AW102" i="1"/>
  <c r="AV103" i="1"/>
  <c r="AW106" i="1"/>
  <c r="AX106" i="1"/>
  <c r="AX34" i="1"/>
  <c r="AX50" i="1"/>
  <c r="AX66" i="1"/>
  <c r="AX18" i="1"/>
  <c r="AX16" i="1"/>
  <c r="AV18" i="1"/>
  <c r="AX20" i="1"/>
  <c r="AV22" i="1"/>
  <c r="AX24" i="1"/>
  <c r="AV26" i="1"/>
  <c r="AX28" i="1"/>
  <c r="AV30" i="1"/>
  <c r="AX32" i="1"/>
  <c r="AV34" i="1"/>
  <c r="AX36" i="1"/>
  <c r="AV38" i="1"/>
  <c r="AX40" i="1"/>
  <c r="AV42" i="1"/>
  <c r="AX44" i="1"/>
  <c r="AV46" i="1"/>
  <c r="AX48" i="1"/>
  <c r="AV50" i="1"/>
  <c r="AX52" i="1"/>
  <c r="AV54" i="1"/>
  <c r="AX56" i="1"/>
  <c r="AV58" i="1"/>
  <c r="AX60" i="1"/>
  <c r="AV62" i="1"/>
  <c r="AX64" i="1"/>
  <c r="AV66" i="1"/>
  <c r="AX68" i="1"/>
  <c r="AV70" i="1"/>
  <c r="AX72" i="1"/>
  <c r="AV74" i="1"/>
  <c r="AX76" i="1"/>
  <c r="AV78" i="1"/>
  <c r="AX80" i="1"/>
  <c r="AV82" i="1"/>
  <c r="AX84" i="1"/>
  <c r="AV86" i="1"/>
  <c r="AX88" i="1"/>
  <c r="AV90" i="1"/>
  <c r="AX92" i="1"/>
  <c r="AV94" i="1"/>
  <c r="AV97" i="1"/>
  <c r="AV102" i="1"/>
  <c r="AV105" i="1"/>
  <c r="AW84" i="1"/>
  <c r="AX97" i="1"/>
  <c r="AX105" i="1"/>
  <c r="AW112" i="1"/>
  <c r="C122" i="1"/>
  <c r="AV15" i="1"/>
  <c r="AV19" i="1"/>
  <c r="AV23" i="1"/>
  <c r="AV27" i="1"/>
  <c r="AV31" i="1"/>
  <c r="AV35" i="1"/>
  <c r="AV39" i="1"/>
  <c r="AV43" i="1"/>
  <c r="AV47" i="1"/>
  <c r="AV51" i="1"/>
  <c r="AV55" i="1"/>
  <c r="AV59" i="1"/>
  <c r="AV63" i="1"/>
  <c r="AV67" i="1"/>
  <c r="AV71" i="1"/>
  <c r="AV75" i="1"/>
  <c r="AV79" i="1"/>
  <c r="AV83" i="1"/>
  <c r="AV87" i="1"/>
  <c r="AV91" i="1"/>
  <c r="AV101" i="1"/>
  <c r="AV111" i="1"/>
  <c r="AX112" i="1"/>
  <c r="AX101" i="1"/>
  <c r="AJ115" i="1"/>
  <c r="AV109" i="1"/>
  <c r="C121" i="1"/>
  <c r="C123" i="1"/>
  <c r="C125" i="1"/>
  <c r="AV13" i="1"/>
  <c r="AX109" i="1"/>
  <c r="AV108" i="1"/>
  <c r="AX108" i="1"/>
  <c r="AV110" i="1"/>
  <c r="AW110" i="1"/>
  <c r="AX110" i="1"/>
  <c r="E121" i="1"/>
  <c r="AW13" i="1"/>
  <c r="AX13" i="1"/>
  <c r="AV16" i="1"/>
  <c r="AV20" i="1"/>
  <c r="AV24" i="1"/>
  <c r="AV28" i="1"/>
  <c r="AV32" i="1"/>
  <c r="AV36" i="1"/>
  <c r="AV40" i="1"/>
  <c r="AV44" i="1"/>
  <c r="AV48" i="1"/>
  <c r="AV52" i="1"/>
  <c r="AV56" i="1"/>
  <c r="AV60" i="1"/>
  <c r="AV64" i="1"/>
  <c r="AV68" i="1"/>
  <c r="AV72" i="1"/>
  <c r="AV76" i="1"/>
  <c r="AV80" i="1"/>
  <c r="AV84" i="1"/>
  <c r="AV88" i="1"/>
  <c r="AV92" i="1"/>
  <c r="AV96" i="1"/>
  <c r="AV100" i="1"/>
  <c r="AV104" i="1"/>
  <c r="AW108" i="1"/>
  <c r="AW109" i="1"/>
  <c r="AW113" i="1"/>
  <c r="AX113" i="1"/>
  <c r="AW12" i="1"/>
  <c r="AW15" i="1"/>
  <c r="AW17" i="1"/>
  <c r="AW19" i="1"/>
  <c r="AW21" i="1"/>
  <c r="AW23" i="1"/>
  <c r="AW25" i="1"/>
  <c r="AW27" i="1"/>
  <c r="AW29" i="1"/>
  <c r="AW31" i="1"/>
  <c r="AW33" i="1"/>
  <c r="AW35" i="1"/>
  <c r="AW37" i="1"/>
  <c r="AW39" i="1"/>
  <c r="AW41" i="1"/>
  <c r="AW43" i="1"/>
  <c r="AW45" i="1"/>
  <c r="AW47" i="1"/>
  <c r="AW49" i="1"/>
  <c r="AW51" i="1"/>
  <c r="AW53" i="1"/>
  <c r="AW55" i="1"/>
  <c r="AW57" i="1"/>
  <c r="AW59" i="1"/>
  <c r="AW61" i="1"/>
  <c r="AW63" i="1"/>
  <c r="AW65" i="1"/>
  <c r="AW67" i="1"/>
  <c r="AW69" i="1"/>
  <c r="AW71" i="1"/>
  <c r="AW73" i="1"/>
  <c r="AW75" i="1"/>
  <c r="AW77" i="1"/>
  <c r="AW79" i="1"/>
  <c r="AW81" i="1"/>
  <c r="AW83" i="1"/>
  <c r="AW85" i="1"/>
  <c r="AW87" i="1"/>
  <c r="AW89" i="1"/>
  <c r="AW91" i="1"/>
  <c r="AW93" i="1"/>
  <c r="AW95" i="1"/>
  <c r="AW97" i="1"/>
  <c r="AW99" i="1"/>
  <c r="AW101" i="1"/>
  <c r="AW103" i="1"/>
  <c r="AW105" i="1"/>
  <c r="AW107" i="1"/>
  <c r="AW111" i="1"/>
  <c r="AX111" i="1"/>
  <c r="AV112" i="1"/>
  <c r="D145" i="1"/>
  <c r="X115" i="1" l="1"/>
  <c r="AV11" i="1"/>
  <c r="X114" i="1"/>
  <c r="AH118" i="1" s="1"/>
  <c r="AJ114" i="1"/>
  <c r="AO118" i="1" s="1"/>
  <c r="AX9" i="1"/>
  <c r="AW9" i="1"/>
  <c r="AF114" i="1"/>
  <c r="D126" i="1"/>
  <c r="AX10" i="1"/>
  <c r="AG114" i="1"/>
  <c r="AN118" i="1" s="1"/>
  <c r="AW10" i="1"/>
  <c r="AA114" i="1"/>
  <c r="D152" i="1"/>
  <c r="G152" i="1" s="1"/>
  <c r="D124" i="1"/>
  <c r="D121" i="1"/>
  <c r="D123" i="1"/>
  <c r="AG115" i="1"/>
  <c r="AX11" i="1"/>
  <c r="AV14" i="1"/>
  <c r="AA115" i="1"/>
  <c r="AW11" i="1"/>
  <c r="Y115" i="1"/>
  <c r="E124" i="1"/>
  <c r="AF115" i="1"/>
  <c r="AI118" i="1"/>
  <c r="D122" i="1"/>
  <c r="D125" i="1"/>
  <c r="AN115" i="1"/>
  <c r="E122" i="1"/>
  <c r="E125" i="1"/>
  <c r="D153" i="1"/>
  <c r="G153" i="1" s="1"/>
  <c r="D154" i="1"/>
  <c r="G154" i="1" s="1"/>
  <c r="C120" i="1"/>
  <c r="AV115" i="1" l="1"/>
  <c r="G158" i="1" s="1"/>
  <c r="AW115" i="1"/>
  <c r="D159" i="1" s="1"/>
  <c r="AX115" i="1"/>
  <c r="D160" i="1" s="1"/>
  <c r="D165" i="1"/>
  <c r="D120" i="1"/>
  <c r="AN114" i="1"/>
  <c r="AM115" i="1"/>
  <c r="AM114" i="1"/>
  <c r="AM118" i="1"/>
  <c r="E120" i="1"/>
  <c r="AJ118" i="1"/>
  <c r="AQ118" i="1" s="1"/>
  <c r="D155" i="1"/>
  <c r="G155" i="1" s="1"/>
  <c r="D158" i="1" l="1"/>
  <c r="D161" i="1" s="1"/>
  <c r="G161" i="1" s="1"/>
  <c r="G159" i="1"/>
  <c r="G160" i="1"/>
  <c r="AT118" i="1"/>
  <c r="D137" i="1"/>
  <c r="D136" i="1"/>
  <c r="AP118" i="1"/>
  <c r="AR118" i="1" s="1"/>
  <c r="D166" i="1" s="1"/>
  <c r="E166" i="1"/>
</calcChain>
</file>

<file path=xl/sharedStrings.xml><?xml version="1.0" encoding="utf-8"?>
<sst xmlns="http://schemas.openxmlformats.org/spreadsheetml/2006/main" count="534" uniqueCount="278">
  <si>
    <t>DAILY RO CHASE SHEET</t>
  </si>
  <si>
    <t>MONTH</t>
  </si>
  <si>
    <t>PIC</t>
  </si>
  <si>
    <t>**Note: Cells in blue are locked and cannot be selected</t>
  </si>
  <si>
    <t>EM/PM</t>
  </si>
  <si>
    <t>Count</t>
  </si>
  <si>
    <t>DATE</t>
  </si>
  <si>
    <t>PLATE NO.</t>
  </si>
  <si>
    <t>Model</t>
  </si>
  <si>
    <t>W/NW</t>
  </si>
  <si>
    <t>Repair Type</t>
  </si>
  <si>
    <t>Bay Number</t>
  </si>
  <si>
    <t>Series</t>
  </si>
  <si>
    <t>Ancillary Service</t>
  </si>
  <si>
    <t>Additional Job</t>
  </si>
  <si>
    <t>Customer Arrival</t>
  </si>
  <si>
    <t>Appointment Time</t>
  </si>
  <si>
    <t>Customer Arrival Time</t>
  </si>
  <si>
    <t>Ticketing Time</t>
  </si>
  <si>
    <t>Customer Waiting Time</t>
  </si>
  <si>
    <t>Service Advisor</t>
  </si>
  <si>
    <t>SA RECEPTION TIME</t>
  </si>
  <si>
    <t>LEAD TIME</t>
  </si>
  <si>
    <t>IDLE TIME</t>
  </si>
  <si>
    <t>Technician Clock-in Time</t>
  </si>
  <si>
    <t>REPAIR</t>
  </si>
  <si>
    <t>CARWASH</t>
  </si>
  <si>
    <t>Car Out Time (guard)</t>
  </si>
  <si>
    <t>Total EM LT (End Reception to End Carwash)</t>
  </si>
  <si>
    <t>Promised Time</t>
  </si>
  <si>
    <t>On Time Delivery</t>
  </si>
  <si>
    <t>EM60 Achievement</t>
  </si>
  <si>
    <t>Details / Type</t>
  </si>
  <si>
    <t>Guard</t>
  </si>
  <si>
    <t>Receptionist</t>
  </si>
  <si>
    <t>Start</t>
  </si>
  <si>
    <t>End</t>
  </si>
  <si>
    <t>COROLLA</t>
  </si>
  <si>
    <t>W</t>
  </si>
  <si>
    <t>EM</t>
  </si>
  <si>
    <t>EM2</t>
  </si>
  <si>
    <t>10K</t>
  </si>
  <si>
    <t>Without</t>
  </si>
  <si>
    <t>None / EM Item</t>
  </si>
  <si>
    <t>On Time Appt</t>
  </si>
  <si>
    <t>Total RO Chase Count</t>
  </si>
  <si>
    <t>EM Count</t>
  </si>
  <si>
    <t>Pure EM Count</t>
  </si>
  <si>
    <t>EM w/ Ancillary</t>
  </si>
  <si>
    <t>EM w/ Additional Jobs</t>
  </si>
  <si>
    <t>PMS count</t>
  </si>
  <si>
    <t>Pure PM Count</t>
  </si>
  <si>
    <t>PMS w/ Ancillary</t>
  </si>
  <si>
    <t>PMS w/ Additional Jobs</t>
  </si>
  <si>
    <t>SA Reception time</t>
  </si>
  <si>
    <t>IDLE TIME from End Reception to Techn Clock-in Time</t>
  </si>
  <si>
    <t>IDLE TIME from Techn Clock-in Time to Start of Repair</t>
  </si>
  <si>
    <t>Repair</t>
  </si>
  <si>
    <t>Idle</t>
  </si>
  <si>
    <t>Carwash</t>
  </si>
  <si>
    <t>Productive Time</t>
  </si>
  <si>
    <t>Idle Time</t>
  </si>
  <si>
    <t>Total EM Lead Time</t>
  </si>
  <si>
    <t>EM UR Composition and Repair Leadtime</t>
  </si>
  <si>
    <t>Average (minutes)</t>
  </si>
  <si>
    <t>Total</t>
  </si>
  <si>
    <t>1K/5K FPM</t>
  </si>
  <si>
    <t>5K</t>
  </si>
  <si>
    <t>20K</t>
  </si>
  <si>
    <t>40K</t>
  </si>
  <si>
    <t>Waiting and Non-waiting Customer Count</t>
  </si>
  <si>
    <t>Waiting</t>
  </si>
  <si>
    <t>Non-waiting</t>
  </si>
  <si>
    <t>Count of On Time Delivery and EM60 Achievement</t>
  </si>
  <si>
    <t>EM units per Bay</t>
  </si>
  <si>
    <t>EM On Time Delivery</t>
  </si>
  <si>
    <t>EM1</t>
  </si>
  <si>
    <t>PM On Time Delivery</t>
  </si>
  <si>
    <t>EM Delayed Delivery</t>
  </si>
  <si>
    <t>EM3</t>
  </si>
  <si>
    <t>PMS Delayed Delivery</t>
  </si>
  <si>
    <t>EM4</t>
  </si>
  <si>
    <t>EM60</t>
  </si>
  <si>
    <t>EM5</t>
  </si>
  <si>
    <t>NOT EM60</t>
  </si>
  <si>
    <t>Customer Appointment Arrival</t>
  </si>
  <si>
    <t>PMS</t>
  </si>
  <si>
    <t>Early Appt</t>
  </si>
  <si>
    <t>Late Appt</t>
  </si>
  <si>
    <t>Walk-In</t>
  </si>
  <si>
    <t>Reception</t>
  </si>
  <si>
    <t>Washing</t>
  </si>
  <si>
    <t>Ancillary</t>
  </si>
  <si>
    <t>With</t>
  </si>
  <si>
    <t>Delayed Delivery</t>
  </si>
  <si>
    <t>NW</t>
  </si>
  <si>
    <t>VIOS</t>
  </si>
  <si>
    <t>WIGO</t>
  </si>
  <si>
    <t>YARIS</t>
  </si>
  <si>
    <t>PM1</t>
  </si>
  <si>
    <t>CAMRY</t>
  </si>
  <si>
    <t>PM2</t>
  </si>
  <si>
    <t>INNOVA</t>
  </si>
  <si>
    <t>PM3</t>
  </si>
  <si>
    <t>AVANZA</t>
  </si>
  <si>
    <t>PM4</t>
  </si>
  <si>
    <t>FORTUNER</t>
  </si>
  <si>
    <t>PM5</t>
  </si>
  <si>
    <t>HIACE</t>
  </si>
  <si>
    <t>PM6</t>
  </si>
  <si>
    <t>HILUX</t>
  </si>
  <si>
    <t>PM7</t>
  </si>
  <si>
    <t>FJ CRUISER</t>
  </si>
  <si>
    <t>SA11</t>
  </si>
  <si>
    <t>PM8</t>
  </si>
  <si>
    <t>SA12</t>
  </si>
  <si>
    <t>LC / PRADO</t>
  </si>
  <si>
    <t>SA13</t>
  </si>
  <si>
    <t>RAV4</t>
  </si>
  <si>
    <t>SA14</t>
  </si>
  <si>
    <t>T86</t>
  </si>
  <si>
    <t>SA15</t>
  </si>
  <si>
    <t>ALPHARD</t>
  </si>
  <si>
    <t>SA16</t>
  </si>
  <si>
    <t>SA17</t>
  </si>
  <si>
    <t>SA18</t>
  </si>
  <si>
    <t>SA19</t>
  </si>
  <si>
    <t>SA20</t>
  </si>
  <si>
    <t>KM Check-up</t>
  </si>
  <si>
    <t>Number of Appointments</t>
  </si>
  <si>
    <t>Number of Walk-ins</t>
  </si>
  <si>
    <t>Summary</t>
  </si>
  <si>
    <t>Number of EM Customers Serviced in Morning</t>
  </si>
  <si>
    <t>Number of EM Customers Serviced in Afternoon</t>
  </si>
  <si>
    <t>AM</t>
  </si>
  <si>
    <t>PM</t>
  </si>
  <si>
    <t>Number of EM Stalls</t>
  </si>
  <si>
    <t>Number of Total Units Serviced</t>
  </si>
  <si>
    <t>1KM</t>
  </si>
  <si>
    <t>5KM</t>
  </si>
  <si>
    <t>10KM</t>
  </si>
  <si>
    <t>20KM</t>
  </si>
  <si>
    <t>25KM</t>
  </si>
  <si>
    <t>Units Serviced for Express Maintenance</t>
  </si>
  <si>
    <t xml:space="preserve">1KM </t>
  </si>
  <si>
    <t>15KM</t>
  </si>
  <si>
    <t>ABOVE 25KM</t>
  </si>
  <si>
    <t>KM</t>
  </si>
  <si>
    <t>30KM</t>
  </si>
  <si>
    <t>35KM</t>
  </si>
  <si>
    <t>40KM</t>
  </si>
  <si>
    <t>45KM</t>
  </si>
  <si>
    <t>50KM</t>
  </si>
  <si>
    <t>55KM</t>
  </si>
  <si>
    <t>60KM</t>
  </si>
  <si>
    <t>65KM</t>
  </si>
  <si>
    <t>70KM</t>
  </si>
  <si>
    <t>75KM</t>
  </si>
  <si>
    <t>80KM</t>
  </si>
  <si>
    <t>85KM</t>
  </si>
  <si>
    <t>90KM</t>
  </si>
  <si>
    <t>95KM</t>
  </si>
  <si>
    <t>100KM</t>
  </si>
  <si>
    <t>105KM</t>
  </si>
  <si>
    <t>110KM</t>
  </si>
  <si>
    <t>115KM</t>
  </si>
  <si>
    <t>120KM</t>
  </si>
  <si>
    <t>125KM</t>
  </si>
  <si>
    <t>130KM</t>
  </si>
  <si>
    <t>135KM</t>
  </si>
  <si>
    <t>140KM</t>
  </si>
  <si>
    <t>145KM</t>
  </si>
  <si>
    <t>150KM</t>
  </si>
  <si>
    <t>155KM</t>
  </si>
  <si>
    <t>160KM</t>
  </si>
  <si>
    <t>165KM</t>
  </si>
  <si>
    <t>170KM</t>
  </si>
  <si>
    <t>175KM</t>
  </si>
  <si>
    <t>180KM</t>
  </si>
  <si>
    <t>185KM</t>
  </si>
  <si>
    <t>190KM</t>
  </si>
  <si>
    <t>195KM</t>
  </si>
  <si>
    <t>200KM</t>
  </si>
  <si>
    <t>Total LT (W.Reception to End carwash)</t>
  </si>
  <si>
    <t>Input Month</t>
  </si>
  <si>
    <t xml:space="preserve"> </t>
  </si>
  <si>
    <t>Express Maintenance / Periodic Maintenance RO Chase Form</t>
  </si>
  <si>
    <t>Date :</t>
  </si>
  <si>
    <t>RO No:</t>
  </si>
  <si>
    <t xml:space="preserve">                                    </t>
  </si>
  <si>
    <t>Recommended Service:</t>
  </si>
  <si>
    <t>KM Series</t>
  </si>
  <si>
    <t>W / NW</t>
  </si>
  <si>
    <t>Plate No:</t>
  </si>
  <si>
    <t>1K FPM  /  5K FPM  /  5K  /  10K  /  20K  /  40K</t>
  </si>
  <si>
    <t>Model:</t>
  </si>
  <si>
    <t xml:space="preserve">Repair Type: </t>
  </si>
  <si>
    <t>EM    /    PMS</t>
  </si>
  <si>
    <t>Appointment</t>
  </si>
  <si>
    <t>:</t>
  </si>
  <si>
    <t>am  /  pm</t>
  </si>
  <si>
    <t>Customer Arrival:</t>
  </si>
  <si>
    <t>Early    /    On Time    /   Late / Walk-in</t>
  </si>
  <si>
    <t>Promised time:</t>
  </si>
  <si>
    <t>Additional Job:  YES / NO</t>
  </si>
  <si>
    <t>Ancillary Service :  YES / NO</t>
  </si>
  <si>
    <t>Type of Additional Job:</t>
  </si>
  <si>
    <t>Type of Ancillary:</t>
  </si>
  <si>
    <t xml:space="preserve">At Guard </t>
  </si>
  <si>
    <t xml:space="preserve">        :</t>
  </si>
  <si>
    <t>Remarks:</t>
  </si>
  <si>
    <t>Repair Process</t>
  </si>
  <si>
    <t>At Receptionist</t>
  </si>
  <si>
    <t>Start Time</t>
  </si>
  <si>
    <t>Ticketing/Queue Time</t>
  </si>
  <si>
    <t>PIC: Guard and Receptionist</t>
  </si>
  <si>
    <t>End Time</t>
  </si>
  <si>
    <t>PIC: EM Technicians</t>
  </si>
  <si>
    <t>Reception Process</t>
  </si>
  <si>
    <t>Carwash Process</t>
  </si>
  <si>
    <t>Car-out Time</t>
  </si>
  <si>
    <t>PIC: Service Advisor</t>
  </si>
  <si>
    <t>Dispatch Process</t>
  </si>
  <si>
    <t>PIC: Carwashers</t>
  </si>
  <si>
    <t xml:space="preserve">KM Checkup: </t>
  </si>
  <si>
    <t>Recommended Service</t>
  </si>
  <si>
    <t>For All Toyota Models Except Toyota 86</t>
  </si>
  <si>
    <t>Mileage Range (KM)</t>
  </si>
  <si>
    <t>FPM</t>
  </si>
  <si>
    <t>80K</t>
  </si>
  <si>
    <t>PM Units</t>
  </si>
  <si>
    <t>Other GJ Item</t>
  </si>
  <si>
    <t>Aircare in EM</t>
  </si>
  <si>
    <t>Remarks (Indicate Reason of Non-Achievement of OTD or EM 60)</t>
  </si>
  <si>
    <t xml:space="preserve">On Time Delivery
(OTD) </t>
  </si>
  <si>
    <t>Pure EM</t>
  </si>
  <si>
    <t xml:space="preserve">Count </t>
  </si>
  <si>
    <t>Repair Lead Time</t>
  </si>
  <si>
    <t>Pure EM Units</t>
  </si>
  <si>
    <t>Total EM Lead time (End Rec. to End Wash)</t>
  </si>
  <si>
    <t>Count of EM units received</t>
  </si>
  <si>
    <t>EM60 for Pure EM units</t>
  </si>
  <si>
    <t>Miss. PIC</t>
  </si>
  <si>
    <t>RUSH</t>
  </si>
  <si>
    <t xml:space="preserve">Detailing </t>
  </si>
  <si>
    <t>Rust Proofing</t>
  </si>
  <si>
    <t>Decarbonization</t>
  </si>
  <si>
    <t>Number of EM Eligible Units</t>
  </si>
  <si>
    <t>Number of EM60 Eligible Units</t>
  </si>
  <si>
    <t>Number of Incomplete Data</t>
  </si>
  <si>
    <t xml:space="preserve">Release Date </t>
  </si>
  <si>
    <t>Inaccurate Data</t>
  </si>
  <si>
    <t>Number of Inaccurate Data</t>
  </si>
  <si>
    <t>Kindly Input the Name of the Service Advisors</t>
  </si>
  <si>
    <t>Kindly input the declared EM and PM bays</t>
  </si>
  <si>
    <t>EM Eligible Units (Waiting Customer, Pure EM, On-time Appointment)</t>
  </si>
  <si>
    <t>EM EligibleUnits</t>
  </si>
  <si>
    <t>Kindly input the number of EM stalls used on a day</t>
  </si>
  <si>
    <t>EM6</t>
  </si>
  <si>
    <t>EM7</t>
  </si>
  <si>
    <t>EM8</t>
  </si>
  <si>
    <t>EM9</t>
  </si>
  <si>
    <t>EM10</t>
  </si>
  <si>
    <t>PM9</t>
  </si>
  <si>
    <t>PM10</t>
  </si>
  <si>
    <t>PM11</t>
  </si>
  <si>
    <t>Kindly input the list of ancillary services</t>
  </si>
  <si>
    <t>Toyota Plaridel Bulacan</t>
  </si>
  <si>
    <t>IAN BUTARAN</t>
  </si>
  <si>
    <t>JONJON BUENAVENTURA</t>
  </si>
  <si>
    <t>RUEL LOZANO</t>
  </si>
  <si>
    <t>CHRISTIAN RODELAS</t>
  </si>
  <si>
    <t>ALLAN PUALENGCO</t>
  </si>
  <si>
    <t>BERNARD VALERIO</t>
  </si>
  <si>
    <t>JEFFREY FORTEO</t>
  </si>
  <si>
    <t>JONATHAN REYES</t>
  </si>
  <si>
    <t>ALFIN BELARMINO</t>
  </si>
  <si>
    <t>GLENN MARK LIM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</si>
</sst>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3" formatCode="_(* #,##0.00_);_(* \(#,##0.00\);_(* &quot;-&quot;??_);_(@_)"/>
    <numFmt numFmtId="164" formatCode="[$-409]d\-mmm;@"/>
    <numFmt numFmtId="165" formatCode="h:mm;@"/>
    <numFmt numFmtId="166" formatCode="h:mm:ss;@"/>
    <numFmt numFmtId="167" formatCode="[$-409]h:mm\ AM/PM;@"/>
  </numFmts>
  <fonts count="30" x14ac:knownFonts="1">
    <font>
      <sz val="11"/>
      <color theme="1"/>
      <name val="Calibri"/>
      <family val="2"/>
      <scheme val="minor"/>
    </font>
    <font>
      <sz val="11"/>
      <color theme="1"/>
      <name val="Calibri"/>
      <family val="2"/>
      <scheme val="minor"/>
    </font>
    <font>
      <sz val="10"/>
      <name val="Arial"/>
      <family val="2"/>
    </font>
    <font>
      <b/>
      <sz val="16"/>
      <name val="Arial"/>
      <family val="2"/>
    </font>
    <font>
      <b/>
      <sz val="14"/>
      <name val="Arial"/>
      <family val="2"/>
    </font>
    <font>
      <sz val="10"/>
      <color rgb="FF0000FF"/>
      <name val="Arial"/>
      <family val="2"/>
    </font>
    <font>
      <sz val="9"/>
      <name val="Arial"/>
      <family val="2"/>
    </font>
    <font>
      <b/>
      <sz val="8"/>
      <name val="Arial"/>
      <family val="2"/>
    </font>
    <font>
      <b/>
      <sz val="8"/>
      <name val="Calibri"/>
      <family val="2"/>
      <scheme val="minor"/>
    </font>
    <font>
      <sz val="8"/>
      <name val="Calibri"/>
      <family val="2"/>
    </font>
    <font>
      <sz val="8"/>
      <name val="Calibri"/>
      <family val="2"/>
      <scheme val="minor"/>
    </font>
    <font>
      <b/>
      <sz val="10"/>
      <name val="Arial"/>
      <family val="2"/>
    </font>
    <font>
      <sz val="8"/>
      <name val="Arial"/>
      <family val="2"/>
    </font>
    <font>
      <sz val="8"/>
      <color theme="0"/>
      <name val="Calibri"/>
      <family val="2"/>
      <scheme val="minor"/>
    </font>
    <font>
      <sz val="10"/>
      <color theme="0"/>
      <name val="Arial"/>
      <family val="2"/>
    </font>
    <font>
      <sz val="10"/>
      <color rgb="FFFF0000"/>
      <name val="Arial"/>
      <family val="2"/>
    </font>
    <font>
      <b/>
      <sz val="11"/>
      <color theme="1"/>
      <name val="Calibri"/>
      <family val="2"/>
      <scheme val="minor"/>
    </font>
    <font>
      <u/>
      <sz val="11"/>
      <color theme="1"/>
      <name val="Calibri"/>
      <family val="2"/>
      <scheme val="minor"/>
    </font>
    <font>
      <sz val="12"/>
      <color theme="1"/>
      <name val="Calibri"/>
      <family val="2"/>
      <scheme val="minor"/>
    </font>
    <font>
      <sz val="10.5"/>
      <color theme="1"/>
      <name val="Calibri"/>
      <family val="2"/>
      <scheme val="minor"/>
    </font>
    <font>
      <b/>
      <sz val="12"/>
      <color theme="1"/>
      <name val="Calibri"/>
      <family val="2"/>
      <scheme val="minor"/>
    </font>
    <font>
      <sz val="8"/>
      <color theme="1"/>
      <name val="Calibri"/>
      <family val="2"/>
      <scheme val="minor"/>
    </font>
    <font>
      <i/>
      <sz val="11"/>
      <color theme="1"/>
      <name val="Calibri"/>
      <family val="2"/>
      <scheme val="minor"/>
    </font>
    <font>
      <b/>
      <u/>
      <sz val="11"/>
      <color theme="1"/>
      <name val="Calibri"/>
      <family val="2"/>
      <scheme val="minor"/>
    </font>
    <font>
      <b/>
      <sz val="14"/>
      <color theme="1"/>
      <name val="Calibri"/>
      <family val="2"/>
      <scheme val="minor"/>
    </font>
    <font>
      <b/>
      <sz val="12"/>
      <name val="Arial"/>
      <family val="2"/>
    </font>
    <font>
      <sz val="12"/>
      <name val="Arial"/>
      <family val="2"/>
    </font>
    <font>
      <sz val="20"/>
      <name val="Arial"/>
      <family val="2"/>
    </font>
    <font>
      <sz val="14"/>
      <name val="Arial"/>
      <family val="2"/>
    </font>
    <font>
      <i/>
      <sz val="16"/>
      <name val="Arial"/>
      <family val="2"/>
    </font>
  </fonts>
  <fills count="11">
    <fill>
      <patternFill patternType="none"/>
    </fill>
    <fill>
      <patternFill patternType="gray125"/>
    </fill>
    <fill>
      <patternFill patternType="solid">
        <fgColor theme="4" tint="0.59999389629810485"/>
        <bgColor indexed="64"/>
      </patternFill>
    </fill>
    <fill>
      <patternFill patternType="solid">
        <fgColor rgb="FFFFFF00"/>
        <bgColor indexed="64"/>
      </patternFill>
    </fill>
    <fill>
      <patternFill patternType="solid">
        <fgColor theme="0"/>
        <bgColor indexed="64"/>
      </patternFill>
    </fill>
    <fill>
      <patternFill patternType="solid">
        <fgColor theme="3" tint="0.39997558519241921"/>
        <bgColor indexed="64"/>
      </patternFill>
    </fill>
    <fill>
      <patternFill patternType="solid">
        <fgColor theme="6" tint="0.39997558519241921"/>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7" tint="0.39997558519241921"/>
        <bgColor indexed="64"/>
      </patternFill>
    </fill>
    <fill>
      <patternFill patternType="solid">
        <fgColor theme="2"/>
        <bgColor indexed="64"/>
      </patternFill>
    </fill>
  </fills>
  <borders count="131">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right style="thin">
        <color indexed="64"/>
      </right>
      <top style="medium">
        <color indexed="64"/>
      </top>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bottom style="thin">
        <color auto="1"/>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right style="thin">
        <color indexed="64"/>
      </right>
      <top/>
      <bottom style="thin">
        <color indexed="64"/>
      </bottom>
      <diagonal/>
    </border>
    <border>
      <left style="thin">
        <color indexed="64"/>
      </left>
      <right/>
      <top/>
      <bottom/>
      <diagonal/>
    </border>
    <border>
      <left style="thin">
        <color indexed="64"/>
      </left>
      <right/>
      <top/>
      <bottom style="thin">
        <color indexed="64"/>
      </bottom>
      <diagonal/>
    </border>
    <border>
      <left/>
      <right style="medium">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right style="medium">
        <color indexed="64"/>
      </right>
      <top/>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bottom/>
      <diagonal/>
    </border>
    <border>
      <left style="medium">
        <color indexed="64"/>
      </left>
      <right style="medium">
        <color indexed="64"/>
      </right>
      <top style="medium">
        <color indexed="64"/>
      </top>
      <bottom style="thin">
        <color indexed="64"/>
      </bottom>
      <diagonal/>
    </border>
    <border>
      <left style="medium">
        <color indexed="64"/>
      </left>
      <right/>
      <top/>
      <bottom/>
      <diagonal/>
    </border>
    <border>
      <left/>
      <right/>
      <top style="medium">
        <color indexed="64"/>
      </top>
      <bottom/>
      <diagonal/>
    </border>
    <border>
      <left style="medium">
        <color indexed="64"/>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top/>
      <bottom style="thin">
        <color indexed="64"/>
      </bottom>
      <diagonal/>
    </border>
    <border>
      <left style="medium">
        <color indexed="64"/>
      </left>
      <right/>
      <top style="medium">
        <color indexed="64"/>
      </top>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bottom style="medium">
        <color indexed="64"/>
      </bottom>
      <diagonal/>
    </border>
    <border>
      <left style="medium">
        <color indexed="64"/>
      </left>
      <right style="thin">
        <color indexed="64"/>
      </right>
      <top style="thin">
        <color indexed="64"/>
      </top>
      <bottom/>
      <diagonal/>
    </border>
    <border>
      <left/>
      <right style="thin">
        <color indexed="64"/>
      </right>
      <top style="thin">
        <color indexed="64"/>
      </top>
      <bottom/>
      <diagonal/>
    </border>
    <border>
      <left style="thin">
        <color indexed="64"/>
      </left>
      <right style="medium">
        <color indexed="64"/>
      </right>
      <top style="thin">
        <color indexed="64"/>
      </top>
      <bottom/>
      <diagonal/>
    </border>
    <border>
      <left/>
      <right style="medium">
        <color indexed="64"/>
      </right>
      <top style="medium">
        <color indexed="64"/>
      </top>
      <bottom/>
      <diagonal/>
    </border>
    <border>
      <left style="medium">
        <color indexed="64"/>
      </left>
      <right style="medium">
        <color indexed="64"/>
      </right>
      <top/>
      <bottom/>
      <diagonal/>
    </border>
    <border>
      <left/>
      <right style="thin">
        <color indexed="64"/>
      </right>
      <top style="thin">
        <color indexed="64"/>
      </top>
      <bottom style="medium">
        <color indexed="64"/>
      </bottom>
      <diagonal/>
    </border>
    <border>
      <left/>
      <right/>
      <top/>
      <bottom style="thin">
        <color indexed="64"/>
      </bottom>
      <diagonal/>
    </border>
    <border>
      <left style="thick">
        <color auto="1"/>
      </left>
      <right/>
      <top style="thick">
        <color auto="1"/>
      </top>
      <bottom style="thin">
        <color indexed="64"/>
      </bottom>
      <diagonal/>
    </border>
    <border>
      <left/>
      <right style="thin">
        <color indexed="64"/>
      </right>
      <top style="thick">
        <color auto="1"/>
      </top>
      <bottom style="thin">
        <color indexed="64"/>
      </bottom>
      <diagonal/>
    </border>
    <border>
      <left style="thin">
        <color indexed="64"/>
      </left>
      <right style="thin">
        <color indexed="64"/>
      </right>
      <top style="thick">
        <color auto="1"/>
      </top>
      <bottom/>
      <diagonal/>
    </border>
    <border>
      <left style="thin">
        <color indexed="64"/>
      </left>
      <right style="thin">
        <color indexed="64"/>
      </right>
      <top style="thick">
        <color auto="1"/>
      </top>
      <bottom style="thin">
        <color indexed="64"/>
      </bottom>
      <diagonal/>
    </border>
    <border>
      <left style="thin">
        <color indexed="64"/>
      </left>
      <right/>
      <top style="thick">
        <color auto="1"/>
      </top>
      <bottom style="thin">
        <color indexed="64"/>
      </bottom>
      <diagonal/>
    </border>
    <border>
      <left style="thin">
        <color indexed="64"/>
      </left>
      <right style="thick">
        <color auto="1"/>
      </right>
      <top style="thick">
        <color auto="1"/>
      </top>
      <bottom/>
      <diagonal/>
    </border>
    <border>
      <left style="thick">
        <color auto="1"/>
      </left>
      <right style="thin">
        <color indexed="64"/>
      </right>
      <top/>
      <bottom style="thin">
        <color indexed="64"/>
      </bottom>
      <diagonal/>
    </border>
    <border>
      <left style="thin">
        <color indexed="64"/>
      </left>
      <right style="thick">
        <color auto="1"/>
      </right>
      <top/>
      <bottom style="thin">
        <color indexed="64"/>
      </bottom>
      <diagonal/>
    </border>
    <border>
      <left style="thick">
        <color auto="1"/>
      </left>
      <right style="thin">
        <color indexed="64"/>
      </right>
      <top style="thin">
        <color indexed="64"/>
      </top>
      <bottom style="thin">
        <color indexed="64"/>
      </bottom>
      <diagonal/>
    </border>
    <border>
      <left style="thin">
        <color indexed="64"/>
      </left>
      <right style="thick">
        <color auto="1"/>
      </right>
      <top style="thin">
        <color indexed="64"/>
      </top>
      <bottom style="thin">
        <color indexed="64"/>
      </bottom>
      <diagonal/>
    </border>
    <border>
      <left style="thick">
        <color auto="1"/>
      </left>
      <right style="thin">
        <color indexed="64"/>
      </right>
      <top style="thin">
        <color indexed="64"/>
      </top>
      <bottom/>
      <diagonal/>
    </border>
    <border>
      <left style="thin">
        <color indexed="64"/>
      </left>
      <right style="thick">
        <color auto="1"/>
      </right>
      <top style="thin">
        <color indexed="64"/>
      </top>
      <bottom/>
      <diagonal/>
    </border>
    <border>
      <left style="thick">
        <color auto="1"/>
      </left>
      <right style="thin">
        <color indexed="64"/>
      </right>
      <top style="thin">
        <color indexed="64"/>
      </top>
      <bottom style="thick">
        <color auto="1"/>
      </bottom>
      <diagonal/>
    </border>
    <border>
      <left style="thin">
        <color indexed="64"/>
      </left>
      <right style="thin">
        <color indexed="64"/>
      </right>
      <top style="thin">
        <color indexed="64"/>
      </top>
      <bottom style="thick">
        <color auto="1"/>
      </bottom>
      <diagonal/>
    </border>
    <border>
      <left/>
      <right style="thin">
        <color indexed="64"/>
      </right>
      <top style="thin">
        <color indexed="64"/>
      </top>
      <bottom style="thick">
        <color auto="1"/>
      </bottom>
      <diagonal/>
    </border>
    <border>
      <left style="thin">
        <color indexed="64"/>
      </left>
      <right style="thick">
        <color auto="1"/>
      </right>
      <top style="thin">
        <color indexed="64"/>
      </top>
      <bottom style="thick">
        <color auto="1"/>
      </bottom>
      <diagonal/>
    </border>
    <border>
      <left/>
      <right style="medium">
        <color indexed="64"/>
      </right>
      <top style="thick">
        <color auto="1"/>
      </top>
      <bottom/>
      <diagonal/>
    </border>
    <border>
      <left/>
      <right style="thin">
        <color indexed="64"/>
      </right>
      <top style="thick">
        <color auto="1"/>
      </top>
      <bottom/>
      <diagonal/>
    </border>
    <border>
      <left style="thin">
        <color indexed="64"/>
      </left>
      <right style="medium">
        <color indexed="64"/>
      </right>
      <top style="thick">
        <color auto="1"/>
      </top>
      <bottom/>
      <diagonal/>
    </border>
    <border>
      <left/>
      <right/>
      <top style="thick">
        <color auto="1"/>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right/>
      <top/>
      <bottom style="double">
        <color auto="1"/>
      </bottom>
      <diagonal/>
    </border>
    <border>
      <left/>
      <right style="double">
        <color auto="1"/>
      </right>
      <top/>
      <bottom/>
      <diagonal/>
    </border>
    <border>
      <left style="double">
        <color auto="1"/>
      </left>
      <right/>
      <top style="double">
        <color auto="1"/>
      </top>
      <bottom/>
      <diagonal/>
    </border>
    <border>
      <left/>
      <right/>
      <top style="double">
        <color auto="1"/>
      </top>
      <bottom/>
      <diagonal/>
    </border>
    <border>
      <left/>
      <right style="double">
        <color auto="1"/>
      </right>
      <top style="double">
        <color auto="1"/>
      </top>
      <bottom/>
      <diagonal/>
    </border>
    <border>
      <left style="thin">
        <color indexed="64"/>
      </left>
      <right style="double">
        <color auto="1"/>
      </right>
      <top/>
      <bottom/>
      <diagonal/>
    </border>
    <border>
      <left/>
      <right/>
      <top/>
      <bottom style="mediumDashed">
        <color indexed="64"/>
      </bottom>
      <diagonal/>
    </border>
    <border>
      <left/>
      <right/>
      <top/>
      <bottom style="thick">
        <color indexed="64"/>
      </bottom>
      <diagonal/>
    </border>
    <border>
      <left style="mediumDashed">
        <color indexed="64"/>
      </left>
      <right/>
      <top style="mediumDashed">
        <color indexed="64"/>
      </top>
      <bottom/>
      <diagonal/>
    </border>
    <border>
      <left/>
      <right/>
      <top style="mediumDashed">
        <color indexed="64"/>
      </top>
      <bottom/>
      <diagonal/>
    </border>
    <border>
      <left/>
      <right style="thin">
        <color indexed="64"/>
      </right>
      <top style="mediumDashed">
        <color indexed="64"/>
      </top>
      <bottom/>
      <diagonal/>
    </border>
    <border>
      <left style="thin">
        <color indexed="64"/>
      </left>
      <right/>
      <top style="mediumDashed">
        <color indexed="64"/>
      </top>
      <bottom/>
      <diagonal/>
    </border>
    <border>
      <left/>
      <right style="double">
        <color indexed="64"/>
      </right>
      <top style="mediumDashed">
        <color indexed="64"/>
      </top>
      <bottom/>
      <diagonal/>
    </border>
    <border>
      <left style="double">
        <color auto="1"/>
      </left>
      <right style="thick">
        <color indexed="64"/>
      </right>
      <top/>
      <bottom/>
      <diagonal/>
    </border>
    <border>
      <left/>
      <right style="thick">
        <color indexed="64"/>
      </right>
      <top style="thick">
        <color indexed="64"/>
      </top>
      <bottom/>
      <diagonal/>
    </border>
    <border>
      <left style="thick">
        <color indexed="64"/>
      </left>
      <right/>
      <top/>
      <bottom style="thick">
        <color indexed="64"/>
      </bottom>
      <diagonal/>
    </border>
    <border>
      <left style="hair">
        <color indexed="64"/>
      </left>
      <right/>
      <top style="thick">
        <color indexed="64"/>
      </top>
      <bottom/>
      <diagonal/>
    </border>
    <border>
      <left style="thick">
        <color indexed="64"/>
      </left>
      <right style="thin">
        <color indexed="64"/>
      </right>
      <top style="thick">
        <color indexed="64"/>
      </top>
      <bottom style="thin">
        <color indexed="64"/>
      </bottom>
      <diagonal/>
    </border>
    <border>
      <left style="hair">
        <color indexed="64"/>
      </left>
      <right/>
      <top/>
      <bottom/>
      <diagonal/>
    </border>
    <border>
      <left/>
      <right style="thick">
        <color indexed="64"/>
      </right>
      <top/>
      <bottom/>
      <diagonal/>
    </border>
    <border>
      <left style="thick">
        <color indexed="64"/>
      </left>
      <right/>
      <top/>
      <bottom/>
      <diagonal/>
    </border>
    <border>
      <left style="hair">
        <color indexed="64"/>
      </left>
      <right/>
      <top/>
      <bottom style="hair">
        <color indexed="64"/>
      </bottom>
      <diagonal/>
    </border>
    <border>
      <left/>
      <right/>
      <top/>
      <bottom style="hair">
        <color indexed="64"/>
      </bottom>
      <diagonal/>
    </border>
    <border>
      <left/>
      <right style="thick">
        <color indexed="64"/>
      </right>
      <top/>
      <bottom style="hair">
        <color indexed="64"/>
      </bottom>
      <diagonal/>
    </border>
    <border>
      <left style="hair">
        <color indexed="64"/>
      </left>
      <right/>
      <top style="hair">
        <color indexed="64"/>
      </top>
      <bottom style="thick">
        <color indexed="64"/>
      </bottom>
      <diagonal/>
    </border>
    <border>
      <left/>
      <right style="thick">
        <color indexed="64"/>
      </right>
      <top style="hair">
        <color indexed="64"/>
      </top>
      <bottom style="thick">
        <color indexed="64"/>
      </bottom>
      <diagonal/>
    </border>
    <border>
      <left/>
      <right/>
      <top style="hair">
        <color indexed="64"/>
      </top>
      <bottom style="thick">
        <color indexed="64"/>
      </bottom>
      <diagonal/>
    </border>
    <border>
      <left style="thick">
        <color indexed="64"/>
      </left>
      <right/>
      <top style="thin">
        <color indexed="64"/>
      </top>
      <bottom/>
      <diagonal/>
    </border>
    <border>
      <left style="hair">
        <color indexed="64"/>
      </left>
      <right/>
      <top/>
      <bottom style="thick">
        <color indexed="64"/>
      </bottom>
      <diagonal/>
    </border>
    <border>
      <left/>
      <right style="thick">
        <color indexed="64"/>
      </right>
      <top/>
      <bottom style="thick">
        <color indexed="64"/>
      </bottom>
      <diagonal/>
    </border>
    <border>
      <left style="thick">
        <color indexed="64"/>
      </left>
      <right/>
      <top style="hair">
        <color indexed="64"/>
      </top>
      <bottom/>
      <diagonal/>
    </border>
    <border>
      <left/>
      <right/>
      <top style="hair">
        <color indexed="64"/>
      </top>
      <bottom/>
      <diagonal/>
    </border>
    <border>
      <left/>
      <right style="thick">
        <color indexed="64"/>
      </right>
      <top style="hair">
        <color indexed="64"/>
      </top>
      <bottom/>
      <diagonal/>
    </border>
    <border>
      <left style="thick">
        <color indexed="64"/>
      </left>
      <right/>
      <top style="hair">
        <color indexed="64"/>
      </top>
      <bottom style="thick">
        <color indexed="64"/>
      </bottom>
      <diagonal/>
    </border>
    <border>
      <left/>
      <right style="double">
        <color auto="1"/>
      </right>
      <top/>
      <bottom style="double">
        <color auto="1"/>
      </bottom>
      <diagonal/>
    </border>
    <border>
      <left style="thick">
        <color indexed="64"/>
      </left>
      <right/>
      <top/>
      <bottom style="hair">
        <color indexed="64"/>
      </bottom>
      <diagonal/>
    </border>
    <border>
      <left style="thin">
        <color indexed="64"/>
      </left>
      <right style="medium">
        <color indexed="64"/>
      </right>
      <top/>
      <bottom/>
      <diagonal/>
    </border>
    <border>
      <left style="medium">
        <color indexed="64"/>
      </left>
      <right/>
      <top style="thick">
        <color auto="1"/>
      </top>
      <bottom/>
      <diagonal/>
    </border>
    <border>
      <left style="medium">
        <color indexed="64"/>
      </left>
      <right style="medium">
        <color indexed="64"/>
      </right>
      <top/>
      <bottom style="thin">
        <color indexed="64"/>
      </bottom>
      <diagonal/>
    </border>
  </borders>
  <cellStyleXfs count="4">
    <xf numFmtId="0" fontId="0" fillId="0" borderId="0"/>
    <xf numFmtId="9" fontId="1" fillId="0" borderId="0" applyFont="0" applyFill="0" applyBorder="0" applyAlignment="0" applyProtection="0"/>
    <xf numFmtId="0" fontId="2" fillId="0" borderId="0"/>
    <xf numFmtId="43" fontId="2" fillId="0" borderId="0" applyFont="0" applyFill="0" applyBorder="0" applyAlignment="0" applyProtection="0"/>
  </cellStyleXfs>
  <cellXfs count="498">
    <xf numFmtId="0" fontId="0" fillId="0" borderId="0" xfId="0"/>
    <xf numFmtId="0" fontId="5" fillId="0" borderId="0" xfId="2" applyFont="1" applyFill="1" applyProtection="1">
      <protection locked="0"/>
    </xf>
    <xf numFmtId="0" fontId="3" fillId="2" borderId="1" xfId="2" applyFont="1" applyFill="1" applyBorder="1" applyAlignment="1" applyProtection="1">
      <alignment horizontal="center" vertical="center"/>
      <protection locked="0"/>
    </xf>
    <xf numFmtId="0" fontId="2" fillId="0" borderId="0" xfId="2" applyFill="1" applyAlignment="1" applyProtection="1">
      <alignment horizontal="left"/>
      <protection locked="0"/>
    </xf>
    <xf numFmtId="0" fontId="2" fillId="0" borderId="0" xfId="2" applyFill="1" applyProtection="1">
      <protection locked="0"/>
    </xf>
    <xf numFmtId="0" fontId="5" fillId="0" borderId="4" xfId="2" applyFont="1" applyFill="1" applyBorder="1" applyProtection="1">
      <protection locked="0"/>
    </xf>
    <xf numFmtId="0" fontId="5" fillId="0" borderId="0" xfId="2" applyFont="1" applyFill="1" applyBorder="1" applyProtection="1">
      <protection locked="0"/>
    </xf>
    <xf numFmtId="0" fontId="2" fillId="3" borderId="0" xfId="2" applyFill="1" applyProtection="1">
      <protection locked="0"/>
    </xf>
    <xf numFmtId="0" fontId="2" fillId="0" borderId="0" xfId="2" applyFill="1" applyBorder="1" applyProtection="1">
      <protection locked="0"/>
    </xf>
    <xf numFmtId="20" fontId="5" fillId="0" borderId="0" xfId="2" applyNumberFormat="1" applyFont="1" applyFill="1" applyProtection="1">
      <protection locked="0"/>
    </xf>
    <xf numFmtId="164" fontId="9" fillId="0" borderId="1" xfId="0" applyNumberFormat="1" applyFont="1" applyFill="1" applyBorder="1" applyAlignment="1" applyProtection="1">
      <alignment horizontal="center" vertical="center"/>
      <protection locked="0"/>
    </xf>
    <xf numFmtId="0" fontId="9" fillId="0" borderId="1" xfId="0" applyFont="1" applyFill="1" applyBorder="1" applyAlignment="1" applyProtection="1">
      <alignment horizontal="center" vertical="center"/>
      <protection locked="0"/>
    </xf>
    <xf numFmtId="0" fontId="9" fillId="0" borderId="1" xfId="2" applyFont="1" applyFill="1" applyBorder="1" applyAlignment="1" applyProtection="1">
      <alignment horizontal="center" vertical="center"/>
      <protection locked="0"/>
    </xf>
    <xf numFmtId="0" fontId="10" fillId="0" borderId="1" xfId="0" applyFont="1" applyFill="1" applyBorder="1" applyAlignment="1" applyProtection="1">
      <alignment horizontal="center" vertical="center"/>
      <protection locked="0"/>
    </xf>
    <xf numFmtId="20" fontId="10" fillId="0" borderId="1" xfId="0" applyNumberFormat="1" applyFont="1" applyFill="1" applyBorder="1" applyAlignment="1" applyProtection="1">
      <alignment horizontal="center" vertical="center"/>
      <protection locked="0"/>
    </xf>
    <xf numFmtId="20" fontId="10" fillId="0" borderId="1" xfId="2" applyNumberFormat="1" applyFont="1" applyFill="1" applyBorder="1" applyAlignment="1" applyProtection="1">
      <alignment horizontal="center" vertical="center"/>
      <protection locked="0"/>
    </xf>
    <xf numFmtId="20" fontId="9" fillId="0" borderId="1" xfId="0" applyNumberFormat="1" applyFont="1" applyFill="1" applyBorder="1" applyAlignment="1" applyProtection="1">
      <alignment horizontal="center" vertical="center"/>
      <protection locked="0"/>
    </xf>
    <xf numFmtId="20" fontId="9" fillId="0" borderId="3" xfId="0" applyNumberFormat="1" applyFont="1" applyFill="1" applyBorder="1" applyAlignment="1" applyProtection="1">
      <alignment horizontal="center" vertical="center"/>
      <protection locked="0"/>
    </xf>
    <xf numFmtId="164" fontId="9" fillId="0" borderId="18" xfId="0" applyNumberFormat="1" applyFont="1" applyFill="1" applyBorder="1" applyAlignment="1" applyProtection="1">
      <alignment horizontal="center" vertical="center"/>
      <protection locked="0"/>
    </xf>
    <xf numFmtId="0" fontId="9" fillId="0" borderId="18" xfId="0" applyFont="1" applyFill="1" applyBorder="1" applyAlignment="1" applyProtection="1">
      <alignment horizontal="center" vertical="center"/>
      <protection locked="0"/>
    </xf>
    <xf numFmtId="0" fontId="9" fillId="0" borderId="18" xfId="2" applyFont="1" applyFill="1" applyBorder="1" applyAlignment="1" applyProtection="1">
      <alignment horizontal="center" vertical="center"/>
      <protection locked="0"/>
    </xf>
    <xf numFmtId="0" fontId="10" fillId="0" borderId="18" xfId="0" applyFont="1" applyFill="1" applyBorder="1" applyAlignment="1" applyProtection="1">
      <alignment horizontal="center" vertical="center"/>
      <protection locked="0"/>
    </xf>
    <xf numFmtId="0" fontId="2" fillId="0" borderId="0" xfId="2" applyFont="1" applyFill="1" applyBorder="1" applyAlignment="1" applyProtection="1">
      <alignment horizontal="center" vertical="center"/>
      <protection locked="0"/>
    </xf>
    <xf numFmtId="0" fontId="2" fillId="0" borderId="0" xfId="2" applyFont="1" applyFill="1" applyAlignment="1" applyProtection="1">
      <alignment horizontal="center" vertical="center"/>
      <protection locked="0"/>
    </xf>
    <xf numFmtId="20" fontId="10" fillId="4" borderId="0" xfId="2" applyNumberFormat="1" applyFont="1" applyFill="1" applyBorder="1" applyAlignment="1" applyProtection="1">
      <alignment horizontal="center" vertical="center"/>
      <protection locked="0"/>
    </xf>
    <xf numFmtId="166" fontId="12" fillId="0" borderId="0" xfId="2" applyNumberFormat="1" applyFont="1" applyFill="1" applyAlignment="1" applyProtection="1">
      <alignment horizontal="center" vertical="center"/>
      <protection locked="0"/>
    </xf>
    <xf numFmtId="0" fontId="2" fillId="0" borderId="0" xfId="2" applyFill="1" applyAlignment="1" applyProtection="1">
      <alignment horizontal="center"/>
      <protection locked="0"/>
    </xf>
    <xf numFmtId="0" fontId="2" fillId="0" borderId="0" xfId="2" applyFont="1" applyFill="1" applyAlignment="1" applyProtection="1">
      <alignment vertical="center"/>
      <protection locked="0"/>
    </xf>
    <xf numFmtId="0" fontId="2" fillId="0" borderId="0" xfId="2" applyFont="1" applyFill="1" applyBorder="1" applyAlignment="1" applyProtection="1">
      <alignment vertical="center"/>
      <protection locked="0"/>
    </xf>
    <xf numFmtId="0" fontId="13" fillId="4" borderId="0" xfId="3" applyNumberFormat="1" applyFont="1" applyFill="1" applyBorder="1" applyAlignment="1" applyProtection="1">
      <alignment horizontal="center" vertical="center"/>
      <protection locked="0"/>
    </xf>
    <xf numFmtId="0" fontId="2" fillId="0" borderId="0" xfId="2" applyFont="1" applyFill="1" applyAlignment="1" applyProtection="1">
      <alignment horizontal="left" vertical="center"/>
      <protection locked="0"/>
    </xf>
    <xf numFmtId="166" fontId="12" fillId="0" borderId="0" xfId="2" applyNumberFormat="1" applyFont="1" applyFill="1" applyBorder="1" applyAlignment="1" applyProtection="1">
      <alignment vertical="center"/>
      <protection locked="0"/>
    </xf>
    <xf numFmtId="0" fontId="13" fillId="0" borderId="0" xfId="2" applyFont="1" applyFill="1" applyBorder="1" applyAlignment="1" applyProtection="1">
      <alignment horizontal="center" vertical="center"/>
      <protection locked="0"/>
    </xf>
    <xf numFmtId="0" fontId="10" fillId="0" borderId="0" xfId="2" applyFont="1" applyFill="1" applyBorder="1" applyAlignment="1" applyProtection="1">
      <alignment horizontal="center" vertical="center"/>
      <protection locked="0"/>
    </xf>
    <xf numFmtId="0" fontId="2" fillId="0" borderId="47" xfId="2" applyFont="1" applyFill="1" applyBorder="1" applyAlignment="1" applyProtection="1">
      <alignment vertical="center"/>
      <protection locked="0"/>
    </xf>
    <xf numFmtId="0" fontId="2" fillId="0" borderId="0" xfId="2" applyFill="1" applyBorder="1" applyAlignment="1" applyProtection="1">
      <alignment horizontal="center"/>
      <protection locked="0"/>
    </xf>
    <xf numFmtId="0" fontId="12" fillId="0" borderId="0" xfId="2" applyFont="1" applyFill="1" applyBorder="1" applyAlignment="1" applyProtection="1">
      <alignment vertical="center"/>
      <protection locked="0"/>
    </xf>
    <xf numFmtId="0" fontId="2" fillId="0" borderId="0" xfId="2" applyFill="1" applyBorder="1" applyAlignment="1" applyProtection="1">
      <alignment horizontal="center" vertical="center"/>
      <protection locked="0"/>
    </xf>
    <xf numFmtId="0" fontId="2" fillId="0" borderId="46" xfId="2" applyNumberFormat="1" applyFill="1" applyBorder="1" applyAlignment="1" applyProtection="1">
      <protection locked="0"/>
    </xf>
    <xf numFmtId="0" fontId="2" fillId="0" borderId="0" xfId="2" applyNumberFormat="1" applyFill="1" applyBorder="1" applyAlignment="1" applyProtection="1">
      <protection locked="0"/>
    </xf>
    <xf numFmtId="0" fontId="2" fillId="0" borderId="47" xfId="2" applyFill="1" applyBorder="1" applyProtection="1">
      <protection locked="0"/>
    </xf>
    <xf numFmtId="0" fontId="2" fillId="0" borderId="46" xfId="2" applyFill="1" applyBorder="1" applyAlignment="1" applyProtection="1">
      <alignment horizontal="center"/>
      <protection locked="0"/>
    </xf>
    <xf numFmtId="9" fontId="2" fillId="0" borderId="0" xfId="1" applyFont="1" applyFill="1" applyBorder="1" applyAlignment="1" applyProtection="1">
      <alignment horizontal="center" vertical="center"/>
      <protection locked="0"/>
    </xf>
    <xf numFmtId="0" fontId="2" fillId="0" borderId="46" xfId="2" applyNumberFormat="1" applyFill="1" applyBorder="1" applyAlignment="1" applyProtection="1">
      <alignment horizontal="center"/>
      <protection locked="0"/>
    </xf>
    <xf numFmtId="0" fontId="15" fillId="0" borderId="0" xfId="2" applyFont="1" applyFill="1" applyProtection="1">
      <protection locked="0"/>
    </xf>
    <xf numFmtId="0" fontId="2" fillId="0" borderId="0" xfId="2" applyFont="1" applyFill="1" applyProtection="1">
      <protection locked="0"/>
    </xf>
    <xf numFmtId="0" fontId="14" fillId="0" borderId="0" xfId="2" applyFont="1" applyFill="1" applyProtection="1">
      <protection locked="0"/>
    </xf>
    <xf numFmtId="0" fontId="2" fillId="0" borderId="0" xfId="2" applyNumberFormat="1" applyFill="1" applyBorder="1" applyAlignment="1" applyProtection="1">
      <alignment horizontal="center"/>
      <protection locked="0"/>
    </xf>
    <xf numFmtId="164" fontId="9" fillId="0" borderId="35" xfId="0" applyNumberFormat="1" applyFont="1" applyFill="1" applyBorder="1" applyAlignment="1" applyProtection="1">
      <alignment horizontal="center" vertical="center"/>
      <protection locked="0"/>
    </xf>
    <xf numFmtId="0" fontId="9" fillId="0" borderId="35" xfId="0" applyFont="1" applyFill="1" applyBorder="1" applyAlignment="1" applyProtection="1">
      <alignment horizontal="center" vertical="center"/>
      <protection locked="0"/>
    </xf>
    <xf numFmtId="0" fontId="9" fillId="0" borderId="35" xfId="2" applyFont="1" applyFill="1" applyBorder="1" applyAlignment="1" applyProtection="1">
      <alignment horizontal="center" vertical="center"/>
      <protection locked="0"/>
    </xf>
    <xf numFmtId="0" fontId="10" fillId="0" borderId="35" xfId="0" applyFont="1" applyFill="1" applyBorder="1" applyAlignment="1" applyProtection="1">
      <alignment horizontal="center" vertical="center"/>
      <protection locked="0"/>
    </xf>
    <xf numFmtId="20" fontId="10" fillId="0" borderId="35" xfId="0" applyNumberFormat="1" applyFont="1" applyFill="1" applyBorder="1" applyAlignment="1" applyProtection="1">
      <alignment horizontal="center" vertical="center"/>
      <protection locked="0"/>
    </xf>
    <xf numFmtId="20" fontId="10" fillId="0" borderId="35" xfId="2" applyNumberFormat="1" applyFont="1" applyFill="1" applyBorder="1" applyAlignment="1" applyProtection="1">
      <alignment horizontal="center" vertical="center"/>
      <protection locked="0"/>
    </xf>
    <xf numFmtId="20" fontId="9" fillId="0" borderId="35" xfId="0" applyNumberFormat="1" applyFont="1" applyFill="1" applyBorder="1" applyAlignment="1" applyProtection="1">
      <alignment horizontal="center" vertical="center"/>
      <protection locked="0"/>
    </xf>
    <xf numFmtId="20" fontId="9" fillId="0" borderId="62" xfId="0" applyNumberFormat="1" applyFont="1" applyFill="1" applyBorder="1" applyAlignment="1" applyProtection="1">
      <alignment horizontal="center" vertical="center"/>
      <protection locked="0"/>
    </xf>
    <xf numFmtId="0" fontId="2" fillId="0" borderId="29" xfId="2" applyFill="1" applyBorder="1" applyProtection="1">
      <protection locked="0"/>
    </xf>
    <xf numFmtId="0" fontId="2" fillId="0" borderId="46" xfId="2" applyFill="1" applyBorder="1" applyProtection="1">
      <protection locked="0"/>
    </xf>
    <xf numFmtId="0" fontId="2" fillId="0" borderId="36" xfId="2" applyFill="1" applyBorder="1" applyProtection="1">
      <protection locked="0"/>
    </xf>
    <xf numFmtId="0" fontId="2" fillId="0" borderId="0" xfId="2" applyFill="1" applyAlignment="1" applyProtection="1">
      <alignment horizontal="center" vertical="center"/>
      <protection locked="0"/>
    </xf>
    <xf numFmtId="20" fontId="0" fillId="0" borderId="0" xfId="0" applyNumberFormat="1"/>
    <xf numFmtId="167" fontId="0" fillId="0" borderId="0" xfId="0" applyNumberFormat="1"/>
    <xf numFmtId="0" fontId="0" fillId="0" borderId="0" xfId="0" applyAlignment="1">
      <alignment horizontal="center"/>
    </xf>
    <xf numFmtId="0" fontId="2" fillId="0" borderId="0" xfId="2" applyFill="1" applyBorder="1" applyAlignment="1" applyProtection="1">
      <alignment horizontal="left"/>
      <protection locked="0"/>
    </xf>
    <xf numFmtId="0" fontId="2" fillId="0" borderId="36" xfId="2" applyFill="1" applyBorder="1" applyAlignment="1" applyProtection="1">
      <alignment horizontal="left"/>
      <protection locked="0"/>
    </xf>
    <xf numFmtId="0" fontId="11" fillId="0" borderId="0" xfId="2" applyFont="1" applyFill="1" applyProtection="1">
      <protection locked="0"/>
    </xf>
    <xf numFmtId="0" fontId="6" fillId="0" borderId="0" xfId="2" applyFont="1" applyFill="1" applyBorder="1" applyAlignment="1" applyProtection="1">
      <alignment horizontal="left"/>
      <protection locked="0"/>
    </xf>
    <xf numFmtId="20" fontId="2" fillId="0" borderId="0" xfId="0" applyNumberFormat="1" applyFont="1" applyFill="1" applyBorder="1" applyAlignment="1" applyProtection="1">
      <alignment horizontal="center" vertical="center"/>
      <protection locked="0"/>
    </xf>
    <xf numFmtId="0" fontId="2" fillId="0" borderId="0" xfId="2" applyFont="1" applyFill="1" applyAlignment="1" applyProtection="1">
      <alignment horizontal="center"/>
      <protection locked="0"/>
    </xf>
    <xf numFmtId="0" fontId="11" fillId="0" borderId="0" xfId="2" applyFont="1" applyFill="1" applyAlignment="1" applyProtection="1">
      <alignment vertical="center"/>
      <protection locked="0"/>
    </xf>
    <xf numFmtId="2" fontId="10" fillId="2" borderId="1" xfId="2" applyNumberFormat="1" applyFont="1" applyFill="1" applyBorder="1" applyAlignment="1" applyProtection="1">
      <alignment horizontal="center" vertical="center"/>
      <protection locked="0"/>
    </xf>
    <xf numFmtId="2" fontId="10" fillId="0" borderId="0" xfId="2" applyNumberFormat="1" applyFont="1" applyFill="1" applyBorder="1" applyAlignment="1" applyProtection="1">
      <alignment horizontal="center" vertical="center"/>
      <protection locked="0"/>
    </xf>
    <xf numFmtId="2" fontId="10" fillId="2" borderId="13" xfId="2" applyNumberFormat="1" applyFont="1" applyFill="1" applyBorder="1" applyAlignment="1" applyProtection="1">
      <alignment horizontal="center" vertical="center"/>
      <protection locked="0"/>
    </xf>
    <xf numFmtId="0" fontId="2" fillId="0" borderId="46" xfId="2" applyFill="1" applyBorder="1" applyAlignment="1" applyProtection="1">
      <protection locked="0"/>
    </xf>
    <xf numFmtId="20" fontId="10" fillId="0" borderId="14" xfId="0" applyNumberFormat="1" applyFont="1" applyFill="1" applyBorder="1" applyAlignment="1" applyProtection="1">
      <alignment horizontal="center" vertical="center"/>
      <protection locked="0"/>
    </xf>
    <xf numFmtId="20" fontId="10" fillId="0" borderId="34" xfId="0" applyNumberFormat="1" applyFont="1" applyFill="1" applyBorder="1" applyAlignment="1" applyProtection="1">
      <alignment horizontal="center" vertical="center"/>
      <protection locked="0"/>
    </xf>
    <xf numFmtId="20" fontId="10" fillId="0" borderId="19" xfId="0" applyNumberFormat="1" applyFont="1" applyFill="1" applyBorder="1" applyAlignment="1" applyProtection="1">
      <alignment horizontal="center" vertical="center"/>
      <protection locked="0"/>
    </xf>
    <xf numFmtId="20" fontId="2" fillId="0" borderId="65" xfId="2" applyNumberFormat="1" applyFont="1" applyFill="1" applyBorder="1" applyAlignment="1" applyProtection="1">
      <alignment horizontal="center" vertical="center"/>
      <protection locked="0"/>
    </xf>
    <xf numFmtId="2" fontId="10" fillId="0" borderId="46" xfId="2" applyNumberFormat="1" applyFont="1" applyFill="1" applyBorder="1" applyAlignment="1" applyProtection="1">
      <alignment horizontal="center" vertical="center"/>
      <protection locked="0"/>
    </xf>
    <xf numFmtId="20" fontId="10" fillId="0" borderId="76" xfId="0" applyNumberFormat="1" applyFont="1" applyFill="1" applyBorder="1" applyAlignment="1" applyProtection="1">
      <alignment horizontal="center" vertical="center"/>
      <protection locked="0"/>
    </xf>
    <xf numFmtId="20" fontId="10" fillId="0" borderId="77" xfId="0" applyNumberFormat="1" applyFont="1" applyFill="1" applyBorder="1" applyAlignment="1" applyProtection="1">
      <alignment horizontal="center" vertical="center"/>
      <protection locked="0"/>
    </xf>
    <xf numFmtId="20" fontId="10" fillId="0" borderId="78" xfId="0" applyNumberFormat="1" applyFont="1" applyFill="1" applyBorder="1" applyAlignment="1" applyProtection="1">
      <alignment horizontal="center" vertical="center"/>
      <protection locked="0"/>
    </xf>
    <xf numFmtId="20" fontId="10" fillId="0" borderId="79" xfId="0" applyNumberFormat="1" applyFont="1" applyFill="1" applyBorder="1" applyAlignment="1" applyProtection="1">
      <alignment horizontal="center" vertical="center"/>
      <protection locked="0"/>
    </xf>
    <xf numFmtId="20" fontId="10" fillId="0" borderId="80" xfId="0" applyNumberFormat="1" applyFont="1" applyFill="1" applyBorder="1" applyAlignment="1" applyProtection="1">
      <alignment horizontal="center" vertical="center"/>
      <protection locked="0"/>
    </xf>
    <xf numFmtId="20" fontId="10" fillId="0" borderId="81" xfId="0" applyNumberFormat="1" applyFont="1" applyFill="1" applyBorder="1" applyAlignment="1" applyProtection="1">
      <alignment horizontal="center" vertical="center"/>
      <protection locked="0"/>
    </xf>
    <xf numFmtId="20" fontId="10" fillId="0" borderId="81" xfId="2" applyNumberFormat="1" applyFont="1" applyFill="1" applyBorder="1" applyAlignment="1" applyProtection="1">
      <alignment horizontal="center" vertical="center"/>
      <protection locked="0"/>
    </xf>
    <xf numFmtId="2" fontId="10" fillId="2" borderId="81" xfId="2" applyNumberFormat="1" applyFont="1" applyFill="1" applyBorder="1" applyAlignment="1" applyProtection="1">
      <alignment horizontal="center" vertical="center"/>
      <protection locked="0"/>
    </xf>
    <xf numFmtId="20" fontId="9" fillId="0" borderId="81" xfId="0" applyNumberFormat="1" applyFont="1" applyFill="1" applyBorder="1" applyAlignment="1" applyProtection="1">
      <alignment horizontal="center" vertical="center"/>
      <protection locked="0"/>
    </xf>
    <xf numFmtId="20" fontId="9" fillId="0" borderId="82" xfId="0" applyNumberFormat="1" applyFont="1" applyFill="1" applyBorder="1" applyAlignment="1" applyProtection="1">
      <alignment horizontal="center" vertical="center"/>
      <protection locked="0"/>
    </xf>
    <xf numFmtId="20" fontId="10" fillId="0" borderId="83" xfId="0" applyNumberFormat="1" applyFont="1" applyFill="1" applyBorder="1" applyAlignment="1" applyProtection="1">
      <alignment horizontal="center" vertical="center"/>
      <protection locked="0"/>
    </xf>
    <xf numFmtId="165" fontId="2" fillId="0" borderId="46" xfId="2" applyNumberFormat="1" applyFont="1" applyFill="1" applyBorder="1" applyAlignment="1" applyProtection="1">
      <alignment horizontal="center" vertical="center"/>
      <protection locked="0"/>
    </xf>
    <xf numFmtId="165" fontId="2" fillId="5" borderId="52" xfId="2" applyNumberFormat="1" applyFont="1" applyFill="1" applyBorder="1" applyAlignment="1" applyProtection="1">
      <alignment horizontal="center" vertical="center"/>
    </xf>
    <xf numFmtId="0" fontId="8" fillId="2" borderId="13" xfId="2" applyFont="1" applyFill="1" applyBorder="1" applyAlignment="1" applyProtection="1">
      <alignment vertical="center" wrapText="1"/>
    </xf>
    <xf numFmtId="0" fontId="8" fillId="4" borderId="1" xfId="2" applyFont="1" applyFill="1" applyBorder="1" applyAlignment="1" applyProtection="1">
      <alignment horizontal="center" vertical="center" wrapText="1"/>
    </xf>
    <xf numFmtId="0" fontId="8" fillId="2" borderId="74" xfId="2" applyFont="1" applyFill="1" applyBorder="1" applyAlignment="1" applyProtection="1">
      <alignment horizontal="center" vertical="center" wrapText="1"/>
    </xf>
    <xf numFmtId="0" fontId="8" fillId="2" borderId="14" xfId="2" applyFont="1" applyFill="1" applyBorder="1" applyAlignment="1" applyProtection="1">
      <alignment horizontal="center" vertical="center" wrapText="1"/>
    </xf>
    <xf numFmtId="0" fontId="8" fillId="2" borderId="3" xfId="2" applyFont="1" applyFill="1" applyBorder="1" applyAlignment="1" applyProtection="1">
      <alignment horizontal="center" vertical="center" wrapText="1"/>
    </xf>
    <xf numFmtId="0" fontId="7" fillId="2" borderId="16" xfId="2" applyFont="1" applyFill="1" applyBorder="1" applyAlignment="1" applyProtection="1">
      <alignment horizontal="center" vertical="center"/>
    </xf>
    <xf numFmtId="0" fontId="2" fillId="5" borderId="24" xfId="2" applyFont="1" applyFill="1" applyBorder="1" applyAlignment="1" applyProtection="1">
      <alignment horizontal="center" vertical="center" wrapText="1"/>
    </xf>
    <xf numFmtId="0" fontId="2" fillId="5" borderId="25" xfId="2" applyFont="1" applyFill="1" applyBorder="1" applyAlignment="1" applyProtection="1">
      <alignment horizontal="center" vertical="center"/>
    </xf>
    <xf numFmtId="0" fontId="2" fillId="5" borderId="15" xfId="2" applyFont="1" applyFill="1" applyBorder="1" applyAlignment="1" applyProtection="1">
      <alignment horizontal="center" vertical="center" wrapText="1"/>
    </xf>
    <xf numFmtId="0" fontId="2" fillId="5" borderId="67" xfId="2" applyFont="1" applyFill="1" applyBorder="1" applyAlignment="1" applyProtection="1">
      <alignment horizontal="center" vertical="center"/>
    </xf>
    <xf numFmtId="0" fontId="2" fillId="5" borderId="13" xfId="2" applyFill="1" applyBorder="1" applyAlignment="1" applyProtection="1">
      <alignment horizontal="center" vertical="center" wrapText="1"/>
    </xf>
    <xf numFmtId="0" fontId="2" fillId="5" borderId="13" xfId="2" applyFill="1" applyBorder="1" applyAlignment="1" applyProtection="1">
      <alignment horizontal="center" vertical="center"/>
    </xf>
    <xf numFmtId="0" fontId="2" fillId="5" borderId="27" xfId="2" applyFill="1" applyBorder="1" applyAlignment="1" applyProtection="1">
      <alignment horizontal="center" vertical="center"/>
    </xf>
    <xf numFmtId="0" fontId="2" fillId="6" borderId="52" xfId="2" applyNumberFormat="1" applyFill="1" applyBorder="1" applyAlignment="1" applyProtection="1">
      <alignment horizontal="center"/>
    </xf>
    <xf numFmtId="0" fontId="2" fillId="0" borderId="40" xfId="2" applyNumberFormat="1" applyFill="1" applyBorder="1" applyAlignment="1" applyProtection="1">
      <alignment horizontal="center"/>
    </xf>
    <xf numFmtId="0" fontId="11" fillId="6" borderId="31" xfId="2" applyFont="1" applyFill="1" applyBorder="1" applyAlignment="1" applyProtection="1">
      <alignment horizontal="center" vertical="center"/>
    </xf>
    <xf numFmtId="0" fontId="2" fillId="0" borderId="57" xfId="2" applyFill="1" applyBorder="1" applyAlignment="1" applyProtection="1">
      <alignment horizontal="center"/>
    </xf>
    <xf numFmtId="0" fontId="2" fillId="0" borderId="28" xfId="2" applyFill="1" applyBorder="1" applyAlignment="1" applyProtection="1">
      <alignment horizontal="center"/>
    </xf>
    <xf numFmtId="0" fontId="2" fillId="0" borderId="31" xfId="2" applyFill="1" applyBorder="1" applyAlignment="1" applyProtection="1">
      <alignment horizontal="center"/>
    </xf>
    <xf numFmtId="0" fontId="2" fillId="0" borderId="58" xfId="2" applyFill="1" applyBorder="1" applyAlignment="1" applyProtection="1">
      <alignment horizontal="center"/>
    </xf>
    <xf numFmtId="0" fontId="2" fillId="0" borderId="32" xfId="2" applyFill="1" applyBorder="1" applyAlignment="1" applyProtection="1">
      <alignment horizontal="center"/>
    </xf>
    <xf numFmtId="0" fontId="2" fillId="0" borderId="29" xfId="2" applyFill="1" applyBorder="1" applyAlignment="1" applyProtection="1">
      <alignment horizontal="center"/>
    </xf>
    <xf numFmtId="0" fontId="11" fillId="7" borderId="31" xfId="2" applyFont="1" applyFill="1" applyBorder="1" applyAlignment="1" applyProtection="1">
      <alignment horizontal="center"/>
    </xf>
    <xf numFmtId="0" fontId="11" fillId="7" borderId="0" xfId="2" applyFont="1" applyFill="1" applyBorder="1" applyAlignment="1" applyProtection="1">
      <alignment horizontal="center"/>
    </xf>
    <xf numFmtId="0" fontId="2" fillId="7" borderId="28" xfId="2" applyFill="1" applyBorder="1" applyProtection="1"/>
    <xf numFmtId="0" fontId="2" fillId="7" borderId="30" xfId="2" applyFill="1" applyBorder="1" applyProtection="1"/>
    <xf numFmtId="9" fontId="2" fillId="0" borderId="45" xfId="1" applyFont="1" applyFill="1" applyBorder="1" applyAlignment="1" applyProtection="1">
      <alignment horizontal="center"/>
    </xf>
    <xf numFmtId="9" fontId="2" fillId="0" borderId="36" xfId="1" applyFont="1" applyFill="1" applyBorder="1" applyAlignment="1" applyProtection="1">
      <alignment horizontal="center"/>
    </xf>
    <xf numFmtId="9" fontId="2" fillId="0" borderId="48" xfId="1" applyFont="1" applyFill="1" applyBorder="1" applyAlignment="1" applyProtection="1">
      <alignment horizontal="center"/>
    </xf>
    <xf numFmtId="165" fontId="2" fillId="0" borderId="18" xfId="2" applyNumberFormat="1" applyFont="1" applyFill="1" applyBorder="1" applyAlignment="1" applyProtection="1">
      <alignment horizontal="center" vertical="center"/>
    </xf>
    <xf numFmtId="165" fontId="2" fillId="0" borderId="20" xfId="2" applyNumberFormat="1" applyFont="1" applyFill="1" applyBorder="1" applyAlignment="1" applyProtection="1">
      <alignment horizontal="center" vertical="center"/>
    </xf>
    <xf numFmtId="0" fontId="6" fillId="0" borderId="4" xfId="2" applyFont="1" applyFill="1" applyBorder="1" applyAlignment="1" applyProtection="1">
      <alignment horizontal="left"/>
      <protection locked="0"/>
    </xf>
    <xf numFmtId="0" fontId="16" fillId="0" borderId="0" xfId="0" applyFont="1" applyBorder="1"/>
    <xf numFmtId="0" fontId="0" fillId="0" borderId="0" xfId="0" applyBorder="1"/>
    <xf numFmtId="0" fontId="0" fillId="0" borderId="92" xfId="0" applyBorder="1"/>
    <xf numFmtId="0" fontId="0" fillId="0" borderId="93" xfId="0" applyBorder="1"/>
    <xf numFmtId="0" fontId="0" fillId="0" borderId="94" xfId="0" applyBorder="1"/>
    <xf numFmtId="0" fontId="0" fillId="0" borderId="0" xfId="0" applyBorder="1" applyAlignment="1">
      <alignment horizontal="right"/>
    </xf>
    <xf numFmtId="0" fontId="0" fillId="0" borderId="67" xfId="0" applyBorder="1"/>
    <xf numFmtId="0" fontId="17" fillId="0" borderId="0" xfId="0" applyFont="1"/>
    <xf numFmtId="0" fontId="0" fillId="0" borderId="34" xfId="0" applyBorder="1" applyAlignment="1">
      <alignment vertical="center"/>
    </xf>
    <xf numFmtId="0" fontId="0" fillId="0" borderId="4" xfId="0" applyBorder="1" applyAlignment="1">
      <alignment vertical="center"/>
    </xf>
    <xf numFmtId="0" fontId="0" fillId="0" borderId="62" xfId="0" applyBorder="1" applyAlignment="1">
      <alignment vertical="center"/>
    </xf>
    <xf numFmtId="0" fontId="0" fillId="0" borderId="26" xfId="0" applyBorder="1" applyAlignment="1">
      <alignment vertical="center"/>
    </xf>
    <xf numFmtId="0" fontId="0" fillId="0" borderId="67" xfId="0" applyBorder="1" applyAlignment="1">
      <alignment vertical="center"/>
    </xf>
    <xf numFmtId="0" fontId="0" fillId="0" borderId="24" xfId="0" applyBorder="1" applyAlignment="1">
      <alignment vertical="center"/>
    </xf>
    <xf numFmtId="0" fontId="19" fillId="0" borderId="67" xfId="0" applyFont="1" applyBorder="1" applyAlignment="1">
      <alignment vertical="center"/>
    </xf>
    <xf numFmtId="0" fontId="0" fillId="0" borderId="67" xfId="0" applyBorder="1" applyAlignment="1">
      <alignment horizontal="center"/>
    </xf>
    <xf numFmtId="0" fontId="0" fillId="0" borderId="93" xfId="0" applyBorder="1" applyAlignment="1">
      <alignment vertical="center"/>
    </xf>
    <xf numFmtId="0" fontId="0" fillId="0" borderId="0" xfId="0" applyAlignment="1">
      <alignment vertical="center"/>
    </xf>
    <xf numFmtId="0" fontId="0" fillId="0" borderId="99" xfId="0" applyBorder="1" applyAlignment="1">
      <alignment vertical="center"/>
    </xf>
    <xf numFmtId="0" fontId="0" fillId="0" borderId="104" xfId="0" applyBorder="1" applyAlignment="1">
      <alignment vertical="center"/>
    </xf>
    <xf numFmtId="0" fontId="0" fillId="0" borderId="105" xfId="0" applyBorder="1" applyAlignment="1">
      <alignment vertical="center"/>
    </xf>
    <xf numFmtId="0" fontId="20" fillId="8" borderId="24" xfId="0" applyFont="1" applyFill="1" applyBorder="1" applyAlignment="1">
      <alignment horizontal="center" vertical="center"/>
    </xf>
    <xf numFmtId="0" fontId="16" fillId="0" borderId="0" xfId="0" applyFont="1" applyBorder="1" applyAlignment="1">
      <alignment vertical="center"/>
    </xf>
    <xf numFmtId="0" fontId="0" fillId="0" borderId="106" xfId="0" applyBorder="1" applyAlignment="1">
      <alignment vertical="center"/>
    </xf>
    <xf numFmtId="0" fontId="0" fillId="0" borderId="107" xfId="0" applyBorder="1" applyAlignment="1">
      <alignment vertical="center"/>
    </xf>
    <xf numFmtId="0" fontId="0" fillId="0" borderId="0" xfId="0" applyBorder="1" applyAlignment="1">
      <alignment vertical="center"/>
    </xf>
    <xf numFmtId="0" fontId="0" fillId="0" borderId="44" xfId="0" applyBorder="1" applyAlignment="1">
      <alignment vertical="center"/>
    </xf>
    <xf numFmtId="0" fontId="0" fillId="0" borderId="25" xfId="0" applyBorder="1" applyAlignment="1">
      <alignment vertical="center"/>
    </xf>
    <xf numFmtId="0" fontId="0" fillId="0" borderId="105" xfId="0" applyBorder="1"/>
    <xf numFmtId="0" fontId="0" fillId="0" borderId="108" xfId="0" applyFill="1" applyBorder="1"/>
    <xf numFmtId="0" fontId="0" fillId="0" borderId="106" xfId="0" applyBorder="1"/>
    <xf numFmtId="0" fontId="16" fillId="8" borderId="109" xfId="0" applyFont="1" applyFill="1" applyBorder="1" applyAlignment="1">
      <alignment horizontal="center"/>
    </xf>
    <xf numFmtId="0" fontId="16" fillId="0" borderId="87" xfId="0" applyFont="1" applyBorder="1"/>
    <xf numFmtId="0" fontId="0" fillId="0" borderId="87" xfId="0" applyBorder="1"/>
    <xf numFmtId="0" fontId="0" fillId="0" borderId="110" xfId="0" applyBorder="1"/>
    <xf numFmtId="0" fontId="0" fillId="0" borderId="111" xfId="0" applyBorder="1"/>
    <xf numFmtId="0" fontId="0" fillId="0" borderId="112" xfId="0" applyBorder="1" applyAlignment="1">
      <alignment vertical="center"/>
    </xf>
    <xf numFmtId="0" fontId="0" fillId="0" borderId="67" xfId="0" applyBorder="1" applyAlignment="1">
      <alignment horizontal="center" vertical="center"/>
    </xf>
    <xf numFmtId="0" fontId="0" fillId="0" borderId="0" xfId="0" applyBorder="1" applyAlignment="1">
      <alignment horizontal="left" vertical="center"/>
    </xf>
    <xf numFmtId="0" fontId="0" fillId="0" borderId="99" xfId="0" applyBorder="1" applyAlignment="1">
      <alignment horizontal="right" wrapText="1"/>
    </xf>
    <xf numFmtId="0" fontId="0" fillId="0" borderId="99" xfId="0" applyBorder="1"/>
    <xf numFmtId="0" fontId="0" fillId="0" borderId="99" xfId="0" applyBorder="1" applyAlignment="1">
      <alignment horizontal="center" vertical="center"/>
    </xf>
    <xf numFmtId="0" fontId="0" fillId="0" borderId="99" xfId="0" applyBorder="1" applyAlignment="1">
      <alignment horizontal="left" vertical="center"/>
    </xf>
    <xf numFmtId="0" fontId="16" fillId="0" borderId="87" xfId="0" applyFont="1" applyFill="1" applyBorder="1" applyAlignment="1"/>
    <xf numFmtId="0" fontId="0" fillId="0" borderId="108" xfId="0" applyBorder="1"/>
    <xf numFmtId="0" fontId="16" fillId="0" borderId="106" xfId="0" applyFont="1" applyBorder="1"/>
    <xf numFmtId="0" fontId="16" fillId="0" borderId="87" xfId="0" applyFont="1" applyBorder="1" applyAlignment="1">
      <alignment horizontal="center"/>
    </xf>
    <xf numFmtId="0" fontId="0" fillId="0" borderId="112" xfId="0" applyBorder="1" applyAlignment="1">
      <alignment horizontal="right" vertical="center"/>
    </xf>
    <xf numFmtId="0" fontId="0" fillId="0" borderId="113" xfId="0" applyBorder="1"/>
    <xf numFmtId="0" fontId="0" fillId="0" borderId="115" xfId="0" applyBorder="1"/>
    <xf numFmtId="0" fontId="0" fillId="0" borderId="111" xfId="0" applyBorder="1" applyAlignment="1">
      <alignment vertical="center"/>
    </xf>
    <xf numFmtId="0" fontId="0" fillId="0" borderId="107" xfId="0" applyBorder="1" applyAlignment="1">
      <alignment horizontal="right" vertical="center"/>
    </xf>
    <xf numFmtId="0" fontId="0" fillId="0" borderId="0" xfId="0" applyBorder="1" applyAlignment="1">
      <alignment horizontal="center"/>
    </xf>
    <xf numFmtId="0" fontId="21" fillId="0" borderId="0" xfId="0" applyFont="1" applyBorder="1" applyAlignment="1">
      <alignment wrapText="1"/>
    </xf>
    <xf numFmtId="0" fontId="21" fillId="0" borderId="111" xfId="0" applyFont="1" applyBorder="1" applyAlignment="1">
      <alignment wrapText="1"/>
    </xf>
    <xf numFmtId="0" fontId="16" fillId="0" borderId="87" xfId="0" applyFont="1" applyBorder="1" applyAlignment="1"/>
    <xf numFmtId="0" fontId="0" fillId="0" borderId="124" xfId="0" applyBorder="1"/>
    <xf numFmtId="0" fontId="0" fillId="0" borderId="119" xfId="0" applyBorder="1" applyAlignment="1">
      <alignment horizontal="right" vertical="center" wrapText="1"/>
    </xf>
    <xf numFmtId="0" fontId="0" fillId="0" borderId="112" xfId="0" applyFill="1" applyBorder="1" applyAlignment="1">
      <alignment horizontal="center" vertical="center"/>
    </xf>
    <xf numFmtId="0" fontId="0" fillId="0" borderId="0" xfId="0" applyFill="1" applyBorder="1" applyAlignment="1">
      <alignment horizontal="center" vertical="center"/>
    </xf>
    <xf numFmtId="0" fontId="0" fillId="0" borderId="107" xfId="0" applyBorder="1" applyAlignment="1">
      <alignment vertical="center" wrapText="1"/>
    </xf>
    <xf numFmtId="0" fontId="0" fillId="0" borderId="117" xfId="0" applyBorder="1"/>
    <xf numFmtId="0" fontId="0" fillId="0" borderId="126" xfId="0" applyBorder="1"/>
    <xf numFmtId="0" fontId="22" fillId="0" borderId="0" xfId="0" applyFont="1"/>
    <xf numFmtId="0" fontId="16" fillId="0" borderId="0" xfId="0" applyFont="1"/>
    <xf numFmtId="0" fontId="16" fillId="0" borderId="26" xfId="0" applyFont="1" applyBorder="1" applyAlignment="1">
      <alignment vertical="center"/>
    </xf>
    <xf numFmtId="0" fontId="23" fillId="0" borderId="34" xfId="0" applyFont="1" applyBorder="1" applyAlignment="1">
      <alignment vertical="center"/>
    </xf>
    <xf numFmtId="0" fontId="24" fillId="0" borderId="56" xfId="0" applyFont="1" applyBorder="1" applyAlignment="1">
      <alignment horizontal="center" vertical="center"/>
    </xf>
    <xf numFmtId="0" fontId="24" fillId="0" borderId="6" xfId="0" applyFont="1" applyBorder="1" applyAlignment="1">
      <alignment horizontal="center" vertical="center"/>
    </xf>
    <xf numFmtId="3" fontId="0" fillId="0" borderId="0" xfId="0" applyNumberFormat="1"/>
    <xf numFmtId="0" fontId="0" fillId="3" borderId="0" xfId="0" applyFill="1"/>
    <xf numFmtId="3" fontId="0" fillId="0" borderId="16" xfId="0" applyNumberFormat="1" applyBorder="1" applyAlignment="1">
      <alignment vertical="center"/>
    </xf>
    <xf numFmtId="3" fontId="0" fillId="0" borderId="1" xfId="0" applyNumberFormat="1" applyBorder="1" applyAlignment="1">
      <alignment vertical="center"/>
    </xf>
    <xf numFmtId="3" fontId="0" fillId="0" borderId="88" xfId="0" applyNumberFormat="1" applyBorder="1" applyAlignment="1">
      <alignment vertical="center"/>
    </xf>
    <xf numFmtId="3" fontId="0" fillId="0" borderId="18" xfId="0" applyNumberFormat="1" applyBorder="1" applyAlignment="1">
      <alignment vertical="center"/>
    </xf>
    <xf numFmtId="0" fontId="0" fillId="0" borderId="0" xfId="0" applyBorder="1" applyAlignment="1">
      <alignment horizontal="center"/>
    </xf>
    <xf numFmtId="0" fontId="2" fillId="0" borderId="16" xfId="2" applyFont="1" applyFill="1" applyBorder="1" applyAlignment="1" applyProtection="1">
      <alignment horizontal="center" vertical="center"/>
    </xf>
    <xf numFmtId="165" fontId="2" fillId="0" borderId="1" xfId="2" applyNumberFormat="1" applyFont="1" applyFill="1" applyBorder="1" applyAlignment="1" applyProtection="1">
      <alignment horizontal="center" vertical="center"/>
    </xf>
    <xf numFmtId="1" fontId="14" fillId="0" borderId="0" xfId="2" applyNumberFormat="1" applyFont="1" applyFill="1" applyBorder="1" applyAlignment="1" applyProtection="1">
      <alignment vertical="center"/>
      <protection locked="0"/>
    </xf>
    <xf numFmtId="0" fontId="11" fillId="6" borderId="56" xfId="2" applyFont="1" applyFill="1" applyBorder="1" applyAlignment="1" applyProtection="1">
      <alignment horizontal="center" vertical="center"/>
    </xf>
    <xf numFmtId="0" fontId="11" fillId="6" borderId="6" xfId="2" applyFont="1" applyFill="1" applyBorder="1" applyAlignment="1" applyProtection="1">
      <alignment horizontal="center" vertical="center" wrapText="1"/>
    </xf>
    <xf numFmtId="0" fontId="11" fillId="6" borderId="59" xfId="2" applyFont="1" applyFill="1" applyBorder="1" applyAlignment="1" applyProtection="1">
      <alignment horizontal="center" vertical="center"/>
    </xf>
    <xf numFmtId="0" fontId="12" fillId="0" borderId="16" xfId="2" applyFont="1" applyFill="1" applyBorder="1" applyAlignment="1" applyProtection="1">
      <alignment horizontal="center" vertical="center"/>
    </xf>
    <xf numFmtId="0" fontId="2" fillId="0" borderId="18" xfId="2" applyFont="1" applyFill="1" applyBorder="1" applyAlignment="1" applyProtection="1">
      <alignment horizontal="center" vertical="center"/>
    </xf>
    <xf numFmtId="165" fontId="2" fillId="0" borderId="17" xfId="2" applyNumberFormat="1" applyFont="1" applyFill="1" applyBorder="1" applyAlignment="1" applyProtection="1">
      <alignment horizontal="center" vertical="center"/>
    </xf>
    <xf numFmtId="0" fontId="11" fillId="0" borderId="0" xfId="2" applyFont="1" applyFill="1" applyBorder="1" applyAlignment="1" applyProtection="1">
      <alignment horizontal="center"/>
      <protection locked="0"/>
    </xf>
    <xf numFmtId="0" fontId="11" fillId="7" borderId="59" xfId="2" applyFont="1" applyFill="1" applyBorder="1" applyAlignment="1" applyProtection="1">
      <alignment horizontal="center" wrapText="1"/>
    </xf>
    <xf numFmtId="20" fontId="2" fillId="0" borderId="1" xfId="2" applyNumberFormat="1" applyFill="1" applyBorder="1" applyAlignment="1" applyProtection="1">
      <alignment horizontal="center"/>
    </xf>
    <xf numFmtId="20" fontId="2" fillId="0" borderId="17" xfId="2" applyNumberFormat="1" applyFill="1" applyBorder="1" applyAlignment="1" applyProtection="1">
      <alignment horizontal="center"/>
    </xf>
    <xf numFmtId="165" fontId="2" fillId="0" borderId="18" xfId="2" applyNumberFormat="1" applyFill="1" applyBorder="1" applyAlignment="1" applyProtection="1">
      <alignment horizontal="center" vertical="center"/>
    </xf>
    <xf numFmtId="20" fontId="2" fillId="0" borderId="20" xfId="2" applyNumberFormat="1" applyFill="1" applyBorder="1" applyAlignment="1" applyProtection="1">
      <alignment horizontal="center" vertical="center"/>
    </xf>
    <xf numFmtId="0" fontId="11" fillId="0" borderId="1" xfId="2" applyFont="1" applyFill="1" applyBorder="1" applyAlignment="1" applyProtection="1">
      <alignment horizontal="center" vertical="center"/>
    </xf>
    <xf numFmtId="0" fontId="2" fillId="0" borderId="41" xfId="2" applyFill="1" applyBorder="1" applyAlignment="1" applyProtection="1">
      <alignment horizontal="center"/>
    </xf>
    <xf numFmtId="0" fontId="8" fillId="2" borderId="13" xfId="2" applyFont="1" applyFill="1" applyBorder="1" applyAlignment="1" applyProtection="1">
      <alignment horizontal="center" vertical="center" wrapText="1"/>
    </xf>
    <xf numFmtId="0" fontId="2" fillId="0" borderId="17" xfId="2" applyFill="1" applyBorder="1" applyAlignment="1" applyProtection="1">
      <alignment horizontal="center"/>
    </xf>
    <xf numFmtId="0" fontId="2" fillId="0" borderId="1" xfId="2" applyFill="1" applyBorder="1" applyAlignment="1" applyProtection="1">
      <alignment horizontal="center" vertical="center"/>
    </xf>
    <xf numFmtId="0" fontId="8" fillId="2" borderId="70" xfId="2" applyFont="1" applyFill="1" applyBorder="1" applyAlignment="1" applyProtection="1">
      <alignment horizontal="center" vertical="center" wrapText="1"/>
    </xf>
    <xf numFmtId="0" fontId="8" fillId="2" borderId="1" xfId="2" applyFont="1" applyFill="1" applyBorder="1" applyAlignment="1" applyProtection="1">
      <alignment horizontal="center" vertical="center" wrapText="1"/>
    </xf>
    <xf numFmtId="0" fontId="2" fillId="5" borderId="23" xfId="2" applyFont="1" applyFill="1" applyBorder="1" applyAlignment="1" applyProtection="1">
      <alignment horizontal="center" vertical="center"/>
    </xf>
    <xf numFmtId="0" fontId="11" fillId="4" borderId="84" xfId="2" applyFont="1" applyFill="1" applyBorder="1" applyAlignment="1" applyProtection="1">
      <alignment horizontal="center" vertical="center"/>
      <protection locked="0"/>
    </xf>
    <xf numFmtId="20" fontId="6" fillId="0" borderId="0" xfId="2" applyNumberFormat="1" applyFont="1" applyFill="1" applyBorder="1" applyAlignment="1" applyProtection="1">
      <alignment horizontal="left"/>
      <protection locked="0"/>
    </xf>
    <xf numFmtId="0" fontId="2" fillId="5" borderId="6" xfId="2" applyFill="1" applyBorder="1" applyAlignment="1" applyProtection="1">
      <alignment horizontal="center" vertical="center" wrapText="1"/>
    </xf>
    <xf numFmtId="0" fontId="2" fillId="6" borderId="45" xfId="2" applyNumberFormat="1" applyFill="1" applyBorder="1" applyAlignment="1" applyProtection="1">
      <alignment horizontal="center" vertical="center"/>
    </xf>
    <xf numFmtId="0" fontId="2" fillId="0" borderId="43" xfId="2" applyNumberFormat="1" applyFill="1" applyBorder="1" applyAlignment="1" applyProtection="1">
      <alignment horizontal="center" vertical="center"/>
    </xf>
    <xf numFmtId="0" fontId="2" fillId="6" borderId="48" xfId="2" applyNumberFormat="1" applyFill="1" applyBorder="1" applyAlignment="1" applyProtection="1">
      <alignment horizontal="center" vertical="center"/>
    </xf>
    <xf numFmtId="0" fontId="2" fillId="0" borderId="50" xfId="2" applyNumberFormat="1" applyFill="1" applyBorder="1" applyAlignment="1" applyProtection="1">
      <alignment horizontal="center" vertical="center"/>
    </xf>
    <xf numFmtId="0" fontId="9" fillId="0" borderId="1" xfId="0" applyFont="1" applyFill="1" applyBorder="1" applyAlignment="1" applyProtection="1">
      <alignment horizontal="center" vertical="center"/>
    </xf>
    <xf numFmtId="0" fontId="13" fillId="0" borderId="0" xfId="2" applyFont="1" applyFill="1" applyBorder="1" applyAlignment="1" applyProtection="1">
      <alignment horizontal="center" vertical="center"/>
    </xf>
    <xf numFmtId="0" fontId="2" fillId="0" borderId="0" xfId="2" applyFill="1" applyProtection="1"/>
    <xf numFmtId="165" fontId="26" fillId="2" borderId="21" xfId="2" applyNumberFormat="1" applyFont="1" applyFill="1" applyBorder="1" applyAlignment="1" applyProtection="1">
      <alignment horizontal="center" vertical="center"/>
    </xf>
    <xf numFmtId="165" fontId="26" fillId="2" borderId="52" xfId="2" applyNumberFormat="1" applyFont="1" applyFill="1" applyBorder="1" applyAlignment="1" applyProtection="1">
      <alignment horizontal="center" vertical="center"/>
    </xf>
    <xf numFmtId="165" fontId="26" fillId="9" borderId="21" xfId="2" applyNumberFormat="1" applyFont="1" applyFill="1" applyBorder="1" applyAlignment="1" applyProtection="1">
      <alignment horizontal="center" vertical="center"/>
    </xf>
    <xf numFmtId="165" fontId="26" fillId="9" borderId="52" xfId="2" applyNumberFormat="1" applyFont="1" applyFill="1" applyBorder="1" applyAlignment="1" applyProtection="1">
      <alignment horizontal="center" vertical="center"/>
    </xf>
    <xf numFmtId="20" fontId="26" fillId="2" borderId="21" xfId="2" applyNumberFormat="1" applyFont="1" applyFill="1" applyBorder="1" applyAlignment="1" applyProtection="1">
      <alignment horizontal="center" vertical="center"/>
    </xf>
    <xf numFmtId="20" fontId="26" fillId="9" borderId="21" xfId="2" applyNumberFormat="1" applyFont="1" applyFill="1" applyBorder="1" applyAlignment="1" applyProtection="1">
      <alignment horizontal="center" vertical="center"/>
    </xf>
    <xf numFmtId="20" fontId="26" fillId="2" borderId="52" xfId="2" applyNumberFormat="1" applyFont="1" applyFill="1" applyBorder="1" applyAlignment="1" applyProtection="1">
      <alignment horizontal="center" vertical="center"/>
    </xf>
    <xf numFmtId="20" fontId="26" fillId="9" borderId="52" xfId="2" applyNumberFormat="1" applyFont="1" applyFill="1" applyBorder="1" applyAlignment="1" applyProtection="1">
      <alignment horizontal="center" vertical="center"/>
    </xf>
    <xf numFmtId="0" fontId="11" fillId="6" borderId="30" xfId="2" applyFont="1" applyFill="1" applyBorder="1" applyAlignment="1" applyProtection="1">
      <alignment horizontal="center" vertical="center" wrapText="1"/>
    </xf>
    <xf numFmtId="0" fontId="11" fillId="6" borderId="28" xfId="2" applyFont="1" applyFill="1" applyBorder="1" applyAlignment="1" applyProtection="1">
      <alignment horizontal="center" vertical="center" wrapText="1"/>
    </xf>
    <xf numFmtId="0" fontId="11" fillId="6" borderId="31" xfId="2" applyFont="1" applyFill="1" applyBorder="1" applyAlignment="1" applyProtection="1">
      <alignment horizontal="center" vertical="center" wrapText="1"/>
    </xf>
    <xf numFmtId="0" fontId="2" fillId="0" borderId="0" xfId="2" applyFill="1" applyBorder="1" applyAlignment="1" applyProtection="1">
      <alignment horizontal="center"/>
    </xf>
    <xf numFmtId="0" fontId="2" fillId="4" borderId="0" xfId="2" applyFont="1" applyFill="1" applyBorder="1" applyAlignment="1" applyProtection="1">
      <alignment horizontal="left"/>
    </xf>
    <xf numFmtId="20" fontId="26" fillId="0" borderId="46" xfId="2" applyNumberFormat="1" applyFont="1" applyFill="1" applyBorder="1" applyAlignment="1" applyProtection="1">
      <alignment horizontal="center" vertical="center"/>
    </xf>
    <xf numFmtId="0" fontId="11" fillId="4" borderId="36" xfId="2" applyFont="1" applyFill="1" applyBorder="1" applyAlignment="1" applyProtection="1">
      <alignment horizontal="center" vertical="center"/>
      <protection locked="0"/>
    </xf>
    <xf numFmtId="20" fontId="26" fillId="0" borderId="129" xfId="2" applyNumberFormat="1" applyFont="1" applyFill="1" applyBorder="1" applyAlignment="1" applyProtection="1">
      <alignment horizontal="center" vertical="center"/>
    </xf>
    <xf numFmtId="0" fontId="2" fillId="0" borderId="1" xfId="2" applyFont="1" applyFill="1" applyBorder="1" applyAlignment="1" applyProtection="1">
      <alignment horizontal="center" vertical="center"/>
    </xf>
    <xf numFmtId="0" fontId="11" fillId="0" borderId="0" xfId="2" applyFont="1" applyFill="1" applyAlignment="1" applyProtection="1">
      <alignment horizontal="center" vertical="center"/>
      <protection locked="0"/>
    </xf>
    <xf numFmtId="0" fontId="2" fillId="0" borderId="1" xfId="2" applyFill="1" applyBorder="1" applyAlignment="1" applyProtection="1">
      <alignment horizontal="center" vertical="center"/>
      <protection locked="0"/>
    </xf>
    <xf numFmtId="9" fontId="2" fillId="0" borderId="47" xfId="1" applyFont="1" applyFill="1" applyBorder="1" applyAlignment="1" applyProtection="1">
      <alignment horizontal="center"/>
    </xf>
    <xf numFmtId="0" fontId="2" fillId="0" borderId="0" xfId="2" applyFill="1" applyAlignment="1" applyProtection="1">
      <protection locked="0"/>
    </xf>
    <xf numFmtId="165" fontId="28" fillId="0" borderId="30" xfId="2" applyNumberFormat="1" applyFont="1" applyFill="1" applyBorder="1" applyAlignment="1" applyProtection="1">
      <alignment horizontal="center" vertical="center"/>
    </xf>
    <xf numFmtId="165" fontId="28" fillId="0" borderId="39" xfId="2" applyNumberFormat="1" applyFont="1" applyFill="1" applyBorder="1" applyAlignment="1" applyProtection="1">
      <alignment horizontal="center" vertical="center"/>
    </xf>
    <xf numFmtId="165" fontId="28" fillId="0" borderId="28" xfId="2" applyNumberFormat="1" applyFont="1" applyFill="1" applyBorder="1" applyAlignment="1" applyProtection="1">
      <alignment horizontal="center" vertical="center"/>
    </xf>
    <xf numFmtId="165" fontId="28" fillId="0" borderId="31" xfId="2" applyNumberFormat="1" applyFont="1" applyFill="1" applyBorder="1" applyAlignment="1" applyProtection="1">
      <alignment horizontal="center" vertical="center"/>
    </xf>
    <xf numFmtId="0" fontId="28" fillId="0" borderId="52" xfId="2" applyFont="1" applyFill="1" applyBorder="1" applyAlignment="1" applyProtection="1">
      <alignment horizontal="center" vertical="center"/>
    </xf>
    <xf numFmtId="0" fontId="11" fillId="7" borderId="6" xfId="2" applyFont="1" applyFill="1" applyBorder="1" applyAlignment="1" applyProtection="1">
      <alignment horizontal="center" vertical="center" wrapText="1"/>
    </xf>
    <xf numFmtId="0" fontId="2" fillId="0" borderId="88" xfId="2" applyFill="1" applyBorder="1" applyAlignment="1" applyProtection="1">
      <alignment horizontal="center"/>
      <protection locked="0"/>
    </xf>
    <xf numFmtId="0" fontId="2" fillId="0" borderId="18" xfId="2" applyFill="1" applyBorder="1" applyAlignment="1" applyProtection="1">
      <alignment horizontal="center"/>
      <protection locked="0"/>
    </xf>
    <xf numFmtId="0" fontId="29" fillId="0" borderId="0" xfId="2" applyFont="1" applyFill="1" applyProtection="1">
      <protection locked="0"/>
    </xf>
    <xf numFmtId="0" fontId="11" fillId="0" borderId="17" xfId="2" applyFont="1" applyFill="1" applyBorder="1" applyAlignment="1" applyProtection="1">
      <alignment horizontal="center" vertical="center"/>
    </xf>
    <xf numFmtId="0" fontId="2" fillId="0" borderId="17" xfId="2" applyFont="1" applyFill="1" applyBorder="1" applyAlignment="1" applyProtection="1">
      <alignment horizontal="center" vertical="center"/>
    </xf>
    <xf numFmtId="0" fontId="2" fillId="0" borderId="20" xfId="2" applyFont="1" applyFill="1" applyBorder="1" applyAlignment="1" applyProtection="1">
      <alignment horizontal="center" vertical="center"/>
    </xf>
    <xf numFmtId="0" fontId="2" fillId="10" borderId="48" xfId="2" applyFont="1" applyFill="1" applyBorder="1" applyAlignment="1" applyProtection="1">
      <alignment horizontal="center" vertical="center"/>
      <protection locked="0"/>
    </xf>
    <xf numFmtId="0" fontId="2" fillId="10" borderId="51" xfId="2" applyFont="1" applyFill="1" applyBorder="1" applyAlignment="1" applyProtection="1">
      <alignment horizontal="center" vertical="center"/>
      <protection locked="0"/>
    </xf>
    <xf numFmtId="0" fontId="2" fillId="8" borderId="48" xfId="2" applyFont="1" applyFill="1" applyBorder="1" applyAlignment="1" applyProtection="1">
      <alignment horizontal="center" vertical="center"/>
      <protection locked="0"/>
    </xf>
    <xf numFmtId="0" fontId="2" fillId="8" borderId="48" xfId="2" applyFill="1" applyBorder="1" applyAlignment="1" applyProtection="1">
      <alignment horizontal="center" vertical="center"/>
      <protection locked="0"/>
    </xf>
    <xf numFmtId="0" fontId="2" fillId="8" borderId="130" xfId="2" applyFont="1" applyFill="1" applyBorder="1" applyAlignment="1" applyProtection="1">
      <alignment horizontal="center" vertical="center"/>
      <protection locked="0"/>
    </xf>
    <xf numFmtId="14" fontId="10" fillId="0" borderId="1" xfId="0" applyNumberFormat="1" applyFont="1" applyFill="1" applyBorder="1" applyAlignment="1" applyProtection="1">
      <alignment horizontal="center" vertical="center"/>
      <protection locked="0"/>
    </xf>
    <xf numFmtId="0" fontId="9" fillId="2" borderId="1" xfId="2" applyFont="1" applyFill="1" applyBorder="1" applyAlignment="1" applyProtection="1">
      <alignment horizontal="center" vertical="center"/>
      <protection locked="0"/>
    </xf>
    <xf numFmtId="0" fontId="9" fillId="2" borderId="35" xfId="2" applyFont="1" applyFill="1" applyBorder="1" applyAlignment="1" applyProtection="1">
      <alignment horizontal="center" vertical="center"/>
      <protection locked="0"/>
    </xf>
    <xf numFmtId="20" fontId="10" fillId="2" borderId="1" xfId="0" applyNumberFormat="1" applyFont="1" applyFill="1" applyBorder="1" applyAlignment="1" applyProtection="1">
      <alignment horizontal="center" vertical="center"/>
      <protection locked="0"/>
    </xf>
    <xf numFmtId="20" fontId="10" fillId="2" borderId="81" xfId="0" applyNumberFormat="1" applyFont="1" applyFill="1" applyBorder="1" applyAlignment="1" applyProtection="1">
      <alignment horizontal="center" vertical="center"/>
      <protection locked="0"/>
    </xf>
    <xf numFmtId="20" fontId="10" fillId="2" borderId="1" xfId="2" applyNumberFormat="1" applyFont="1" applyFill="1" applyBorder="1" applyAlignment="1" applyProtection="1">
      <alignment horizontal="center" vertical="center"/>
      <protection locked="0"/>
    </xf>
    <xf numFmtId="20" fontId="10" fillId="2" borderId="35" xfId="2" applyNumberFormat="1" applyFont="1" applyFill="1" applyBorder="1" applyAlignment="1" applyProtection="1">
      <alignment horizontal="center" vertical="center"/>
      <protection locked="0"/>
    </xf>
    <xf numFmtId="20" fontId="10" fillId="2" borderId="81" xfId="2" applyNumberFormat="1" applyFont="1" applyFill="1" applyBorder="1" applyAlignment="1" applyProtection="1">
      <alignment horizontal="center" vertical="center"/>
      <protection locked="0"/>
    </xf>
    <xf numFmtId="20" fontId="10" fillId="2" borderId="13" xfId="2" applyNumberFormat="1" applyFont="1" applyFill="1" applyBorder="1" applyAlignment="1" applyProtection="1">
      <alignment horizontal="center" vertical="center"/>
      <protection locked="0"/>
    </xf>
    <xf numFmtId="20" fontId="9" fillId="2" borderId="1" xfId="0" applyNumberFormat="1" applyFont="1" applyFill="1" applyBorder="1" applyAlignment="1" applyProtection="1">
      <alignment horizontal="center" vertical="center"/>
      <protection locked="0"/>
    </xf>
    <xf numFmtId="20" fontId="9" fillId="2" borderId="35" xfId="0" applyNumberFormat="1" applyFont="1" applyFill="1" applyBorder="1" applyAlignment="1" applyProtection="1">
      <alignment horizontal="center" vertical="center"/>
      <protection locked="0"/>
    </xf>
    <xf numFmtId="20" fontId="10" fillId="2" borderId="35" xfId="0" applyNumberFormat="1" applyFont="1" applyFill="1" applyBorder="1" applyAlignment="1" applyProtection="1">
      <alignment horizontal="center" vertical="center"/>
      <protection locked="0"/>
    </xf>
    <xf numFmtId="20" fontId="9" fillId="2" borderId="81" xfId="0" applyNumberFormat="1" applyFont="1" applyFill="1" applyBorder="1" applyAlignment="1" applyProtection="1">
      <alignment horizontal="center" vertical="center"/>
      <protection locked="0"/>
    </xf>
    <xf numFmtId="0" fontId="0" fillId="0" borderId="95" xfId="0" applyBorder="1" applyAlignment="1">
      <alignment horizontal="center"/>
    </xf>
    <xf numFmtId="0" fontId="0" fillId="0" borderId="96" xfId="0" applyBorder="1" applyAlignment="1">
      <alignment horizontal="center"/>
    </xf>
    <xf numFmtId="0" fontId="0" fillId="0" borderId="34" xfId="0" applyBorder="1" applyAlignment="1">
      <alignment horizontal="center" vertical="center"/>
    </xf>
    <xf numFmtId="0" fontId="0" fillId="0" borderId="4" xfId="0" applyBorder="1" applyAlignment="1">
      <alignment horizontal="center" vertical="center"/>
    </xf>
    <xf numFmtId="0" fontId="0" fillId="0" borderId="62" xfId="0" applyBorder="1" applyAlignment="1">
      <alignment horizontal="center" vertical="center"/>
    </xf>
    <xf numFmtId="0" fontId="18" fillId="0" borderId="97" xfId="0" applyFont="1" applyBorder="1" applyAlignment="1">
      <alignment horizontal="center" vertical="center" wrapText="1"/>
    </xf>
    <xf numFmtId="0" fontId="0" fillId="0" borderId="98" xfId="0" applyBorder="1" applyAlignment="1">
      <alignment horizontal="left" vertical="center"/>
    </xf>
    <xf numFmtId="0" fontId="0" fillId="0" borderId="100" xfId="0" applyBorder="1" applyAlignment="1">
      <alignment horizontal="left" vertical="center"/>
    </xf>
    <xf numFmtId="0" fontId="0" fillId="0" borderId="101" xfId="0" applyBorder="1" applyAlignment="1">
      <alignment horizontal="left" vertical="center"/>
    </xf>
    <xf numFmtId="0" fontId="0" fillId="0" borderId="102" xfId="0" applyBorder="1" applyAlignment="1">
      <alignment horizontal="left" vertical="center"/>
    </xf>
    <xf numFmtId="0" fontId="0" fillId="0" borderId="103" xfId="0" applyBorder="1" applyAlignment="1">
      <alignment horizontal="left" vertical="center"/>
    </xf>
    <xf numFmtId="0" fontId="21" fillId="0" borderId="120" xfId="0" applyFont="1" applyBorder="1" applyAlignment="1">
      <alignment horizontal="left"/>
    </xf>
    <xf numFmtId="0" fontId="0" fillId="0" borderId="121" xfId="0" applyBorder="1" applyAlignment="1">
      <alignment horizontal="left"/>
    </xf>
    <xf numFmtId="0" fontId="21" fillId="0" borderId="125" xfId="0" applyFont="1" applyFill="1" applyBorder="1" applyAlignment="1">
      <alignment horizontal="left" vertical="center"/>
    </xf>
    <xf numFmtId="0" fontId="21" fillId="0" borderId="118" xfId="0" applyFont="1" applyFill="1" applyBorder="1" applyAlignment="1">
      <alignment horizontal="left" vertical="center"/>
    </xf>
    <xf numFmtId="0" fontId="0" fillId="0" borderId="108" xfId="0" applyBorder="1" applyAlignment="1">
      <alignment horizontal="left" vertical="top"/>
    </xf>
    <xf numFmtId="0" fontId="0" fillId="0" borderId="87" xfId="0" applyBorder="1" applyAlignment="1">
      <alignment horizontal="left" vertical="top"/>
    </xf>
    <xf numFmtId="0" fontId="0" fillId="0" borderId="106" xfId="0" applyBorder="1" applyAlignment="1">
      <alignment horizontal="left" vertical="top"/>
    </xf>
    <xf numFmtId="0" fontId="0" fillId="0" borderId="113" xfId="0" applyBorder="1" applyAlignment="1">
      <alignment horizontal="left" vertical="top"/>
    </xf>
    <xf numFmtId="0" fontId="0" fillId="0" borderId="114" xfId="0" applyBorder="1" applyAlignment="1">
      <alignment horizontal="left" vertical="top"/>
    </xf>
    <xf numFmtId="0" fontId="0" fillId="0" borderId="115" xfId="0" applyBorder="1" applyAlignment="1">
      <alignment horizontal="left" vertical="top"/>
    </xf>
    <xf numFmtId="0" fontId="21" fillId="0" borderId="116" xfId="0" applyFont="1" applyBorder="1" applyAlignment="1">
      <alignment horizontal="left" wrapText="1"/>
    </xf>
    <xf numFmtId="0" fontId="0" fillId="0" borderId="117" xfId="0" applyBorder="1" applyAlignment="1">
      <alignment horizontal="left" wrapText="1"/>
    </xf>
    <xf numFmtId="0" fontId="21" fillId="0" borderId="116" xfId="0" applyFont="1" applyBorder="1" applyAlignment="1">
      <alignment horizontal="left"/>
    </xf>
    <xf numFmtId="0" fontId="21" fillId="0" borderId="118" xfId="0" applyFont="1" applyBorder="1" applyAlignment="1">
      <alignment horizontal="left"/>
    </xf>
    <xf numFmtId="0" fontId="21" fillId="0" borderId="117" xfId="0" applyFont="1" applyBorder="1" applyAlignment="1">
      <alignment horizontal="left"/>
    </xf>
    <xf numFmtId="0" fontId="0" fillId="0" borderId="119" xfId="0" applyBorder="1" applyAlignment="1">
      <alignment horizontal="center" vertical="center" wrapText="1"/>
    </xf>
    <xf numFmtId="0" fontId="0" fillId="0" borderId="112" xfId="0" applyBorder="1" applyAlignment="1">
      <alignment horizontal="center" vertical="center" wrapText="1"/>
    </xf>
    <xf numFmtId="0" fontId="0" fillId="0" borderId="122" xfId="0" applyFill="1" applyBorder="1" applyAlignment="1">
      <alignment horizontal="left" vertical="center"/>
    </xf>
    <xf numFmtId="0" fontId="0" fillId="0" borderId="123" xfId="0" applyFill="1" applyBorder="1" applyAlignment="1">
      <alignment horizontal="left" vertical="center"/>
    </xf>
    <xf numFmtId="0" fontId="21" fillId="0" borderId="125" xfId="0" applyFont="1" applyBorder="1" applyAlignment="1">
      <alignment horizontal="left" wrapText="1"/>
    </xf>
    <xf numFmtId="0" fontId="21" fillId="0" borderId="118" xfId="0" applyFont="1" applyBorder="1" applyAlignment="1">
      <alignment horizontal="left" wrapText="1"/>
    </xf>
    <xf numFmtId="0" fontId="21" fillId="0" borderId="117" xfId="0" applyFont="1" applyBorder="1" applyAlignment="1">
      <alignment horizontal="left" wrapText="1"/>
    </xf>
    <xf numFmtId="1" fontId="2" fillId="0" borderId="1" xfId="2" applyNumberFormat="1" applyFont="1" applyFill="1" applyBorder="1" applyAlignment="1" applyProtection="1">
      <alignment horizontal="center" vertical="center"/>
    </xf>
    <xf numFmtId="0" fontId="20" fillId="0" borderId="49" xfId="0" applyFont="1" applyBorder="1" applyAlignment="1">
      <alignment horizontal="center" vertical="center"/>
    </xf>
    <xf numFmtId="0" fontId="20" fillId="0" borderId="3" xfId="0" applyFont="1" applyBorder="1" applyAlignment="1">
      <alignment horizontal="center" vertical="center"/>
    </xf>
    <xf numFmtId="0" fontId="2" fillId="0" borderId="1" xfId="2" applyFont="1" applyFill="1" applyBorder="1" applyAlignment="1" applyProtection="1">
      <alignment horizontal="center" vertical="center"/>
    </xf>
    <xf numFmtId="0" fontId="0" fillId="0" borderId="127" xfId="0" applyBorder="1" applyAlignment="1">
      <alignment horizontal="center" vertical="center" wrapText="1"/>
    </xf>
    <xf numFmtId="0" fontId="23" fillId="0" borderId="34" xfId="0" applyFont="1" applyBorder="1" applyAlignment="1">
      <alignment horizontal="center" vertical="center"/>
    </xf>
    <xf numFmtId="0" fontId="23" fillId="0" borderId="4" xfId="0" applyFont="1" applyBorder="1" applyAlignment="1">
      <alignment horizontal="center" vertical="center"/>
    </xf>
    <xf numFmtId="0" fontId="23" fillId="0" borderId="62" xfId="0" applyFont="1" applyBorder="1" applyAlignment="1">
      <alignment horizontal="center" vertical="center"/>
    </xf>
    <xf numFmtId="0" fontId="11" fillId="3" borderId="32" xfId="2" applyFont="1" applyFill="1" applyBorder="1" applyAlignment="1" applyProtection="1">
      <alignment horizontal="left" wrapText="1"/>
      <protection locked="0"/>
    </xf>
    <xf numFmtId="0" fontId="11" fillId="3" borderId="65" xfId="2" applyFont="1" applyFill="1" applyBorder="1" applyAlignment="1" applyProtection="1">
      <alignment horizontal="left" wrapText="1"/>
      <protection locked="0"/>
    </xf>
    <xf numFmtId="0" fontId="11" fillId="3" borderId="130" xfId="2" applyFont="1" applyFill="1" applyBorder="1" applyAlignment="1" applyProtection="1">
      <alignment horizontal="left" wrapText="1"/>
      <protection locked="0"/>
    </xf>
    <xf numFmtId="0" fontId="11" fillId="3" borderId="58" xfId="2" applyFont="1" applyFill="1" applyBorder="1" applyAlignment="1" applyProtection="1">
      <alignment horizontal="left" wrapText="1"/>
      <protection locked="0"/>
    </xf>
    <xf numFmtId="0" fontId="11" fillId="3" borderId="47" xfId="2" applyFont="1" applyFill="1" applyBorder="1" applyAlignment="1" applyProtection="1">
      <alignment horizontal="left" wrapText="1"/>
      <protection locked="0"/>
    </xf>
    <xf numFmtId="0" fontId="11" fillId="3" borderId="64" xfId="2" applyFont="1" applyFill="1" applyBorder="1" applyAlignment="1" applyProtection="1">
      <alignment horizontal="left" wrapText="1"/>
      <protection locked="0"/>
    </xf>
    <xf numFmtId="0" fontId="11" fillId="3" borderId="46" xfId="2" applyFont="1" applyFill="1" applyBorder="1" applyAlignment="1" applyProtection="1">
      <alignment horizontal="left" wrapText="1"/>
      <protection locked="0"/>
    </xf>
    <xf numFmtId="0" fontId="11" fillId="3" borderId="0" xfId="2" applyFont="1" applyFill="1" applyBorder="1" applyAlignment="1" applyProtection="1">
      <alignment horizontal="left" wrapText="1"/>
      <protection locked="0"/>
    </xf>
    <xf numFmtId="0" fontId="11" fillId="3" borderId="36" xfId="2" applyFont="1" applyFill="1" applyBorder="1" applyAlignment="1" applyProtection="1">
      <alignment horizontal="left" wrapText="1"/>
      <protection locked="0"/>
    </xf>
    <xf numFmtId="0" fontId="11" fillId="3" borderId="21" xfId="2" applyFont="1" applyFill="1" applyBorder="1" applyAlignment="1" applyProtection="1">
      <alignment horizontal="left" wrapText="1"/>
      <protection locked="0"/>
    </xf>
    <xf numFmtId="0" fontId="11" fillId="3" borderId="39" xfId="2" applyFont="1" applyFill="1" applyBorder="1" applyAlignment="1" applyProtection="1">
      <alignment horizontal="left" wrapText="1"/>
      <protection locked="0"/>
    </xf>
    <xf numFmtId="0" fontId="11" fillId="3" borderId="40" xfId="2" applyFont="1" applyFill="1" applyBorder="1" applyAlignment="1" applyProtection="1">
      <alignment horizontal="left" wrapText="1"/>
      <protection locked="0"/>
    </xf>
    <xf numFmtId="0" fontId="3" fillId="2" borderId="1" xfId="2" applyFont="1" applyFill="1" applyBorder="1" applyAlignment="1" applyProtection="1">
      <alignment horizontal="center" vertical="center"/>
      <protection locked="0"/>
    </xf>
    <xf numFmtId="0" fontId="4" fillId="0" borderId="1" xfId="2" applyFont="1" applyFill="1" applyBorder="1" applyAlignment="1" applyProtection="1">
      <alignment horizontal="center" vertical="center"/>
      <protection locked="0"/>
    </xf>
    <xf numFmtId="0" fontId="6" fillId="0" borderId="4" xfId="2" applyFont="1" applyFill="1" applyBorder="1" applyAlignment="1" applyProtection="1">
      <alignment horizontal="left"/>
      <protection locked="0"/>
    </xf>
    <xf numFmtId="0" fontId="2" fillId="5" borderId="35" xfId="2" applyFont="1" applyFill="1" applyBorder="1" applyAlignment="1" applyProtection="1">
      <alignment horizontal="center" vertical="center"/>
    </xf>
    <xf numFmtId="0" fontId="2" fillId="5" borderId="23" xfId="2" applyFont="1" applyFill="1" applyBorder="1" applyAlignment="1" applyProtection="1">
      <alignment horizontal="center" vertical="center"/>
    </xf>
    <xf numFmtId="0" fontId="6" fillId="0" borderId="0" xfId="2" applyFont="1" applyFill="1" applyBorder="1" applyAlignment="1" applyProtection="1">
      <alignment horizontal="center"/>
      <protection locked="0"/>
    </xf>
    <xf numFmtId="0" fontId="7" fillId="2" borderId="5" xfId="2" applyFont="1" applyFill="1" applyBorder="1" applyAlignment="1" applyProtection="1">
      <alignment horizontal="center" vertical="center" wrapText="1"/>
    </xf>
    <xf numFmtId="0" fontId="7" fillId="2" borderId="12" xfId="2" applyFont="1" applyFill="1" applyBorder="1" applyAlignment="1" applyProtection="1">
      <alignment horizontal="center" vertical="center" wrapText="1"/>
    </xf>
    <xf numFmtId="0" fontId="8" fillId="2" borderId="6" xfId="2" applyFont="1" applyFill="1" applyBorder="1" applyAlignment="1" applyProtection="1">
      <alignment horizontal="center" vertical="center"/>
    </xf>
    <xf numFmtId="0" fontId="8" fillId="2" borderId="1" xfId="2" applyFont="1" applyFill="1" applyBorder="1" applyAlignment="1" applyProtection="1">
      <alignment horizontal="center" vertical="center"/>
    </xf>
    <xf numFmtId="0" fontId="8" fillId="2" borderId="7" xfId="2" applyFont="1" applyFill="1" applyBorder="1" applyAlignment="1" applyProtection="1">
      <alignment horizontal="center" vertical="center" wrapText="1"/>
    </xf>
    <xf numFmtId="0" fontId="8" fillId="2" borderId="13" xfId="2" applyFont="1" applyFill="1" applyBorder="1" applyAlignment="1" applyProtection="1">
      <alignment horizontal="center" vertical="center" wrapText="1"/>
    </xf>
    <xf numFmtId="0" fontId="8" fillId="2" borderId="6" xfId="2" applyFont="1" applyFill="1" applyBorder="1" applyAlignment="1" applyProtection="1">
      <alignment horizontal="center" vertical="center" wrapText="1"/>
    </xf>
    <xf numFmtId="0" fontId="8" fillId="2" borderId="1" xfId="2" applyFont="1" applyFill="1" applyBorder="1" applyAlignment="1" applyProtection="1">
      <alignment horizontal="center" vertical="center" wrapText="1"/>
    </xf>
    <xf numFmtId="0" fontId="8" fillId="2" borderId="8" xfId="2" applyFont="1" applyFill="1" applyBorder="1" applyAlignment="1" applyProtection="1">
      <alignment horizontal="center" vertical="center" wrapText="1"/>
    </xf>
    <xf numFmtId="0" fontId="8" fillId="2" borderId="9" xfId="2" applyFont="1" applyFill="1" applyBorder="1" applyAlignment="1" applyProtection="1">
      <alignment horizontal="center" vertical="center" wrapText="1"/>
    </xf>
    <xf numFmtId="0" fontId="8" fillId="2" borderId="70" xfId="2" applyFont="1" applyFill="1" applyBorder="1" applyAlignment="1" applyProtection="1">
      <alignment horizontal="center" vertical="center" wrapText="1"/>
    </xf>
    <xf numFmtId="0" fontId="8" fillId="2" borderId="71" xfId="2" applyFont="1" applyFill="1" applyBorder="1" applyAlignment="1" applyProtection="1">
      <alignment horizontal="center" vertical="center" wrapText="1"/>
    </xf>
    <xf numFmtId="0" fontId="8" fillId="2" borderId="26" xfId="2" applyFont="1" applyFill="1" applyBorder="1" applyAlignment="1" applyProtection="1">
      <alignment horizontal="center" vertical="center" wrapText="1"/>
    </xf>
    <xf numFmtId="0" fontId="8" fillId="2" borderId="73" xfId="2" applyFont="1" applyFill="1" applyBorder="1" applyAlignment="1" applyProtection="1">
      <alignment horizontal="center" vertical="center" wrapText="1"/>
    </xf>
    <xf numFmtId="0" fontId="8" fillId="2" borderId="75" xfId="2" applyFont="1" applyFill="1" applyBorder="1" applyAlignment="1" applyProtection="1">
      <alignment horizontal="center" vertical="center" wrapText="1"/>
    </xf>
    <xf numFmtId="0" fontId="8" fillId="2" borderId="71" xfId="2" applyFont="1" applyFill="1" applyBorder="1" applyAlignment="1" applyProtection="1">
      <alignment horizontal="center" vertical="center"/>
    </xf>
    <xf numFmtId="0" fontId="8" fillId="2" borderId="72" xfId="2" applyFont="1" applyFill="1" applyBorder="1" applyAlignment="1" applyProtection="1">
      <alignment horizontal="center" vertical="center"/>
    </xf>
    <xf numFmtId="0" fontId="8" fillId="2" borderId="69" xfId="2" applyFont="1" applyFill="1" applyBorder="1" applyAlignment="1" applyProtection="1">
      <alignment horizontal="center" vertical="center"/>
    </xf>
    <xf numFmtId="0" fontId="8" fillId="2" borderId="68" xfId="2" applyFont="1" applyFill="1" applyBorder="1" applyAlignment="1" applyProtection="1">
      <alignment horizontal="center" vertical="center" wrapText="1"/>
    </xf>
    <xf numFmtId="0" fontId="8" fillId="2" borderId="69" xfId="2" applyFont="1" applyFill="1" applyBorder="1" applyAlignment="1" applyProtection="1">
      <alignment horizontal="center" vertical="center" wrapText="1"/>
    </xf>
    <xf numFmtId="0" fontId="25" fillId="6" borderId="28" xfId="2" applyFont="1" applyFill="1" applyBorder="1" applyAlignment="1" applyProtection="1">
      <alignment horizontal="center" vertical="center" wrapText="1"/>
    </xf>
    <xf numFmtId="0" fontId="26" fillId="6" borderId="29" xfId="2" applyFont="1" applyFill="1" applyBorder="1" applyAlignment="1" applyProtection="1">
      <alignment horizontal="center" vertical="center" wrapText="1"/>
    </xf>
    <xf numFmtId="0" fontId="26" fillId="6" borderId="30" xfId="2" applyFont="1" applyFill="1" applyBorder="1" applyAlignment="1" applyProtection="1">
      <alignment horizontal="center" vertical="center" wrapText="1"/>
    </xf>
    <xf numFmtId="0" fontId="11" fillId="6" borderId="28" xfId="2" applyFont="1" applyFill="1" applyBorder="1" applyAlignment="1" applyProtection="1">
      <alignment horizontal="center" vertical="center" wrapText="1"/>
    </xf>
    <xf numFmtId="0" fontId="11" fillId="6" borderId="29" xfId="2" applyFont="1" applyFill="1" applyBorder="1" applyAlignment="1" applyProtection="1">
      <alignment horizontal="center" vertical="center" wrapText="1"/>
    </xf>
    <xf numFmtId="0" fontId="11" fillId="6" borderId="30" xfId="2" applyFont="1" applyFill="1" applyBorder="1" applyAlignment="1" applyProtection="1">
      <alignment horizontal="center" vertical="center" wrapText="1"/>
    </xf>
    <xf numFmtId="0" fontId="25" fillId="9" borderId="37" xfId="2" applyFont="1" applyFill="1" applyBorder="1" applyAlignment="1" applyProtection="1">
      <alignment horizontal="center" vertical="center"/>
      <protection locked="0"/>
    </xf>
    <xf numFmtId="0" fontId="25" fillId="9" borderId="60" xfId="2" applyFont="1" applyFill="1" applyBorder="1" applyAlignment="1" applyProtection="1">
      <alignment horizontal="center" vertical="center"/>
      <protection locked="0"/>
    </xf>
    <xf numFmtId="0" fontId="2" fillId="5" borderId="36" xfId="2" applyFont="1" applyFill="1" applyBorder="1" applyAlignment="1" applyProtection="1">
      <alignment horizontal="center" vertical="center"/>
    </xf>
    <xf numFmtId="0" fontId="2" fillId="5" borderId="40" xfId="2" applyFont="1" applyFill="1" applyBorder="1" applyAlignment="1" applyProtection="1">
      <alignment horizontal="center" vertical="center"/>
    </xf>
    <xf numFmtId="0" fontId="2" fillId="5" borderId="35" xfId="2" applyFont="1" applyFill="1" applyBorder="1" applyAlignment="1" applyProtection="1">
      <alignment horizontal="center" vertical="center" wrapText="1"/>
    </xf>
    <xf numFmtId="0" fontId="2" fillId="5" borderId="23" xfId="2" applyFont="1" applyFill="1" applyBorder="1" applyAlignment="1" applyProtection="1">
      <alignment horizontal="center" vertical="center" wrapText="1"/>
    </xf>
    <xf numFmtId="0" fontId="2" fillId="0" borderId="0" xfId="2" applyFill="1" applyBorder="1" applyAlignment="1" applyProtection="1">
      <alignment horizontal="left"/>
      <protection locked="0"/>
    </xf>
    <xf numFmtId="1" fontId="2" fillId="0" borderId="16" xfId="2" applyNumberFormat="1" applyFont="1" applyFill="1" applyBorder="1" applyAlignment="1" applyProtection="1">
      <alignment horizontal="center" vertical="center"/>
    </xf>
    <xf numFmtId="0" fontId="2" fillId="0" borderId="88" xfId="2" applyFill="1" applyBorder="1" applyAlignment="1" applyProtection="1">
      <alignment horizontal="center" vertical="center"/>
    </xf>
    <xf numFmtId="0" fontId="2" fillId="0" borderId="18" xfId="2" applyFill="1" applyBorder="1" applyAlignment="1" applyProtection="1">
      <alignment horizontal="center" vertical="center"/>
    </xf>
    <xf numFmtId="0" fontId="2" fillId="0" borderId="16" xfId="2" applyFont="1" applyFill="1" applyBorder="1" applyAlignment="1" applyProtection="1">
      <alignment horizontal="center" vertical="center"/>
    </xf>
    <xf numFmtId="0" fontId="2" fillId="5" borderId="61" xfId="2" applyFont="1" applyFill="1" applyBorder="1" applyAlignment="1" applyProtection="1">
      <alignment horizontal="center" vertical="center"/>
    </xf>
    <xf numFmtId="0" fontId="2" fillId="5" borderId="37" xfId="2" applyFont="1" applyFill="1" applyBorder="1" applyAlignment="1" applyProtection="1">
      <alignment horizontal="center" vertical="center"/>
    </xf>
    <xf numFmtId="0" fontId="11" fillId="0" borderId="49" xfId="2" applyFont="1" applyFill="1" applyBorder="1" applyAlignment="1" applyProtection="1">
      <alignment horizontal="center" vertical="center"/>
    </xf>
    <xf numFmtId="0" fontId="11" fillId="0" borderId="3" xfId="2" applyFont="1" applyFill="1" applyBorder="1" applyAlignment="1" applyProtection="1">
      <alignment horizontal="center" vertical="center"/>
    </xf>
    <xf numFmtId="0" fontId="11" fillId="7" borderId="56" xfId="2" applyFont="1" applyFill="1" applyBorder="1" applyAlignment="1" applyProtection="1">
      <alignment horizontal="center" vertical="center"/>
    </xf>
    <xf numFmtId="0" fontId="11" fillId="7" borderId="6" xfId="2" applyFont="1" applyFill="1" applyBorder="1" applyAlignment="1" applyProtection="1">
      <alignment horizontal="center" vertical="center"/>
    </xf>
    <xf numFmtId="0" fontId="11" fillId="7" borderId="59" xfId="2" applyFont="1" applyFill="1" applyBorder="1" applyAlignment="1" applyProtection="1">
      <alignment horizontal="center" vertical="center"/>
    </xf>
    <xf numFmtId="0" fontId="11" fillId="4" borderId="33" xfId="2" applyFont="1" applyFill="1" applyBorder="1" applyAlignment="1" applyProtection="1">
      <alignment horizontal="center" vertical="center"/>
      <protection locked="0"/>
    </xf>
    <xf numFmtId="0" fontId="11" fillId="4" borderId="128" xfId="2" applyFont="1" applyFill="1" applyBorder="1" applyAlignment="1" applyProtection="1">
      <alignment horizontal="center" vertical="center"/>
      <protection locked="0"/>
    </xf>
    <xf numFmtId="0" fontId="2" fillId="7" borderId="16" xfId="2" applyFont="1" applyFill="1" applyBorder="1" applyAlignment="1" applyProtection="1">
      <alignment horizontal="left" vertical="center"/>
    </xf>
    <xf numFmtId="0" fontId="2" fillId="7" borderId="1" xfId="2" applyFont="1" applyFill="1" applyBorder="1" applyAlignment="1" applyProtection="1">
      <alignment horizontal="left" vertical="center"/>
    </xf>
    <xf numFmtId="0" fontId="11" fillId="7" borderId="29" xfId="2" applyFont="1" applyFill="1" applyBorder="1" applyAlignment="1" applyProtection="1">
      <alignment horizontal="center"/>
    </xf>
    <xf numFmtId="0" fontId="11" fillId="7" borderId="58" xfId="2" applyFont="1" applyFill="1" applyBorder="1" applyAlignment="1" applyProtection="1">
      <alignment horizontal="left" wrapText="1"/>
    </xf>
    <xf numFmtId="0" fontId="11" fillId="7" borderId="47" xfId="2" applyFont="1" applyFill="1" applyBorder="1" applyAlignment="1" applyProtection="1">
      <alignment horizontal="left" wrapText="1"/>
    </xf>
    <xf numFmtId="0" fontId="11" fillId="7" borderId="64" xfId="2" applyFont="1" applyFill="1" applyBorder="1" applyAlignment="1" applyProtection="1">
      <alignment horizontal="left" wrapText="1"/>
    </xf>
    <xf numFmtId="0" fontId="11" fillId="7" borderId="21" xfId="2" applyFont="1" applyFill="1" applyBorder="1" applyAlignment="1" applyProtection="1">
      <alignment horizontal="left" wrapText="1"/>
    </xf>
    <xf numFmtId="0" fontId="11" fillId="7" borderId="39" xfId="2" applyFont="1" applyFill="1" applyBorder="1" applyAlignment="1" applyProtection="1">
      <alignment horizontal="left" wrapText="1"/>
    </xf>
    <xf numFmtId="0" fontId="11" fillId="7" borderId="40" xfId="2" applyFont="1" applyFill="1" applyBorder="1" applyAlignment="1" applyProtection="1">
      <alignment horizontal="left" wrapText="1"/>
    </xf>
    <xf numFmtId="0" fontId="2" fillId="6" borderId="16" xfId="2" applyFont="1" applyFill="1" applyBorder="1" applyAlignment="1" applyProtection="1">
      <alignment horizontal="left"/>
    </xf>
    <xf numFmtId="0" fontId="2" fillId="6" borderId="14" xfId="2" applyFont="1" applyFill="1" applyBorder="1" applyAlignment="1" applyProtection="1">
      <alignment horizontal="left"/>
    </xf>
    <xf numFmtId="0" fontId="2" fillId="0" borderId="16" xfId="2" applyNumberFormat="1" applyFill="1" applyBorder="1" applyAlignment="1" applyProtection="1">
      <alignment horizontal="center"/>
    </xf>
    <xf numFmtId="0" fontId="2" fillId="0" borderId="2" xfId="2" applyNumberFormat="1" applyFill="1" applyBorder="1" applyAlignment="1" applyProtection="1">
      <alignment horizontal="center"/>
    </xf>
    <xf numFmtId="0" fontId="2" fillId="0" borderId="17" xfId="2" applyNumberFormat="1" applyFill="1" applyBorder="1" applyAlignment="1" applyProtection="1">
      <alignment horizontal="center"/>
    </xf>
    <xf numFmtId="0" fontId="2" fillId="0" borderId="16" xfId="2" applyFill="1" applyBorder="1" applyAlignment="1" applyProtection="1">
      <alignment horizontal="center"/>
    </xf>
    <xf numFmtId="0" fontId="2" fillId="0" borderId="2" xfId="2" applyFill="1" applyBorder="1" applyAlignment="1" applyProtection="1">
      <alignment horizontal="center"/>
    </xf>
    <xf numFmtId="0" fontId="2" fillId="0" borderId="17" xfId="2" applyFill="1" applyBorder="1" applyAlignment="1" applyProtection="1">
      <alignment horizontal="center"/>
    </xf>
    <xf numFmtId="0" fontId="2" fillId="6" borderId="37" xfId="2" applyFont="1" applyFill="1" applyBorder="1" applyAlignment="1" applyProtection="1">
      <alignment horizontal="left"/>
    </xf>
    <xf numFmtId="0" fontId="2" fillId="6" borderId="38" xfId="2" applyFont="1" applyFill="1" applyBorder="1" applyAlignment="1" applyProtection="1">
      <alignment horizontal="left"/>
    </xf>
    <xf numFmtId="0" fontId="2" fillId="0" borderId="37" xfId="2" applyFill="1" applyBorder="1" applyAlignment="1" applyProtection="1">
      <alignment horizontal="center"/>
    </xf>
    <xf numFmtId="0" fontId="2" fillId="0" borderId="39" xfId="2" applyFill="1" applyBorder="1" applyAlignment="1" applyProtection="1">
      <alignment horizontal="center"/>
    </xf>
    <xf numFmtId="0" fontId="2" fillId="0" borderId="60" xfId="2" applyFill="1" applyBorder="1" applyAlignment="1" applyProtection="1">
      <alignment horizontal="center"/>
    </xf>
    <xf numFmtId="0" fontId="2" fillId="6" borderId="49" xfId="2" applyFill="1" applyBorder="1" applyAlignment="1" applyProtection="1">
      <alignment horizontal="left"/>
    </xf>
    <xf numFmtId="0" fontId="2" fillId="6" borderId="50" xfId="2" applyFill="1" applyBorder="1" applyAlignment="1" applyProtection="1">
      <alignment horizontal="left"/>
    </xf>
    <xf numFmtId="0" fontId="2" fillId="6" borderId="53" xfId="2" applyFill="1" applyBorder="1" applyAlignment="1" applyProtection="1">
      <alignment horizontal="left"/>
    </xf>
    <xf numFmtId="0" fontId="2" fillId="6" borderId="54" xfId="2" applyFill="1" applyBorder="1" applyAlignment="1" applyProtection="1">
      <alignment horizontal="left"/>
    </xf>
    <xf numFmtId="0" fontId="2" fillId="6" borderId="21" xfId="2" applyFill="1" applyBorder="1" applyAlignment="1" applyProtection="1">
      <alignment horizontal="left"/>
    </xf>
    <xf numFmtId="0" fontId="2" fillId="6" borderId="39" xfId="2" applyFill="1" applyBorder="1" applyAlignment="1" applyProtection="1">
      <alignment horizontal="left"/>
    </xf>
    <xf numFmtId="0" fontId="2" fillId="6" borderId="56" xfId="2" applyFont="1" applyFill="1" applyBorder="1" applyAlignment="1" applyProtection="1">
      <alignment horizontal="left"/>
    </xf>
    <xf numFmtId="0" fontId="2" fillId="6" borderId="10" xfId="2" applyFont="1" applyFill="1" applyBorder="1" applyAlignment="1" applyProtection="1">
      <alignment horizontal="left"/>
    </xf>
    <xf numFmtId="0" fontId="2" fillId="0" borderId="56" xfId="2" applyFill="1" applyBorder="1" applyAlignment="1" applyProtection="1">
      <alignment horizontal="center"/>
    </xf>
    <xf numFmtId="0" fontId="2" fillId="0" borderId="42" xfId="2" applyFill="1" applyBorder="1" applyAlignment="1" applyProtection="1">
      <alignment horizontal="center"/>
    </xf>
    <xf numFmtId="0" fontId="2" fillId="0" borderId="59" xfId="2" applyFill="1" applyBorder="1" applyAlignment="1" applyProtection="1">
      <alignment horizontal="center"/>
    </xf>
    <xf numFmtId="0" fontId="2" fillId="6" borderId="49" xfId="2" applyFill="1" applyBorder="1" applyAlignment="1" applyProtection="1">
      <alignment horizontal="left" vertical="center"/>
    </xf>
    <xf numFmtId="0" fontId="2" fillId="6" borderId="2" xfId="2" applyFill="1" applyBorder="1" applyAlignment="1" applyProtection="1">
      <alignment horizontal="left" vertical="center"/>
    </xf>
    <xf numFmtId="0" fontId="2" fillId="5" borderId="21" xfId="2" applyFont="1" applyFill="1" applyBorder="1" applyAlignment="1" applyProtection="1">
      <alignment horizontal="center" vertical="center" wrapText="1"/>
    </xf>
    <xf numFmtId="0" fontId="2" fillId="5" borderId="22" xfId="2" applyFont="1" applyFill="1" applyBorder="1" applyAlignment="1" applyProtection="1">
      <alignment horizontal="center" vertical="center" wrapText="1"/>
    </xf>
    <xf numFmtId="0" fontId="2" fillId="5" borderId="33" xfId="2" applyFont="1" applyFill="1" applyBorder="1" applyAlignment="1" applyProtection="1">
      <alignment horizontal="center" vertical="center" wrapText="1"/>
    </xf>
    <xf numFmtId="0" fontId="2" fillId="5" borderId="37" xfId="2" applyFont="1" applyFill="1" applyBorder="1" applyAlignment="1" applyProtection="1">
      <alignment horizontal="center" vertical="center" wrapText="1"/>
    </xf>
    <xf numFmtId="0" fontId="2" fillId="5" borderId="34" xfId="2" applyFont="1" applyFill="1" applyBorder="1" applyAlignment="1" applyProtection="1">
      <alignment horizontal="center" vertical="center"/>
    </xf>
    <xf numFmtId="0" fontId="2" fillId="5" borderId="38" xfId="2" applyFont="1" applyFill="1" applyBorder="1" applyAlignment="1" applyProtection="1">
      <alignment horizontal="center" vertical="center"/>
    </xf>
    <xf numFmtId="0" fontId="28" fillId="0" borderId="14" xfId="2" applyFont="1" applyFill="1" applyBorder="1" applyAlignment="1" applyProtection="1">
      <alignment horizontal="center" vertical="center"/>
      <protection locked="0"/>
    </xf>
    <xf numFmtId="0" fontId="28" fillId="0" borderId="2" xfId="2" applyFont="1" applyFill="1" applyBorder="1" applyAlignment="1" applyProtection="1">
      <alignment horizontal="center" vertical="center"/>
      <protection locked="0"/>
    </xf>
    <xf numFmtId="0" fontId="28" fillId="0" borderId="3" xfId="2" applyFont="1" applyFill="1" applyBorder="1" applyAlignment="1" applyProtection="1">
      <alignment horizontal="center" vertical="center"/>
      <protection locked="0"/>
    </xf>
    <xf numFmtId="0" fontId="2" fillId="7" borderId="53" xfId="2" applyFont="1" applyFill="1" applyBorder="1" applyAlignment="1" applyProtection="1">
      <alignment horizontal="left" vertical="center" wrapText="1"/>
    </xf>
    <xf numFmtId="0" fontId="2" fillId="7" borderId="66" xfId="2" applyFont="1" applyFill="1" applyBorder="1" applyAlignment="1" applyProtection="1">
      <alignment horizontal="left" vertical="center" wrapText="1"/>
    </xf>
    <xf numFmtId="0" fontId="2" fillId="7" borderId="41" xfId="2" applyFill="1" applyBorder="1" applyAlignment="1" applyProtection="1">
      <alignment horizontal="center"/>
    </xf>
    <xf numFmtId="0" fontId="2" fillId="7" borderId="11" xfId="2" applyFill="1" applyBorder="1" applyAlignment="1" applyProtection="1">
      <alignment horizontal="center"/>
    </xf>
    <xf numFmtId="0" fontId="3" fillId="3" borderId="58" xfId="2" applyFont="1" applyFill="1" applyBorder="1" applyAlignment="1" applyProtection="1">
      <alignment horizontal="center" vertical="center" wrapText="1"/>
      <protection locked="0"/>
    </xf>
    <xf numFmtId="0" fontId="3" fillId="3" borderId="47" xfId="2" applyFont="1" applyFill="1" applyBorder="1" applyAlignment="1" applyProtection="1">
      <alignment horizontal="center" vertical="center" wrapText="1"/>
      <protection locked="0"/>
    </xf>
    <xf numFmtId="0" fontId="3" fillId="3" borderId="64" xfId="2" applyFont="1" applyFill="1" applyBorder="1" applyAlignment="1" applyProtection="1">
      <alignment horizontal="center" vertical="center" wrapText="1"/>
      <protection locked="0"/>
    </xf>
    <xf numFmtId="0" fontId="3" fillId="3" borderId="21" xfId="2" applyFont="1" applyFill="1" applyBorder="1" applyAlignment="1" applyProtection="1">
      <alignment horizontal="center" vertical="center" wrapText="1"/>
      <protection locked="0"/>
    </xf>
    <xf numFmtId="0" fontId="3" fillId="3" borderId="39" xfId="2" applyFont="1" applyFill="1" applyBorder="1" applyAlignment="1" applyProtection="1">
      <alignment horizontal="center" vertical="center" wrapText="1"/>
      <protection locked="0"/>
    </xf>
    <xf numFmtId="0" fontId="3" fillId="3" borderId="40" xfId="2" applyFont="1" applyFill="1" applyBorder="1" applyAlignment="1" applyProtection="1">
      <alignment horizontal="center" vertical="center" wrapText="1"/>
      <protection locked="0"/>
    </xf>
    <xf numFmtId="0" fontId="27" fillId="3" borderId="58" xfId="2" applyFont="1" applyFill="1" applyBorder="1" applyAlignment="1" applyProtection="1">
      <alignment horizontal="center" vertical="center" wrapText="1"/>
      <protection locked="0"/>
    </xf>
    <xf numFmtId="0" fontId="27" fillId="3" borderId="64" xfId="2" applyFont="1" applyFill="1" applyBorder="1" applyAlignment="1" applyProtection="1">
      <alignment horizontal="center" vertical="center" wrapText="1"/>
      <protection locked="0"/>
    </xf>
    <xf numFmtId="0" fontId="27" fillId="3" borderId="21" xfId="2" applyFont="1" applyFill="1" applyBorder="1" applyAlignment="1" applyProtection="1">
      <alignment horizontal="center" vertical="center" wrapText="1"/>
      <protection locked="0"/>
    </xf>
    <xf numFmtId="0" fontId="27" fillId="3" borderId="40" xfId="2" applyFont="1" applyFill="1" applyBorder="1" applyAlignment="1" applyProtection="1">
      <alignment horizontal="center" vertical="center" wrapText="1"/>
      <protection locked="0"/>
    </xf>
    <xf numFmtId="0" fontId="2" fillId="0" borderId="32" xfId="2" applyFill="1" applyBorder="1" applyAlignment="1" applyProtection="1">
      <alignment horizontal="center" vertical="center"/>
    </xf>
    <xf numFmtId="0" fontId="2" fillId="0" borderId="52" xfId="2" applyFill="1" applyBorder="1" applyAlignment="1" applyProtection="1">
      <alignment horizontal="center" vertical="center"/>
    </xf>
    <xf numFmtId="0" fontId="2" fillId="0" borderId="49" xfId="2" applyNumberFormat="1" applyFill="1" applyBorder="1" applyAlignment="1" applyProtection="1">
      <alignment horizontal="center" vertical="center"/>
    </xf>
    <xf numFmtId="0" fontId="2" fillId="0" borderId="50" xfId="2" applyNumberFormat="1" applyFill="1" applyBorder="1" applyAlignment="1" applyProtection="1">
      <alignment horizontal="center" vertical="center"/>
    </xf>
    <xf numFmtId="0" fontId="2" fillId="6" borderId="53" xfId="2" applyFill="1" applyBorder="1" applyAlignment="1" applyProtection="1">
      <alignment horizontal="left" vertical="center"/>
    </xf>
    <xf numFmtId="0" fontId="2" fillId="6" borderId="54" xfId="2" applyFill="1" applyBorder="1" applyAlignment="1" applyProtection="1">
      <alignment horizontal="left" vertical="center"/>
    </xf>
    <xf numFmtId="0" fontId="11" fillId="6" borderId="5" xfId="2" applyFont="1" applyFill="1" applyBorder="1" applyAlignment="1" applyProtection="1">
      <alignment horizontal="center" wrapText="1"/>
    </xf>
    <xf numFmtId="0" fontId="11" fillId="6" borderId="8" xfId="2" applyFont="1" applyFill="1" applyBorder="1" applyAlignment="1" applyProtection="1">
      <alignment horizontal="center" wrapText="1"/>
    </xf>
    <xf numFmtId="0" fontId="2" fillId="6" borderId="41" xfId="2" applyFill="1" applyBorder="1" applyAlignment="1" applyProtection="1">
      <alignment horizontal="left"/>
    </xf>
    <xf numFmtId="0" fontId="2" fillId="6" borderId="43" xfId="2" applyFill="1" applyBorder="1" applyAlignment="1" applyProtection="1">
      <alignment horizontal="left"/>
    </xf>
    <xf numFmtId="0" fontId="2" fillId="6" borderId="16" xfId="2" applyFill="1" applyBorder="1" applyAlignment="1" applyProtection="1">
      <alignment horizontal="left" vertical="center"/>
    </xf>
    <xf numFmtId="0" fontId="2" fillId="6" borderId="14" xfId="2" applyFill="1" applyBorder="1" applyAlignment="1" applyProtection="1">
      <alignment horizontal="left" vertical="center"/>
    </xf>
    <xf numFmtId="0" fontId="2" fillId="6" borderId="49" xfId="2" applyFont="1" applyFill="1" applyBorder="1" applyAlignment="1" applyProtection="1">
      <alignment horizontal="left" vertical="center"/>
    </xf>
    <xf numFmtId="0" fontId="2" fillId="6" borderId="50" xfId="2" applyFont="1" applyFill="1" applyBorder="1" applyAlignment="1" applyProtection="1">
      <alignment horizontal="left" vertical="center"/>
    </xf>
    <xf numFmtId="0" fontId="2" fillId="6" borderId="42" xfId="2" applyFill="1" applyBorder="1" applyAlignment="1" applyProtection="1">
      <alignment horizontal="left"/>
    </xf>
    <xf numFmtId="0" fontId="2" fillId="6" borderId="55" xfId="2" applyFill="1" applyBorder="1" applyAlignment="1" applyProtection="1">
      <alignment horizontal="left"/>
    </xf>
    <xf numFmtId="0" fontId="2" fillId="6" borderId="56" xfId="2" applyFill="1" applyBorder="1" applyAlignment="1" applyProtection="1">
      <alignment horizontal="left" vertical="center"/>
    </xf>
    <xf numFmtId="0" fontId="2" fillId="6" borderId="10" xfId="2" applyFill="1" applyBorder="1" applyAlignment="1" applyProtection="1">
      <alignment horizontal="left" vertical="center"/>
    </xf>
    <xf numFmtId="0" fontId="2" fillId="0" borderId="41" xfId="2" applyNumberFormat="1" applyFill="1" applyBorder="1" applyAlignment="1" applyProtection="1">
      <alignment horizontal="center" vertical="center"/>
    </xf>
    <xf numFmtId="0" fontId="2" fillId="0" borderId="43" xfId="2" applyNumberFormat="1" applyFill="1" applyBorder="1" applyAlignment="1" applyProtection="1">
      <alignment horizontal="center" vertical="center"/>
    </xf>
    <xf numFmtId="0" fontId="2" fillId="0" borderId="41" xfId="2" applyFill="1" applyBorder="1" applyAlignment="1" applyProtection="1">
      <alignment horizontal="center"/>
    </xf>
    <xf numFmtId="0" fontId="2" fillId="0" borderId="43" xfId="2" applyFill="1" applyBorder="1" applyAlignment="1" applyProtection="1">
      <alignment horizontal="center"/>
    </xf>
    <xf numFmtId="0" fontId="2" fillId="0" borderId="53" xfId="2" applyFill="1" applyBorder="1" applyAlignment="1" applyProtection="1">
      <alignment horizontal="center"/>
    </xf>
    <xf numFmtId="0" fontId="2" fillId="0" borderId="54" xfId="2" applyFill="1" applyBorder="1" applyAlignment="1" applyProtection="1">
      <alignment horizontal="center"/>
    </xf>
    <xf numFmtId="0" fontId="11" fillId="3" borderId="0" xfId="2" applyFont="1" applyFill="1" applyAlignment="1" applyProtection="1">
      <alignment horizontal="center" vertical="center" wrapText="1"/>
      <protection locked="0"/>
    </xf>
    <xf numFmtId="0" fontId="2" fillId="0" borderId="0" xfId="2" applyFill="1" applyAlignment="1" applyProtection="1">
      <alignment horizontal="center"/>
      <protection locked="0"/>
    </xf>
    <xf numFmtId="0" fontId="11" fillId="0" borderId="1" xfId="2" applyFont="1" applyFill="1" applyBorder="1" applyAlignment="1" applyProtection="1">
      <alignment horizontal="center" vertical="center"/>
      <protection locked="0"/>
    </xf>
    <xf numFmtId="0" fontId="2" fillId="0" borderId="16" xfId="1" applyNumberFormat="1" applyFont="1" applyFill="1" applyBorder="1" applyAlignment="1" applyProtection="1">
      <alignment horizontal="center"/>
    </xf>
    <xf numFmtId="0" fontId="2" fillId="0" borderId="2" xfId="1" applyNumberFormat="1" applyFont="1" applyFill="1" applyBorder="1" applyAlignment="1" applyProtection="1">
      <alignment horizontal="center"/>
    </xf>
    <xf numFmtId="0" fontId="2" fillId="0" borderId="17" xfId="1" applyNumberFormat="1" applyFont="1" applyFill="1" applyBorder="1" applyAlignment="1" applyProtection="1">
      <alignment horizontal="center"/>
    </xf>
    <xf numFmtId="0" fontId="2" fillId="0" borderId="56" xfId="1" applyNumberFormat="1" applyFont="1" applyFill="1" applyBorder="1" applyAlignment="1" applyProtection="1">
      <alignment horizontal="center"/>
    </xf>
    <xf numFmtId="0" fontId="2" fillId="0" borderId="42" xfId="1" applyNumberFormat="1" applyFont="1" applyFill="1" applyBorder="1" applyAlignment="1" applyProtection="1">
      <alignment horizontal="center"/>
    </xf>
    <xf numFmtId="0" fontId="2" fillId="0" borderId="59" xfId="1" applyNumberFormat="1" applyFont="1" applyFill="1" applyBorder="1" applyAlignment="1" applyProtection="1">
      <alignment horizontal="center"/>
    </xf>
    <xf numFmtId="0" fontId="2" fillId="0" borderId="47" xfId="2" applyFill="1" applyBorder="1" applyAlignment="1" applyProtection="1">
      <alignment horizontal="center"/>
      <protection locked="0"/>
    </xf>
    <xf numFmtId="0" fontId="11" fillId="0" borderId="44" xfId="2" applyFont="1" applyFill="1" applyBorder="1" applyAlignment="1" applyProtection="1">
      <alignment horizontal="left"/>
      <protection locked="0"/>
    </xf>
    <xf numFmtId="0" fontId="11" fillId="0" borderId="25" xfId="2" applyFont="1" applyFill="1" applyBorder="1" applyAlignment="1" applyProtection="1">
      <alignment horizontal="left"/>
      <protection locked="0"/>
    </xf>
    <xf numFmtId="0" fontId="2" fillId="0" borderId="47" xfId="2" applyNumberFormat="1" applyFill="1" applyBorder="1" applyAlignment="1" applyProtection="1">
      <alignment horizontal="center"/>
      <protection locked="0"/>
    </xf>
    <xf numFmtId="20" fontId="28" fillId="0" borderId="28" xfId="2" applyNumberFormat="1" applyFont="1" applyFill="1" applyBorder="1" applyAlignment="1" applyProtection="1">
      <alignment horizontal="center" vertical="center"/>
    </xf>
    <xf numFmtId="20" fontId="28" fillId="0" borderId="29" xfId="2" applyNumberFormat="1" applyFont="1" applyFill="1" applyBorder="1" applyAlignment="1" applyProtection="1">
      <alignment horizontal="center" vertical="center"/>
    </xf>
    <xf numFmtId="0" fontId="4" fillId="0" borderId="91" xfId="2" applyFont="1" applyFill="1" applyBorder="1" applyAlignment="1" applyProtection="1">
      <alignment horizontal="center" vertical="center"/>
    </xf>
    <xf numFmtId="0" fontId="4" fillId="0" borderId="89" xfId="2" applyFont="1" applyFill="1" applyBorder="1" applyAlignment="1" applyProtection="1">
      <alignment horizontal="center" vertical="center"/>
    </xf>
    <xf numFmtId="0" fontId="4" fillId="0" borderId="90" xfId="2" applyFont="1" applyFill="1" applyBorder="1" applyAlignment="1" applyProtection="1">
      <alignment horizontal="center" vertical="center"/>
    </xf>
    <xf numFmtId="0" fontId="11" fillId="4" borderId="87" xfId="2" applyFont="1" applyFill="1" applyBorder="1" applyAlignment="1" applyProtection="1">
      <alignment horizontal="center" vertical="center"/>
      <protection locked="0"/>
    </xf>
    <xf numFmtId="0" fontId="11" fillId="4" borderId="84" xfId="2" applyFont="1" applyFill="1" applyBorder="1" applyAlignment="1" applyProtection="1">
      <alignment horizontal="center" vertical="center"/>
      <protection locked="0"/>
    </xf>
    <xf numFmtId="0" fontId="25" fillId="2" borderId="91" xfId="2" applyFont="1" applyFill="1" applyBorder="1" applyAlignment="1" applyProtection="1">
      <alignment horizontal="center" vertical="center"/>
      <protection locked="0"/>
    </xf>
    <xf numFmtId="0" fontId="25" fillId="2" borderId="90" xfId="2" applyFont="1" applyFill="1" applyBorder="1" applyAlignment="1" applyProtection="1">
      <alignment horizontal="center" vertical="center"/>
      <protection locked="0"/>
    </xf>
    <xf numFmtId="0" fontId="11" fillId="4" borderId="85" xfId="2" applyFont="1" applyFill="1" applyBorder="1" applyAlignment="1" applyProtection="1">
      <alignment horizontal="center" vertical="center"/>
      <protection locked="0"/>
    </xf>
    <xf numFmtId="0" fontId="11" fillId="4" borderId="86" xfId="2" applyFont="1" applyFill="1" applyBorder="1" applyAlignment="1" applyProtection="1">
      <alignment horizontal="center" vertical="center"/>
      <protection locked="0"/>
    </xf>
    <xf numFmtId="0" fontId="2" fillId="5" borderId="63" xfId="2" applyFont="1" applyFill="1" applyBorder="1" applyAlignment="1" applyProtection="1">
      <alignment horizontal="center" vertical="center" wrapText="1"/>
    </xf>
    <xf numFmtId="0" fontId="2" fillId="5" borderId="60" xfId="2" applyFont="1" applyFill="1" applyBorder="1" applyAlignment="1" applyProtection="1">
      <alignment horizontal="center" vertical="center" wrapText="1"/>
    </xf>
    <xf numFmtId="0" fontId="11" fillId="4" borderId="44" xfId="2" applyFont="1" applyFill="1" applyBorder="1" applyAlignment="1" applyProtection="1">
      <alignment horizontal="center" vertical="center"/>
      <protection locked="0"/>
    </xf>
  </cellXfs>
  <cellStyles count="4">
    <cellStyle name="Comma 2" xfId="3"/>
    <cellStyle name="Normal" xfId="0" builtinId="0"/>
    <cellStyle name="Normal 2" xfId="2"/>
    <cellStyle name="Percent" xfId="1" builtinId="5"/>
  </cellStyles>
  <dxfs count="15">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val="0"/>
        <i val="0"/>
        <color rgb="FFFF0000"/>
      </font>
    </dxf>
    <dxf>
      <font>
        <color rgb="FFFF0000"/>
      </font>
    </dxf>
    <dxf>
      <font>
        <b/>
        <i val="0"/>
        <color rgb="FFFF0000"/>
      </font>
    </dxf>
  </dxfs>
  <tableStyles count="0" defaultTableStyle="TableStyleMedium2" defaultPivotStyle="PivotStyleLight16"/>
  <colors>
    <mruColors>
      <color rgb="FF00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2982808410182944"/>
          <c:y val="0.18965685160536341"/>
          <c:w val="0.85368076706782503"/>
          <c:h val="0.62000259714962824"/>
        </c:manualLayout>
      </c:layout>
      <c:barChart>
        <c:barDir val="bar"/>
        <c:grouping val="percentStacked"/>
        <c:varyColors val="0"/>
        <c:ser>
          <c:idx val="0"/>
          <c:order val="0"/>
          <c:tx>
            <c:strRef>
              <c:f>'1'!$AP$117</c:f>
              <c:strCache>
                <c:ptCount val="1"/>
                <c:pt idx="0">
                  <c:v>Productive Time</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n-US" sz="32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'1'!$AP$118</c:f>
              <c:numCache>
                <c:formatCode>h:mm;@</c:formatCode>
                <c:ptCount val="1"/>
                <c:pt idx="0">
                  <c:v>0</c:v>
                </c:pt>
              </c:numCache>
            </c:numRef>
          </c:val>
          <c:extLst>
            <c:ext xmlns:c16="http://schemas.microsoft.com/office/drawing/2014/chart" uri="{C3380CC4-5D6E-409C-BE32-E72D297353CC}">
              <c16:uniqueId val="{00000000-EADC-414A-9B04-8C7685770A6F}"/>
            </c:ext>
          </c:extLst>
        </c:ser>
        <c:ser>
          <c:idx val="1"/>
          <c:order val="1"/>
          <c:tx>
            <c:strRef>
              <c:f>'1'!$AQ$117</c:f>
              <c:strCache>
                <c:ptCount val="1"/>
                <c:pt idx="0">
                  <c:v>Idle Time</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n-US" sz="32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'1'!$AQ$118</c:f>
              <c:numCache>
                <c:formatCode>h:mm;@</c:formatCode>
                <c:ptCount val="1"/>
                <c:pt idx="0">
                  <c:v>0</c:v>
                </c:pt>
              </c:numCache>
            </c:numRef>
          </c:val>
          <c:extLst>
            <c:ext xmlns:c16="http://schemas.microsoft.com/office/drawing/2014/chart" uri="{C3380CC4-5D6E-409C-BE32-E72D297353CC}">
              <c16:uniqueId val="{00000001-EADC-414A-9B04-8C7685770A6F}"/>
            </c:ext>
          </c:extLst>
        </c:ser>
        <c:dLbls>
          <c:showLegendKey val="0"/>
          <c:showVal val="1"/>
          <c:showCatName val="0"/>
          <c:showSerName val="0"/>
          <c:showPercent val="0"/>
          <c:showBubbleSize val="0"/>
        </c:dLbls>
        <c:gapWidth val="150"/>
        <c:overlap val="100"/>
        <c:axId val="392754304"/>
        <c:axId val="392755840"/>
      </c:barChart>
      <c:catAx>
        <c:axId val="392754304"/>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lang="en-US" sz="900" b="0" i="0" u="none" strike="noStrike" kern="1200" cap="all" baseline="0">
                <a:solidFill>
                  <a:schemeClr val="dk1">
                    <a:lumMod val="75000"/>
                    <a:lumOff val="25000"/>
                  </a:schemeClr>
                </a:solidFill>
                <a:latin typeface="+mn-lt"/>
                <a:ea typeface="+mn-ea"/>
                <a:cs typeface="+mn-cs"/>
              </a:defRPr>
            </a:pPr>
            <a:endParaRPr lang="en-US"/>
          </a:p>
        </c:txPr>
        <c:crossAx val="392755840"/>
        <c:crosses val="autoZero"/>
        <c:auto val="1"/>
        <c:lblAlgn val="ctr"/>
        <c:lblOffset val="100"/>
        <c:noMultiLvlLbl val="0"/>
      </c:catAx>
      <c:valAx>
        <c:axId val="392755840"/>
        <c:scaling>
          <c:orientation val="minMax"/>
          <c:min val="0"/>
        </c:scaling>
        <c:delete val="1"/>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 sourceLinked="1"/>
        <c:majorTickMark val="none"/>
        <c:minorTickMark val="none"/>
        <c:tickLblPos val="nextTo"/>
        <c:crossAx val="392754304"/>
        <c:crosses val="autoZero"/>
        <c:crossBetween val="between"/>
      </c:valAx>
      <c:spPr>
        <a:noFill/>
        <a:ln>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lang="en-US" sz="30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000000000000633" l="0.70000000000000062" r="0.70000000000000062" t="0.75000000000000633" header="0.30000000000000032" footer="0.30000000000000032"/>
    <c:pageSetup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800" b="1" i="0" u="none" strike="noStrike" kern="1200" baseline="0">
                <a:solidFill>
                  <a:schemeClr val="dk1">
                    <a:lumMod val="75000"/>
                    <a:lumOff val="25000"/>
                  </a:schemeClr>
                </a:solidFill>
                <a:latin typeface="+mn-lt"/>
                <a:ea typeface="+mn-ea"/>
                <a:cs typeface="+mn-cs"/>
              </a:defRPr>
            </a:pPr>
            <a:r>
              <a:rPr lang="en-US"/>
              <a:t>RO CHASE SUMMARY</a:t>
            </a:r>
          </a:p>
        </c:rich>
      </c:tx>
      <c:layout/>
      <c:overlay val="0"/>
      <c:spPr>
        <a:noFill/>
        <a:ln>
          <a:noFill/>
        </a:ln>
        <a:effectLst/>
      </c:spPr>
    </c:title>
    <c:autoTitleDeleted val="0"/>
    <c:plotArea>
      <c:layout>
        <c:manualLayout>
          <c:layoutTarget val="inner"/>
          <c:xMode val="edge"/>
          <c:yMode val="edge"/>
          <c:x val="0.1300811218500697"/>
          <c:y val="0.26226851851851829"/>
          <c:w val="0.83281430664612255"/>
          <c:h val="0.65164734061960683"/>
        </c:manualLayout>
      </c:layout>
      <c:barChart>
        <c:barDir val="bar"/>
        <c:grouping val="percentStacked"/>
        <c:varyColors val="0"/>
        <c:ser>
          <c:idx val="2"/>
          <c:order val="2"/>
          <c:tx>
            <c:strRef>
              <c:f>'1'!$AJ$117</c:f>
              <c:strCache>
                <c:ptCount val="1"/>
                <c:pt idx="0">
                  <c:v>IDLE TIME from Techn Clock-in Time to Start of Repair</c:v>
                </c:pt>
              </c:strCache>
            </c:strRef>
          </c:tx>
          <c:spPr>
            <a:solidFill>
              <a:schemeClr val="accent3">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n-US" sz="32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'1'!$AL$118</c:f>
              <c:numCache>
                <c:formatCode>h:mm</c:formatCode>
                <c:ptCount val="1"/>
              </c:numCache>
            </c:numRef>
          </c:val>
          <c:extLst>
            <c:ext xmlns:c16="http://schemas.microsoft.com/office/drawing/2014/chart" uri="{C3380CC4-5D6E-409C-BE32-E72D297353CC}">
              <c16:uniqueId val="{00000000-52E0-43C9-862E-65CDA9360510}"/>
            </c:ext>
          </c:extLst>
        </c:ser>
        <c:ser>
          <c:idx val="6"/>
          <c:order val="3"/>
          <c:tx>
            <c:strRef>
              <c:f>'1'!$AM$117</c:f>
              <c:strCache>
                <c:ptCount val="1"/>
                <c:pt idx="0">
                  <c:v>Repair</c:v>
                </c:pt>
              </c:strCache>
            </c:strRef>
          </c:tx>
          <c:spPr>
            <a:solidFill>
              <a:schemeClr val="accent1">
                <a:lumMod val="60000"/>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n-US" sz="32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val>
            <c:numRef>
              <c:f>'1'!$AM$118</c:f>
              <c:numCache>
                <c:formatCode>h:mm;@</c:formatCode>
                <c:ptCount val="1"/>
                <c:pt idx="0">
                  <c:v>0</c:v>
                </c:pt>
              </c:numCache>
            </c:numRef>
          </c:val>
          <c:extLst>
            <c:ext xmlns:c16="http://schemas.microsoft.com/office/drawing/2014/chart" uri="{C3380CC4-5D6E-409C-BE32-E72D297353CC}">
              <c16:uniqueId val="{00000001-52E0-43C9-862E-65CDA9360510}"/>
            </c:ext>
          </c:extLst>
        </c:ser>
        <c:ser>
          <c:idx val="4"/>
          <c:order val="4"/>
          <c:tx>
            <c:strRef>
              <c:f>'1'!$AN$117</c:f>
              <c:strCache>
                <c:ptCount val="1"/>
                <c:pt idx="0">
                  <c:v>Idle</c:v>
                </c:pt>
              </c:strCache>
            </c:strRef>
          </c:tx>
          <c:spPr>
            <a:solidFill>
              <a:schemeClr val="accent5">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n-US" sz="32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val>
            <c:numRef>
              <c:f>'1'!$AN$118</c:f>
              <c:numCache>
                <c:formatCode>h:mm;@</c:formatCode>
                <c:ptCount val="1"/>
                <c:pt idx="0">
                  <c:v>0</c:v>
                </c:pt>
              </c:numCache>
            </c:numRef>
          </c:val>
          <c:extLst>
            <c:ext xmlns:c16="http://schemas.microsoft.com/office/drawing/2014/chart" uri="{C3380CC4-5D6E-409C-BE32-E72D297353CC}">
              <c16:uniqueId val="{00000002-52E0-43C9-862E-65CDA9360510}"/>
            </c:ext>
          </c:extLst>
        </c:ser>
        <c:ser>
          <c:idx val="7"/>
          <c:order val="5"/>
          <c:tx>
            <c:strRef>
              <c:f>'1'!$AO$117</c:f>
              <c:strCache>
                <c:ptCount val="1"/>
                <c:pt idx="0">
                  <c:v>Carwash</c:v>
                </c:pt>
              </c:strCache>
            </c:strRef>
          </c:tx>
          <c:spPr>
            <a:solidFill>
              <a:schemeClr val="accent2">
                <a:lumMod val="60000"/>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n-US" sz="32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val>
            <c:numRef>
              <c:f>'1'!$AO$118</c:f>
              <c:numCache>
                <c:formatCode>h:mm;@</c:formatCode>
                <c:ptCount val="1"/>
                <c:pt idx="0">
                  <c:v>0</c:v>
                </c:pt>
              </c:numCache>
            </c:numRef>
          </c:val>
          <c:extLst>
            <c:ext xmlns:c16="http://schemas.microsoft.com/office/drawing/2014/chart" uri="{C3380CC4-5D6E-409C-BE32-E72D297353CC}">
              <c16:uniqueId val="{00000003-52E0-43C9-862E-65CDA9360510}"/>
            </c:ext>
          </c:extLst>
        </c:ser>
        <c:dLbls>
          <c:showLegendKey val="0"/>
          <c:showVal val="1"/>
          <c:showCatName val="0"/>
          <c:showSerName val="0"/>
          <c:showPercent val="0"/>
          <c:showBubbleSize val="0"/>
        </c:dLbls>
        <c:gapWidth val="150"/>
        <c:overlap val="65"/>
        <c:axId val="393906432"/>
        <c:axId val="393932800"/>
        <c:extLst>
          <c:ext xmlns:c15="http://schemas.microsoft.com/office/drawing/2012/chart" uri="{02D57815-91ED-43cb-92C2-25804820EDAC}">
            <c15:filteredBarSeries>
              <c15:ser>
                <c:idx val="0"/>
                <c:order val="0"/>
                <c:tx>
                  <c:strRef>
                    <c:extLst>
                      <c:ext uri="{02D57815-91ED-43cb-92C2-25804820EDAC}">
                        <c15:formulaRef>
                          <c15:sqref>'1'!$AG$117</c15:sqref>
                        </c15:formulaRef>
                      </c:ext>
                    </c:extLst>
                    <c:strCache>
                      <c:ptCount val="1"/>
                      <c:pt idx="0">
                        <c:v>Customer Waiting Time</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uri="{CE6537A1-D6FC-4f65-9D91-7224C49458BB}">
                      <c15:showLeaderLines val="0"/>
                    </c:ext>
                  </c:extLst>
                </c:dLbls>
                <c:val>
                  <c:numRef>
                    <c:extLst>
                      <c:ext uri="{02D57815-91ED-43cb-92C2-25804820EDAC}">
                        <c15:formulaRef>
                          <c15:sqref>'1'!$AG$118</c15:sqref>
                        </c15:formulaRef>
                      </c:ext>
                    </c:extLst>
                    <c:numCache>
                      <c:formatCode>h:mm;@</c:formatCode>
                      <c:ptCount val="1"/>
                      <c:pt idx="0">
                        <c:v>0</c:v>
                      </c:pt>
                    </c:numCache>
                  </c:numRef>
                </c:val>
                <c:extLst>
                  <c:ext xmlns:c16="http://schemas.microsoft.com/office/drawing/2014/chart" uri="{C3380CC4-5D6E-409C-BE32-E72D297353CC}">
                    <c16:uniqueId val="{00000004-52E0-43C9-862E-65CDA9360510}"/>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'1'!$AH$117</c15:sqref>
                        </c15:formulaRef>
                      </c:ext>
                    </c:extLst>
                    <c:strCache>
                      <c:ptCount val="1"/>
                      <c:pt idx="0">
                        <c:v>SA Reception time</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0"/>
                    </c:ext>
                  </c:extLst>
                </c:dLbls>
                <c:val>
                  <c:numRef>
                    <c:extLst xmlns:c15="http://schemas.microsoft.com/office/drawing/2012/chart">
                      <c:ext xmlns:c15="http://schemas.microsoft.com/office/drawing/2012/chart" uri="{02D57815-91ED-43cb-92C2-25804820EDAC}">
                        <c15:formulaRef>
                          <c15:sqref>'1'!$AH$118</c15:sqref>
                        </c15:formulaRef>
                      </c:ext>
                    </c:extLst>
                    <c:numCache>
                      <c:formatCode>h:mm;@</c:formatCode>
                      <c:ptCount val="1"/>
                      <c:pt idx="0">
                        <c:v>0</c:v>
                      </c:pt>
                    </c:numCache>
                  </c:numRef>
                </c:val>
                <c:extLst xmlns:c15="http://schemas.microsoft.com/office/drawing/2012/chart">
                  <c:ext xmlns:c16="http://schemas.microsoft.com/office/drawing/2014/chart" uri="{C3380CC4-5D6E-409C-BE32-E72D297353CC}">
                    <c16:uniqueId val="{00000005-52E0-43C9-862E-65CDA9360510}"/>
                  </c:ext>
                </c:extLst>
              </c15:ser>
            </c15:filteredBarSeries>
            <c15:filteredBarSeries>
              <c15:ser>
                <c:idx val="8"/>
                <c:order val="6"/>
                <c:tx>
                  <c:strRef>
                    <c:extLst xmlns:c15="http://schemas.microsoft.com/office/drawing/2012/chart">
                      <c:ext xmlns:c15="http://schemas.microsoft.com/office/drawing/2012/chart" uri="{02D57815-91ED-43cb-92C2-25804820EDAC}">
                        <c15:formulaRef>
                          <c15:sqref>'1'!$AN$117</c15:sqref>
                        </c15:formulaRef>
                      </c:ext>
                    </c:extLst>
                    <c:strCache>
                      <c:ptCount val="1"/>
                      <c:pt idx="0">
                        <c:v>Idle</c:v>
                      </c:pt>
                    </c:strCache>
                  </c:strRef>
                </c:tx>
                <c:spPr>
                  <a:solidFill>
                    <a:schemeClr val="accent3">
                      <a:lumMod val="60000"/>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0"/>
                    </c:ext>
                  </c:extLst>
                </c:dLbls>
                <c:val>
                  <c:numRef>
                    <c:extLst xmlns:c15="http://schemas.microsoft.com/office/drawing/2012/chart">
                      <c:ext xmlns:c15="http://schemas.microsoft.com/office/drawing/2012/chart" uri="{02D57815-91ED-43cb-92C2-25804820EDAC}">
                        <c15:formulaRef>
                          <c15:sqref>'1'!$AN$118</c15:sqref>
                        </c15:formulaRef>
                      </c:ext>
                    </c:extLst>
                    <c:numCache>
                      <c:formatCode>h:mm;@</c:formatCode>
                      <c:ptCount val="1"/>
                      <c:pt idx="0">
                        <c:v>0</c:v>
                      </c:pt>
                    </c:numCache>
                  </c:numRef>
                </c:val>
                <c:extLst xmlns:c15="http://schemas.microsoft.com/office/drawing/2012/chart">
                  <c:ext xmlns:c16="http://schemas.microsoft.com/office/drawing/2014/chart" uri="{C3380CC4-5D6E-409C-BE32-E72D297353CC}">
                    <c16:uniqueId val="{00000006-52E0-43C9-862E-65CDA9360510}"/>
                  </c:ext>
                </c:extLst>
              </c15:ser>
            </c15:filteredBarSeries>
          </c:ext>
        </c:extLst>
      </c:barChart>
      <c:catAx>
        <c:axId val="393906432"/>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lang="en-US" sz="900" b="0" i="0" u="none" strike="noStrike" kern="1200" cap="all" baseline="0">
                <a:solidFill>
                  <a:schemeClr val="dk1">
                    <a:lumMod val="75000"/>
                    <a:lumOff val="25000"/>
                  </a:schemeClr>
                </a:solidFill>
                <a:latin typeface="+mn-lt"/>
                <a:ea typeface="+mn-ea"/>
                <a:cs typeface="+mn-cs"/>
              </a:defRPr>
            </a:pPr>
            <a:endParaRPr lang="en-US"/>
          </a:p>
        </c:txPr>
        <c:crossAx val="393932800"/>
        <c:crosses val="autoZero"/>
        <c:auto val="1"/>
        <c:lblAlgn val="ctr"/>
        <c:lblOffset val="100"/>
        <c:noMultiLvlLbl val="0"/>
      </c:catAx>
      <c:valAx>
        <c:axId val="393932800"/>
        <c:scaling>
          <c:orientation val="minMax"/>
        </c:scaling>
        <c:delete val="1"/>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 sourceLinked="1"/>
        <c:majorTickMark val="none"/>
        <c:minorTickMark val="none"/>
        <c:tickLblPos val="nextTo"/>
        <c:crossAx val="393906432"/>
        <c:crosses val="autoZero"/>
        <c:crossBetween val="between"/>
      </c:valAx>
      <c:spPr>
        <a:noFill/>
        <a:ln>
          <a:noFill/>
        </a:ln>
        <a:effectLst/>
      </c:spPr>
    </c:plotArea>
    <c:legend>
      <c:legendPos val="b"/>
      <c:layout/>
      <c:overlay val="0"/>
      <c:spPr>
        <a:solidFill>
          <a:schemeClr val="lt1">
            <a:lumMod val="95000"/>
            <a:alpha val="39000"/>
          </a:schemeClr>
        </a:solidFill>
        <a:ln>
          <a:noFill/>
        </a:ln>
        <a:effectLst/>
      </c:spPr>
      <c:txPr>
        <a:bodyPr rot="0" spcFirstLastPara="1" vertOverflow="ellipsis" vert="horz" wrap="square" anchor="ctr" anchorCtr="1"/>
        <a:lstStyle/>
        <a:p>
          <a:pPr>
            <a:defRPr lang="en-US" sz="28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000000000000633" l="0.70000000000000062" r="0.70000000000000062" t="0.75000000000000633" header="0.30000000000000032" footer="0.30000000000000032"/>
    <c:pageSetup orientation="landscape"/>
  </c:printSettings>
</c:chartSpac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176212</xdr:colOff>
      <xdr:row>50</xdr:row>
      <xdr:rowOff>186417</xdr:rowOff>
    </xdr:from>
    <xdr:to>
      <xdr:col>8</xdr:col>
      <xdr:colOff>761319</xdr:colOff>
      <xdr:row>58</xdr:row>
      <xdr:rowOff>77560</xdr:rowOff>
    </xdr:to>
    <xdr:sp macro="" textlink="">
      <xdr:nvSpPr>
        <xdr:cNvPr id="41" name="TextBox 40">
          <a:extLst>
            <a:ext uri="{FF2B5EF4-FFF2-40B4-BE49-F238E27FC236}">
              <a16:creationId xmlns:a16="http://schemas.microsoft.com/office/drawing/2014/main" id="{00000000-0008-0000-0000-000029000000}"/>
            </a:ext>
          </a:extLst>
        </xdr:cNvPr>
        <xdr:cNvSpPr txBox="1"/>
      </xdr:nvSpPr>
      <xdr:spPr>
        <a:xfrm>
          <a:off x="5081587" y="9973355"/>
          <a:ext cx="1823357" cy="1415143"/>
        </a:xfrm>
        <a:prstGeom prst="rect">
          <a:avLst/>
        </a:prstGeom>
        <a:solidFill>
          <a:schemeClr val="lt1"/>
        </a:solidFill>
        <a:ln w="28575" cmpd="sng">
          <a:solidFill>
            <a:srgbClr val="FF0000"/>
          </a:solidFill>
          <a:prstDash val="sysDash"/>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twoCellAnchor>
    <xdr:from>
      <xdr:col>4</xdr:col>
      <xdr:colOff>191900</xdr:colOff>
      <xdr:row>52</xdr:row>
      <xdr:rowOff>71156</xdr:rowOff>
    </xdr:from>
    <xdr:to>
      <xdr:col>6</xdr:col>
      <xdr:colOff>22411</xdr:colOff>
      <xdr:row>57</xdr:row>
      <xdr:rowOff>138392</xdr:rowOff>
    </xdr:to>
    <xdr:sp macro="" textlink="">
      <xdr:nvSpPr>
        <xdr:cNvPr id="2" name="Vertical Scroll 1">
          <a:extLst>
            <a:ext uri="{FF2B5EF4-FFF2-40B4-BE49-F238E27FC236}">
              <a16:creationId xmlns:a16="http://schemas.microsoft.com/office/drawing/2014/main" id="{00000000-0008-0000-0000-000002000000}"/>
            </a:ext>
          </a:extLst>
        </xdr:cNvPr>
        <xdr:cNvSpPr/>
      </xdr:nvSpPr>
      <xdr:spPr>
        <a:xfrm>
          <a:off x="3311338" y="10239094"/>
          <a:ext cx="1616448" cy="1019736"/>
        </a:xfrm>
        <a:prstGeom prst="verticalScroll">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n-US" sz="1100"/>
        </a:p>
      </xdr:txBody>
    </xdr:sp>
    <xdr:clientData/>
  </xdr:twoCellAnchor>
  <xdr:twoCellAnchor>
    <xdr:from>
      <xdr:col>4</xdr:col>
      <xdr:colOff>427226</xdr:colOff>
      <xdr:row>53</xdr:row>
      <xdr:rowOff>127185</xdr:rowOff>
    </xdr:from>
    <xdr:to>
      <xdr:col>5</xdr:col>
      <xdr:colOff>1021137</xdr:colOff>
      <xdr:row>56</xdr:row>
      <xdr:rowOff>149597</xdr:rowOff>
    </xdr:to>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3546664" y="10485623"/>
          <a:ext cx="1213036" cy="593912"/>
        </a:xfrm>
        <a:prstGeom prst="rect">
          <a:avLst/>
        </a:prstGeom>
        <a:solidFill>
          <a:schemeClr val="lt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t>RO</a:t>
          </a:r>
          <a:r>
            <a:rPr lang="en-US" sz="1600" b="1" baseline="0"/>
            <a:t> CHASE FORM</a:t>
          </a:r>
          <a:endParaRPr lang="en-US" sz="1600" b="1"/>
        </a:p>
      </xdr:txBody>
    </xdr:sp>
    <xdr:clientData/>
  </xdr:twoCellAnchor>
  <xdr:twoCellAnchor>
    <xdr:from>
      <xdr:col>6</xdr:col>
      <xdr:colOff>333896</xdr:colOff>
      <xdr:row>52</xdr:row>
      <xdr:rowOff>158403</xdr:rowOff>
    </xdr:from>
    <xdr:to>
      <xdr:col>8</xdr:col>
      <xdr:colOff>562016</xdr:colOff>
      <xdr:row>57</xdr:row>
      <xdr:rowOff>35138</xdr:rowOff>
    </xdr:to>
    <xdr:sp macro="" textlink="">
      <xdr:nvSpPr>
        <xdr:cNvPr id="4" name="Rectangle 3">
          <a:extLst>
            <a:ext uri="{FF2B5EF4-FFF2-40B4-BE49-F238E27FC236}">
              <a16:creationId xmlns:a16="http://schemas.microsoft.com/office/drawing/2014/main" id="{00000000-0008-0000-0000-000004000000}"/>
            </a:ext>
          </a:extLst>
        </xdr:cNvPr>
        <xdr:cNvSpPr/>
      </xdr:nvSpPr>
      <xdr:spPr>
        <a:xfrm>
          <a:off x="5239271" y="10326341"/>
          <a:ext cx="1466370" cy="829235"/>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2000" b="1"/>
            <a:t>Guard</a:t>
          </a:r>
        </a:p>
      </xdr:txBody>
    </xdr:sp>
    <xdr:clientData/>
  </xdr:twoCellAnchor>
  <xdr:twoCellAnchor>
    <xdr:from>
      <xdr:col>9</xdr:col>
      <xdr:colOff>290512</xdr:colOff>
      <xdr:row>52</xdr:row>
      <xdr:rowOff>172009</xdr:rowOff>
    </xdr:from>
    <xdr:to>
      <xdr:col>11</xdr:col>
      <xdr:colOff>611640</xdr:colOff>
      <xdr:row>57</xdr:row>
      <xdr:rowOff>48744</xdr:rowOff>
    </xdr:to>
    <xdr:sp macro="" textlink="">
      <xdr:nvSpPr>
        <xdr:cNvPr id="5" name="Rectangle 4">
          <a:extLst>
            <a:ext uri="{FF2B5EF4-FFF2-40B4-BE49-F238E27FC236}">
              <a16:creationId xmlns:a16="http://schemas.microsoft.com/office/drawing/2014/main" id="{00000000-0008-0000-0000-000005000000}"/>
            </a:ext>
          </a:extLst>
        </xdr:cNvPr>
        <xdr:cNvSpPr/>
      </xdr:nvSpPr>
      <xdr:spPr>
        <a:xfrm>
          <a:off x="7291387" y="10339947"/>
          <a:ext cx="1559378" cy="829235"/>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2000" b="1"/>
            <a:t>Receptionist</a:t>
          </a:r>
        </a:p>
      </xdr:txBody>
    </xdr:sp>
    <xdr:clientData/>
  </xdr:twoCellAnchor>
  <xdr:twoCellAnchor>
    <xdr:from>
      <xdr:col>12</xdr:col>
      <xdr:colOff>485494</xdr:colOff>
      <xdr:row>52</xdr:row>
      <xdr:rowOff>172009</xdr:rowOff>
    </xdr:from>
    <xdr:to>
      <xdr:col>15</xdr:col>
      <xdr:colOff>241205</xdr:colOff>
      <xdr:row>57</xdr:row>
      <xdr:rowOff>48744</xdr:rowOff>
    </xdr:to>
    <xdr:sp macro="" textlink="">
      <xdr:nvSpPr>
        <xdr:cNvPr id="6" name="Rectangle 5">
          <a:extLst>
            <a:ext uri="{FF2B5EF4-FFF2-40B4-BE49-F238E27FC236}">
              <a16:creationId xmlns:a16="http://schemas.microsoft.com/office/drawing/2014/main" id="{00000000-0008-0000-0000-000006000000}"/>
            </a:ext>
          </a:extLst>
        </xdr:cNvPr>
        <xdr:cNvSpPr/>
      </xdr:nvSpPr>
      <xdr:spPr>
        <a:xfrm>
          <a:off x="9367557" y="10339947"/>
          <a:ext cx="1255898" cy="829235"/>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2000" b="1"/>
            <a:t>Service Advisor</a:t>
          </a:r>
        </a:p>
      </xdr:txBody>
    </xdr:sp>
    <xdr:clientData/>
  </xdr:twoCellAnchor>
  <xdr:twoCellAnchor>
    <xdr:from>
      <xdr:col>16</xdr:col>
      <xdr:colOff>424982</xdr:colOff>
      <xdr:row>52</xdr:row>
      <xdr:rowOff>172010</xdr:rowOff>
    </xdr:from>
    <xdr:to>
      <xdr:col>18</xdr:col>
      <xdr:colOff>489976</xdr:colOff>
      <xdr:row>57</xdr:row>
      <xdr:rowOff>48745</xdr:rowOff>
    </xdr:to>
    <xdr:sp macro="" textlink="">
      <xdr:nvSpPr>
        <xdr:cNvPr id="7" name="Rectangle 6">
          <a:extLst>
            <a:ext uri="{FF2B5EF4-FFF2-40B4-BE49-F238E27FC236}">
              <a16:creationId xmlns:a16="http://schemas.microsoft.com/office/drawing/2014/main" id="{00000000-0008-0000-0000-000007000000}"/>
            </a:ext>
          </a:extLst>
        </xdr:cNvPr>
        <xdr:cNvSpPr/>
      </xdr:nvSpPr>
      <xdr:spPr>
        <a:xfrm>
          <a:off x="11426357" y="10339948"/>
          <a:ext cx="1303244" cy="829235"/>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2000" b="1"/>
            <a:t>Job Controller</a:t>
          </a:r>
        </a:p>
      </xdr:txBody>
    </xdr:sp>
    <xdr:clientData/>
  </xdr:twoCellAnchor>
  <xdr:twoCellAnchor>
    <xdr:from>
      <xdr:col>19</xdr:col>
      <xdr:colOff>478771</xdr:colOff>
      <xdr:row>52</xdr:row>
      <xdr:rowOff>183215</xdr:rowOff>
    </xdr:from>
    <xdr:to>
      <xdr:col>22</xdr:col>
      <xdr:colOff>97290</xdr:colOff>
      <xdr:row>57</xdr:row>
      <xdr:rowOff>59950</xdr:rowOff>
    </xdr:to>
    <xdr:sp macro="" textlink="">
      <xdr:nvSpPr>
        <xdr:cNvPr id="8" name="Rectangle 7">
          <a:extLst>
            <a:ext uri="{FF2B5EF4-FFF2-40B4-BE49-F238E27FC236}">
              <a16:creationId xmlns:a16="http://schemas.microsoft.com/office/drawing/2014/main" id="{00000000-0008-0000-0000-000008000000}"/>
            </a:ext>
          </a:extLst>
        </xdr:cNvPr>
        <xdr:cNvSpPr/>
      </xdr:nvSpPr>
      <xdr:spPr>
        <a:xfrm>
          <a:off x="13337521" y="10351153"/>
          <a:ext cx="1475894" cy="829235"/>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2000" b="1"/>
            <a:t>Technicians</a:t>
          </a:r>
        </a:p>
      </xdr:txBody>
    </xdr:sp>
    <xdr:clientData/>
  </xdr:twoCellAnchor>
  <xdr:twoCellAnchor>
    <xdr:from>
      <xdr:col>23</xdr:col>
      <xdr:colOff>106176</xdr:colOff>
      <xdr:row>53</xdr:row>
      <xdr:rowOff>3921</xdr:rowOff>
    </xdr:from>
    <xdr:to>
      <xdr:col>25</xdr:col>
      <xdr:colOff>393927</xdr:colOff>
      <xdr:row>57</xdr:row>
      <xdr:rowOff>71156</xdr:rowOff>
    </xdr:to>
    <xdr:sp macro="" textlink="">
      <xdr:nvSpPr>
        <xdr:cNvPr id="9" name="Rectangle 8">
          <a:extLst>
            <a:ext uri="{FF2B5EF4-FFF2-40B4-BE49-F238E27FC236}">
              <a16:creationId xmlns:a16="http://schemas.microsoft.com/office/drawing/2014/main" id="{00000000-0008-0000-0000-000009000000}"/>
            </a:ext>
          </a:extLst>
        </xdr:cNvPr>
        <xdr:cNvSpPr/>
      </xdr:nvSpPr>
      <xdr:spPr>
        <a:xfrm>
          <a:off x="15441426" y="10362359"/>
          <a:ext cx="1526001" cy="829235"/>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2000" b="1"/>
            <a:t>Carwashers</a:t>
          </a:r>
        </a:p>
      </xdr:txBody>
    </xdr:sp>
    <xdr:clientData/>
  </xdr:twoCellAnchor>
  <xdr:twoCellAnchor>
    <xdr:from>
      <xdr:col>8</xdr:col>
      <xdr:colOff>635654</xdr:colOff>
      <xdr:row>54</xdr:row>
      <xdr:rowOff>55147</xdr:rowOff>
    </xdr:from>
    <xdr:to>
      <xdr:col>9</xdr:col>
      <xdr:colOff>234483</xdr:colOff>
      <xdr:row>55</xdr:row>
      <xdr:rowOff>178412</xdr:rowOff>
    </xdr:to>
    <xdr:sp macro="" textlink="">
      <xdr:nvSpPr>
        <xdr:cNvPr id="10" name="Right Arrow 9">
          <a:extLst>
            <a:ext uri="{FF2B5EF4-FFF2-40B4-BE49-F238E27FC236}">
              <a16:creationId xmlns:a16="http://schemas.microsoft.com/office/drawing/2014/main" id="{00000000-0008-0000-0000-00000A000000}"/>
            </a:ext>
          </a:extLst>
        </xdr:cNvPr>
        <xdr:cNvSpPr/>
      </xdr:nvSpPr>
      <xdr:spPr>
        <a:xfrm>
          <a:off x="6779279" y="10604085"/>
          <a:ext cx="456079" cy="313765"/>
        </a:xfrm>
        <a:prstGeom prst="rightArrow">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624448</xdr:colOff>
      <xdr:row>54</xdr:row>
      <xdr:rowOff>37539</xdr:rowOff>
    </xdr:from>
    <xdr:to>
      <xdr:col>12</xdr:col>
      <xdr:colOff>451877</xdr:colOff>
      <xdr:row>55</xdr:row>
      <xdr:rowOff>160804</xdr:rowOff>
    </xdr:to>
    <xdr:sp macro="" textlink="">
      <xdr:nvSpPr>
        <xdr:cNvPr id="11" name="Right Arrow 10">
          <a:extLst>
            <a:ext uri="{FF2B5EF4-FFF2-40B4-BE49-F238E27FC236}">
              <a16:creationId xmlns:a16="http://schemas.microsoft.com/office/drawing/2014/main" id="{00000000-0008-0000-0000-00000B000000}"/>
            </a:ext>
          </a:extLst>
        </xdr:cNvPr>
        <xdr:cNvSpPr/>
      </xdr:nvSpPr>
      <xdr:spPr>
        <a:xfrm>
          <a:off x="8863573" y="10586477"/>
          <a:ext cx="470367" cy="313765"/>
        </a:xfrm>
        <a:prstGeom prst="rightArrow">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293234</xdr:colOff>
      <xdr:row>54</xdr:row>
      <xdr:rowOff>63953</xdr:rowOff>
    </xdr:from>
    <xdr:to>
      <xdr:col>16</xdr:col>
      <xdr:colOff>387362</xdr:colOff>
      <xdr:row>55</xdr:row>
      <xdr:rowOff>187218</xdr:rowOff>
    </xdr:to>
    <xdr:sp macro="" textlink="">
      <xdr:nvSpPr>
        <xdr:cNvPr id="12" name="Right Arrow 11">
          <a:extLst>
            <a:ext uri="{FF2B5EF4-FFF2-40B4-BE49-F238E27FC236}">
              <a16:creationId xmlns:a16="http://schemas.microsoft.com/office/drawing/2014/main" id="{00000000-0008-0000-0000-00000C000000}"/>
            </a:ext>
          </a:extLst>
        </xdr:cNvPr>
        <xdr:cNvSpPr/>
      </xdr:nvSpPr>
      <xdr:spPr>
        <a:xfrm>
          <a:off x="10675484" y="10612891"/>
          <a:ext cx="713253" cy="313765"/>
        </a:xfrm>
        <a:prstGeom prst="rightArrow">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18</xdr:col>
      <xdr:colOff>543605</xdr:colOff>
      <xdr:row>54</xdr:row>
      <xdr:rowOff>104774</xdr:rowOff>
    </xdr:from>
    <xdr:to>
      <xdr:col>19</xdr:col>
      <xdr:colOff>409133</xdr:colOff>
      <xdr:row>56</xdr:row>
      <xdr:rowOff>37539</xdr:rowOff>
    </xdr:to>
    <xdr:sp macro="" textlink="">
      <xdr:nvSpPr>
        <xdr:cNvPr id="13" name="Right Arrow 12">
          <a:extLst>
            <a:ext uri="{FF2B5EF4-FFF2-40B4-BE49-F238E27FC236}">
              <a16:creationId xmlns:a16="http://schemas.microsoft.com/office/drawing/2014/main" id="{00000000-0008-0000-0000-00000D000000}"/>
            </a:ext>
          </a:extLst>
        </xdr:cNvPr>
        <xdr:cNvSpPr/>
      </xdr:nvSpPr>
      <xdr:spPr>
        <a:xfrm>
          <a:off x="12783230" y="10653712"/>
          <a:ext cx="484653" cy="313765"/>
        </a:xfrm>
        <a:prstGeom prst="rightArrow">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22</xdr:col>
      <xdr:colOff>206148</xdr:colOff>
      <xdr:row>54</xdr:row>
      <xdr:rowOff>104774</xdr:rowOff>
    </xdr:from>
    <xdr:to>
      <xdr:col>23</xdr:col>
      <xdr:colOff>71677</xdr:colOff>
      <xdr:row>56</xdr:row>
      <xdr:rowOff>37539</xdr:rowOff>
    </xdr:to>
    <xdr:sp macro="" textlink="">
      <xdr:nvSpPr>
        <xdr:cNvPr id="14" name="Right Arrow 13">
          <a:extLst>
            <a:ext uri="{FF2B5EF4-FFF2-40B4-BE49-F238E27FC236}">
              <a16:creationId xmlns:a16="http://schemas.microsoft.com/office/drawing/2014/main" id="{00000000-0008-0000-0000-00000E000000}"/>
            </a:ext>
          </a:extLst>
        </xdr:cNvPr>
        <xdr:cNvSpPr/>
      </xdr:nvSpPr>
      <xdr:spPr>
        <a:xfrm>
          <a:off x="14922273" y="10653712"/>
          <a:ext cx="484654" cy="313765"/>
        </a:xfrm>
        <a:prstGeom prst="rightArrow">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93212</xdr:colOff>
      <xdr:row>48</xdr:row>
      <xdr:rowOff>125184</xdr:rowOff>
    </xdr:from>
    <xdr:to>
      <xdr:col>11</xdr:col>
      <xdr:colOff>461965</xdr:colOff>
      <xdr:row>52</xdr:row>
      <xdr:rowOff>23132</xdr:rowOff>
    </xdr:to>
    <xdr:sp macro="" textlink="">
      <xdr:nvSpPr>
        <xdr:cNvPr id="16" name="Right Brace 15">
          <a:extLst>
            <a:ext uri="{FF2B5EF4-FFF2-40B4-BE49-F238E27FC236}">
              <a16:creationId xmlns:a16="http://schemas.microsoft.com/office/drawing/2014/main" id="{00000000-0008-0000-0000-000010000000}"/>
            </a:ext>
          </a:extLst>
        </xdr:cNvPr>
        <xdr:cNvSpPr/>
      </xdr:nvSpPr>
      <xdr:spPr>
        <a:xfrm rot="16200000">
          <a:off x="5936459" y="7426438"/>
          <a:ext cx="659948" cy="4869315"/>
        </a:xfrm>
        <a:prstGeom prst="rightBrace">
          <a:avLst>
            <a:gd name="adj1" fmla="val 8333"/>
            <a:gd name="adj2" fmla="val 50406"/>
          </a:avLst>
        </a:prstGeom>
        <a:ln>
          <a:solidFill>
            <a:srgbClr val="FF0000"/>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solidFill>
              <a:srgbClr val="FF0000"/>
            </a:solidFill>
          </a:endParaRPr>
        </a:p>
      </xdr:txBody>
    </xdr:sp>
    <xdr:clientData/>
  </xdr:twoCellAnchor>
  <xdr:oneCellAnchor>
    <xdr:from>
      <xdr:col>6</xdr:col>
      <xdr:colOff>135391</xdr:colOff>
      <xdr:row>46</xdr:row>
      <xdr:rowOff>104773</xdr:rowOff>
    </xdr:from>
    <xdr:ext cx="2571473" cy="405432"/>
    <xdr:sp macro="" textlink="">
      <xdr:nvSpPr>
        <xdr:cNvPr id="17" name="TextBox 16">
          <a:extLst>
            <a:ext uri="{FF2B5EF4-FFF2-40B4-BE49-F238E27FC236}">
              <a16:creationId xmlns:a16="http://schemas.microsoft.com/office/drawing/2014/main" id="{00000000-0008-0000-0000-000011000000}"/>
            </a:ext>
          </a:extLst>
        </xdr:cNvPr>
        <xdr:cNvSpPr txBox="1"/>
      </xdr:nvSpPr>
      <xdr:spPr>
        <a:xfrm>
          <a:off x="5040766" y="9129711"/>
          <a:ext cx="2571473" cy="405432"/>
        </a:xfrm>
        <a:prstGeom prst="rect">
          <a:avLst/>
        </a:prstGeom>
        <a:solidFill>
          <a:srgbClr val="FFFF00"/>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2000" b="1"/>
            <a:t>Customer Arrival</a:t>
          </a:r>
          <a:r>
            <a:rPr lang="en-US" sz="2000" b="1" baseline="0"/>
            <a:t> Time</a:t>
          </a:r>
          <a:endParaRPr lang="en-US" sz="2000" b="1"/>
        </a:p>
      </xdr:txBody>
    </xdr:sp>
    <xdr:clientData/>
  </xdr:oneCellAnchor>
  <xdr:oneCellAnchor>
    <xdr:from>
      <xdr:col>12</xdr:col>
      <xdr:colOff>491898</xdr:colOff>
      <xdr:row>46</xdr:row>
      <xdr:rowOff>118381</xdr:rowOff>
    </xdr:from>
    <xdr:ext cx="1259640" cy="405432"/>
    <xdr:sp macro="" textlink="">
      <xdr:nvSpPr>
        <xdr:cNvPr id="18" name="TextBox 17">
          <a:extLst>
            <a:ext uri="{FF2B5EF4-FFF2-40B4-BE49-F238E27FC236}">
              <a16:creationId xmlns:a16="http://schemas.microsoft.com/office/drawing/2014/main" id="{00000000-0008-0000-0000-000012000000}"/>
            </a:ext>
          </a:extLst>
        </xdr:cNvPr>
        <xdr:cNvSpPr txBox="1"/>
      </xdr:nvSpPr>
      <xdr:spPr>
        <a:xfrm>
          <a:off x="9373961" y="9143319"/>
          <a:ext cx="1259640" cy="405432"/>
        </a:xfrm>
        <a:prstGeom prst="rect">
          <a:avLst/>
        </a:prstGeom>
        <a:solidFill>
          <a:srgbClr val="FFFF00"/>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2000" b="1"/>
            <a:t>Reception</a:t>
          </a:r>
        </a:p>
      </xdr:txBody>
    </xdr:sp>
    <xdr:clientData/>
  </xdr:oneCellAnchor>
  <xdr:oneCellAnchor>
    <xdr:from>
      <xdr:col>16</xdr:col>
      <xdr:colOff>508228</xdr:colOff>
      <xdr:row>46</xdr:row>
      <xdr:rowOff>104775</xdr:rowOff>
    </xdr:from>
    <xdr:ext cx="1109727" cy="405432"/>
    <xdr:sp macro="" textlink="">
      <xdr:nvSpPr>
        <xdr:cNvPr id="19" name="TextBox 18">
          <a:extLst>
            <a:ext uri="{FF2B5EF4-FFF2-40B4-BE49-F238E27FC236}">
              <a16:creationId xmlns:a16="http://schemas.microsoft.com/office/drawing/2014/main" id="{00000000-0008-0000-0000-000013000000}"/>
            </a:ext>
          </a:extLst>
        </xdr:cNvPr>
        <xdr:cNvSpPr txBox="1"/>
      </xdr:nvSpPr>
      <xdr:spPr>
        <a:xfrm>
          <a:off x="11509603" y="9129713"/>
          <a:ext cx="1109727" cy="405432"/>
        </a:xfrm>
        <a:prstGeom prst="rect">
          <a:avLst/>
        </a:prstGeom>
        <a:solidFill>
          <a:srgbClr val="FFFF00"/>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2000" b="1"/>
            <a:t>Dispatch</a:t>
          </a:r>
        </a:p>
      </xdr:txBody>
    </xdr:sp>
    <xdr:clientData/>
  </xdr:oneCellAnchor>
  <xdr:oneCellAnchor>
    <xdr:from>
      <xdr:col>20</xdr:col>
      <xdr:colOff>138113</xdr:colOff>
      <xdr:row>46</xdr:row>
      <xdr:rowOff>104774</xdr:rowOff>
    </xdr:from>
    <xdr:ext cx="876587" cy="405432"/>
    <xdr:sp macro="" textlink="">
      <xdr:nvSpPr>
        <xdr:cNvPr id="20" name="TextBox 19">
          <a:extLst>
            <a:ext uri="{FF2B5EF4-FFF2-40B4-BE49-F238E27FC236}">
              <a16:creationId xmlns:a16="http://schemas.microsoft.com/office/drawing/2014/main" id="{00000000-0008-0000-0000-000014000000}"/>
            </a:ext>
          </a:extLst>
        </xdr:cNvPr>
        <xdr:cNvSpPr txBox="1"/>
      </xdr:nvSpPr>
      <xdr:spPr>
        <a:xfrm>
          <a:off x="13615988" y="9129712"/>
          <a:ext cx="876587" cy="405432"/>
        </a:xfrm>
        <a:prstGeom prst="rect">
          <a:avLst/>
        </a:prstGeom>
        <a:solidFill>
          <a:srgbClr val="FFFF00"/>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2000" b="1"/>
            <a:t>Repair</a:t>
          </a:r>
        </a:p>
      </xdr:txBody>
    </xdr:sp>
    <xdr:clientData/>
  </xdr:oneCellAnchor>
  <xdr:oneCellAnchor>
    <xdr:from>
      <xdr:col>22</xdr:col>
      <xdr:colOff>557211</xdr:colOff>
      <xdr:row>46</xdr:row>
      <xdr:rowOff>104774</xdr:rowOff>
    </xdr:from>
    <xdr:ext cx="1960537" cy="405432"/>
    <xdr:sp macro="" textlink="">
      <xdr:nvSpPr>
        <xdr:cNvPr id="21" name="TextBox 20">
          <a:extLst>
            <a:ext uri="{FF2B5EF4-FFF2-40B4-BE49-F238E27FC236}">
              <a16:creationId xmlns:a16="http://schemas.microsoft.com/office/drawing/2014/main" id="{00000000-0008-0000-0000-000015000000}"/>
            </a:ext>
          </a:extLst>
        </xdr:cNvPr>
        <xdr:cNvSpPr txBox="1"/>
      </xdr:nvSpPr>
      <xdr:spPr>
        <a:xfrm>
          <a:off x="15273336" y="9129712"/>
          <a:ext cx="1960537" cy="405432"/>
        </a:xfrm>
        <a:prstGeom prst="rect">
          <a:avLst/>
        </a:prstGeom>
        <a:solidFill>
          <a:srgbClr val="FFFF00"/>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2000" b="1"/>
            <a:t>Carwash Process</a:t>
          </a:r>
        </a:p>
      </xdr:txBody>
    </xdr:sp>
    <xdr:clientData/>
  </xdr:oneCellAnchor>
  <xdr:twoCellAnchor>
    <xdr:from>
      <xdr:col>5</xdr:col>
      <xdr:colOff>365350</xdr:colOff>
      <xdr:row>57</xdr:row>
      <xdr:rowOff>48744</xdr:rowOff>
    </xdr:from>
    <xdr:to>
      <xdr:col>10</xdr:col>
      <xdr:colOff>440189</xdr:colOff>
      <xdr:row>57</xdr:row>
      <xdr:rowOff>138392</xdr:rowOff>
    </xdr:to>
    <xdr:cxnSp macro="">
      <xdr:nvCxnSpPr>
        <xdr:cNvPr id="26" name="Elbow Connector 25">
          <a:extLst>
            <a:ext uri="{FF2B5EF4-FFF2-40B4-BE49-F238E27FC236}">
              <a16:creationId xmlns:a16="http://schemas.microsoft.com/office/drawing/2014/main" id="{00000000-0008-0000-0000-00001A000000}"/>
            </a:ext>
          </a:extLst>
        </xdr:cNvPr>
        <xdr:cNvCxnSpPr>
          <a:stCxn id="2" idx="2"/>
          <a:endCxn id="5" idx="2"/>
        </xdr:cNvCxnSpPr>
      </xdr:nvCxnSpPr>
      <xdr:spPr>
        <a:xfrm rot="5400000" flipH="1" flipV="1">
          <a:off x="6037227" y="9235868"/>
          <a:ext cx="89648" cy="3956276"/>
        </a:xfrm>
        <a:prstGeom prst="bentConnector3">
          <a:avLst>
            <a:gd name="adj1" fmla="val -983563"/>
          </a:avLst>
        </a:prstGeom>
        <a:ln w="28575">
          <a:solidFill>
            <a:srgbClr val="FF0000"/>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138112</xdr:colOff>
      <xdr:row>53</xdr:row>
      <xdr:rowOff>23131</xdr:rowOff>
    </xdr:from>
    <xdr:to>
      <xdr:col>29</xdr:col>
      <xdr:colOff>416338</xdr:colOff>
      <xdr:row>57</xdr:row>
      <xdr:rowOff>90366</xdr:rowOff>
    </xdr:to>
    <xdr:sp macro="" textlink="">
      <xdr:nvSpPr>
        <xdr:cNvPr id="28" name="Rectangle 27">
          <a:extLst>
            <a:ext uri="{FF2B5EF4-FFF2-40B4-BE49-F238E27FC236}">
              <a16:creationId xmlns:a16="http://schemas.microsoft.com/office/drawing/2014/main" id="{00000000-0008-0000-0000-00001C000000}"/>
            </a:ext>
          </a:extLst>
        </xdr:cNvPr>
        <xdr:cNvSpPr/>
      </xdr:nvSpPr>
      <xdr:spPr>
        <a:xfrm>
          <a:off x="17949862" y="10381569"/>
          <a:ext cx="1516476" cy="829235"/>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2000" b="1"/>
            <a:t>Service Advisors</a:t>
          </a:r>
        </a:p>
      </xdr:txBody>
    </xdr:sp>
    <xdr:clientData/>
  </xdr:twoCellAnchor>
  <xdr:twoCellAnchor>
    <xdr:from>
      <xdr:col>20</xdr:col>
      <xdr:colOff>592830</xdr:colOff>
      <xdr:row>57</xdr:row>
      <xdr:rowOff>59950</xdr:rowOff>
    </xdr:from>
    <xdr:to>
      <xdr:col>28</xdr:col>
      <xdr:colOff>278585</xdr:colOff>
      <xdr:row>57</xdr:row>
      <xdr:rowOff>90366</xdr:rowOff>
    </xdr:to>
    <xdr:cxnSp macro="">
      <xdr:nvCxnSpPr>
        <xdr:cNvPr id="34" name="Elbow Connector 33">
          <a:extLst>
            <a:ext uri="{FF2B5EF4-FFF2-40B4-BE49-F238E27FC236}">
              <a16:creationId xmlns:a16="http://schemas.microsoft.com/office/drawing/2014/main" id="{00000000-0008-0000-0000-000022000000}"/>
            </a:ext>
          </a:extLst>
        </xdr:cNvPr>
        <xdr:cNvCxnSpPr>
          <a:stCxn id="8" idx="2"/>
          <a:endCxn id="28" idx="2"/>
        </xdr:cNvCxnSpPr>
      </xdr:nvCxnSpPr>
      <xdr:spPr>
        <a:xfrm rot="16200000" flipH="1">
          <a:off x="16374875" y="8876218"/>
          <a:ext cx="30416" cy="4638755"/>
        </a:xfrm>
        <a:prstGeom prst="bentConnector3">
          <a:avLst>
            <a:gd name="adj1" fmla="val 3043674"/>
          </a:avLst>
        </a:prstGeom>
        <a:ln w="28575">
          <a:solidFill>
            <a:srgbClr val="FF0000"/>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584426</xdr:colOff>
      <xdr:row>54</xdr:row>
      <xdr:rowOff>104774</xdr:rowOff>
    </xdr:from>
    <xdr:to>
      <xdr:col>27</xdr:col>
      <xdr:colOff>42861</xdr:colOff>
      <xdr:row>56</xdr:row>
      <xdr:rowOff>77560</xdr:rowOff>
    </xdr:to>
    <xdr:sp macro="" textlink="">
      <xdr:nvSpPr>
        <xdr:cNvPr id="38" name="Right Arrow 37">
          <a:extLst>
            <a:ext uri="{FF2B5EF4-FFF2-40B4-BE49-F238E27FC236}">
              <a16:creationId xmlns:a16="http://schemas.microsoft.com/office/drawing/2014/main" id="{00000000-0008-0000-0000-000026000000}"/>
            </a:ext>
          </a:extLst>
        </xdr:cNvPr>
        <xdr:cNvSpPr/>
      </xdr:nvSpPr>
      <xdr:spPr>
        <a:xfrm>
          <a:off x="17157926" y="10653712"/>
          <a:ext cx="696685" cy="353786"/>
        </a:xfrm>
        <a:prstGeom prst="rightArrow">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30</xdr:col>
      <xdr:colOff>543604</xdr:colOff>
      <xdr:row>50</xdr:row>
      <xdr:rowOff>118381</xdr:rowOff>
    </xdr:from>
    <xdr:to>
      <xdr:col>33</xdr:col>
      <xdr:colOff>489176</xdr:colOff>
      <xdr:row>58</xdr:row>
      <xdr:rowOff>186418</xdr:rowOff>
    </xdr:to>
    <xdr:sp macro="" textlink="">
      <xdr:nvSpPr>
        <xdr:cNvPr id="42" name="TextBox 41">
          <a:extLst>
            <a:ext uri="{FF2B5EF4-FFF2-40B4-BE49-F238E27FC236}">
              <a16:creationId xmlns:a16="http://schemas.microsoft.com/office/drawing/2014/main" id="{00000000-0008-0000-0000-00002A000000}"/>
            </a:ext>
          </a:extLst>
        </xdr:cNvPr>
        <xdr:cNvSpPr txBox="1"/>
      </xdr:nvSpPr>
      <xdr:spPr>
        <a:xfrm>
          <a:off x="20212729" y="9905319"/>
          <a:ext cx="1802947" cy="1592037"/>
        </a:xfrm>
        <a:prstGeom prst="rect">
          <a:avLst/>
        </a:prstGeom>
        <a:solidFill>
          <a:schemeClr val="lt1"/>
        </a:solidFill>
        <a:ln w="28575" cmpd="sng">
          <a:solidFill>
            <a:srgbClr val="FF0000"/>
          </a:solidFill>
          <a:prstDash val="sysDash"/>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twoCellAnchor>
    <xdr:from>
      <xdr:col>31</xdr:col>
      <xdr:colOff>78080</xdr:colOff>
      <xdr:row>53</xdr:row>
      <xdr:rowOff>8725</xdr:rowOff>
    </xdr:from>
    <xdr:to>
      <xdr:col>33</xdr:col>
      <xdr:colOff>278987</xdr:colOff>
      <xdr:row>57</xdr:row>
      <xdr:rowOff>75960</xdr:rowOff>
    </xdr:to>
    <xdr:sp macro="" textlink="">
      <xdr:nvSpPr>
        <xdr:cNvPr id="43" name="Rectangle 42">
          <a:extLst>
            <a:ext uri="{FF2B5EF4-FFF2-40B4-BE49-F238E27FC236}">
              <a16:creationId xmlns:a16="http://schemas.microsoft.com/office/drawing/2014/main" id="{00000000-0008-0000-0000-00002B000000}"/>
            </a:ext>
          </a:extLst>
        </xdr:cNvPr>
        <xdr:cNvSpPr/>
      </xdr:nvSpPr>
      <xdr:spPr>
        <a:xfrm>
          <a:off x="20366330" y="10367163"/>
          <a:ext cx="1439157" cy="829235"/>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2000" b="1"/>
            <a:t>Guard</a:t>
          </a:r>
        </a:p>
      </xdr:txBody>
    </xdr:sp>
    <xdr:clientData/>
  </xdr:twoCellAnchor>
  <xdr:twoCellAnchor>
    <xdr:from>
      <xdr:col>29</xdr:col>
      <xdr:colOff>489176</xdr:colOff>
      <xdr:row>54</xdr:row>
      <xdr:rowOff>131988</xdr:rowOff>
    </xdr:from>
    <xdr:to>
      <xdr:col>30</xdr:col>
      <xdr:colOff>557211</xdr:colOff>
      <xdr:row>56</xdr:row>
      <xdr:rowOff>104774</xdr:rowOff>
    </xdr:to>
    <xdr:sp macro="" textlink="">
      <xdr:nvSpPr>
        <xdr:cNvPr id="44" name="Right Arrow 43">
          <a:extLst>
            <a:ext uri="{FF2B5EF4-FFF2-40B4-BE49-F238E27FC236}">
              <a16:creationId xmlns:a16="http://schemas.microsoft.com/office/drawing/2014/main" id="{00000000-0008-0000-0000-00002C000000}"/>
            </a:ext>
          </a:extLst>
        </xdr:cNvPr>
        <xdr:cNvSpPr/>
      </xdr:nvSpPr>
      <xdr:spPr>
        <a:xfrm>
          <a:off x="19539176" y="10680926"/>
          <a:ext cx="687160" cy="353786"/>
        </a:xfrm>
        <a:prstGeom prst="rightArrow">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6</xdr:col>
      <xdr:colOff>554490</xdr:colOff>
      <xdr:row>51</xdr:row>
      <xdr:rowOff>9525</xdr:rowOff>
    </xdr:from>
    <xdr:ext cx="1070165" cy="342786"/>
    <xdr:sp macro="" textlink="">
      <xdr:nvSpPr>
        <xdr:cNvPr id="46" name="TextBox 45">
          <a:extLst>
            <a:ext uri="{FF2B5EF4-FFF2-40B4-BE49-F238E27FC236}">
              <a16:creationId xmlns:a16="http://schemas.microsoft.com/office/drawing/2014/main" id="{00000000-0008-0000-0000-00002E000000}"/>
            </a:ext>
          </a:extLst>
        </xdr:cNvPr>
        <xdr:cNvSpPr txBox="1"/>
      </xdr:nvSpPr>
      <xdr:spPr>
        <a:xfrm>
          <a:off x="5459865" y="9986963"/>
          <a:ext cx="1070165"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600" b="1" i="1">
              <a:solidFill>
                <a:srgbClr val="FF0000"/>
              </a:solidFill>
            </a:rPr>
            <a:t>OPTIONAL</a:t>
          </a:r>
        </a:p>
      </xdr:txBody>
    </xdr:sp>
    <xdr:clientData/>
  </xdr:oneCellAnchor>
  <xdr:oneCellAnchor>
    <xdr:from>
      <xdr:col>31</xdr:col>
      <xdr:colOff>301397</xdr:colOff>
      <xdr:row>51</xdr:row>
      <xdr:rowOff>23131</xdr:rowOff>
    </xdr:from>
    <xdr:ext cx="1070165" cy="342786"/>
    <xdr:sp macro="" textlink="">
      <xdr:nvSpPr>
        <xdr:cNvPr id="47" name="TextBox 46">
          <a:extLst>
            <a:ext uri="{FF2B5EF4-FFF2-40B4-BE49-F238E27FC236}">
              <a16:creationId xmlns:a16="http://schemas.microsoft.com/office/drawing/2014/main" id="{00000000-0008-0000-0000-00002F000000}"/>
            </a:ext>
          </a:extLst>
        </xdr:cNvPr>
        <xdr:cNvSpPr txBox="1"/>
      </xdr:nvSpPr>
      <xdr:spPr>
        <a:xfrm>
          <a:off x="20589647" y="10000569"/>
          <a:ext cx="1070165"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600" b="1" i="1">
              <a:solidFill>
                <a:srgbClr val="FF0000"/>
              </a:solidFill>
            </a:rPr>
            <a:t>OPTIONAL</a:t>
          </a:r>
        </a:p>
      </xdr:txBody>
    </xdr:sp>
    <xdr:clientData/>
  </xdr:oneCellAnchor>
  <xdr:twoCellAnchor>
    <xdr:from>
      <xdr:col>9</xdr:col>
      <xdr:colOff>325148</xdr:colOff>
      <xdr:row>63</xdr:row>
      <xdr:rowOff>23132</xdr:rowOff>
    </xdr:from>
    <xdr:to>
      <xdr:col>12</xdr:col>
      <xdr:colOff>865</xdr:colOff>
      <xdr:row>70</xdr:row>
      <xdr:rowOff>52820</xdr:rowOff>
    </xdr:to>
    <xdr:sp macro="" textlink="">
      <xdr:nvSpPr>
        <xdr:cNvPr id="48" name="TextBox 47">
          <a:extLst>
            <a:ext uri="{FF2B5EF4-FFF2-40B4-BE49-F238E27FC236}">
              <a16:creationId xmlns:a16="http://schemas.microsoft.com/office/drawing/2014/main" id="{00000000-0008-0000-0000-000030000000}"/>
            </a:ext>
          </a:extLst>
        </xdr:cNvPr>
        <xdr:cNvSpPr txBox="1"/>
      </xdr:nvSpPr>
      <xdr:spPr>
        <a:xfrm>
          <a:off x="7326023" y="12286570"/>
          <a:ext cx="1556905" cy="1363188"/>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t>Attach</a:t>
          </a:r>
          <a:r>
            <a:rPr lang="en-US" sz="1600" baseline="0"/>
            <a:t> the Queueing Ticket to the RO Chase Form and give to customer</a:t>
          </a:r>
          <a:endParaRPr lang="en-US" sz="1800"/>
        </a:p>
      </xdr:txBody>
    </xdr:sp>
    <xdr:clientData/>
  </xdr:twoCellAnchor>
  <xdr:twoCellAnchor>
    <xdr:from>
      <xdr:col>12</xdr:col>
      <xdr:colOff>484476</xdr:colOff>
      <xdr:row>63</xdr:row>
      <xdr:rowOff>23131</xdr:rowOff>
    </xdr:from>
    <xdr:to>
      <xdr:col>15</xdr:col>
      <xdr:colOff>287048</xdr:colOff>
      <xdr:row>74</xdr:row>
      <xdr:rowOff>139411</xdr:rowOff>
    </xdr:to>
    <xdr:sp macro="" textlink="">
      <xdr:nvSpPr>
        <xdr:cNvPr id="49" name="TextBox 48">
          <a:extLst>
            <a:ext uri="{FF2B5EF4-FFF2-40B4-BE49-F238E27FC236}">
              <a16:creationId xmlns:a16="http://schemas.microsoft.com/office/drawing/2014/main" id="{00000000-0008-0000-0000-000031000000}"/>
            </a:ext>
          </a:extLst>
        </xdr:cNvPr>
        <xdr:cNvSpPr txBox="1"/>
      </xdr:nvSpPr>
      <xdr:spPr>
        <a:xfrm>
          <a:off x="9366539" y="12286569"/>
          <a:ext cx="1302759" cy="221178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t>Service</a:t>
          </a:r>
          <a:r>
            <a:rPr lang="en-US" sz="1600" baseline="0"/>
            <a:t> Advisors write the start and end time of reception with customers</a:t>
          </a:r>
          <a:endParaRPr lang="en-US" sz="1800"/>
        </a:p>
      </xdr:txBody>
    </xdr:sp>
    <xdr:clientData/>
  </xdr:twoCellAnchor>
  <xdr:twoCellAnchor>
    <xdr:from>
      <xdr:col>16</xdr:col>
      <xdr:colOff>498330</xdr:colOff>
      <xdr:row>63</xdr:row>
      <xdr:rowOff>36739</xdr:rowOff>
    </xdr:from>
    <xdr:to>
      <xdr:col>18</xdr:col>
      <xdr:colOff>522575</xdr:colOff>
      <xdr:row>72</xdr:row>
      <xdr:rowOff>865</xdr:rowOff>
    </xdr:to>
    <xdr:sp macro="" textlink="">
      <xdr:nvSpPr>
        <xdr:cNvPr id="50" name="TextBox 49">
          <a:extLst>
            <a:ext uri="{FF2B5EF4-FFF2-40B4-BE49-F238E27FC236}">
              <a16:creationId xmlns:a16="http://schemas.microsoft.com/office/drawing/2014/main" id="{00000000-0008-0000-0000-000032000000}"/>
            </a:ext>
          </a:extLst>
        </xdr:cNvPr>
        <xdr:cNvSpPr txBox="1"/>
      </xdr:nvSpPr>
      <xdr:spPr>
        <a:xfrm>
          <a:off x="11499705" y="12300177"/>
          <a:ext cx="1262495" cy="1678626"/>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t>Job</a:t>
          </a:r>
          <a:r>
            <a:rPr lang="en-US" sz="1600" baseline="0"/>
            <a:t> Controller write the technician clock-in time </a:t>
          </a:r>
          <a:endParaRPr lang="en-US" sz="1800"/>
        </a:p>
      </xdr:txBody>
    </xdr:sp>
    <xdr:clientData/>
  </xdr:twoCellAnchor>
  <xdr:twoCellAnchor>
    <xdr:from>
      <xdr:col>19</xdr:col>
      <xdr:colOff>505257</xdr:colOff>
      <xdr:row>63</xdr:row>
      <xdr:rowOff>36738</xdr:rowOff>
    </xdr:from>
    <xdr:to>
      <xdr:col>22</xdr:col>
      <xdr:colOff>151718</xdr:colOff>
      <xdr:row>69</xdr:row>
      <xdr:rowOff>35501</xdr:rowOff>
    </xdr:to>
    <xdr:sp macro="" textlink="">
      <xdr:nvSpPr>
        <xdr:cNvPr id="51" name="TextBox 50">
          <a:extLst>
            <a:ext uri="{FF2B5EF4-FFF2-40B4-BE49-F238E27FC236}">
              <a16:creationId xmlns:a16="http://schemas.microsoft.com/office/drawing/2014/main" id="{00000000-0008-0000-0000-000033000000}"/>
            </a:ext>
          </a:extLst>
        </xdr:cNvPr>
        <xdr:cNvSpPr txBox="1"/>
      </xdr:nvSpPr>
      <xdr:spPr>
        <a:xfrm>
          <a:off x="13364007" y="12300176"/>
          <a:ext cx="1503836" cy="1141763"/>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t>Technicians write</a:t>
          </a:r>
          <a:r>
            <a:rPr lang="en-US" sz="1600" baseline="0"/>
            <a:t> the start and end time of the repair</a:t>
          </a:r>
          <a:endParaRPr lang="en-US" sz="1800"/>
        </a:p>
      </xdr:txBody>
    </xdr:sp>
    <xdr:clientData/>
  </xdr:twoCellAnchor>
  <xdr:twoCellAnchor>
    <xdr:from>
      <xdr:col>23</xdr:col>
      <xdr:colOff>3649</xdr:colOff>
      <xdr:row>63</xdr:row>
      <xdr:rowOff>33026</xdr:rowOff>
    </xdr:from>
    <xdr:to>
      <xdr:col>28</xdr:col>
      <xdr:colOff>276657</xdr:colOff>
      <xdr:row>76</xdr:row>
      <xdr:rowOff>104774</xdr:rowOff>
    </xdr:to>
    <xdr:sp macro="" textlink="">
      <xdr:nvSpPr>
        <xdr:cNvPr id="52" name="TextBox 51">
          <a:extLst>
            <a:ext uri="{FF2B5EF4-FFF2-40B4-BE49-F238E27FC236}">
              <a16:creationId xmlns:a16="http://schemas.microsoft.com/office/drawing/2014/main" id="{00000000-0008-0000-0000-000034000000}"/>
            </a:ext>
          </a:extLst>
        </xdr:cNvPr>
        <xdr:cNvSpPr txBox="1"/>
      </xdr:nvSpPr>
      <xdr:spPr>
        <a:xfrm>
          <a:off x="15338899" y="12296464"/>
          <a:ext cx="3368633" cy="2548248"/>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t>Option</a:t>
          </a:r>
          <a:r>
            <a:rPr lang="en-US" sz="1600" b="1" baseline="0"/>
            <a:t> 1: </a:t>
          </a:r>
          <a:r>
            <a:rPr lang="en-US" sz="1600" baseline="0"/>
            <a:t>RO Chase forms are forwarded to carwashers. Carwashers write the start and end time of carwash process. Forward the form back to Service Advisors. </a:t>
          </a:r>
        </a:p>
        <a:p>
          <a:endParaRPr lang="en-US" sz="1600" baseline="0"/>
        </a:p>
        <a:p>
          <a:r>
            <a:rPr lang="en-US" sz="1600" b="1" baseline="0"/>
            <a:t>Option 2</a:t>
          </a:r>
          <a:r>
            <a:rPr lang="en-US" sz="1600" baseline="0"/>
            <a:t>: Carwashers has internal monitoring of washed units. Data are inputted to the chase forms the next day for consolidation</a:t>
          </a:r>
          <a:endParaRPr lang="en-US" sz="1800"/>
        </a:p>
      </xdr:txBody>
    </xdr:sp>
    <xdr:clientData/>
  </xdr:twoCellAnchor>
  <xdr:twoCellAnchor>
    <xdr:from>
      <xdr:col>30</xdr:col>
      <xdr:colOff>239547</xdr:colOff>
      <xdr:row>63</xdr:row>
      <xdr:rowOff>37976</xdr:rowOff>
    </xdr:from>
    <xdr:to>
      <xdr:col>34</xdr:col>
      <xdr:colOff>418667</xdr:colOff>
      <xdr:row>73</xdr:row>
      <xdr:rowOff>139411</xdr:rowOff>
    </xdr:to>
    <xdr:sp macro="" textlink="">
      <xdr:nvSpPr>
        <xdr:cNvPr id="57" name="TextBox 56">
          <a:extLst>
            <a:ext uri="{FF2B5EF4-FFF2-40B4-BE49-F238E27FC236}">
              <a16:creationId xmlns:a16="http://schemas.microsoft.com/office/drawing/2014/main" id="{00000000-0008-0000-0000-000039000000}"/>
            </a:ext>
          </a:extLst>
        </xdr:cNvPr>
        <xdr:cNvSpPr txBox="1"/>
      </xdr:nvSpPr>
      <xdr:spPr>
        <a:xfrm>
          <a:off x="19908672" y="12301414"/>
          <a:ext cx="2655620" cy="2006435"/>
        </a:xfrm>
        <a:prstGeom prst="rect">
          <a:avLst/>
        </a:prstGeom>
        <a:solidFill>
          <a:srgbClr val="FFFF00"/>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b="1">
              <a:solidFill>
                <a:sysClr val="windowText" lastClr="000000"/>
              </a:solidFill>
            </a:rPr>
            <a:t>The next day,</a:t>
          </a:r>
          <a:r>
            <a:rPr lang="en-US" sz="2400" b="1" baseline="0">
              <a:solidFill>
                <a:sysClr val="windowText" lastClr="000000"/>
              </a:solidFill>
            </a:rPr>
            <a:t> data for all RO chase forms are inputted into the EM KPI Report Template.</a:t>
          </a:r>
          <a:endParaRPr lang="en-US" sz="2800" b="1">
            <a:solidFill>
              <a:sysClr val="windowText" lastClr="000000"/>
            </a:solidFill>
          </a:endParaRPr>
        </a:p>
      </xdr:txBody>
    </xdr:sp>
    <xdr:clientData/>
  </xdr:twoCellAnchor>
  <xdr:oneCellAnchor>
    <xdr:from>
      <xdr:col>4</xdr:col>
      <xdr:colOff>295955</xdr:colOff>
      <xdr:row>43</xdr:row>
      <xdr:rowOff>6802</xdr:rowOff>
    </xdr:from>
    <xdr:ext cx="3791872" cy="530658"/>
    <xdr:sp macro="" textlink="">
      <xdr:nvSpPr>
        <xdr:cNvPr id="58" name="TextBox 57">
          <a:extLst>
            <a:ext uri="{FF2B5EF4-FFF2-40B4-BE49-F238E27FC236}">
              <a16:creationId xmlns:a16="http://schemas.microsoft.com/office/drawing/2014/main" id="{00000000-0008-0000-0000-00003A000000}"/>
            </a:ext>
          </a:extLst>
        </xdr:cNvPr>
        <xdr:cNvSpPr txBox="1"/>
      </xdr:nvSpPr>
      <xdr:spPr>
        <a:xfrm>
          <a:off x="3415393" y="8460240"/>
          <a:ext cx="3791872" cy="5306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2800" b="1" u="sng"/>
            <a:t>SAMPLE</a:t>
          </a:r>
          <a:r>
            <a:rPr lang="en-US" sz="2800" b="1" u="sng" baseline="0"/>
            <a:t> PROCESS FLOW</a:t>
          </a:r>
          <a:endParaRPr lang="en-US" sz="3200" b="1" u="sng"/>
        </a:p>
      </xdr:txBody>
    </xdr:sp>
    <xdr:clientData/>
  </xdr:oneCellAnchor>
  <xdr:twoCellAnchor>
    <xdr:from>
      <xdr:col>15</xdr:col>
      <xdr:colOff>166995</xdr:colOff>
      <xdr:row>0</xdr:row>
      <xdr:rowOff>117516</xdr:rowOff>
    </xdr:from>
    <xdr:to>
      <xdr:col>39</xdr:col>
      <xdr:colOff>536864</xdr:colOff>
      <xdr:row>41</xdr:row>
      <xdr:rowOff>17318</xdr:rowOff>
    </xdr:to>
    <xdr:sp macro="" textlink="">
      <xdr:nvSpPr>
        <xdr:cNvPr id="59" name="TextBox 58">
          <a:extLst>
            <a:ext uri="{FF2B5EF4-FFF2-40B4-BE49-F238E27FC236}">
              <a16:creationId xmlns:a16="http://schemas.microsoft.com/office/drawing/2014/main" id="{00000000-0008-0000-0000-00003B000000}"/>
            </a:ext>
          </a:extLst>
        </xdr:cNvPr>
        <xdr:cNvSpPr txBox="1"/>
      </xdr:nvSpPr>
      <xdr:spPr>
        <a:xfrm>
          <a:off x="10471313" y="117516"/>
          <a:ext cx="14917142" cy="8022029"/>
        </a:xfrm>
        <a:prstGeom prst="rect">
          <a:avLst/>
        </a:prstGeom>
        <a:solidFill>
          <a:schemeClr val="lt1"/>
        </a:solidFill>
        <a:ln w="381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b="1" i="1"/>
            <a:t>Notes:</a:t>
          </a:r>
        </a:p>
        <a:p>
          <a:pPr marL="342900" indent="-342900">
            <a:buFont typeface="Arial" panose="020B0604020202020204" pitchFamily="34" charset="0"/>
            <a:buChar char="•"/>
          </a:pPr>
          <a:r>
            <a:rPr lang="en-US" sz="2400" i="1"/>
            <a:t>Utilization of the guard for</a:t>
          </a:r>
          <a:r>
            <a:rPr lang="en-US" sz="2400" i="1" baseline="0"/>
            <a:t> the RO Chase Form is optional</a:t>
          </a:r>
        </a:p>
        <a:p>
          <a:pPr marL="342900" indent="-342900">
            <a:buFont typeface="Arial" panose="020B0604020202020204" pitchFamily="34" charset="0"/>
            <a:buChar char="•"/>
          </a:pPr>
          <a:r>
            <a:rPr lang="en-US" sz="2400" i="1"/>
            <a:t>If name of service advisors is intended to be used for RO chase monitoring, kindly edit and refer to cell </a:t>
          </a:r>
          <a:r>
            <a:rPr lang="en-US" sz="2400" b="1" i="1"/>
            <a:t>J214 to J233</a:t>
          </a:r>
          <a:r>
            <a:rPr lang="en-US" sz="2400" b="1" i="1" baseline="0"/>
            <a:t> </a:t>
          </a:r>
          <a:r>
            <a:rPr lang="en-US" sz="2400" i="1" baseline="0"/>
            <a:t>of Sheet </a:t>
          </a:r>
          <a:r>
            <a:rPr lang="en-US" sz="2400" b="1" i="1" baseline="0">
              <a:solidFill>
                <a:srgbClr val="FF0000"/>
              </a:solidFill>
            </a:rPr>
            <a:t>Day 1 </a:t>
          </a:r>
          <a:r>
            <a:rPr lang="en-US" sz="2400" i="1" baseline="0"/>
            <a:t>(Change only  Day 1 to reflect other days)</a:t>
          </a:r>
        </a:p>
        <a:p>
          <a:pPr marL="342900" indent="-342900">
            <a:buFont typeface="Arial" panose="020B0604020202020204" pitchFamily="34" charset="0"/>
            <a:buChar char="•"/>
          </a:pPr>
          <a:endParaRPr lang="en-US" sz="2400" i="1" baseline="0"/>
        </a:p>
        <a:p>
          <a:pPr marL="342900" indent="-342900">
            <a:buFont typeface="Arial" panose="020B0604020202020204" pitchFamily="34" charset="0"/>
            <a:buChar char="•"/>
          </a:pPr>
          <a:endParaRPr lang="en-US" sz="2400" i="1" baseline="0"/>
        </a:p>
        <a:p>
          <a:pPr marL="342900" indent="-342900">
            <a:buFont typeface="Arial" panose="020B0604020202020204" pitchFamily="34" charset="0"/>
            <a:buChar char="•"/>
          </a:pPr>
          <a:endParaRPr lang="en-US" sz="2400" i="1" baseline="0"/>
        </a:p>
        <a:p>
          <a:pPr marL="342900" indent="-342900">
            <a:buFont typeface="Arial" panose="020B0604020202020204" pitchFamily="34" charset="0"/>
            <a:buChar char="•"/>
          </a:pPr>
          <a:r>
            <a:rPr lang="en-US" sz="2400" i="1" baseline="0"/>
            <a:t>Kindly input the following information on sheet of day 1: </a:t>
          </a:r>
          <a:r>
            <a:rPr lang="en-US" sz="2400" b="1" i="1" baseline="0"/>
            <a:t>Name of Dealership, Month, and PIC. Declare number of EM stalls opened and used in a given day.</a:t>
          </a:r>
        </a:p>
        <a:p>
          <a:pPr marL="342900" indent="-342900">
            <a:buFont typeface="Arial" panose="020B0604020202020204" pitchFamily="34" charset="0"/>
            <a:buChar char="•"/>
          </a:pPr>
          <a:r>
            <a:rPr lang="en-US" sz="2400" b="1" i="1" baseline="0"/>
            <a:t>AIRCARE in EM tagging on the additional job is an integrated aircare service while being serviced at the EM bay. Do no tag as aircare in EM if performed at different bays. </a:t>
          </a:r>
        </a:p>
        <a:p>
          <a:pPr marL="342900" indent="-342900">
            <a:buFont typeface="Arial" panose="020B0604020202020204" pitchFamily="34" charset="0"/>
            <a:buChar char="•"/>
          </a:pPr>
          <a:r>
            <a:rPr lang="en-US" sz="2400" b="0" i="1" baseline="0"/>
            <a:t>Kindly utilize the space for REMARKS to indicate comments on non-achievement of OTD  and EM60</a:t>
          </a:r>
        </a:p>
        <a:p>
          <a:pPr marL="342900" indent="-342900" algn="l">
            <a:buFont typeface="Arial" panose="020B0604020202020204" pitchFamily="34" charset="0"/>
            <a:buChar char="•"/>
          </a:pPr>
          <a:r>
            <a:rPr lang="en-US" sz="2400" i="1" baseline="0"/>
            <a:t>Kindly refer to the Summary Sheet of the file for summarized report of EM Performance (EM KPIs and MPR requirements)</a:t>
          </a:r>
        </a:p>
        <a:p>
          <a:pPr marL="342900" indent="-342900">
            <a:buFont typeface="Arial" panose="020B0604020202020204" pitchFamily="34" charset="0"/>
            <a:buChar char="•"/>
          </a:pPr>
          <a:r>
            <a:rPr lang="en-US" sz="2400" i="1"/>
            <a:t>Report</a:t>
          </a:r>
          <a:r>
            <a:rPr lang="en-US" sz="2400" i="1" baseline="0"/>
            <a:t> should be submitted every Monday (Coverage: Monday to Saturday of the previous week; Timing: Anytime within the day) </a:t>
          </a:r>
        </a:p>
        <a:p>
          <a:pPr marL="342900" indent="-342900">
            <a:buFont typeface="Arial" panose="020B0604020202020204" pitchFamily="34" charset="0"/>
            <a:buChar char="•"/>
          </a:pPr>
          <a:endParaRPr lang="en-US" sz="2400" i="1" baseline="0"/>
        </a:p>
        <a:p>
          <a:pPr marL="342900" indent="-342900">
            <a:buFont typeface="Arial" panose="020B0604020202020204" pitchFamily="34" charset="0"/>
            <a:buChar char="•"/>
          </a:pPr>
          <a:endParaRPr lang="en-US" sz="2400" i="1" baseline="0"/>
        </a:p>
        <a:p>
          <a:pPr marL="342900" marR="0" lvl="0" indent="-34290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2400" i="1" baseline="0">
              <a:solidFill>
                <a:schemeClr val="dk1"/>
              </a:solidFill>
              <a:effectLst/>
              <a:latin typeface="+mn-lt"/>
              <a:ea typeface="+mn-ea"/>
              <a:cs typeface="+mn-cs"/>
            </a:rPr>
            <a:t>Should you have any questions, kindly e-mail: Erickson Guevarra (erickson.guevarra@toyota.com.ph), Cymond Jerick A. Calalo (cymond.calalo@toyota.com.ph), Alfredo Aspiras (alfredo.aspiras@toyota.com.ph) or call at IP Phone Number: 5008227 or 8258888 loc. 8227</a:t>
          </a:r>
          <a:endParaRPr lang="en-US" sz="2400" i="1">
            <a:effectLst/>
          </a:endParaRPr>
        </a:p>
        <a:p>
          <a:pPr marL="342900" indent="-342900">
            <a:buFont typeface="Arial" panose="020B0604020202020204" pitchFamily="34" charset="0"/>
            <a:buChar char="•"/>
          </a:pPr>
          <a:endParaRPr lang="en-US" sz="2400" i="1" baseline="0"/>
        </a:p>
      </xdr:txBody>
    </xdr:sp>
    <xdr:clientData/>
  </xdr:twoCellAnchor>
  <xdr:twoCellAnchor>
    <xdr:from>
      <xdr:col>22</xdr:col>
      <xdr:colOff>224703</xdr:colOff>
      <xdr:row>52</xdr:row>
      <xdr:rowOff>87457</xdr:rowOff>
    </xdr:from>
    <xdr:to>
      <xdr:col>23</xdr:col>
      <xdr:colOff>34203</xdr:colOff>
      <xdr:row>54</xdr:row>
      <xdr:rowOff>87457</xdr:rowOff>
    </xdr:to>
    <xdr:sp macro="" textlink="">
      <xdr:nvSpPr>
        <xdr:cNvPr id="62" name="Oval 61">
          <a:extLst>
            <a:ext uri="{FF2B5EF4-FFF2-40B4-BE49-F238E27FC236}">
              <a16:creationId xmlns:a16="http://schemas.microsoft.com/office/drawing/2014/main" id="{00000000-0008-0000-0000-00003E000000}"/>
            </a:ext>
          </a:extLst>
        </xdr:cNvPr>
        <xdr:cNvSpPr/>
      </xdr:nvSpPr>
      <xdr:spPr>
        <a:xfrm>
          <a:off x="14940828" y="10255395"/>
          <a:ext cx="428625" cy="381000"/>
        </a:xfrm>
        <a:prstGeom prst="ellipse">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1">
              <a:solidFill>
                <a:srgbClr val="FF0000"/>
              </a:solidFill>
            </a:rPr>
            <a:t>1</a:t>
          </a:r>
        </a:p>
      </xdr:txBody>
    </xdr:sp>
    <xdr:clientData/>
  </xdr:twoCellAnchor>
  <xdr:twoCellAnchor>
    <xdr:from>
      <xdr:col>24</xdr:col>
      <xdr:colOff>86157</xdr:colOff>
      <xdr:row>59</xdr:row>
      <xdr:rowOff>122092</xdr:rowOff>
    </xdr:from>
    <xdr:to>
      <xdr:col>24</xdr:col>
      <xdr:colOff>505256</xdr:colOff>
      <xdr:row>61</xdr:row>
      <xdr:rowOff>122092</xdr:rowOff>
    </xdr:to>
    <xdr:sp macro="" textlink="">
      <xdr:nvSpPr>
        <xdr:cNvPr id="63" name="Oval 62">
          <a:extLst>
            <a:ext uri="{FF2B5EF4-FFF2-40B4-BE49-F238E27FC236}">
              <a16:creationId xmlns:a16="http://schemas.microsoft.com/office/drawing/2014/main" id="{00000000-0008-0000-0000-00003F000000}"/>
            </a:ext>
          </a:extLst>
        </xdr:cNvPr>
        <xdr:cNvSpPr/>
      </xdr:nvSpPr>
      <xdr:spPr>
        <a:xfrm>
          <a:off x="16040532" y="11623530"/>
          <a:ext cx="419099" cy="381000"/>
        </a:xfrm>
        <a:prstGeom prst="ellipse">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1">
              <a:solidFill>
                <a:srgbClr val="FF0000"/>
              </a:solidFill>
            </a:rPr>
            <a:t>2</a:t>
          </a:r>
        </a:p>
      </xdr:txBody>
    </xdr:sp>
    <xdr:clientData/>
  </xdr:twoCellAnchor>
  <xdr:twoCellAnchor>
    <xdr:from>
      <xdr:col>3</xdr:col>
      <xdr:colOff>439448</xdr:colOff>
      <xdr:row>42</xdr:row>
      <xdr:rowOff>35501</xdr:rowOff>
    </xdr:from>
    <xdr:to>
      <xdr:col>39</xdr:col>
      <xdr:colOff>519545</xdr:colOff>
      <xdr:row>82</xdr:row>
      <xdr:rowOff>35501</xdr:rowOff>
    </xdr:to>
    <xdr:sp macro="" textlink="">
      <xdr:nvSpPr>
        <xdr:cNvPr id="15" name="Rectangle 14">
          <a:extLst>
            <a:ext uri="{FF2B5EF4-FFF2-40B4-BE49-F238E27FC236}">
              <a16:creationId xmlns:a16="http://schemas.microsoft.com/office/drawing/2014/main" id="{00000000-0008-0000-0000-00000F000000}"/>
            </a:ext>
          </a:extLst>
        </xdr:cNvPr>
        <xdr:cNvSpPr/>
      </xdr:nvSpPr>
      <xdr:spPr>
        <a:xfrm>
          <a:off x="2500312" y="8348228"/>
          <a:ext cx="22870824" cy="7620000"/>
        </a:xfrm>
        <a:prstGeom prst="rect">
          <a:avLst/>
        </a:prstGeom>
        <a:noFill/>
        <a:ln w="571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17</xdr:col>
      <xdr:colOff>166688</xdr:colOff>
      <xdr:row>12</xdr:row>
      <xdr:rowOff>142874</xdr:rowOff>
    </xdr:from>
    <xdr:to>
      <xdr:col>26</xdr:col>
      <xdr:colOff>595313</xdr:colOff>
      <xdr:row>14</xdr:row>
      <xdr:rowOff>23812</xdr:rowOff>
    </xdr:to>
    <xdr:pic>
      <xdr:nvPicPr>
        <xdr:cNvPr id="22" name="Picture 21">
          <a:extLst>
            <a:ext uri="{FF2B5EF4-FFF2-40B4-BE49-F238E27FC236}">
              <a16:creationId xmlns:a16="http://schemas.microsoft.com/office/drawing/2014/main" id="{00000000-0008-0000-0000-000016000000}"/>
            </a:ext>
          </a:extLst>
        </xdr:cNvPr>
        <xdr:cNvPicPr>
          <a:picLocks noChangeAspect="1"/>
        </xdr:cNvPicPr>
      </xdr:nvPicPr>
      <xdr:blipFill rotWithShape="1">
        <a:blip xmlns:r="http://schemas.openxmlformats.org/officeDocument/2006/relationships" r:embed="rId1"/>
        <a:srcRect r="45118"/>
        <a:stretch/>
      </xdr:blipFill>
      <xdr:spPr>
        <a:xfrm>
          <a:off x="11787188" y="2262187"/>
          <a:ext cx="6000750" cy="452438"/>
        </a:xfrm>
        <a:prstGeom prst="rect">
          <a:avLst/>
        </a:prstGeom>
      </xdr:spPr>
    </xdr:pic>
    <xdr:clientData/>
  </xdr:twoCellAnchor>
  <xdr:twoCellAnchor>
    <xdr:from>
      <xdr:col>19</xdr:col>
      <xdr:colOff>71442</xdr:colOff>
      <xdr:row>12</xdr:row>
      <xdr:rowOff>119063</xdr:rowOff>
    </xdr:from>
    <xdr:to>
      <xdr:col>20</xdr:col>
      <xdr:colOff>71442</xdr:colOff>
      <xdr:row>14</xdr:row>
      <xdr:rowOff>23813</xdr:rowOff>
    </xdr:to>
    <xdr:sp macro="" textlink="">
      <xdr:nvSpPr>
        <xdr:cNvPr id="23" name="Oval 22">
          <a:extLst>
            <a:ext uri="{FF2B5EF4-FFF2-40B4-BE49-F238E27FC236}">
              <a16:creationId xmlns:a16="http://schemas.microsoft.com/office/drawing/2014/main" id="{00000000-0008-0000-0000-000017000000}"/>
            </a:ext>
          </a:extLst>
        </xdr:cNvPr>
        <xdr:cNvSpPr/>
      </xdr:nvSpPr>
      <xdr:spPr>
        <a:xfrm>
          <a:off x="12930192" y="2238376"/>
          <a:ext cx="619125" cy="476250"/>
        </a:xfrm>
        <a:prstGeom prst="ellipse">
          <a:avLst/>
        </a:prstGeom>
        <a:noFill/>
        <a:ln w="76200">
          <a:solidFill>
            <a:srgbClr val="FF0000"/>
          </a:solidFill>
          <a:prstDash val="sysDo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19</xdr:col>
      <xdr:colOff>71440</xdr:colOff>
      <xdr:row>10</xdr:row>
      <xdr:rowOff>47624</xdr:rowOff>
    </xdr:from>
    <xdr:to>
      <xdr:col>20</xdr:col>
      <xdr:colOff>166690</xdr:colOff>
      <xdr:row>11</xdr:row>
      <xdr:rowOff>142874</xdr:rowOff>
    </xdr:to>
    <xdr:sp macro="" textlink="">
      <xdr:nvSpPr>
        <xdr:cNvPr id="24" name="Down Arrow 23">
          <a:extLst>
            <a:ext uri="{FF2B5EF4-FFF2-40B4-BE49-F238E27FC236}">
              <a16:creationId xmlns:a16="http://schemas.microsoft.com/office/drawing/2014/main" id="{00000000-0008-0000-0000-000018000000}"/>
            </a:ext>
          </a:extLst>
        </xdr:cNvPr>
        <xdr:cNvSpPr/>
      </xdr:nvSpPr>
      <xdr:spPr>
        <a:xfrm>
          <a:off x="12930190" y="1714499"/>
          <a:ext cx="714375" cy="357188"/>
        </a:xfrm>
        <a:prstGeom prst="downArrow">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29</xdr:col>
      <xdr:colOff>582325</xdr:colOff>
      <xdr:row>9</xdr:row>
      <xdr:rowOff>36801</xdr:rowOff>
    </xdr:from>
    <xdr:to>
      <xdr:col>34</xdr:col>
      <xdr:colOff>131845</xdr:colOff>
      <xdr:row>13</xdr:row>
      <xdr:rowOff>363682</xdr:rowOff>
    </xdr:to>
    <xdr:pic>
      <xdr:nvPicPr>
        <xdr:cNvPr id="25" name="Picture 24">
          <a:extLst>
            <a:ext uri="{FF2B5EF4-FFF2-40B4-BE49-F238E27FC236}">
              <a16:creationId xmlns:a16="http://schemas.microsoft.com/office/drawing/2014/main" id="{00000000-0008-0000-0000-000019000000}"/>
            </a:ext>
          </a:extLst>
        </xdr:cNvPr>
        <xdr:cNvPicPr>
          <a:picLocks noChangeAspect="1"/>
        </xdr:cNvPicPr>
      </xdr:nvPicPr>
      <xdr:blipFill>
        <a:blip xmlns:r="http://schemas.openxmlformats.org/officeDocument/2006/relationships" r:embed="rId2"/>
        <a:stretch>
          <a:fillRect/>
        </a:stretch>
      </xdr:blipFill>
      <xdr:spPr>
        <a:xfrm>
          <a:off x="19372552" y="1474210"/>
          <a:ext cx="2580202" cy="1244745"/>
        </a:xfrm>
        <a:prstGeom prst="rect">
          <a:avLst/>
        </a:prstGeom>
        <a:ln>
          <a:solidFill>
            <a:sysClr val="windowText" lastClr="000000"/>
          </a:solidFill>
        </a:ln>
      </xdr:spPr>
    </xdr:pic>
    <xdr:clientData/>
  </xdr:twoCellAnchor>
  <xdr:twoCellAnchor>
    <xdr:from>
      <xdr:col>28</xdr:col>
      <xdr:colOff>97418</xdr:colOff>
      <xdr:row>10</xdr:row>
      <xdr:rowOff>69056</xdr:rowOff>
    </xdr:from>
    <xdr:to>
      <xdr:col>29</xdr:col>
      <xdr:colOff>264105</xdr:colOff>
      <xdr:row>13</xdr:row>
      <xdr:rowOff>209981</xdr:rowOff>
    </xdr:to>
    <xdr:sp macro="" textlink="">
      <xdr:nvSpPr>
        <xdr:cNvPr id="53" name="Down Arrow 52">
          <a:extLst>
            <a:ext uri="{FF2B5EF4-FFF2-40B4-BE49-F238E27FC236}">
              <a16:creationId xmlns:a16="http://schemas.microsoft.com/office/drawing/2014/main" id="{00000000-0008-0000-0000-000035000000}"/>
            </a:ext>
          </a:extLst>
        </xdr:cNvPr>
        <xdr:cNvSpPr/>
      </xdr:nvSpPr>
      <xdr:spPr>
        <a:xfrm rot="16200000">
          <a:off x="18268413" y="1779334"/>
          <a:ext cx="799016" cy="772823"/>
        </a:xfrm>
        <a:prstGeom prst="downArrow">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17</xdr:col>
      <xdr:colOff>603972</xdr:colOff>
      <xdr:row>30</xdr:row>
      <xdr:rowOff>38965</xdr:rowOff>
    </xdr:from>
    <xdr:to>
      <xdr:col>39</xdr:col>
      <xdr:colOff>484909</xdr:colOff>
      <xdr:row>34</xdr:row>
      <xdr:rowOff>181839</xdr:rowOff>
    </xdr:to>
    <xdr:pic>
      <xdr:nvPicPr>
        <xdr:cNvPr id="27" name="Picture 26">
          <a:extLst>
            <a:ext uri="{FF2B5EF4-FFF2-40B4-BE49-F238E27FC236}">
              <a16:creationId xmlns:a16="http://schemas.microsoft.com/office/drawing/2014/main" id="{00000000-0008-0000-0000-00001B000000}"/>
            </a:ext>
          </a:extLst>
        </xdr:cNvPr>
        <xdr:cNvPicPr>
          <a:picLocks noChangeAspect="1"/>
        </xdr:cNvPicPr>
      </xdr:nvPicPr>
      <xdr:blipFill>
        <a:blip xmlns:r="http://schemas.openxmlformats.org/officeDocument/2006/relationships" r:embed="rId3"/>
        <a:stretch>
          <a:fillRect/>
        </a:stretch>
      </xdr:blipFill>
      <xdr:spPr>
        <a:xfrm>
          <a:off x="12120563" y="6065692"/>
          <a:ext cx="13215937" cy="90487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10</xdr:col>
      <xdr:colOff>316247</xdr:colOff>
      <xdr:row>143</xdr:row>
      <xdr:rowOff>57150</xdr:rowOff>
    </xdr:from>
    <xdr:to>
      <xdr:col>43</xdr:col>
      <xdr:colOff>1646529</xdr:colOff>
      <xdr:row>164</xdr:row>
      <xdr:rowOff>142874</xdr:rowOff>
    </xdr:to>
    <xdr:graphicFrame macro="">
      <xdr:nvGraphicFramePr>
        <xdr:cNvPr id="2" name="Chart 1">
          <a:extLst>
            <a:ext uri="{FF2B5EF4-FFF2-40B4-BE49-F238E27FC236}">
              <a16:creationId xmlns:a16="http://schemas.microsoft.com/office/drawing/2014/main" id="{00000000-0008-0000-06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259976</xdr:colOff>
      <xdr:row>118</xdr:row>
      <xdr:rowOff>103653</xdr:rowOff>
    </xdr:from>
    <xdr:to>
      <xdr:col>43</xdr:col>
      <xdr:colOff>1602439</xdr:colOff>
      <xdr:row>142</xdr:row>
      <xdr:rowOff>75639</xdr:rowOff>
    </xdr:to>
    <xdr:graphicFrame macro="">
      <xdr:nvGraphicFramePr>
        <xdr:cNvPr id="3" name="Chart 1">
          <a:extLst>
            <a:ext uri="{FF2B5EF4-FFF2-40B4-BE49-F238E27FC236}">
              <a16:creationId xmlns:a16="http://schemas.microsoft.com/office/drawing/2014/main" id="{00000000-0008-0000-06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B2:AK67"/>
  <sheetViews>
    <sheetView showGridLines="0" topLeftCell="G1" zoomScale="55" zoomScaleNormal="55" zoomScalePageLayoutView="55" workbookViewId="0">
      <selection activeCell="U24" sqref="U24"/>
    </sheetView>
  </sheetViews>
  <sheetFormatPr defaultRowHeight="15" x14ac:dyDescent="0.25"/>
  <cols>
    <col min="2" max="2" width="20.7109375" customWidth="1"/>
    <col min="3" max="3" width="1.140625" customWidth="1"/>
    <col min="4" max="4" width="15.7109375" customWidth="1"/>
    <col min="6" max="6" width="17.42578125" customWidth="1"/>
    <col min="9" max="9" width="12.85546875" bestFit="1" customWidth="1"/>
    <col min="10" max="10" width="9.140625" customWidth="1"/>
    <col min="12" max="12" width="9.5703125" customWidth="1"/>
    <col min="13" max="13" width="12.28515625" customWidth="1"/>
    <col min="15" max="15" width="1" customWidth="1"/>
  </cols>
  <sheetData>
    <row r="2" spans="2:20" ht="37.5" hidden="1" customHeight="1" x14ac:dyDescent="0.25"/>
    <row r="3" spans="2:20" ht="6" customHeight="1" thickBot="1" x14ac:dyDescent="0.3">
      <c r="D3" s="126"/>
      <c r="E3" s="126"/>
      <c r="F3" s="126"/>
      <c r="G3" s="126"/>
      <c r="H3" s="126"/>
      <c r="I3" s="126"/>
      <c r="J3" s="126"/>
      <c r="K3" s="126"/>
      <c r="L3" s="126"/>
      <c r="M3" s="126"/>
      <c r="N3" s="126"/>
    </row>
    <row r="4" spans="2:20" ht="15.75" thickTop="1" x14ac:dyDescent="0.25">
      <c r="B4" s="127"/>
      <c r="C4" s="128"/>
      <c r="D4" s="124" t="s">
        <v>186</v>
      </c>
      <c r="E4" s="125"/>
      <c r="F4" s="125"/>
      <c r="G4" s="125"/>
      <c r="J4" s="129" t="s">
        <v>187</v>
      </c>
      <c r="K4" s="130"/>
      <c r="L4" s="130"/>
      <c r="M4" s="284"/>
      <c r="N4" s="285"/>
      <c r="T4" s="187"/>
    </row>
    <row r="5" spans="2:20" x14ac:dyDescent="0.25">
      <c r="B5" s="127"/>
      <c r="N5" s="127"/>
      <c r="Q5" s="187"/>
    </row>
    <row r="6" spans="2:20" x14ac:dyDescent="0.25">
      <c r="B6" s="127"/>
      <c r="D6" t="s">
        <v>188</v>
      </c>
      <c r="E6" s="131" t="s">
        <v>189</v>
      </c>
      <c r="G6" s="132" t="s">
        <v>190</v>
      </c>
      <c r="H6" s="133"/>
      <c r="I6" s="134"/>
      <c r="J6" s="286" t="s">
        <v>191</v>
      </c>
      <c r="K6" s="287"/>
      <c r="L6" s="287"/>
      <c r="M6" s="288"/>
      <c r="N6" s="289" t="s">
        <v>192</v>
      </c>
    </row>
    <row r="7" spans="2:20" x14ac:dyDescent="0.25">
      <c r="B7" s="127"/>
      <c r="D7" t="s">
        <v>193</v>
      </c>
      <c r="E7" s="131" t="s">
        <v>189</v>
      </c>
      <c r="G7" s="135"/>
      <c r="H7" s="136"/>
      <c r="I7" s="137"/>
      <c r="J7" s="138" t="s">
        <v>194</v>
      </c>
      <c r="K7" s="136"/>
      <c r="L7" s="136"/>
      <c r="M7" s="137"/>
      <c r="N7" s="289"/>
    </row>
    <row r="8" spans="2:20" x14ac:dyDescent="0.25">
      <c r="B8" s="127"/>
      <c r="D8" t="s">
        <v>195</v>
      </c>
      <c r="E8" s="131" t="s">
        <v>189</v>
      </c>
      <c r="G8" t="s">
        <v>196</v>
      </c>
      <c r="I8" t="s">
        <v>197</v>
      </c>
      <c r="N8" s="127"/>
    </row>
    <row r="9" spans="2:20" ht="15.75" thickBot="1" x14ac:dyDescent="0.3">
      <c r="B9" s="127"/>
      <c r="D9" t="s">
        <v>198</v>
      </c>
      <c r="E9" s="139" t="s">
        <v>199</v>
      </c>
      <c r="F9" t="s">
        <v>200</v>
      </c>
      <c r="G9" t="s">
        <v>201</v>
      </c>
      <c r="I9" s="290" t="s">
        <v>202</v>
      </c>
      <c r="J9" s="290"/>
      <c r="K9" s="290"/>
      <c r="L9" s="290"/>
      <c r="M9" s="290"/>
      <c r="N9" s="127"/>
    </row>
    <row r="10" spans="2:20" s="141" customFormat="1" ht="20.25" customHeight="1" thickBot="1" x14ac:dyDescent="0.3">
      <c r="B10" s="140"/>
      <c r="D10" s="142" t="s">
        <v>203</v>
      </c>
      <c r="E10" s="142"/>
      <c r="F10" s="142"/>
      <c r="G10" s="291" t="s">
        <v>204</v>
      </c>
      <c r="H10" s="292"/>
      <c r="I10" s="292"/>
      <c r="J10" s="293"/>
      <c r="K10" s="294" t="s">
        <v>205</v>
      </c>
      <c r="L10" s="292"/>
      <c r="M10" s="292"/>
      <c r="N10" s="143"/>
    </row>
    <row r="11" spans="2:20" s="141" customFormat="1" ht="20.25" customHeight="1" thickTop="1" thickBot="1" x14ac:dyDescent="0.3">
      <c r="B11" s="140"/>
      <c r="C11" s="144"/>
      <c r="D11" s="145">
        <v>1</v>
      </c>
      <c r="E11" s="146" t="s">
        <v>17</v>
      </c>
      <c r="F11" s="147"/>
      <c r="G11" s="148" t="s">
        <v>206</v>
      </c>
      <c r="H11" s="142"/>
      <c r="I11" s="149"/>
      <c r="J11" s="150"/>
      <c r="K11" s="151" t="s">
        <v>207</v>
      </c>
      <c r="L11" s="149"/>
      <c r="M11" s="149"/>
      <c r="N11" s="140"/>
    </row>
    <row r="12" spans="2:20" ht="15.75" thickTop="1" x14ac:dyDescent="0.25">
      <c r="B12" s="127"/>
      <c r="C12" s="152"/>
      <c r="D12" s="129" t="s">
        <v>208</v>
      </c>
      <c r="E12" s="136" t="s">
        <v>209</v>
      </c>
      <c r="F12" s="125" t="s">
        <v>200</v>
      </c>
      <c r="G12" s="153" t="s">
        <v>210</v>
      </c>
      <c r="H12" s="154"/>
      <c r="I12" s="155">
        <v>4</v>
      </c>
      <c r="J12" s="156" t="s">
        <v>211</v>
      </c>
      <c r="K12" s="157"/>
      <c r="L12" s="299" t="s">
        <v>210</v>
      </c>
      <c r="M12" s="300"/>
      <c r="N12" s="301"/>
    </row>
    <row r="13" spans="2:20" x14ac:dyDescent="0.25">
      <c r="B13" s="127"/>
      <c r="C13" s="152"/>
      <c r="D13" s="129" t="s">
        <v>212</v>
      </c>
      <c r="E13" s="136" t="s">
        <v>209</v>
      </c>
      <c r="F13" s="125" t="s">
        <v>200</v>
      </c>
      <c r="G13" s="158"/>
      <c r="H13" s="159"/>
      <c r="I13" s="160" t="s">
        <v>213</v>
      </c>
      <c r="J13" s="161" t="s">
        <v>199</v>
      </c>
      <c r="K13" s="162" t="s">
        <v>200</v>
      </c>
      <c r="L13" s="302"/>
      <c r="M13" s="303"/>
      <c r="N13" s="304"/>
    </row>
    <row r="14" spans="2:20" ht="30.75" thickBot="1" x14ac:dyDescent="0.3">
      <c r="B14" s="127"/>
      <c r="C14" s="152"/>
      <c r="D14" s="163" t="s">
        <v>214</v>
      </c>
      <c r="E14" s="142" t="s">
        <v>209</v>
      </c>
      <c r="F14" s="164" t="s">
        <v>200</v>
      </c>
      <c r="G14" s="305" t="s">
        <v>215</v>
      </c>
      <c r="H14" s="306"/>
      <c r="I14" s="148" t="s">
        <v>216</v>
      </c>
      <c r="J14" s="165" t="s">
        <v>199</v>
      </c>
      <c r="K14" s="166" t="s">
        <v>200</v>
      </c>
      <c r="L14" s="307" t="s">
        <v>217</v>
      </c>
      <c r="M14" s="308"/>
      <c r="N14" s="309"/>
    </row>
    <row r="15" spans="2:20" ht="15.75" thickTop="1" x14ac:dyDescent="0.25">
      <c r="B15" s="127"/>
      <c r="D15" s="155">
        <v>2</v>
      </c>
      <c r="E15" s="167" t="s">
        <v>218</v>
      </c>
      <c r="F15" s="157"/>
      <c r="G15" s="168" t="s">
        <v>210</v>
      </c>
      <c r="H15" s="154"/>
      <c r="I15" s="155">
        <v>5</v>
      </c>
      <c r="J15" s="156" t="s">
        <v>219</v>
      </c>
      <c r="K15" s="169"/>
      <c r="L15" s="155">
        <v>6</v>
      </c>
      <c r="M15" s="170" t="s">
        <v>33</v>
      </c>
      <c r="N15" s="154"/>
    </row>
    <row r="16" spans="2:20" ht="30" customHeight="1" x14ac:dyDescent="0.25">
      <c r="B16" s="127"/>
      <c r="D16" s="171" t="s">
        <v>213</v>
      </c>
      <c r="E16" s="161" t="s">
        <v>199</v>
      </c>
      <c r="F16" s="149" t="s">
        <v>200</v>
      </c>
      <c r="G16" s="172"/>
      <c r="H16" s="173"/>
      <c r="I16" s="160" t="s">
        <v>213</v>
      </c>
      <c r="J16" s="139" t="s">
        <v>199</v>
      </c>
      <c r="K16" s="174" t="s">
        <v>200</v>
      </c>
      <c r="L16" s="310" t="s">
        <v>220</v>
      </c>
      <c r="M16" s="130" t="s">
        <v>209</v>
      </c>
      <c r="N16" s="159" t="s">
        <v>200</v>
      </c>
    </row>
    <row r="17" spans="2:37" ht="22.5" customHeight="1" thickBot="1" x14ac:dyDescent="0.3">
      <c r="B17" s="127"/>
      <c r="D17" s="175" t="s">
        <v>216</v>
      </c>
      <c r="E17" s="165" t="s">
        <v>199</v>
      </c>
      <c r="F17" s="142" t="s">
        <v>200</v>
      </c>
      <c r="G17" s="295" t="s">
        <v>221</v>
      </c>
      <c r="H17" s="296"/>
      <c r="I17" s="160" t="s">
        <v>216</v>
      </c>
      <c r="J17" s="176" t="s">
        <v>199</v>
      </c>
      <c r="K17" s="174" t="s">
        <v>200</v>
      </c>
      <c r="L17" s="311"/>
      <c r="M17" s="177"/>
      <c r="N17" s="178"/>
    </row>
    <row r="18" spans="2:37" ht="17.25" thickTop="1" thickBot="1" x14ac:dyDescent="0.3">
      <c r="B18" s="127"/>
      <c r="D18" s="155">
        <v>3</v>
      </c>
      <c r="E18" s="179" t="s">
        <v>222</v>
      </c>
      <c r="F18" s="157"/>
      <c r="G18" s="168" t="s">
        <v>210</v>
      </c>
      <c r="H18" s="154"/>
      <c r="I18" s="312" t="s">
        <v>210</v>
      </c>
      <c r="J18" s="313"/>
      <c r="K18" s="180"/>
      <c r="L18" s="314" t="s">
        <v>215</v>
      </c>
      <c r="M18" s="315"/>
      <c r="N18" s="316"/>
    </row>
    <row r="19" spans="2:37" ht="30" customHeight="1" thickTop="1" x14ac:dyDescent="0.25">
      <c r="B19" s="127"/>
      <c r="D19" s="181" t="s">
        <v>24</v>
      </c>
      <c r="E19" s="161" t="s">
        <v>199</v>
      </c>
      <c r="F19" s="149" t="s">
        <v>200</v>
      </c>
      <c r="G19" s="172"/>
      <c r="H19" s="173"/>
      <c r="I19" s="182"/>
      <c r="J19" s="183"/>
      <c r="K19" s="159"/>
      <c r="N19" s="127"/>
    </row>
    <row r="20" spans="2:37" ht="15" customHeight="1" thickBot="1" x14ac:dyDescent="0.3">
      <c r="B20" s="127"/>
      <c r="D20" s="184"/>
      <c r="E20" s="142"/>
      <c r="F20" s="142"/>
      <c r="G20" s="295" t="s">
        <v>221</v>
      </c>
      <c r="H20" s="296"/>
      <c r="I20" s="297" t="s">
        <v>223</v>
      </c>
      <c r="J20" s="298"/>
      <c r="K20" s="185"/>
      <c r="N20" s="127"/>
    </row>
    <row r="21" spans="2:37" ht="6.75" customHeight="1" thickTop="1" thickBot="1" x14ac:dyDescent="0.3">
      <c r="B21" s="127"/>
      <c r="C21" s="126"/>
      <c r="D21" s="126"/>
      <c r="E21" s="126"/>
      <c r="F21" s="126"/>
      <c r="G21" s="126"/>
      <c r="H21" s="126"/>
      <c r="I21" s="126"/>
      <c r="J21" s="126"/>
      <c r="K21" s="126"/>
      <c r="L21" s="126"/>
      <c r="M21" s="126"/>
      <c r="N21" s="186"/>
    </row>
    <row r="22" spans="2:37" ht="6.75" customHeight="1" thickTop="1" x14ac:dyDescent="0.25">
      <c r="B22" s="125"/>
      <c r="C22" s="125"/>
      <c r="D22" s="125"/>
      <c r="E22" s="125"/>
      <c r="F22" s="125"/>
      <c r="G22" s="125"/>
      <c r="H22" s="125"/>
      <c r="I22" s="125"/>
      <c r="J22" s="125"/>
      <c r="K22" s="125"/>
      <c r="L22" s="125"/>
      <c r="M22" s="125"/>
      <c r="N22" s="125"/>
    </row>
    <row r="23" spans="2:37" ht="6.75" customHeight="1" x14ac:dyDescent="0.25">
      <c r="B23" s="125"/>
      <c r="C23" s="125"/>
      <c r="D23" s="125"/>
      <c r="E23" s="125"/>
      <c r="F23" s="125"/>
      <c r="G23" s="125"/>
      <c r="H23" s="125"/>
      <c r="I23" s="125"/>
      <c r="J23" s="125"/>
      <c r="K23" s="125"/>
      <c r="L23" s="125"/>
      <c r="M23" s="125"/>
      <c r="N23" s="125"/>
    </row>
    <row r="24" spans="2:37" ht="6.75" customHeight="1" x14ac:dyDescent="0.25">
      <c r="B24" s="125"/>
      <c r="C24" s="125"/>
      <c r="D24" s="125"/>
      <c r="E24" s="125"/>
      <c r="F24" s="125"/>
      <c r="G24" s="125"/>
      <c r="H24" s="125"/>
      <c r="I24" s="125"/>
      <c r="J24" s="125"/>
      <c r="K24" s="125"/>
      <c r="L24" s="125"/>
      <c r="M24" s="125"/>
      <c r="N24" s="125"/>
    </row>
    <row r="25" spans="2:37" ht="24.75" customHeight="1" x14ac:dyDescent="0.25">
      <c r="B25" s="125"/>
      <c r="C25" s="125"/>
      <c r="D25" s="125"/>
      <c r="E25" s="125"/>
      <c r="F25" s="125"/>
      <c r="G25" s="125"/>
      <c r="H25" s="125"/>
      <c r="I25" s="125"/>
      <c r="J25" s="125"/>
      <c r="K25" s="125"/>
      <c r="L25" s="125"/>
      <c r="M25" s="125"/>
      <c r="N25" s="125"/>
      <c r="O25" s="125"/>
      <c r="P25" s="125"/>
      <c r="Q25" s="125"/>
      <c r="R25" s="125"/>
      <c r="S25" s="125"/>
      <c r="T25" s="125"/>
      <c r="U25" s="125"/>
      <c r="V25" s="125"/>
      <c r="W25" s="125"/>
      <c r="X25" s="125"/>
      <c r="Y25" s="125"/>
      <c r="Z25" s="125"/>
      <c r="AA25" s="125"/>
      <c r="AB25" s="125"/>
      <c r="AC25" s="125"/>
      <c r="AD25" s="125"/>
      <c r="AE25" s="125"/>
      <c r="AF25" s="125"/>
      <c r="AG25" s="125"/>
      <c r="AH25" s="125"/>
      <c r="AI25" s="125"/>
      <c r="AJ25" s="125"/>
      <c r="AK25" s="125"/>
    </row>
    <row r="26" spans="2:37" ht="30" customHeight="1" x14ac:dyDescent="0.25">
      <c r="B26" s="125"/>
      <c r="C26" s="125"/>
      <c r="D26" s="125"/>
      <c r="E26" s="125"/>
      <c r="F26" s="125"/>
      <c r="G26" s="125"/>
      <c r="H26" s="125"/>
      <c r="I26" s="125"/>
      <c r="J26" s="125"/>
      <c r="K26" s="125"/>
      <c r="L26" s="125"/>
      <c r="M26" s="125"/>
      <c r="N26" s="125"/>
      <c r="O26" s="125"/>
      <c r="P26" s="125"/>
      <c r="Q26" s="125"/>
      <c r="R26" s="125"/>
      <c r="S26" s="125"/>
      <c r="T26" s="125"/>
      <c r="U26" s="125"/>
      <c r="V26" s="125"/>
      <c r="W26" s="125"/>
      <c r="X26" s="125"/>
      <c r="Y26" s="125"/>
      <c r="Z26" s="125"/>
      <c r="AA26" s="125"/>
      <c r="AB26" s="125"/>
      <c r="AC26" s="125"/>
      <c r="AD26" s="125"/>
      <c r="AE26" s="125"/>
      <c r="AF26" s="125"/>
      <c r="AG26" s="125"/>
      <c r="AH26" s="125"/>
      <c r="AI26" s="125"/>
      <c r="AJ26" s="125"/>
      <c r="AK26" s="125"/>
    </row>
    <row r="27" spans="2:37" ht="6.75" customHeight="1" x14ac:dyDescent="0.25">
      <c r="B27" s="125"/>
      <c r="C27" s="125"/>
      <c r="D27" s="125"/>
      <c r="E27" s="125"/>
      <c r="F27" s="125"/>
      <c r="G27" s="125"/>
      <c r="H27" s="125"/>
      <c r="I27" s="125"/>
      <c r="J27" s="125"/>
      <c r="K27" s="125"/>
      <c r="L27" s="125"/>
      <c r="M27" s="125"/>
      <c r="N27" s="125"/>
      <c r="O27" s="125"/>
      <c r="P27" s="125"/>
      <c r="Q27" s="125"/>
      <c r="R27" s="125"/>
      <c r="S27" s="125"/>
      <c r="T27" s="125"/>
      <c r="U27" s="125"/>
      <c r="V27" s="125"/>
      <c r="W27" s="125"/>
      <c r="X27" s="125"/>
      <c r="Y27" s="125"/>
      <c r="Z27" s="125"/>
      <c r="AA27" s="125"/>
      <c r="AB27" s="125"/>
      <c r="AC27" s="125"/>
      <c r="AD27" s="125"/>
      <c r="AE27" s="125"/>
      <c r="AF27" s="125"/>
      <c r="AG27" s="125"/>
      <c r="AH27" s="125"/>
      <c r="AI27" s="125"/>
      <c r="AJ27" s="125"/>
      <c r="AK27" s="125"/>
    </row>
    <row r="28" spans="2:37" ht="6.75" customHeight="1" x14ac:dyDescent="0.25">
      <c r="B28" s="125"/>
      <c r="C28" s="125"/>
      <c r="D28" s="125"/>
      <c r="E28" s="125"/>
      <c r="F28" s="125"/>
      <c r="G28" s="125"/>
      <c r="H28" s="125"/>
      <c r="I28" s="125"/>
      <c r="J28" s="125"/>
      <c r="K28" s="125"/>
      <c r="L28" s="125"/>
      <c r="M28" s="125"/>
      <c r="N28" s="125"/>
      <c r="O28" s="125"/>
      <c r="P28" s="125"/>
      <c r="Q28" s="125"/>
      <c r="R28" s="125"/>
      <c r="S28" s="125"/>
      <c r="T28" s="125"/>
      <c r="U28" s="125"/>
      <c r="V28" s="125"/>
      <c r="W28" s="125"/>
      <c r="X28" s="125"/>
      <c r="Y28" s="125"/>
      <c r="Z28" s="125"/>
      <c r="AA28" s="125"/>
      <c r="AB28" s="125"/>
      <c r="AC28" s="125"/>
      <c r="AD28" s="125"/>
      <c r="AE28" s="125"/>
      <c r="AF28" s="125"/>
      <c r="AG28" s="125"/>
      <c r="AH28" s="125"/>
      <c r="AI28" s="125"/>
      <c r="AJ28" s="125"/>
      <c r="AK28" s="125"/>
    </row>
    <row r="29" spans="2:37" x14ac:dyDescent="0.25">
      <c r="B29" s="125"/>
      <c r="C29" s="125"/>
      <c r="D29" s="125"/>
      <c r="E29" s="125"/>
      <c r="F29" s="125"/>
      <c r="G29" s="125"/>
      <c r="H29" s="125"/>
      <c r="I29" s="125"/>
      <c r="J29" s="125"/>
      <c r="K29" s="125"/>
      <c r="L29" s="125"/>
      <c r="M29" s="125"/>
      <c r="N29" s="125"/>
      <c r="O29" s="125"/>
      <c r="P29" s="125"/>
      <c r="Q29" s="125"/>
      <c r="R29" s="125"/>
      <c r="S29" s="125"/>
      <c r="T29" s="125"/>
      <c r="U29" s="125"/>
      <c r="V29" s="125"/>
      <c r="W29" s="125"/>
      <c r="X29" s="125"/>
      <c r="Y29" s="125"/>
      <c r="Z29" s="125"/>
      <c r="AA29" s="125"/>
      <c r="AB29" s="125"/>
      <c r="AC29" s="125"/>
      <c r="AD29" s="125"/>
      <c r="AE29" s="125"/>
      <c r="AF29" s="125"/>
      <c r="AG29" s="125"/>
      <c r="AH29" s="125"/>
      <c r="AI29" s="125"/>
      <c r="AJ29" s="125"/>
      <c r="AK29" s="125"/>
    </row>
    <row r="30" spans="2:37" x14ac:dyDescent="0.25">
      <c r="B30" s="125"/>
      <c r="C30" s="125"/>
      <c r="D30" s="125"/>
      <c r="E30" s="125"/>
      <c r="F30" s="125"/>
      <c r="G30" s="125"/>
      <c r="H30" s="125"/>
      <c r="I30" s="125"/>
      <c r="J30" s="125"/>
      <c r="K30" s="125"/>
      <c r="L30" s="125"/>
      <c r="M30" s="125"/>
      <c r="N30" s="125"/>
      <c r="O30" s="125"/>
      <c r="P30" s="125"/>
      <c r="Q30" s="125"/>
      <c r="R30" s="125"/>
      <c r="S30" s="125"/>
      <c r="T30" s="125"/>
      <c r="U30" s="125"/>
      <c r="V30" s="125"/>
      <c r="W30" s="125"/>
      <c r="X30" s="125"/>
      <c r="Y30" s="125"/>
      <c r="Z30" s="125"/>
      <c r="AA30" s="125"/>
      <c r="AB30" s="125"/>
      <c r="AC30" s="125"/>
      <c r="AD30" s="125"/>
      <c r="AE30" s="125"/>
      <c r="AF30" s="125"/>
      <c r="AG30" s="125"/>
      <c r="AH30" s="125"/>
      <c r="AI30" s="125"/>
      <c r="AJ30" s="125"/>
      <c r="AK30" s="125"/>
    </row>
    <row r="31" spans="2:37" x14ac:dyDescent="0.25">
      <c r="B31" s="125"/>
      <c r="C31" s="125"/>
      <c r="D31" s="125"/>
      <c r="E31" s="125"/>
      <c r="F31" s="125"/>
      <c r="G31" s="125"/>
      <c r="H31" s="125"/>
      <c r="I31" s="125"/>
      <c r="J31" s="125"/>
      <c r="K31" s="125"/>
      <c r="L31" s="125"/>
      <c r="M31" s="125"/>
      <c r="N31" s="125"/>
      <c r="O31" s="125"/>
      <c r="P31" s="125"/>
      <c r="Q31" s="125"/>
      <c r="R31" s="125"/>
      <c r="S31" s="125"/>
      <c r="T31" s="125"/>
      <c r="U31" s="125"/>
      <c r="V31" s="125"/>
      <c r="W31" s="125"/>
      <c r="X31" s="125"/>
      <c r="Y31" s="125"/>
      <c r="Z31" s="125"/>
      <c r="AA31" s="125"/>
      <c r="AB31" s="125"/>
      <c r="AC31" s="125"/>
      <c r="AD31" s="125"/>
      <c r="AE31" s="125"/>
      <c r="AF31" s="125"/>
      <c r="AG31" s="125"/>
      <c r="AH31" s="125"/>
      <c r="AI31" s="125"/>
      <c r="AJ31" s="125"/>
      <c r="AK31" s="125"/>
    </row>
    <row r="32" spans="2:37" x14ac:dyDescent="0.25">
      <c r="B32" s="125"/>
      <c r="C32" s="125"/>
      <c r="D32" s="125"/>
      <c r="E32" s="125"/>
      <c r="F32" s="125"/>
      <c r="G32" s="125"/>
      <c r="H32" s="125"/>
      <c r="I32" s="125"/>
      <c r="J32" s="125"/>
      <c r="K32" s="125"/>
      <c r="L32" s="125"/>
      <c r="M32" s="125"/>
      <c r="N32" s="125"/>
      <c r="O32" s="125"/>
      <c r="P32" s="125"/>
      <c r="Q32" s="125"/>
      <c r="R32" s="125"/>
      <c r="S32" s="125"/>
      <c r="T32" s="125"/>
      <c r="U32" s="125"/>
      <c r="V32" s="125"/>
      <c r="W32" s="125"/>
      <c r="X32" s="125"/>
      <c r="Y32" s="125"/>
      <c r="Z32" s="125"/>
      <c r="AA32" s="125"/>
      <c r="AB32" s="125"/>
      <c r="AC32" s="125"/>
      <c r="AD32" s="125"/>
      <c r="AE32" s="125"/>
      <c r="AF32" s="125"/>
      <c r="AG32" s="125"/>
      <c r="AH32" s="125"/>
      <c r="AI32" s="125"/>
      <c r="AJ32" s="125"/>
      <c r="AK32" s="125"/>
    </row>
    <row r="33" spans="2:37" x14ac:dyDescent="0.25">
      <c r="B33" s="125"/>
      <c r="C33" s="125"/>
      <c r="D33" s="125"/>
      <c r="E33" s="125"/>
      <c r="F33" s="125"/>
      <c r="G33" s="125"/>
      <c r="H33" s="125"/>
      <c r="I33" s="125"/>
      <c r="J33" s="125"/>
      <c r="K33" s="125"/>
      <c r="L33" s="125"/>
      <c r="M33" s="125"/>
      <c r="N33" s="125"/>
      <c r="O33" s="125"/>
      <c r="P33" s="125"/>
      <c r="Q33" s="125"/>
      <c r="R33" s="125"/>
      <c r="S33" s="125"/>
      <c r="T33" s="125"/>
      <c r="U33" s="125"/>
      <c r="V33" s="125"/>
      <c r="W33" s="125"/>
      <c r="X33" s="125"/>
      <c r="Y33" s="125"/>
      <c r="Z33" s="125"/>
      <c r="AA33" s="125"/>
      <c r="AB33" s="125"/>
      <c r="AC33" s="125"/>
      <c r="AD33" s="125"/>
      <c r="AE33" s="125"/>
      <c r="AF33" s="125"/>
      <c r="AG33" s="125"/>
      <c r="AH33" s="125"/>
      <c r="AI33" s="125"/>
      <c r="AJ33" s="125"/>
      <c r="AK33" s="125"/>
    </row>
    <row r="34" spans="2:37" x14ac:dyDescent="0.25">
      <c r="B34" s="125"/>
      <c r="C34" s="125"/>
      <c r="D34" s="125"/>
      <c r="E34" s="125"/>
      <c r="F34" s="125"/>
      <c r="G34" s="125"/>
      <c r="H34" s="125"/>
      <c r="I34" s="125"/>
      <c r="J34" s="125"/>
      <c r="K34" s="125"/>
      <c r="L34" s="125"/>
      <c r="M34" s="125"/>
      <c r="N34" s="125"/>
      <c r="O34" s="125"/>
      <c r="P34" s="125"/>
      <c r="Q34" s="125"/>
      <c r="R34" s="125"/>
      <c r="S34" s="125"/>
      <c r="T34" s="125"/>
      <c r="U34" s="125"/>
      <c r="V34" s="125"/>
      <c r="W34" s="125"/>
      <c r="X34" s="125"/>
      <c r="Y34" s="125"/>
      <c r="Z34" s="125"/>
      <c r="AA34" s="125"/>
      <c r="AB34" s="125"/>
      <c r="AC34" s="125"/>
      <c r="AD34" s="125"/>
      <c r="AE34" s="125"/>
      <c r="AF34" s="125"/>
      <c r="AG34" s="125"/>
      <c r="AH34" s="125"/>
      <c r="AI34" s="125"/>
      <c r="AJ34" s="125"/>
      <c r="AK34" s="125"/>
    </row>
    <row r="35" spans="2:37" x14ac:dyDescent="0.25">
      <c r="B35" s="125"/>
      <c r="C35" s="125"/>
      <c r="D35" s="125"/>
      <c r="E35" s="125"/>
      <c r="F35" s="125"/>
      <c r="G35" s="125"/>
      <c r="H35" s="125"/>
      <c r="I35" s="125"/>
      <c r="J35" s="125"/>
      <c r="K35" s="125"/>
      <c r="L35" s="125"/>
      <c r="M35" s="125"/>
      <c r="N35" s="125"/>
      <c r="O35" s="125"/>
      <c r="P35" s="125"/>
      <c r="Q35" s="125"/>
      <c r="R35" s="125"/>
      <c r="S35" s="125"/>
      <c r="T35" s="125"/>
      <c r="U35" s="125"/>
      <c r="V35" s="125"/>
      <c r="W35" s="125"/>
      <c r="X35" s="125"/>
      <c r="Y35" s="125"/>
      <c r="Z35" s="125"/>
      <c r="AA35" s="125"/>
      <c r="AB35" s="125"/>
      <c r="AC35" s="125"/>
      <c r="AD35" s="125"/>
      <c r="AE35" s="125"/>
      <c r="AF35" s="125"/>
      <c r="AG35" s="125"/>
      <c r="AH35" s="125"/>
      <c r="AI35" s="125"/>
      <c r="AJ35" s="125"/>
      <c r="AK35" s="125"/>
    </row>
    <row r="36" spans="2:37" x14ac:dyDescent="0.25">
      <c r="B36" s="125"/>
      <c r="C36" s="125"/>
      <c r="D36" s="125"/>
      <c r="E36" s="125"/>
      <c r="F36" s="125"/>
      <c r="G36" s="125"/>
      <c r="H36" s="125"/>
      <c r="I36" s="125"/>
      <c r="J36" s="125"/>
      <c r="K36" s="125"/>
      <c r="L36" s="125"/>
      <c r="M36" s="125"/>
      <c r="N36" s="125"/>
      <c r="O36" s="125"/>
      <c r="P36" s="125"/>
      <c r="Q36" s="125"/>
      <c r="R36" s="125"/>
      <c r="S36" s="125"/>
      <c r="T36" s="125"/>
      <c r="U36" s="125"/>
      <c r="V36" s="125"/>
      <c r="W36" s="125"/>
      <c r="X36" s="125"/>
      <c r="Y36" s="125"/>
      <c r="Z36" s="125"/>
      <c r="AA36" s="125"/>
      <c r="AB36" s="125"/>
      <c r="AC36" s="125"/>
      <c r="AD36" s="125"/>
      <c r="AE36" s="125"/>
      <c r="AF36" s="125"/>
      <c r="AG36" s="125"/>
      <c r="AH36" s="125"/>
      <c r="AI36" s="125"/>
      <c r="AJ36" s="125"/>
      <c r="AK36" s="125"/>
    </row>
    <row r="37" spans="2:37" x14ac:dyDescent="0.25">
      <c r="B37" s="125"/>
      <c r="C37" s="125"/>
      <c r="D37" s="125"/>
      <c r="E37" s="125"/>
      <c r="F37" s="125"/>
      <c r="G37" s="125"/>
      <c r="H37" s="125"/>
      <c r="I37" s="125"/>
      <c r="J37" s="125"/>
      <c r="K37" s="125"/>
      <c r="L37" s="125"/>
      <c r="M37" s="125"/>
      <c r="N37" s="125"/>
      <c r="O37" s="125"/>
      <c r="P37" s="125"/>
      <c r="Q37" s="125"/>
      <c r="R37" s="125"/>
      <c r="S37" s="125"/>
      <c r="T37" s="125"/>
      <c r="U37" s="125"/>
      <c r="V37" s="125"/>
      <c r="W37" s="125"/>
      <c r="X37" s="125"/>
      <c r="Y37" s="125"/>
      <c r="Z37" s="125"/>
      <c r="AA37" s="125"/>
      <c r="AB37" s="125"/>
      <c r="AC37" s="125"/>
      <c r="AD37" s="125"/>
      <c r="AE37" s="125"/>
      <c r="AF37" s="125"/>
      <c r="AG37" s="125"/>
      <c r="AH37" s="125"/>
      <c r="AI37" s="125"/>
      <c r="AJ37" s="125"/>
      <c r="AK37" s="125"/>
    </row>
    <row r="38" spans="2:37" x14ac:dyDescent="0.25">
      <c r="B38" s="125"/>
      <c r="C38" s="125"/>
      <c r="D38" s="125"/>
      <c r="E38" s="125"/>
      <c r="F38" s="125"/>
      <c r="G38" s="125"/>
      <c r="H38" s="125"/>
      <c r="I38" s="125"/>
      <c r="J38" s="125"/>
      <c r="K38" s="125"/>
      <c r="L38" s="125"/>
      <c r="M38" s="125"/>
      <c r="N38" s="125"/>
      <c r="O38" s="125"/>
      <c r="P38" s="125"/>
      <c r="Q38" s="125"/>
      <c r="R38" s="125"/>
      <c r="S38" s="125"/>
      <c r="T38" s="125"/>
      <c r="U38" s="125"/>
      <c r="V38" s="125"/>
      <c r="W38" s="125"/>
      <c r="X38" s="125"/>
      <c r="Y38" s="125"/>
      <c r="Z38" s="125"/>
      <c r="AA38" s="125"/>
      <c r="AB38" s="125"/>
      <c r="AC38" s="125"/>
      <c r="AD38" s="125"/>
      <c r="AE38" s="125"/>
      <c r="AF38" s="125"/>
      <c r="AG38" s="125"/>
      <c r="AH38" s="125"/>
      <c r="AI38" s="125"/>
      <c r="AJ38" s="125"/>
      <c r="AK38" s="125"/>
    </row>
    <row r="39" spans="2:37" x14ac:dyDescent="0.25">
      <c r="B39" s="125"/>
      <c r="C39" s="125"/>
      <c r="D39" s="125"/>
      <c r="E39" s="125"/>
      <c r="F39" s="125"/>
      <c r="G39" s="125"/>
      <c r="H39" s="125"/>
      <c r="I39" s="125"/>
      <c r="J39" s="125"/>
      <c r="K39" s="125"/>
      <c r="L39" s="125"/>
      <c r="M39" s="125"/>
      <c r="N39" s="125"/>
      <c r="O39" s="125"/>
      <c r="P39" s="125"/>
      <c r="Q39" s="125"/>
      <c r="R39" s="125"/>
      <c r="S39" s="125"/>
      <c r="T39" s="125"/>
      <c r="U39" s="125"/>
      <c r="V39" s="125"/>
      <c r="W39" s="125"/>
      <c r="X39" s="125"/>
      <c r="Y39" s="125"/>
      <c r="Z39" s="125"/>
      <c r="AA39" s="125"/>
      <c r="AB39" s="125"/>
      <c r="AC39" s="125"/>
      <c r="AD39" s="125"/>
      <c r="AE39" s="125"/>
      <c r="AF39" s="125"/>
      <c r="AG39" s="125"/>
      <c r="AH39" s="125"/>
      <c r="AI39" s="125"/>
      <c r="AJ39" s="125"/>
      <c r="AK39" s="125"/>
    </row>
    <row r="40" spans="2:37" x14ac:dyDescent="0.25">
      <c r="B40" s="125"/>
      <c r="C40" s="125"/>
      <c r="D40" s="125"/>
      <c r="E40" s="125"/>
      <c r="F40" s="125"/>
      <c r="G40" s="125"/>
      <c r="H40" s="125"/>
      <c r="I40" s="125"/>
      <c r="J40" s="125"/>
      <c r="K40" s="125"/>
      <c r="L40" s="125"/>
      <c r="M40" s="125"/>
      <c r="N40" s="125"/>
      <c r="O40" s="125"/>
      <c r="P40" s="125"/>
      <c r="Q40" s="125"/>
      <c r="R40" s="125"/>
      <c r="S40" s="125"/>
      <c r="T40" s="125"/>
      <c r="U40" s="125"/>
      <c r="V40" s="125"/>
      <c r="W40" s="125"/>
      <c r="X40" s="125"/>
      <c r="Y40" s="125"/>
      <c r="Z40" s="125"/>
      <c r="AA40" s="125"/>
      <c r="AB40" s="125"/>
      <c r="AC40" s="125"/>
      <c r="AD40" s="125"/>
      <c r="AE40" s="125"/>
      <c r="AF40" s="125"/>
      <c r="AG40" s="125"/>
      <c r="AH40" s="125"/>
      <c r="AI40" s="125"/>
      <c r="AJ40" s="125"/>
      <c r="AK40" s="125"/>
    </row>
    <row r="41" spans="2:37" x14ac:dyDescent="0.25">
      <c r="B41" s="125"/>
      <c r="C41" s="125"/>
      <c r="D41" s="125"/>
      <c r="E41" s="125"/>
      <c r="F41" s="125"/>
      <c r="G41" s="125"/>
      <c r="H41" s="125"/>
      <c r="I41" s="125"/>
      <c r="J41" s="125"/>
      <c r="K41" s="125"/>
      <c r="L41" s="125"/>
      <c r="M41" s="125"/>
      <c r="N41" s="125"/>
      <c r="O41" s="125"/>
      <c r="P41" s="125"/>
      <c r="Q41" s="125"/>
      <c r="R41" s="125"/>
      <c r="S41" s="125"/>
      <c r="T41" s="125"/>
      <c r="U41" s="125"/>
      <c r="V41" s="125"/>
      <c r="W41" s="125"/>
      <c r="X41" s="125"/>
      <c r="Y41" s="125"/>
      <c r="Z41" s="125"/>
      <c r="AA41" s="125"/>
      <c r="AB41" s="125"/>
      <c r="AC41" s="125"/>
      <c r="AD41" s="125"/>
      <c r="AE41" s="125"/>
      <c r="AF41" s="125"/>
      <c r="AG41" s="125"/>
      <c r="AH41" s="125"/>
      <c r="AI41" s="125"/>
      <c r="AJ41" s="125"/>
      <c r="AK41" s="125"/>
    </row>
    <row r="42" spans="2:37" x14ac:dyDescent="0.25">
      <c r="B42" s="125"/>
      <c r="C42" s="125"/>
      <c r="D42" s="125"/>
      <c r="E42" s="125"/>
      <c r="F42" s="125"/>
      <c r="G42" s="125"/>
      <c r="H42" s="125"/>
      <c r="I42" s="125"/>
      <c r="J42" s="125"/>
      <c r="K42" s="125"/>
      <c r="L42" s="125"/>
      <c r="M42" s="125"/>
      <c r="N42" s="125"/>
      <c r="O42" s="125"/>
      <c r="P42" s="125"/>
      <c r="Q42" s="125"/>
      <c r="R42" s="125"/>
      <c r="S42" s="125"/>
      <c r="T42" s="125"/>
      <c r="U42" s="125"/>
      <c r="V42" s="125"/>
      <c r="W42" s="125"/>
      <c r="X42" s="125"/>
      <c r="Y42" s="125"/>
      <c r="Z42" s="125"/>
      <c r="AA42" s="125"/>
      <c r="AB42" s="125"/>
      <c r="AC42" s="125"/>
      <c r="AD42" s="125"/>
      <c r="AE42" s="125"/>
      <c r="AF42" s="125"/>
      <c r="AG42" s="125"/>
      <c r="AH42" s="125"/>
      <c r="AI42" s="125"/>
      <c r="AJ42" s="125"/>
      <c r="AK42" s="125"/>
    </row>
    <row r="43" spans="2:37" x14ac:dyDescent="0.25">
      <c r="B43" s="125"/>
      <c r="C43" s="125"/>
      <c r="D43" s="125"/>
      <c r="E43" s="125"/>
      <c r="F43" s="125"/>
      <c r="G43" s="125"/>
      <c r="H43" s="125"/>
      <c r="I43" s="125"/>
      <c r="J43" s="125"/>
      <c r="K43" s="125"/>
      <c r="L43" s="125"/>
      <c r="M43" s="125"/>
      <c r="N43" s="125"/>
      <c r="O43" s="125"/>
      <c r="P43" s="125"/>
      <c r="Q43" s="125"/>
      <c r="R43" s="125"/>
      <c r="S43" s="125"/>
      <c r="T43" s="125"/>
      <c r="U43" s="125"/>
      <c r="V43" s="125"/>
      <c r="W43" s="125"/>
      <c r="X43" s="125"/>
      <c r="Y43" s="125"/>
      <c r="Z43" s="125"/>
      <c r="AA43" s="125"/>
      <c r="AB43" s="125"/>
      <c r="AC43" s="125"/>
      <c r="AD43" s="125"/>
      <c r="AE43" s="125"/>
      <c r="AF43" s="125"/>
      <c r="AG43" s="125"/>
      <c r="AH43" s="125"/>
      <c r="AI43" s="125"/>
      <c r="AJ43" s="125"/>
      <c r="AK43" s="125"/>
    </row>
    <row r="44" spans="2:37" x14ac:dyDescent="0.25">
      <c r="B44" s="125"/>
      <c r="C44" s="125"/>
      <c r="D44" s="125"/>
      <c r="E44" s="125"/>
      <c r="F44" s="125"/>
      <c r="G44" s="125"/>
      <c r="H44" s="125"/>
      <c r="I44" s="125"/>
      <c r="J44" s="125"/>
      <c r="K44" s="125"/>
      <c r="L44" s="125"/>
      <c r="M44" s="125"/>
      <c r="N44" s="125"/>
      <c r="O44" s="125"/>
      <c r="P44" s="125"/>
      <c r="Q44" s="125"/>
      <c r="R44" s="125"/>
      <c r="S44" s="125"/>
      <c r="T44" s="125"/>
      <c r="U44" s="125"/>
      <c r="V44" s="125"/>
      <c r="W44" s="125"/>
      <c r="X44" s="125"/>
      <c r="Y44" s="125"/>
      <c r="Z44" s="125"/>
      <c r="AA44" s="125"/>
      <c r="AB44" s="125"/>
      <c r="AC44" s="125"/>
      <c r="AD44" s="125"/>
      <c r="AE44" s="125"/>
      <c r="AF44" s="125"/>
      <c r="AG44" s="125"/>
      <c r="AH44" s="125"/>
      <c r="AI44" s="125"/>
      <c r="AJ44" s="125"/>
      <c r="AK44" s="125"/>
    </row>
    <row r="45" spans="2:37" x14ac:dyDescent="0.25">
      <c r="B45" s="125"/>
      <c r="C45" s="125"/>
      <c r="D45" s="125"/>
      <c r="E45" s="125"/>
      <c r="F45" s="125"/>
      <c r="G45" s="125"/>
      <c r="H45" s="125"/>
      <c r="I45" s="125"/>
      <c r="J45" s="125"/>
      <c r="K45" s="125"/>
      <c r="L45" s="125"/>
      <c r="M45" s="125"/>
      <c r="N45" s="125"/>
      <c r="O45" s="125"/>
      <c r="P45" s="125"/>
      <c r="Q45" s="125"/>
      <c r="R45" s="125"/>
      <c r="S45" s="125"/>
      <c r="T45" s="125"/>
      <c r="U45" s="125"/>
      <c r="V45" s="125"/>
      <c r="W45" s="125"/>
      <c r="X45" s="125"/>
      <c r="Y45" s="125"/>
      <c r="Z45" s="125"/>
      <c r="AA45" s="125"/>
      <c r="AB45" s="125"/>
      <c r="AC45" s="125"/>
      <c r="AD45" s="125"/>
      <c r="AE45" s="125"/>
      <c r="AF45" s="125"/>
      <c r="AG45" s="125"/>
      <c r="AH45" s="125"/>
      <c r="AI45" s="125"/>
      <c r="AJ45" s="125"/>
      <c r="AK45" s="125"/>
    </row>
    <row r="46" spans="2:37" x14ac:dyDescent="0.25">
      <c r="B46" s="125"/>
      <c r="C46" s="125"/>
      <c r="D46" s="125"/>
      <c r="E46" s="125"/>
      <c r="F46" s="125"/>
      <c r="G46" s="125"/>
      <c r="H46" s="125"/>
      <c r="I46" s="125"/>
      <c r="J46" s="125"/>
      <c r="K46" s="125"/>
      <c r="L46" s="125"/>
      <c r="M46" s="125"/>
      <c r="N46" s="125"/>
      <c r="O46" s="125"/>
      <c r="P46" s="125"/>
      <c r="Q46" s="125"/>
      <c r="R46" s="125"/>
      <c r="S46" s="125"/>
      <c r="T46" s="125"/>
      <c r="U46" s="125"/>
      <c r="V46" s="125"/>
      <c r="W46" s="125"/>
      <c r="X46" s="125"/>
      <c r="Y46" s="125"/>
      <c r="Z46" s="125"/>
      <c r="AA46" s="125"/>
      <c r="AB46" s="125"/>
      <c r="AC46" s="125"/>
      <c r="AD46" s="125"/>
      <c r="AE46" s="125"/>
      <c r="AF46" s="125"/>
      <c r="AG46" s="125"/>
      <c r="AH46" s="125"/>
      <c r="AI46" s="125"/>
      <c r="AJ46" s="125"/>
      <c r="AK46" s="125"/>
    </row>
    <row r="47" spans="2:37" x14ac:dyDescent="0.25">
      <c r="B47" s="125"/>
      <c r="C47" s="125"/>
      <c r="D47" s="125"/>
      <c r="E47" s="125"/>
      <c r="F47" s="125"/>
      <c r="G47" s="125"/>
      <c r="H47" s="125"/>
      <c r="I47" s="125"/>
      <c r="J47" s="125"/>
      <c r="K47" s="125"/>
      <c r="L47" s="125"/>
      <c r="M47" s="125"/>
      <c r="N47" s="125"/>
      <c r="O47" s="125"/>
      <c r="P47" s="125"/>
      <c r="Q47" s="125"/>
      <c r="R47" s="125"/>
      <c r="S47" s="125"/>
      <c r="T47" s="125"/>
      <c r="U47" s="125"/>
      <c r="V47" s="125"/>
      <c r="W47" s="125"/>
      <c r="X47" s="125"/>
      <c r="Y47" s="125"/>
      <c r="Z47" s="125"/>
      <c r="AA47" s="125"/>
      <c r="AB47" s="125"/>
      <c r="AC47" s="125"/>
      <c r="AD47" s="125"/>
      <c r="AE47" s="125"/>
      <c r="AF47" s="125"/>
      <c r="AG47" s="125"/>
      <c r="AH47" s="125"/>
      <c r="AI47" s="125"/>
      <c r="AJ47" s="125"/>
      <c r="AK47" s="125"/>
    </row>
    <row r="48" spans="2:37" x14ac:dyDescent="0.25">
      <c r="B48" s="125"/>
      <c r="C48" s="125"/>
      <c r="D48" s="125"/>
      <c r="E48" s="125"/>
      <c r="F48" s="125"/>
      <c r="G48" s="125"/>
      <c r="H48" s="125"/>
      <c r="I48" s="125"/>
      <c r="J48" s="125"/>
      <c r="K48" s="125"/>
      <c r="L48" s="125"/>
      <c r="M48" s="125"/>
      <c r="N48" s="125"/>
      <c r="O48" s="125"/>
      <c r="P48" s="125"/>
      <c r="Q48" s="125"/>
      <c r="R48" s="125"/>
      <c r="S48" s="125"/>
      <c r="T48" s="125"/>
      <c r="U48" s="125"/>
      <c r="V48" s="125"/>
      <c r="W48" s="125"/>
      <c r="X48" s="125"/>
      <c r="Y48" s="125"/>
      <c r="Z48" s="125"/>
      <c r="AA48" s="125"/>
      <c r="AB48" s="125"/>
      <c r="AC48" s="125"/>
      <c r="AD48" s="125"/>
      <c r="AE48" s="125"/>
      <c r="AF48" s="125"/>
      <c r="AG48" s="125"/>
      <c r="AH48" s="125"/>
      <c r="AI48" s="125"/>
      <c r="AJ48" s="125"/>
      <c r="AK48" s="125"/>
    </row>
    <row r="49" spans="2:37" x14ac:dyDescent="0.25">
      <c r="B49" s="125"/>
      <c r="C49" s="125"/>
      <c r="D49" s="125"/>
      <c r="E49" s="125"/>
      <c r="F49" s="125"/>
      <c r="G49" s="125"/>
      <c r="H49" s="125"/>
      <c r="I49" s="125"/>
      <c r="J49" s="125"/>
      <c r="K49" s="125"/>
      <c r="L49" s="125"/>
      <c r="M49" s="125"/>
      <c r="N49" s="125"/>
      <c r="O49" s="125"/>
      <c r="P49" s="125"/>
      <c r="Q49" s="125"/>
      <c r="R49" s="125"/>
      <c r="S49" s="125"/>
      <c r="T49" s="125"/>
      <c r="U49" s="125"/>
      <c r="V49" s="125"/>
      <c r="W49" s="125"/>
      <c r="X49" s="125"/>
      <c r="Y49" s="125"/>
      <c r="Z49" s="125"/>
      <c r="AA49" s="125"/>
      <c r="AB49" s="125"/>
      <c r="AC49" s="125"/>
      <c r="AD49" s="125"/>
      <c r="AE49" s="125"/>
      <c r="AF49" s="125"/>
      <c r="AG49" s="125"/>
      <c r="AH49" s="125"/>
      <c r="AI49" s="125"/>
      <c r="AJ49" s="125"/>
      <c r="AK49" s="125"/>
    </row>
    <row r="50" spans="2:37" x14ac:dyDescent="0.25">
      <c r="B50" s="125"/>
      <c r="C50" s="125"/>
      <c r="D50" s="125"/>
      <c r="E50" s="125"/>
      <c r="F50" s="125"/>
      <c r="G50" s="125"/>
      <c r="H50" s="125"/>
      <c r="I50" s="125"/>
      <c r="J50" s="125"/>
      <c r="K50" s="125"/>
      <c r="L50" s="125"/>
      <c r="M50" s="125"/>
      <c r="N50" s="125"/>
      <c r="O50" s="125"/>
      <c r="P50" s="125"/>
      <c r="Q50" s="125"/>
      <c r="R50" s="125"/>
      <c r="S50" s="125"/>
      <c r="T50" s="125"/>
      <c r="U50" s="125"/>
      <c r="V50" s="125"/>
      <c r="W50" s="125"/>
      <c r="X50" s="125"/>
      <c r="Y50" s="125"/>
      <c r="Z50" s="125"/>
      <c r="AA50" s="125"/>
      <c r="AB50" s="125"/>
      <c r="AC50" s="125"/>
      <c r="AD50" s="125"/>
      <c r="AE50" s="125"/>
      <c r="AF50" s="125"/>
      <c r="AG50" s="125"/>
      <c r="AH50" s="125"/>
      <c r="AI50" s="125"/>
      <c r="AJ50" s="125"/>
      <c r="AK50" s="125"/>
    </row>
    <row r="51" spans="2:37" x14ac:dyDescent="0.25">
      <c r="B51" s="125"/>
      <c r="C51" s="125"/>
      <c r="D51" s="125"/>
      <c r="E51" s="125"/>
      <c r="F51" s="125"/>
      <c r="G51" s="125"/>
      <c r="H51" s="125"/>
      <c r="I51" s="125"/>
      <c r="J51" s="125"/>
      <c r="K51" s="125"/>
      <c r="L51" s="125"/>
      <c r="M51" s="125"/>
      <c r="N51" s="125"/>
      <c r="O51" s="125"/>
      <c r="P51" s="125"/>
      <c r="Q51" s="125"/>
      <c r="R51" s="125"/>
      <c r="S51" s="125"/>
      <c r="T51" s="125"/>
      <c r="U51" s="125"/>
      <c r="V51" s="125"/>
      <c r="W51" s="125"/>
      <c r="X51" s="125"/>
      <c r="Y51" s="125"/>
      <c r="Z51" s="125"/>
      <c r="AA51" s="125"/>
      <c r="AB51" s="125"/>
      <c r="AC51" s="125"/>
      <c r="AD51" s="125"/>
      <c r="AE51" s="125"/>
      <c r="AF51" s="125"/>
      <c r="AG51" s="125"/>
      <c r="AH51" s="125"/>
      <c r="AI51" s="125"/>
      <c r="AJ51" s="125"/>
      <c r="AK51" s="125"/>
    </row>
    <row r="52" spans="2:37" x14ac:dyDescent="0.25">
      <c r="B52" s="125"/>
      <c r="C52" s="125"/>
      <c r="D52" s="125"/>
      <c r="E52" s="125"/>
      <c r="F52" s="125"/>
      <c r="G52" s="125"/>
      <c r="H52" s="125"/>
      <c r="I52" s="125"/>
      <c r="J52" s="125"/>
      <c r="K52" s="125"/>
      <c r="L52" s="125"/>
      <c r="M52" s="125"/>
      <c r="N52" s="125"/>
      <c r="O52" s="125"/>
      <c r="P52" s="125"/>
      <c r="Q52" s="125"/>
      <c r="R52" s="125"/>
      <c r="S52" s="125"/>
      <c r="T52" s="125"/>
      <c r="U52" s="125"/>
      <c r="V52" s="125"/>
      <c r="W52" s="125"/>
      <c r="X52" s="125"/>
      <c r="Y52" s="125"/>
      <c r="Z52" s="125"/>
      <c r="AA52" s="125"/>
      <c r="AB52" s="125"/>
      <c r="AC52" s="125"/>
      <c r="AD52" s="125"/>
      <c r="AE52" s="125"/>
      <c r="AF52" s="125"/>
      <c r="AG52" s="125"/>
      <c r="AH52" s="125"/>
      <c r="AI52" s="125"/>
      <c r="AJ52" s="125"/>
      <c r="AK52" s="125"/>
    </row>
    <row r="53" spans="2:37" x14ac:dyDescent="0.25">
      <c r="B53" s="125"/>
      <c r="C53" s="125"/>
      <c r="D53" s="125"/>
      <c r="E53" s="125"/>
      <c r="F53" s="125"/>
      <c r="G53" s="125"/>
      <c r="H53" s="125"/>
      <c r="I53" s="125"/>
      <c r="J53" s="125"/>
      <c r="K53" s="125"/>
      <c r="L53" s="125"/>
      <c r="M53" s="125"/>
      <c r="N53" s="125"/>
      <c r="O53" s="125"/>
      <c r="P53" s="125"/>
      <c r="Q53" s="125"/>
      <c r="R53" s="125"/>
      <c r="S53" s="125"/>
      <c r="T53" s="125"/>
      <c r="U53" s="125"/>
      <c r="V53" s="125"/>
      <c r="W53" s="125"/>
      <c r="X53" s="125"/>
      <c r="Y53" s="125"/>
      <c r="Z53" s="125"/>
      <c r="AA53" s="125"/>
      <c r="AB53" s="125"/>
      <c r="AC53" s="125"/>
      <c r="AD53" s="125"/>
      <c r="AE53" s="125"/>
      <c r="AF53" s="125"/>
      <c r="AG53" s="125"/>
      <c r="AH53" s="125"/>
      <c r="AI53" s="125"/>
      <c r="AJ53" s="125"/>
      <c r="AK53" s="125"/>
    </row>
    <row r="54" spans="2:37" x14ac:dyDescent="0.25">
      <c r="B54" s="125"/>
      <c r="C54" s="125"/>
      <c r="D54" s="125"/>
      <c r="E54" s="125"/>
      <c r="F54" s="125"/>
      <c r="G54" s="125"/>
      <c r="H54" s="125"/>
      <c r="I54" s="125"/>
      <c r="J54" s="125"/>
      <c r="K54" s="125"/>
      <c r="L54" s="125"/>
      <c r="M54" s="125"/>
      <c r="N54" s="125"/>
      <c r="O54" s="125"/>
      <c r="P54" s="125"/>
      <c r="Q54" s="125"/>
      <c r="R54" s="125"/>
      <c r="S54" s="125"/>
      <c r="T54" s="125"/>
      <c r="U54" s="125"/>
      <c r="V54" s="125"/>
      <c r="W54" s="125"/>
      <c r="X54" s="125"/>
      <c r="Y54" s="125"/>
      <c r="Z54" s="125"/>
      <c r="AA54" s="125"/>
      <c r="AB54" s="125"/>
      <c r="AC54" s="125"/>
      <c r="AD54" s="125"/>
      <c r="AE54" s="125"/>
      <c r="AF54" s="125"/>
      <c r="AG54" s="125"/>
      <c r="AH54" s="125"/>
      <c r="AI54" s="125"/>
      <c r="AJ54" s="125"/>
      <c r="AK54" s="125"/>
    </row>
    <row r="55" spans="2:37" x14ac:dyDescent="0.25">
      <c r="B55" s="125"/>
      <c r="C55" s="125"/>
      <c r="D55" s="125"/>
      <c r="E55" s="125"/>
      <c r="F55" s="125"/>
      <c r="G55" s="125"/>
      <c r="H55" s="125"/>
      <c r="I55" s="125"/>
      <c r="J55" s="125"/>
      <c r="K55" s="125"/>
      <c r="L55" s="125"/>
      <c r="M55" s="125"/>
      <c r="N55" s="125"/>
      <c r="O55" s="125"/>
      <c r="P55" s="125"/>
      <c r="Q55" s="125"/>
      <c r="R55" s="125"/>
      <c r="S55" s="125"/>
      <c r="T55" s="125"/>
      <c r="U55" s="125"/>
      <c r="V55" s="125"/>
      <c r="W55" s="125"/>
      <c r="X55" s="125"/>
      <c r="Y55" s="125"/>
      <c r="Z55" s="125"/>
      <c r="AA55" s="125"/>
      <c r="AB55" s="125"/>
      <c r="AC55" s="125"/>
      <c r="AD55" s="125"/>
      <c r="AE55" s="125"/>
      <c r="AF55" s="125"/>
      <c r="AG55" s="125"/>
      <c r="AH55" s="125"/>
      <c r="AI55" s="125"/>
      <c r="AJ55" s="125"/>
      <c r="AK55" s="125"/>
    </row>
    <row r="56" spans="2:37" x14ac:dyDescent="0.25">
      <c r="B56" s="125"/>
      <c r="C56" s="125"/>
      <c r="D56" s="125"/>
      <c r="E56" s="125"/>
      <c r="F56" s="125"/>
      <c r="G56" s="125"/>
      <c r="H56" s="125"/>
      <c r="I56" s="125"/>
      <c r="J56" s="125"/>
      <c r="K56" s="125"/>
      <c r="L56" s="125"/>
      <c r="M56" s="125"/>
      <c r="N56" s="125"/>
      <c r="O56" s="125"/>
      <c r="P56" s="125"/>
      <c r="Q56" s="125"/>
      <c r="R56" s="125"/>
      <c r="S56" s="125"/>
      <c r="T56" s="125"/>
      <c r="U56" s="125"/>
      <c r="V56" s="125"/>
      <c r="W56" s="125"/>
      <c r="X56" s="125"/>
      <c r="Y56" s="125"/>
      <c r="Z56" s="125"/>
      <c r="AA56" s="125"/>
      <c r="AB56" s="125"/>
      <c r="AC56" s="125"/>
      <c r="AD56" s="125"/>
      <c r="AE56" s="125"/>
      <c r="AF56" s="125"/>
      <c r="AG56" s="125"/>
      <c r="AH56" s="125"/>
      <c r="AI56" s="125"/>
      <c r="AJ56" s="125"/>
      <c r="AK56" s="125"/>
    </row>
    <row r="57" spans="2:37" x14ac:dyDescent="0.25">
      <c r="B57" s="125"/>
      <c r="C57" s="125"/>
      <c r="D57" s="125"/>
      <c r="E57" s="125"/>
      <c r="F57" s="125"/>
      <c r="G57" s="125"/>
      <c r="H57" s="125"/>
      <c r="I57" s="125"/>
      <c r="J57" s="125"/>
      <c r="K57" s="125"/>
      <c r="L57" s="125"/>
      <c r="M57" s="125"/>
      <c r="N57" s="125"/>
      <c r="O57" s="125"/>
      <c r="P57" s="125"/>
      <c r="Q57" s="125"/>
      <c r="R57" s="125"/>
      <c r="S57" s="125"/>
      <c r="T57" s="125"/>
      <c r="U57" s="125"/>
      <c r="V57" s="125"/>
      <c r="W57" s="125"/>
      <c r="X57" s="125"/>
      <c r="Y57" s="125"/>
      <c r="Z57" s="125"/>
      <c r="AA57" s="125"/>
      <c r="AB57" s="125"/>
      <c r="AC57" s="125"/>
      <c r="AD57" s="125"/>
      <c r="AE57" s="125"/>
      <c r="AF57" s="125"/>
      <c r="AG57" s="125"/>
      <c r="AH57" s="125"/>
      <c r="AI57" s="125"/>
      <c r="AJ57" s="125"/>
      <c r="AK57" s="125"/>
    </row>
    <row r="58" spans="2:37" x14ac:dyDescent="0.25">
      <c r="B58" s="125"/>
      <c r="C58" s="125"/>
      <c r="D58" s="125"/>
      <c r="E58" s="125"/>
      <c r="F58" s="125"/>
      <c r="G58" s="125"/>
      <c r="H58" s="125"/>
      <c r="I58" s="125"/>
      <c r="J58" s="125"/>
      <c r="K58" s="125"/>
      <c r="L58" s="125"/>
      <c r="M58" s="125"/>
      <c r="N58" s="125"/>
      <c r="O58" s="125"/>
      <c r="P58" s="125"/>
      <c r="Q58" s="125"/>
      <c r="R58" s="125"/>
      <c r="S58" s="125"/>
      <c r="T58" s="125"/>
      <c r="U58" s="125"/>
      <c r="V58" s="125"/>
      <c r="W58" s="125"/>
      <c r="X58" s="125"/>
      <c r="Y58" s="125"/>
      <c r="Z58" s="125"/>
      <c r="AA58" s="125"/>
      <c r="AB58" s="125"/>
      <c r="AC58" s="125"/>
      <c r="AD58" s="125"/>
      <c r="AE58" s="125"/>
      <c r="AF58" s="125"/>
      <c r="AG58" s="125"/>
      <c r="AH58" s="125"/>
      <c r="AI58" s="125"/>
      <c r="AJ58" s="125"/>
      <c r="AK58" s="125"/>
    </row>
    <row r="59" spans="2:37" x14ac:dyDescent="0.25">
      <c r="B59" s="125"/>
      <c r="C59" s="125"/>
      <c r="D59" s="125"/>
      <c r="E59" s="125"/>
      <c r="F59" s="125"/>
      <c r="G59" s="125"/>
      <c r="H59" s="125"/>
      <c r="I59" s="125"/>
      <c r="J59" s="125"/>
      <c r="K59" s="125"/>
      <c r="L59" s="125"/>
      <c r="M59" s="125"/>
      <c r="N59" s="125"/>
      <c r="O59" s="125"/>
      <c r="P59" s="125"/>
      <c r="Q59" s="125"/>
      <c r="R59" s="125"/>
      <c r="S59" s="125"/>
      <c r="T59" s="125"/>
      <c r="U59" s="125"/>
      <c r="V59" s="125"/>
      <c r="W59" s="125"/>
      <c r="X59" s="125"/>
      <c r="Y59" s="125"/>
      <c r="Z59" s="125"/>
      <c r="AA59" s="125"/>
      <c r="AB59" s="125"/>
      <c r="AC59" s="125"/>
      <c r="AD59" s="125"/>
      <c r="AE59" s="125"/>
      <c r="AF59" s="125"/>
      <c r="AG59" s="125"/>
      <c r="AH59" s="125"/>
      <c r="AI59" s="125"/>
      <c r="AJ59" s="125"/>
      <c r="AK59" s="125"/>
    </row>
    <row r="60" spans="2:37" x14ac:dyDescent="0.25">
      <c r="B60" s="125"/>
      <c r="C60" s="125"/>
      <c r="D60" s="125"/>
      <c r="E60" s="125"/>
      <c r="F60" s="125"/>
      <c r="G60" s="125"/>
      <c r="H60" s="125"/>
      <c r="I60" s="125"/>
      <c r="J60" s="125"/>
      <c r="K60" s="125"/>
      <c r="L60" s="125"/>
      <c r="M60" s="125"/>
      <c r="N60" s="125"/>
      <c r="O60" s="125"/>
      <c r="P60" s="125"/>
      <c r="Q60" s="125"/>
      <c r="R60" s="125"/>
      <c r="S60" s="125"/>
      <c r="T60" s="125"/>
      <c r="U60" s="125"/>
      <c r="V60" s="125"/>
      <c r="W60" s="125"/>
      <c r="X60" s="125"/>
      <c r="Y60" s="125"/>
      <c r="Z60" s="125"/>
      <c r="AA60" s="125"/>
      <c r="AB60" s="125"/>
      <c r="AC60" s="125"/>
      <c r="AD60" s="125"/>
      <c r="AE60" s="125"/>
      <c r="AF60" s="125"/>
      <c r="AG60" s="125"/>
      <c r="AH60" s="125"/>
      <c r="AI60" s="125"/>
      <c r="AJ60" s="125"/>
      <c r="AK60" s="125"/>
    </row>
    <row r="61" spans="2:37" x14ac:dyDescent="0.25">
      <c r="B61" s="125"/>
      <c r="C61" s="125"/>
      <c r="D61" s="125"/>
      <c r="E61" s="125"/>
      <c r="F61" s="125"/>
      <c r="G61" s="125"/>
      <c r="H61" s="125"/>
      <c r="I61" s="125"/>
      <c r="J61" s="125"/>
      <c r="K61" s="125"/>
      <c r="L61" s="125"/>
      <c r="M61" s="125"/>
      <c r="N61" s="125"/>
      <c r="O61" s="125"/>
      <c r="P61" s="125"/>
      <c r="Q61" s="125"/>
      <c r="R61" s="125"/>
      <c r="S61" s="125"/>
      <c r="T61" s="125"/>
      <c r="U61" s="125"/>
      <c r="V61" s="125"/>
      <c r="W61" s="125"/>
      <c r="X61" s="125"/>
      <c r="Y61" s="125"/>
      <c r="Z61" s="125"/>
      <c r="AA61" s="125"/>
      <c r="AB61" s="125"/>
      <c r="AC61" s="125"/>
      <c r="AD61" s="125"/>
      <c r="AE61" s="125"/>
      <c r="AF61" s="125"/>
      <c r="AG61" s="125"/>
      <c r="AH61" s="125"/>
      <c r="AI61" s="125"/>
      <c r="AJ61" s="125"/>
      <c r="AK61" s="125"/>
    </row>
    <row r="62" spans="2:37" x14ac:dyDescent="0.25">
      <c r="B62" s="125"/>
      <c r="C62" s="125"/>
      <c r="D62" s="125"/>
      <c r="E62" s="125"/>
      <c r="F62" s="125"/>
      <c r="G62" s="125"/>
      <c r="H62" s="125"/>
      <c r="I62" s="125"/>
      <c r="J62" s="125"/>
      <c r="K62" s="125"/>
      <c r="L62" s="125"/>
      <c r="M62" s="125"/>
      <c r="N62" s="125"/>
      <c r="O62" s="125"/>
      <c r="P62" s="125"/>
      <c r="Q62" s="125"/>
      <c r="R62" s="125"/>
      <c r="S62" s="125"/>
      <c r="T62" s="125"/>
      <c r="U62" s="125"/>
      <c r="V62" s="125"/>
      <c r="W62" s="125"/>
      <c r="X62" s="125"/>
      <c r="Y62" s="125"/>
      <c r="Z62" s="125"/>
      <c r="AA62" s="125"/>
      <c r="AB62" s="125"/>
      <c r="AC62" s="125"/>
      <c r="AD62" s="125"/>
      <c r="AE62" s="125"/>
      <c r="AF62" s="125"/>
      <c r="AG62" s="125"/>
      <c r="AH62" s="125"/>
      <c r="AI62" s="125"/>
      <c r="AJ62" s="125"/>
      <c r="AK62" s="125"/>
    </row>
    <row r="63" spans="2:37" x14ac:dyDescent="0.25">
      <c r="B63" s="125"/>
      <c r="C63" s="125"/>
      <c r="D63" s="125"/>
      <c r="E63" s="125"/>
      <c r="F63" s="125"/>
      <c r="G63" s="125"/>
      <c r="H63" s="125"/>
      <c r="I63" s="125"/>
      <c r="J63" s="125"/>
      <c r="K63" s="125"/>
      <c r="L63" s="125"/>
      <c r="M63" s="125"/>
      <c r="N63" s="125"/>
      <c r="O63" s="125"/>
      <c r="P63" s="125"/>
      <c r="Q63" s="125"/>
      <c r="R63" s="125"/>
      <c r="S63" s="125"/>
      <c r="T63" s="125"/>
      <c r="U63" s="125"/>
      <c r="V63" s="125"/>
      <c r="W63" s="125"/>
      <c r="X63" s="125"/>
      <c r="Y63" s="125"/>
      <c r="Z63" s="125"/>
      <c r="AA63" s="125"/>
      <c r="AB63" s="125"/>
      <c r="AC63" s="125"/>
      <c r="AD63" s="125"/>
      <c r="AE63" s="125"/>
      <c r="AF63" s="125"/>
      <c r="AG63" s="125"/>
      <c r="AH63" s="125"/>
      <c r="AI63" s="125"/>
      <c r="AJ63" s="125"/>
      <c r="AK63" s="125"/>
    </row>
    <row r="64" spans="2:37" x14ac:dyDescent="0.25">
      <c r="B64" s="125"/>
      <c r="C64" s="125"/>
      <c r="D64" s="125"/>
      <c r="E64" s="125"/>
      <c r="F64" s="125"/>
      <c r="G64" s="125"/>
      <c r="H64" s="125"/>
      <c r="I64" s="125"/>
      <c r="J64" s="125"/>
      <c r="K64" s="125"/>
      <c r="L64" s="125"/>
      <c r="M64" s="125"/>
      <c r="N64" s="125"/>
      <c r="O64" s="125"/>
      <c r="P64" s="125"/>
      <c r="Q64" s="125"/>
      <c r="R64" s="125"/>
      <c r="S64" s="125"/>
      <c r="T64" s="125"/>
      <c r="U64" s="125"/>
      <c r="V64" s="125"/>
      <c r="W64" s="125"/>
      <c r="X64" s="125"/>
      <c r="Y64" s="125"/>
      <c r="Z64" s="125"/>
      <c r="AA64" s="125"/>
      <c r="AB64" s="125"/>
      <c r="AC64" s="125"/>
      <c r="AD64" s="125"/>
      <c r="AE64" s="125"/>
      <c r="AF64" s="125"/>
      <c r="AG64" s="125"/>
      <c r="AH64" s="125"/>
      <c r="AI64" s="125"/>
      <c r="AJ64" s="125"/>
      <c r="AK64" s="125"/>
    </row>
    <row r="65" spans="2:37" x14ac:dyDescent="0.25">
      <c r="B65" s="125"/>
      <c r="C65" s="125"/>
      <c r="D65" s="125"/>
      <c r="E65" s="125"/>
      <c r="F65" s="125"/>
      <c r="G65" s="125"/>
      <c r="H65" s="125"/>
      <c r="I65" s="125"/>
      <c r="J65" s="125"/>
      <c r="K65" s="125"/>
      <c r="L65" s="125"/>
      <c r="M65" s="125"/>
      <c r="N65" s="125"/>
      <c r="O65" s="125"/>
      <c r="P65" s="125"/>
      <c r="Q65" s="125"/>
      <c r="R65" s="125"/>
      <c r="S65" s="125"/>
      <c r="T65" s="125"/>
      <c r="U65" s="125"/>
      <c r="V65" s="125"/>
      <c r="W65" s="125"/>
      <c r="X65" s="125"/>
      <c r="Y65" s="125"/>
      <c r="Z65" s="125"/>
      <c r="AA65" s="125"/>
      <c r="AB65" s="125"/>
      <c r="AC65" s="125"/>
      <c r="AD65" s="125"/>
      <c r="AE65" s="125"/>
      <c r="AF65" s="125"/>
      <c r="AG65" s="125"/>
      <c r="AH65" s="125"/>
      <c r="AI65" s="125"/>
      <c r="AJ65" s="125"/>
      <c r="AK65" s="125"/>
    </row>
    <row r="66" spans="2:37" x14ac:dyDescent="0.25">
      <c r="B66" s="125"/>
      <c r="C66" s="125"/>
      <c r="D66" s="125"/>
      <c r="E66" s="125"/>
      <c r="F66" s="125"/>
      <c r="G66" s="125"/>
      <c r="H66" s="125"/>
      <c r="I66" s="125"/>
      <c r="J66" s="125"/>
      <c r="K66" s="125"/>
      <c r="L66" s="125"/>
      <c r="M66" s="125"/>
      <c r="N66" s="125"/>
      <c r="O66" s="125"/>
      <c r="P66" s="125"/>
      <c r="Q66" s="125"/>
      <c r="R66" s="125"/>
      <c r="S66" s="125"/>
      <c r="T66" s="125"/>
      <c r="U66" s="125"/>
      <c r="V66" s="125"/>
      <c r="W66" s="125"/>
      <c r="X66" s="125"/>
      <c r="Y66" s="125"/>
      <c r="Z66" s="125"/>
      <c r="AA66" s="125"/>
      <c r="AB66" s="125"/>
      <c r="AC66" s="125"/>
      <c r="AD66" s="125"/>
      <c r="AE66" s="125"/>
      <c r="AF66" s="125"/>
      <c r="AG66" s="125"/>
      <c r="AH66" s="125"/>
      <c r="AI66" s="125"/>
      <c r="AJ66" s="125"/>
      <c r="AK66" s="125"/>
    </row>
    <row r="67" spans="2:37" x14ac:dyDescent="0.25">
      <c r="B67" s="125"/>
      <c r="C67" s="125"/>
      <c r="D67" s="125"/>
      <c r="E67" s="125"/>
      <c r="F67" s="125"/>
      <c r="G67" s="125"/>
      <c r="H67" s="125"/>
      <c r="I67" s="125"/>
      <c r="J67" s="125"/>
      <c r="K67" s="125"/>
      <c r="L67" s="125"/>
      <c r="M67" s="125"/>
      <c r="N67" s="125"/>
      <c r="O67" s="125"/>
      <c r="P67" s="125"/>
      <c r="Q67" s="125"/>
      <c r="R67" s="125"/>
      <c r="S67" s="125"/>
      <c r="T67" s="125"/>
      <c r="U67" s="125"/>
      <c r="V67" s="125"/>
      <c r="W67" s="125"/>
      <c r="X67" s="125"/>
      <c r="Y67" s="125"/>
      <c r="Z67" s="125"/>
      <c r="AA67" s="125"/>
      <c r="AB67" s="125"/>
      <c r="AC67" s="125"/>
      <c r="AD67" s="125"/>
      <c r="AE67" s="125"/>
      <c r="AF67" s="125"/>
      <c r="AG67" s="125"/>
      <c r="AH67" s="125"/>
      <c r="AI67" s="125"/>
      <c r="AJ67" s="125"/>
      <c r="AK67" s="125"/>
    </row>
  </sheetData>
  <mergeCells count="15">
    <mergeCell ref="G20:H20"/>
    <mergeCell ref="I20:J20"/>
    <mergeCell ref="L12:N13"/>
    <mergeCell ref="G14:H14"/>
    <mergeCell ref="L14:N14"/>
    <mergeCell ref="L16:L17"/>
    <mergeCell ref="G17:H17"/>
    <mergeCell ref="I18:J18"/>
    <mergeCell ref="L18:N18"/>
    <mergeCell ref="M4:N4"/>
    <mergeCell ref="J6:M6"/>
    <mergeCell ref="N6:N7"/>
    <mergeCell ref="I9:M9"/>
    <mergeCell ref="G10:J10"/>
    <mergeCell ref="K10:M10"/>
  </mergeCells>
  <pageMargins left="0.7" right="0.7" top="0.75" bottom="0.75" header="0.3" footer="0.3"/>
  <pageSetup paperSize="9" orientation="portrait" horizontalDpi="300"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O43"/>
  <sheetViews>
    <sheetView topLeftCell="A13" zoomScale="85" zoomScaleNormal="85" workbookViewId="0">
      <selection activeCell="F35" sqref="F35"/>
    </sheetView>
  </sheetViews>
  <sheetFormatPr defaultRowHeight="15" x14ac:dyDescent="0.25"/>
  <cols>
    <col min="4" max="5" width="14.42578125" customWidth="1"/>
    <col min="6" max="6" width="9.140625" style="62"/>
    <col min="11" max="11" width="26.42578125" customWidth="1"/>
    <col min="13" max="13" width="29.28515625" customWidth="1"/>
  </cols>
  <sheetData>
    <row r="1" spans="3:15" ht="18.75" x14ac:dyDescent="0.25">
      <c r="D1" s="191" t="s">
        <v>226</v>
      </c>
      <c r="E1" s="192"/>
    </row>
    <row r="2" spans="3:15" ht="15.75" x14ac:dyDescent="0.25">
      <c r="D2" s="318" t="s">
        <v>227</v>
      </c>
      <c r="E2" s="319"/>
      <c r="G2" s="193">
        <v>198000</v>
      </c>
    </row>
    <row r="3" spans="3:15" x14ac:dyDescent="0.25">
      <c r="C3" s="194"/>
      <c r="D3" s="195">
        <v>0</v>
      </c>
      <c r="E3" s="196">
        <v>2500</v>
      </c>
      <c r="F3" s="62" t="s">
        <v>228</v>
      </c>
      <c r="G3" t="str">
        <f>IF(AND(G2&gt;D3,G2&lt;=E3),F3,IF(AND(G2&gt;=D4,G2&lt;=E4),F4,IF(AND(G2&gt;=D5,G2&lt;=E5),F5,IF(AND(G2&gt;=D6,G2&lt;=E6),F6,IF(AND(G2&gt;=D7,G2&lt;=E7),F7,IF(AND(G2&gt;=D8,G2&lt;=E8),F8,IF(AND(G2&gt;=D9,G2&lt;=E9),F9,IF(AND(G2&gt;=D10,G2&lt;=E10),F10,IF(AND(G2&gt;=D11,G2&lt;=E11),F11,IF(AND(G2&gt;=D12,G2&lt;=E12),F12,IF(AND(G2&gt;=D13,G2&lt;=E13),F13,IF(AND(G2&gt;=D14,G2&lt;=E14),F14,IF(AND(G2&gt;=D15,G2&lt;=E15),F15,IF(AND(G2&gt;=D16,G2&lt;=E16),F16,IF(AND(G2&gt;=D17,G2&lt;=E17),F17,IF(AND(G2&gt;=D18,G2&lt;=E18),F18,IF(AND(G2&gt;=D19,G2&lt;=E19),F19,IF(AND(G2&gt;=D20,G2&lt;=E20),F20,IF(AND(G2&gt;=D21,G2&lt;=E21),F21,IF(AND(G2&gt;=D22,G2&lt;=E22),F22,IF(AND(G2&gt;=D23,G2&lt;=E23),F23,IF(AND(G2&gt;=D24,G2&lt;=E24),F24,IF(AND(G2&gt;=D25,G2&lt;=E25),F25,IF(AND(G2&gt;=D26,G2&lt;=E26),F26,IF(AND(G2&gt;=D27,G2&lt;=E27),F27,IF(AND(G2&gt;=D28,G2&lt;=E28),F28,IF(AND(G2&gt;=D29,G2&lt;=E29),F29,IF(AND(G2&gt;=D30,G2&lt;=E30),F30,IF(AND(G2&gt;=D31,G2&lt;=E31),F31,IF(AND(G2&gt;=D32,G2&lt;=E32),F32,IF(AND(G2&gt;=D33,G2&lt;=E33),F33,IF(AND(G2&gt;=D34,G2&lt;=E34),F34,IF(AND(G2&gt;=D35,G2&lt;=E35),F35,IF(AND(G2&gt;=D36,G2&lt;=E36),F36,IF(AND(G2&gt;=D37,G2&lt;=E37),F37,IF(AND(G2&gt;=D38,G2&lt;=E38),F38,IF(AND(G2&gt;=D39,G2&lt;=E39),F39,IF(AND(G2&gt;=D40,G2&lt;=E40),F40,IF(AND(G2&gt;=D41,G2&lt;=E41),F41,IF(AND(G2&gt;=D42,G2&lt;=E42),F42,IF(AND(G2&gt;=D43,G2&lt;=E43),F43)))))))))))))))))))))))))))))))))))))))))</f>
        <v>40K</v>
      </c>
      <c r="J3" s="195">
        <v>1</v>
      </c>
      <c r="K3" s="206" t="s">
        <v>66</v>
      </c>
      <c r="L3" t="str">
        <f>VLOOKUP(G2,J3:K43,2,TRUE)</f>
        <v>40K</v>
      </c>
    </row>
    <row r="4" spans="3:15" x14ac:dyDescent="0.25">
      <c r="C4" s="194"/>
      <c r="D4" s="195">
        <v>2501</v>
      </c>
      <c r="E4" s="196">
        <v>7500</v>
      </c>
      <c r="F4" s="62" t="s">
        <v>228</v>
      </c>
      <c r="J4" s="195">
        <v>2501</v>
      </c>
      <c r="K4" s="206" t="s">
        <v>66</v>
      </c>
    </row>
    <row r="5" spans="3:15" x14ac:dyDescent="0.25">
      <c r="C5" s="194"/>
      <c r="D5" s="195">
        <v>7501</v>
      </c>
      <c r="E5" s="196">
        <v>12500</v>
      </c>
      <c r="F5" s="62" t="s">
        <v>41</v>
      </c>
      <c r="J5" s="195">
        <v>7501</v>
      </c>
      <c r="K5" s="62" t="s">
        <v>41</v>
      </c>
      <c r="M5">
        <v>1</v>
      </c>
      <c r="N5" s="320" t="s">
        <v>138</v>
      </c>
      <c r="O5" s="320"/>
    </row>
    <row r="6" spans="3:15" x14ac:dyDescent="0.25">
      <c r="C6" s="194"/>
      <c r="D6" s="195">
        <v>12501</v>
      </c>
      <c r="E6" s="196">
        <v>17500</v>
      </c>
      <c r="F6" s="62" t="s">
        <v>67</v>
      </c>
      <c r="J6" s="195">
        <v>12501</v>
      </c>
      <c r="K6" s="62" t="s">
        <v>67</v>
      </c>
      <c r="M6">
        <v>2501</v>
      </c>
      <c r="N6" s="317" t="s">
        <v>139</v>
      </c>
      <c r="O6" s="317"/>
    </row>
    <row r="7" spans="3:15" x14ac:dyDescent="0.25">
      <c r="C7" s="194"/>
      <c r="D7" s="195">
        <v>17501</v>
      </c>
      <c r="E7" s="196">
        <v>22500</v>
      </c>
      <c r="F7" s="62" t="s">
        <v>68</v>
      </c>
      <c r="J7" s="195">
        <v>17501</v>
      </c>
      <c r="K7" s="62" t="s">
        <v>68</v>
      </c>
      <c r="M7">
        <v>7501</v>
      </c>
      <c r="N7" s="317" t="s">
        <v>140</v>
      </c>
      <c r="O7" s="317"/>
    </row>
    <row r="8" spans="3:15" x14ac:dyDescent="0.25">
      <c r="C8" s="194"/>
      <c r="D8" s="195">
        <v>22501</v>
      </c>
      <c r="E8" s="196">
        <v>27500</v>
      </c>
      <c r="F8" s="62" t="s">
        <v>67</v>
      </c>
      <c r="J8" s="195">
        <v>22501</v>
      </c>
      <c r="K8" s="62" t="s">
        <v>67</v>
      </c>
      <c r="M8">
        <v>12501</v>
      </c>
      <c r="N8" s="317" t="s">
        <v>145</v>
      </c>
      <c r="O8" s="317"/>
    </row>
    <row r="9" spans="3:15" x14ac:dyDescent="0.25">
      <c r="C9" s="194"/>
      <c r="D9" s="195">
        <v>27501</v>
      </c>
      <c r="E9" s="196">
        <v>32500</v>
      </c>
      <c r="F9" s="62" t="s">
        <v>41</v>
      </c>
      <c r="J9" s="195">
        <v>27501</v>
      </c>
      <c r="K9" s="62" t="s">
        <v>41</v>
      </c>
      <c r="M9">
        <v>17501</v>
      </c>
      <c r="N9" s="317" t="s">
        <v>141</v>
      </c>
      <c r="O9" s="317"/>
    </row>
    <row r="10" spans="3:15" x14ac:dyDescent="0.25">
      <c r="D10" s="195">
        <v>32501</v>
      </c>
      <c r="E10" s="196">
        <v>37500</v>
      </c>
      <c r="F10" s="62" t="s">
        <v>67</v>
      </c>
      <c r="J10" s="195">
        <v>32501</v>
      </c>
      <c r="K10" s="62" t="s">
        <v>67</v>
      </c>
      <c r="M10">
        <v>22501</v>
      </c>
      <c r="N10" s="317" t="s">
        <v>142</v>
      </c>
      <c r="O10" s="317"/>
    </row>
    <row r="11" spans="3:15" x14ac:dyDescent="0.25">
      <c r="D11" s="195">
        <v>37501</v>
      </c>
      <c r="E11" s="196">
        <v>42500</v>
      </c>
      <c r="F11" s="62" t="s">
        <v>69</v>
      </c>
      <c r="J11" s="195">
        <v>37501</v>
      </c>
      <c r="K11" s="62" t="s">
        <v>69</v>
      </c>
    </row>
    <row r="12" spans="3:15" x14ac:dyDescent="0.25">
      <c r="D12" s="195">
        <v>42501</v>
      </c>
      <c r="E12" s="196">
        <v>47500</v>
      </c>
      <c r="F12" s="62" t="s">
        <v>67</v>
      </c>
      <c r="J12" s="195">
        <v>42501</v>
      </c>
      <c r="K12" s="62" t="s">
        <v>67</v>
      </c>
    </row>
    <row r="13" spans="3:15" x14ac:dyDescent="0.25">
      <c r="D13" s="195">
        <v>47501</v>
      </c>
      <c r="E13" s="196">
        <v>52500</v>
      </c>
      <c r="F13" s="62" t="s">
        <v>41</v>
      </c>
      <c r="J13" s="195">
        <v>47501</v>
      </c>
      <c r="K13" s="62" t="s">
        <v>41</v>
      </c>
    </row>
    <row r="14" spans="3:15" x14ac:dyDescent="0.25">
      <c r="D14" s="195">
        <v>52501</v>
      </c>
      <c r="E14" s="196">
        <v>57500</v>
      </c>
      <c r="F14" s="62" t="s">
        <v>67</v>
      </c>
      <c r="J14" s="195">
        <v>52501</v>
      </c>
      <c r="K14" s="62" t="s">
        <v>67</v>
      </c>
    </row>
    <row r="15" spans="3:15" x14ac:dyDescent="0.25">
      <c r="D15" s="195">
        <v>57501</v>
      </c>
      <c r="E15" s="196">
        <v>62500</v>
      </c>
      <c r="F15" s="62" t="s">
        <v>68</v>
      </c>
      <c r="J15" s="195">
        <v>57501</v>
      </c>
      <c r="K15" s="62" t="s">
        <v>68</v>
      </c>
    </row>
    <row r="16" spans="3:15" x14ac:dyDescent="0.25">
      <c r="D16" s="195">
        <v>62501</v>
      </c>
      <c r="E16" s="196">
        <v>67500</v>
      </c>
      <c r="F16" s="62" t="s">
        <v>67</v>
      </c>
      <c r="J16" s="195">
        <v>62501</v>
      </c>
      <c r="K16" s="62" t="s">
        <v>67</v>
      </c>
    </row>
    <row r="17" spans="4:11" x14ac:dyDescent="0.25">
      <c r="D17" s="195">
        <v>67501</v>
      </c>
      <c r="E17" s="196">
        <v>72500</v>
      </c>
      <c r="F17" s="62" t="s">
        <v>41</v>
      </c>
      <c r="J17" s="195">
        <v>67501</v>
      </c>
      <c r="K17" s="62" t="s">
        <v>41</v>
      </c>
    </row>
    <row r="18" spans="4:11" x14ac:dyDescent="0.25">
      <c r="D18" s="195">
        <v>72501</v>
      </c>
      <c r="E18" s="196">
        <v>77500</v>
      </c>
      <c r="F18" s="62" t="s">
        <v>67</v>
      </c>
      <c r="J18" s="195">
        <v>72501</v>
      </c>
      <c r="K18" s="62" t="s">
        <v>67</v>
      </c>
    </row>
    <row r="19" spans="4:11" x14ac:dyDescent="0.25">
      <c r="D19" s="195">
        <v>77501</v>
      </c>
      <c r="E19" s="196">
        <v>82500</v>
      </c>
      <c r="F19" s="62" t="s">
        <v>229</v>
      </c>
      <c r="J19" s="195">
        <v>77501</v>
      </c>
      <c r="K19" s="62" t="s">
        <v>229</v>
      </c>
    </row>
    <row r="20" spans="4:11" x14ac:dyDescent="0.25">
      <c r="D20" s="195">
        <v>82501</v>
      </c>
      <c r="E20" s="196">
        <v>87500</v>
      </c>
      <c r="F20" s="62" t="s">
        <v>67</v>
      </c>
      <c r="J20" s="195">
        <v>82501</v>
      </c>
      <c r="K20" s="62" t="s">
        <v>67</v>
      </c>
    </row>
    <row r="21" spans="4:11" x14ac:dyDescent="0.25">
      <c r="D21" s="195">
        <v>87501</v>
      </c>
      <c r="E21" s="196">
        <v>92500</v>
      </c>
      <c r="F21" s="62" t="s">
        <v>41</v>
      </c>
      <c r="J21" s="195">
        <v>87501</v>
      </c>
      <c r="K21" s="62" t="s">
        <v>41</v>
      </c>
    </row>
    <row r="22" spans="4:11" x14ac:dyDescent="0.25">
      <c r="D22" s="195">
        <v>92501</v>
      </c>
      <c r="E22" s="196">
        <v>97500</v>
      </c>
      <c r="F22" s="62" t="s">
        <v>67</v>
      </c>
      <c r="J22" s="195">
        <v>92501</v>
      </c>
      <c r="K22" s="62" t="s">
        <v>67</v>
      </c>
    </row>
    <row r="23" spans="4:11" x14ac:dyDescent="0.25">
      <c r="D23" s="195">
        <v>97501</v>
      </c>
      <c r="E23" s="196">
        <v>102500</v>
      </c>
      <c r="F23" s="62" t="s">
        <v>68</v>
      </c>
      <c r="J23" s="195">
        <v>97501</v>
      </c>
      <c r="K23" s="62" t="s">
        <v>68</v>
      </c>
    </row>
    <row r="24" spans="4:11" x14ac:dyDescent="0.25">
      <c r="D24" s="195">
        <v>102501</v>
      </c>
      <c r="E24" s="196">
        <v>107500</v>
      </c>
      <c r="F24" s="62" t="s">
        <v>67</v>
      </c>
      <c r="J24" s="195">
        <v>102501</v>
      </c>
      <c r="K24" s="62" t="s">
        <v>67</v>
      </c>
    </row>
    <row r="25" spans="4:11" x14ac:dyDescent="0.25">
      <c r="D25" s="195">
        <v>107501</v>
      </c>
      <c r="E25" s="196">
        <v>112500</v>
      </c>
      <c r="F25" s="62" t="s">
        <v>41</v>
      </c>
      <c r="J25" s="195">
        <v>107501</v>
      </c>
      <c r="K25" s="62" t="s">
        <v>41</v>
      </c>
    </row>
    <row r="26" spans="4:11" x14ac:dyDescent="0.25">
      <c r="D26" s="195">
        <v>112501</v>
      </c>
      <c r="E26" s="196">
        <v>117500</v>
      </c>
      <c r="F26" s="62" t="s">
        <v>67</v>
      </c>
      <c r="J26" s="195">
        <v>112501</v>
      </c>
      <c r="K26" s="62" t="s">
        <v>67</v>
      </c>
    </row>
    <row r="27" spans="4:11" x14ac:dyDescent="0.25">
      <c r="D27" s="195">
        <v>117501</v>
      </c>
      <c r="E27" s="196">
        <v>122500</v>
      </c>
      <c r="F27" s="62" t="s">
        <v>69</v>
      </c>
      <c r="J27" s="195">
        <v>117501</v>
      </c>
      <c r="K27" s="62" t="s">
        <v>69</v>
      </c>
    </row>
    <row r="28" spans="4:11" x14ac:dyDescent="0.25">
      <c r="D28" s="195">
        <v>122501</v>
      </c>
      <c r="E28" s="196">
        <v>127500</v>
      </c>
      <c r="F28" s="62" t="s">
        <v>67</v>
      </c>
      <c r="J28" s="195">
        <v>122501</v>
      </c>
      <c r="K28" s="62" t="s">
        <v>67</v>
      </c>
    </row>
    <row r="29" spans="4:11" x14ac:dyDescent="0.25">
      <c r="D29" s="195">
        <v>127501</v>
      </c>
      <c r="E29" s="196">
        <v>132500</v>
      </c>
      <c r="F29" s="62" t="s">
        <v>41</v>
      </c>
      <c r="J29" s="195">
        <v>127501</v>
      </c>
      <c r="K29" s="62" t="s">
        <v>41</v>
      </c>
    </row>
    <row r="30" spans="4:11" x14ac:dyDescent="0.25">
      <c r="D30" s="195">
        <v>132501</v>
      </c>
      <c r="E30" s="196">
        <v>137500</v>
      </c>
      <c r="F30" s="62" t="s">
        <v>67</v>
      </c>
      <c r="J30" s="195">
        <v>132501</v>
      </c>
      <c r="K30" s="62" t="s">
        <v>67</v>
      </c>
    </row>
    <row r="31" spans="4:11" x14ac:dyDescent="0.25">
      <c r="D31" s="195">
        <v>137501</v>
      </c>
      <c r="E31" s="196">
        <v>142500</v>
      </c>
      <c r="F31" s="62" t="s">
        <v>68</v>
      </c>
      <c r="J31" s="195">
        <v>137501</v>
      </c>
      <c r="K31" s="62" t="s">
        <v>68</v>
      </c>
    </row>
    <row r="32" spans="4:11" x14ac:dyDescent="0.25">
      <c r="D32" s="195">
        <v>142501</v>
      </c>
      <c r="E32" s="196">
        <v>147500</v>
      </c>
      <c r="F32" s="62" t="s">
        <v>67</v>
      </c>
      <c r="J32" s="195">
        <v>142501</v>
      </c>
      <c r="K32" s="62" t="s">
        <v>67</v>
      </c>
    </row>
    <row r="33" spans="4:11" x14ac:dyDescent="0.25">
      <c r="D33" s="195">
        <v>147501</v>
      </c>
      <c r="E33" s="196">
        <v>152500</v>
      </c>
      <c r="F33" s="62" t="s">
        <v>41</v>
      </c>
      <c r="J33" s="195">
        <v>147501</v>
      </c>
      <c r="K33" s="62" t="s">
        <v>41</v>
      </c>
    </row>
    <row r="34" spans="4:11" x14ac:dyDescent="0.25">
      <c r="D34" s="195">
        <v>152501</v>
      </c>
      <c r="E34" s="196">
        <v>157500</v>
      </c>
      <c r="F34" s="62" t="s">
        <v>67</v>
      </c>
      <c r="J34" s="195">
        <v>152501</v>
      </c>
      <c r="K34" s="62" t="s">
        <v>67</v>
      </c>
    </row>
    <row r="35" spans="4:11" x14ac:dyDescent="0.25">
      <c r="D35" s="195">
        <v>157501</v>
      </c>
      <c r="E35" s="196">
        <v>162500</v>
      </c>
      <c r="F35" s="62" t="s">
        <v>229</v>
      </c>
      <c r="J35" s="195">
        <v>157501</v>
      </c>
      <c r="K35" s="62" t="s">
        <v>229</v>
      </c>
    </row>
    <row r="36" spans="4:11" x14ac:dyDescent="0.25">
      <c r="D36" s="195">
        <v>162501</v>
      </c>
      <c r="E36" s="196">
        <v>167500</v>
      </c>
      <c r="F36" s="62" t="s">
        <v>67</v>
      </c>
      <c r="J36" s="195">
        <v>162501</v>
      </c>
      <c r="K36" s="62" t="s">
        <v>67</v>
      </c>
    </row>
    <row r="37" spans="4:11" x14ac:dyDescent="0.25">
      <c r="D37" s="195">
        <v>167501</v>
      </c>
      <c r="E37" s="196">
        <v>172500</v>
      </c>
      <c r="F37" s="62" t="s">
        <v>41</v>
      </c>
      <c r="J37" s="195">
        <v>167501</v>
      </c>
      <c r="K37" s="62" t="s">
        <v>41</v>
      </c>
    </row>
    <row r="38" spans="4:11" x14ac:dyDescent="0.25">
      <c r="D38" s="195">
        <v>172501</v>
      </c>
      <c r="E38" s="196">
        <v>177500</v>
      </c>
      <c r="F38" s="62" t="s">
        <v>67</v>
      </c>
      <c r="J38" s="195">
        <v>172501</v>
      </c>
      <c r="K38" s="62" t="s">
        <v>67</v>
      </c>
    </row>
    <row r="39" spans="4:11" x14ac:dyDescent="0.25">
      <c r="D39" s="195">
        <v>177501</v>
      </c>
      <c r="E39" s="196">
        <v>182500</v>
      </c>
      <c r="F39" s="62" t="s">
        <v>68</v>
      </c>
      <c r="J39" s="195">
        <v>177501</v>
      </c>
      <c r="K39" s="62" t="s">
        <v>68</v>
      </c>
    </row>
    <row r="40" spans="4:11" x14ac:dyDescent="0.25">
      <c r="D40" s="195">
        <v>182501</v>
      </c>
      <c r="E40" s="196">
        <v>187500</v>
      </c>
      <c r="F40" s="62" t="s">
        <v>67</v>
      </c>
      <c r="J40" s="195">
        <v>182501</v>
      </c>
      <c r="K40" s="62" t="s">
        <v>67</v>
      </c>
    </row>
    <row r="41" spans="4:11" x14ac:dyDescent="0.25">
      <c r="D41" s="195">
        <v>187501</v>
      </c>
      <c r="E41" s="196">
        <v>192500</v>
      </c>
      <c r="F41" s="62" t="s">
        <v>41</v>
      </c>
      <c r="J41" s="195">
        <v>187501</v>
      </c>
      <c r="K41" s="62" t="s">
        <v>41</v>
      </c>
    </row>
    <row r="42" spans="4:11" x14ac:dyDescent="0.25">
      <c r="D42" s="195">
        <v>192501</v>
      </c>
      <c r="E42" s="196">
        <v>197500</v>
      </c>
      <c r="F42" s="62" t="s">
        <v>67</v>
      </c>
      <c r="J42" s="195">
        <v>192501</v>
      </c>
      <c r="K42" s="62" t="s">
        <v>67</v>
      </c>
    </row>
    <row r="43" spans="4:11" ht="15.75" thickBot="1" x14ac:dyDescent="0.3">
      <c r="D43" s="197">
        <v>197501</v>
      </c>
      <c r="E43" s="198">
        <v>202500</v>
      </c>
      <c r="F43" s="62" t="s">
        <v>69</v>
      </c>
      <c r="J43" s="197">
        <v>197501</v>
      </c>
      <c r="K43" s="62" t="s">
        <v>69</v>
      </c>
    </row>
  </sheetData>
  <mergeCells count="7">
    <mergeCell ref="N9:O9"/>
    <mergeCell ref="N10:O10"/>
    <mergeCell ref="D2:E2"/>
    <mergeCell ref="N5:O5"/>
    <mergeCell ref="N6:O6"/>
    <mergeCell ref="N7:O7"/>
    <mergeCell ref="N8:O8"/>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E3:P22"/>
  <sheetViews>
    <sheetView showGridLines="0" view="pageBreakPreview" zoomScale="85" zoomScaleSheetLayoutView="85" workbookViewId="0">
      <selection activeCell="I10" sqref="I10:L10"/>
    </sheetView>
  </sheetViews>
  <sheetFormatPr defaultRowHeight="15" x14ac:dyDescent="0.25"/>
  <cols>
    <col min="5" max="5" width="3.5703125" customWidth="1"/>
    <col min="6" max="6" width="15.140625" customWidth="1"/>
  </cols>
  <sheetData>
    <row r="3" spans="5:16" ht="15.75" thickBot="1" x14ac:dyDescent="0.3"/>
    <row r="4" spans="5:16" ht="15.75" thickTop="1" x14ac:dyDescent="0.25">
      <c r="E4" s="128"/>
      <c r="F4" s="124" t="s">
        <v>186</v>
      </c>
      <c r="G4" s="125"/>
      <c r="H4" s="125"/>
      <c r="I4" s="125"/>
      <c r="L4" s="129" t="s">
        <v>187</v>
      </c>
      <c r="M4" s="130"/>
      <c r="N4" s="130"/>
      <c r="O4" s="284"/>
      <c r="P4" s="285"/>
    </row>
    <row r="5" spans="5:16" x14ac:dyDescent="0.25">
      <c r="P5" s="127"/>
    </row>
    <row r="6" spans="5:16" x14ac:dyDescent="0.25">
      <c r="F6" t="s">
        <v>188</v>
      </c>
      <c r="G6" s="131" t="s">
        <v>189</v>
      </c>
      <c r="I6" s="190" t="s">
        <v>225</v>
      </c>
      <c r="J6" s="133"/>
      <c r="K6" s="134"/>
      <c r="L6" s="322" t="s">
        <v>191</v>
      </c>
      <c r="M6" s="323"/>
      <c r="N6" s="323"/>
      <c r="O6" s="324"/>
      <c r="P6" s="289" t="s">
        <v>192</v>
      </c>
    </row>
    <row r="7" spans="5:16" x14ac:dyDescent="0.25">
      <c r="F7" t="s">
        <v>193</v>
      </c>
      <c r="G7" s="131" t="s">
        <v>189</v>
      </c>
      <c r="I7" s="189" t="s">
        <v>224</v>
      </c>
      <c r="J7" s="136"/>
      <c r="K7" s="137"/>
      <c r="L7" s="138" t="s">
        <v>194</v>
      </c>
      <c r="M7" s="136"/>
      <c r="N7" s="136"/>
      <c r="O7" s="137"/>
      <c r="P7" s="289"/>
    </row>
    <row r="8" spans="5:16" x14ac:dyDescent="0.25">
      <c r="F8" t="s">
        <v>195</v>
      </c>
      <c r="G8" s="131" t="s">
        <v>189</v>
      </c>
      <c r="I8" s="188" t="s">
        <v>196</v>
      </c>
      <c r="K8" t="s">
        <v>197</v>
      </c>
      <c r="P8" s="127"/>
    </row>
    <row r="9" spans="5:16" ht="15.75" thickBot="1" x14ac:dyDescent="0.3">
      <c r="F9" t="s">
        <v>198</v>
      </c>
      <c r="G9" s="139" t="s">
        <v>199</v>
      </c>
      <c r="H9" t="s">
        <v>200</v>
      </c>
      <c r="I9" s="188" t="s">
        <v>201</v>
      </c>
      <c r="K9" s="290" t="s">
        <v>202</v>
      </c>
      <c r="L9" s="290"/>
      <c r="M9" s="290"/>
      <c r="N9" s="290"/>
      <c r="O9" s="290"/>
      <c r="P9" s="127"/>
    </row>
    <row r="10" spans="5:16" ht="15.75" thickBot="1" x14ac:dyDescent="0.3">
      <c r="E10" s="141"/>
      <c r="F10" s="142" t="s">
        <v>203</v>
      </c>
      <c r="G10" s="142"/>
      <c r="H10" s="142"/>
      <c r="I10" s="291" t="s">
        <v>204</v>
      </c>
      <c r="J10" s="292"/>
      <c r="K10" s="292"/>
      <c r="L10" s="293"/>
      <c r="M10" s="294" t="s">
        <v>205</v>
      </c>
      <c r="N10" s="292"/>
      <c r="O10" s="292"/>
      <c r="P10" s="143"/>
    </row>
    <row r="11" spans="5:16" ht="17.25" thickTop="1" thickBot="1" x14ac:dyDescent="0.3">
      <c r="E11" s="174"/>
      <c r="F11" s="145">
        <v>1</v>
      </c>
      <c r="G11" s="146" t="s">
        <v>17</v>
      </c>
      <c r="H11" s="147"/>
      <c r="I11" s="148" t="s">
        <v>206</v>
      </c>
      <c r="J11" s="142"/>
      <c r="K11" s="149"/>
      <c r="L11" s="150"/>
      <c r="M11" s="151" t="s">
        <v>207</v>
      </c>
      <c r="N11" s="149"/>
      <c r="O11" s="149"/>
      <c r="P11" s="140"/>
    </row>
    <row r="12" spans="5:16" ht="15.75" thickTop="1" x14ac:dyDescent="0.25">
      <c r="E12" s="159"/>
      <c r="F12" s="129" t="s">
        <v>208</v>
      </c>
      <c r="G12" s="136" t="s">
        <v>209</v>
      </c>
      <c r="H12" s="125" t="s">
        <v>200</v>
      </c>
      <c r="I12" s="153" t="s">
        <v>210</v>
      </c>
      <c r="J12" s="154"/>
      <c r="K12" s="155">
        <v>4</v>
      </c>
      <c r="L12" s="156" t="s">
        <v>211</v>
      </c>
      <c r="M12" s="157"/>
      <c r="N12" s="299" t="s">
        <v>210</v>
      </c>
      <c r="O12" s="300"/>
      <c r="P12" s="301"/>
    </row>
    <row r="13" spans="5:16" x14ac:dyDescent="0.25">
      <c r="E13" s="159"/>
      <c r="F13" s="129" t="s">
        <v>212</v>
      </c>
      <c r="G13" s="136" t="s">
        <v>209</v>
      </c>
      <c r="H13" s="125" t="s">
        <v>200</v>
      </c>
      <c r="I13" s="158"/>
      <c r="J13" s="159"/>
      <c r="K13" s="160" t="s">
        <v>213</v>
      </c>
      <c r="L13" s="161" t="s">
        <v>199</v>
      </c>
      <c r="M13" s="162" t="s">
        <v>200</v>
      </c>
      <c r="N13" s="302"/>
      <c r="O13" s="303"/>
      <c r="P13" s="304"/>
    </row>
    <row r="14" spans="5:16" ht="30.75" thickBot="1" x14ac:dyDescent="0.3">
      <c r="E14" s="159"/>
      <c r="F14" s="163" t="s">
        <v>214</v>
      </c>
      <c r="G14" s="142" t="s">
        <v>209</v>
      </c>
      <c r="H14" s="164" t="s">
        <v>200</v>
      </c>
      <c r="I14" s="305" t="s">
        <v>215</v>
      </c>
      <c r="J14" s="316"/>
      <c r="K14" s="148" t="s">
        <v>216</v>
      </c>
      <c r="L14" s="165" t="s">
        <v>199</v>
      </c>
      <c r="M14" s="166" t="s">
        <v>200</v>
      </c>
      <c r="N14" s="307" t="s">
        <v>217</v>
      </c>
      <c r="O14" s="308"/>
      <c r="P14" s="309"/>
    </row>
    <row r="15" spans="5:16" ht="15.75" thickTop="1" x14ac:dyDescent="0.25">
      <c r="F15" s="155">
        <v>2</v>
      </c>
      <c r="G15" s="167" t="s">
        <v>218</v>
      </c>
      <c r="H15" s="157"/>
      <c r="I15" s="168" t="s">
        <v>210</v>
      </c>
      <c r="J15" s="154"/>
      <c r="K15" s="155">
        <v>5</v>
      </c>
      <c r="L15" s="156" t="s">
        <v>219</v>
      </c>
      <c r="M15" s="169"/>
      <c r="N15" s="155">
        <v>6</v>
      </c>
      <c r="O15" s="170" t="s">
        <v>33</v>
      </c>
      <c r="P15" s="154"/>
    </row>
    <row r="16" spans="5:16" x14ac:dyDescent="0.25">
      <c r="F16" s="171" t="s">
        <v>213</v>
      </c>
      <c r="G16" s="161" t="s">
        <v>199</v>
      </c>
      <c r="H16" s="149" t="s">
        <v>200</v>
      </c>
      <c r="I16" s="172"/>
      <c r="J16" s="173"/>
      <c r="K16" s="160" t="s">
        <v>213</v>
      </c>
      <c r="L16" s="139" t="s">
        <v>199</v>
      </c>
      <c r="M16" s="174" t="s">
        <v>200</v>
      </c>
      <c r="N16" s="310" t="s">
        <v>220</v>
      </c>
      <c r="O16" s="130" t="s">
        <v>209</v>
      </c>
      <c r="P16" s="159" t="s">
        <v>200</v>
      </c>
    </row>
    <row r="17" spans="5:16" ht="15.75" thickBot="1" x14ac:dyDescent="0.3">
      <c r="F17" s="175" t="s">
        <v>216</v>
      </c>
      <c r="G17" s="165" t="s">
        <v>199</v>
      </c>
      <c r="H17" s="142" t="s">
        <v>200</v>
      </c>
      <c r="I17" s="307" t="s">
        <v>221</v>
      </c>
      <c r="J17" s="309"/>
      <c r="K17" s="160" t="s">
        <v>216</v>
      </c>
      <c r="L17" s="199" t="s">
        <v>199</v>
      </c>
      <c r="M17" s="174" t="s">
        <v>200</v>
      </c>
      <c r="N17" s="321"/>
      <c r="O17" s="177"/>
      <c r="P17" s="178"/>
    </row>
    <row r="18" spans="5:16" ht="17.25" thickTop="1" thickBot="1" x14ac:dyDescent="0.3">
      <c r="F18" s="155">
        <v>3</v>
      </c>
      <c r="G18" s="179" t="s">
        <v>222</v>
      </c>
      <c r="H18" s="157"/>
      <c r="I18" s="168" t="s">
        <v>210</v>
      </c>
      <c r="J18" s="154"/>
      <c r="K18" s="312" t="s">
        <v>210</v>
      </c>
      <c r="L18" s="313"/>
      <c r="M18" s="180"/>
      <c r="N18" s="314" t="s">
        <v>215</v>
      </c>
      <c r="O18" s="315"/>
      <c r="P18" s="316"/>
    </row>
    <row r="19" spans="5:16" ht="30.75" thickTop="1" x14ac:dyDescent="0.25">
      <c r="F19" s="181" t="s">
        <v>24</v>
      </c>
      <c r="G19" s="161" t="s">
        <v>199</v>
      </c>
      <c r="H19" s="149" t="s">
        <v>200</v>
      </c>
      <c r="I19" s="172"/>
      <c r="J19" s="173"/>
      <c r="K19" s="182"/>
      <c r="L19" s="183"/>
      <c r="M19" s="159"/>
      <c r="P19" s="127"/>
    </row>
    <row r="20" spans="5:16" ht="15.75" thickBot="1" x14ac:dyDescent="0.3">
      <c r="F20" s="184"/>
      <c r="G20" s="142"/>
      <c r="H20" s="142"/>
      <c r="I20" s="295" t="s">
        <v>221</v>
      </c>
      <c r="J20" s="296"/>
      <c r="K20" s="297" t="s">
        <v>223</v>
      </c>
      <c r="L20" s="298"/>
      <c r="M20" s="185"/>
      <c r="P20" s="127"/>
    </row>
    <row r="21" spans="5:16" ht="16.5" thickTop="1" thickBot="1" x14ac:dyDescent="0.3">
      <c r="E21" s="126"/>
      <c r="F21" s="126"/>
      <c r="G21" s="126"/>
      <c r="H21" s="126"/>
      <c r="I21" s="126"/>
      <c r="J21" s="126"/>
      <c r="K21" s="126"/>
      <c r="L21" s="126"/>
      <c r="M21" s="126"/>
      <c r="N21" s="126"/>
      <c r="O21" s="126"/>
      <c r="P21" s="186"/>
    </row>
    <row r="22" spans="5:16" ht="15.75" thickTop="1" x14ac:dyDescent="0.25"/>
  </sheetData>
  <mergeCells count="15">
    <mergeCell ref="O4:P4"/>
    <mergeCell ref="L6:O6"/>
    <mergeCell ref="P6:P7"/>
    <mergeCell ref="K9:O9"/>
    <mergeCell ref="I10:L10"/>
    <mergeCell ref="M10:O10"/>
    <mergeCell ref="I20:J20"/>
    <mergeCell ref="K20:L20"/>
    <mergeCell ref="N12:P13"/>
    <mergeCell ref="I14:J14"/>
    <mergeCell ref="N14:P14"/>
    <mergeCell ref="N16:N17"/>
    <mergeCell ref="I17:J17"/>
    <mergeCell ref="K18:L18"/>
    <mergeCell ref="N18:P18"/>
  </mergeCells>
  <pageMargins left="0.7" right="0.7" top="0.75" bottom="0.75" header="0.3" footer="0.3"/>
  <pageSetup orientation="landscape"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pageSetUpPr fitToPage="1"/>
  </sheetPr>
  <dimension ref="A2:AX260"/>
  <sheetViews>
    <sheetView showGridLines="0" tabSelected="1" zoomScale="130" zoomScaleNormal="130" workbookViewId="0">
      <pane xSplit="2" ySplit="8" topLeftCell="Z73" activePane="bottomRight" state="frozen"/>
      <selection activeCell="G117" sqref="G117"/>
      <selection pane="topRight" activeCell="G117" sqref="G117"/>
      <selection pane="bottomLeft" activeCell="G117" sqref="G117"/>
      <selection pane="bottomRight" activeCell="AC116" sqref="AC116"/>
    </sheetView>
  </sheetViews>
  <sheetFormatPr defaultRowHeight="12.75" x14ac:dyDescent="0.2"/>
  <cols>
    <col min="1" max="1" width="2.28515625" style="4" customWidth="1"/>
    <col min="2" max="2" width="10" style="4" customWidth="1"/>
    <col min="3" max="3" width="16.42578125" style="4" customWidth="1"/>
    <col min="4" max="4" width="14.85546875" style="4" customWidth="1"/>
    <col min="5" max="5" width="9.140625" style="4"/>
    <col min="6" max="6" width="6.85546875" style="4" customWidth="1"/>
    <col min="7" max="8" width="8.42578125" style="4" customWidth="1"/>
    <col min="9" max="9" width="13" style="4" customWidth="1"/>
    <col min="10" max="10" width="10.7109375" style="4" customWidth="1"/>
    <col min="11" max="14" width="15.140625" style="4" customWidth="1"/>
    <col min="15" max="18" width="12.140625" style="4" customWidth="1"/>
    <col min="19" max="19" width="9" style="4" customWidth="1"/>
    <col min="20" max="20" width="9.5703125" style="4" customWidth="1"/>
    <col min="21" max="21" width="25.5703125" style="4" customWidth="1"/>
    <col min="22" max="25" width="9.140625" style="4" customWidth="1"/>
    <col min="26" max="26" width="13.5703125" style="4" bestFit="1" customWidth="1"/>
    <col min="27" max="27" width="15.42578125" style="4" customWidth="1"/>
    <col min="28" max="28" width="27.28515625" style="4" customWidth="1"/>
    <col min="29" max="29" width="32.5703125" style="4" customWidth="1"/>
    <col min="30" max="31" width="9.140625" style="4" customWidth="1"/>
    <col min="32" max="32" width="9.140625" style="1" customWidth="1"/>
    <col min="33" max="33" width="11.7109375" style="4" customWidth="1"/>
    <col min="34" max="34" width="12.5703125" style="4" customWidth="1"/>
    <col min="35" max="35" width="12.42578125" style="4" customWidth="1"/>
    <col min="36" max="37" width="9.140625" style="1" customWidth="1"/>
    <col min="38" max="38" width="9.140625" style="4" customWidth="1"/>
    <col min="39" max="39" width="14.42578125" style="4" customWidth="1"/>
    <col min="40" max="40" width="14.42578125" style="1" customWidth="1"/>
    <col min="41" max="41" width="11.28515625" style="1" customWidth="1"/>
    <col min="42" max="42" width="18.140625" style="1" customWidth="1"/>
    <col min="43" max="43" width="15.7109375" style="1" customWidth="1"/>
    <col min="44" max="44" width="24.85546875" style="3" customWidth="1"/>
    <col min="45" max="45" width="18.42578125" style="4" customWidth="1"/>
    <col min="46" max="46" width="19.5703125" style="4" customWidth="1"/>
    <col min="47" max="47" width="44.140625" style="4" customWidth="1"/>
    <col min="48" max="50" width="11.7109375" style="4" hidden="1" customWidth="1"/>
    <col min="51" max="269" width="9.140625" style="4"/>
    <col min="270" max="270" width="2.28515625" style="4" customWidth="1"/>
    <col min="271" max="271" width="5.5703125" style="4" customWidth="1"/>
    <col min="272" max="273" width="9.140625" style="4"/>
    <col min="274" max="274" width="5.7109375" style="4" customWidth="1"/>
    <col min="275" max="275" width="6.140625" style="4" customWidth="1"/>
    <col min="276" max="277" width="9.140625" style="4"/>
    <col min="278" max="281" width="6.85546875" style="4" customWidth="1"/>
    <col min="282" max="297" width="6.7109375" style="4" customWidth="1"/>
    <col min="298" max="298" width="7" style="4" customWidth="1"/>
    <col min="299" max="299" width="6.7109375" style="4" customWidth="1"/>
    <col min="300" max="300" width="24.85546875" style="4" customWidth="1"/>
    <col min="301" max="525" width="9.140625" style="4"/>
    <col min="526" max="526" width="2.28515625" style="4" customWidth="1"/>
    <col min="527" max="527" width="5.5703125" style="4" customWidth="1"/>
    <col min="528" max="529" width="9.140625" style="4"/>
    <col min="530" max="530" width="5.7109375" style="4" customWidth="1"/>
    <col min="531" max="531" width="6.140625" style="4" customWidth="1"/>
    <col min="532" max="533" width="9.140625" style="4"/>
    <col min="534" max="537" width="6.85546875" style="4" customWidth="1"/>
    <col min="538" max="553" width="6.7109375" style="4" customWidth="1"/>
    <col min="554" max="554" width="7" style="4" customWidth="1"/>
    <col min="555" max="555" width="6.7109375" style="4" customWidth="1"/>
    <col min="556" max="556" width="24.85546875" style="4" customWidth="1"/>
    <col min="557" max="781" width="9.140625" style="4"/>
    <col min="782" max="782" width="2.28515625" style="4" customWidth="1"/>
    <col min="783" max="783" width="5.5703125" style="4" customWidth="1"/>
    <col min="784" max="785" width="9.140625" style="4"/>
    <col min="786" max="786" width="5.7109375" style="4" customWidth="1"/>
    <col min="787" max="787" width="6.140625" style="4" customWidth="1"/>
    <col min="788" max="789" width="9.140625" style="4"/>
    <col min="790" max="793" width="6.85546875" style="4" customWidth="1"/>
    <col min="794" max="809" width="6.7109375" style="4" customWidth="1"/>
    <col min="810" max="810" width="7" style="4" customWidth="1"/>
    <col min="811" max="811" width="6.7109375" style="4" customWidth="1"/>
    <col min="812" max="812" width="24.85546875" style="4" customWidth="1"/>
    <col min="813" max="1037" width="9.140625" style="4"/>
    <col min="1038" max="1038" width="2.28515625" style="4" customWidth="1"/>
    <col min="1039" max="1039" width="5.5703125" style="4" customWidth="1"/>
    <col min="1040" max="1041" width="9.140625" style="4"/>
    <col min="1042" max="1042" width="5.7109375" style="4" customWidth="1"/>
    <col min="1043" max="1043" width="6.140625" style="4" customWidth="1"/>
    <col min="1044" max="1045" width="9.140625" style="4"/>
    <col min="1046" max="1049" width="6.85546875" style="4" customWidth="1"/>
    <col min="1050" max="1065" width="6.7109375" style="4" customWidth="1"/>
    <col min="1066" max="1066" width="7" style="4" customWidth="1"/>
    <col min="1067" max="1067" width="6.7109375" style="4" customWidth="1"/>
    <col min="1068" max="1068" width="24.85546875" style="4" customWidth="1"/>
    <col min="1069" max="1293" width="9.140625" style="4"/>
    <col min="1294" max="1294" width="2.28515625" style="4" customWidth="1"/>
    <col min="1295" max="1295" width="5.5703125" style="4" customWidth="1"/>
    <col min="1296" max="1297" width="9.140625" style="4"/>
    <col min="1298" max="1298" width="5.7109375" style="4" customWidth="1"/>
    <col min="1299" max="1299" width="6.140625" style="4" customWidth="1"/>
    <col min="1300" max="1301" width="9.140625" style="4"/>
    <col min="1302" max="1305" width="6.85546875" style="4" customWidth="1"/>
    <col min="1306" max="1321" width="6.7109375" style="4" customWidth="1"/>
    <col min="1322" max="1322" width="7" style="4" customWidth="1"/>
    <col min="1323" max="1323" width="6.7109375" style="4" customWidth="1"/>
    <col min="1324" max="1324" width="24.85546875" style="4" customWidth="1"/>
    <col min="1325" max="1549" width="9.140625" style="4"/>
    <col min="1550" max="1550" width="2.28515625" style="4" customWidth="1"/>
    <col min="1551" max="1551" width="5.5703125" style="4" customWidth="1"/>
    <col min="1552" max="1553" width="9.140625" style="4"/>
    <col min="1554" max="1554" width="5.7109375" style="4" customWidth="1"/>
    <col min="1555" max="1555" width="6.140625" style="4" customWidth="1"/>
    <col min="1556" max="1557" width="9.140625" style="4"/>
    <col min="1558" max="1561" width="6.85546875" style="4" customWidth="1"/>
    <col min="1562" max="1577" width="6.7109375" style="4" customWidth="1"/>
    <col min="1578" max="1578" width="7" style="4" customWidth="1"/>
    <col min="1579" max="1579" width="6.7109375" style="4" customWidth="1"/>
    <col min="1580" max="1580" width="24.85546875" style="4" customWidth="1"/>
    <col min="1581" max="1805" width="9.140625" style="4"/>
    <col min="1806" max="1806" width="2.28515625" style="4" customWidth="1"/>
    <col min="1807" max="1807" width="5.5703125" style="4" customWidth="1"/>
    <col min="1808" max="1809" width="9.140625" style="4"/>
    <col min="1810" max="1810" width="5.7109375" style="4" customWidth="1"/>
    <col min="1811" max="1811" width="6.140625" style="4" customWidth="1"/>
    <col min="1812" max="1813" width="9.140625" style="4"/>
    <col min="1814" max="1817" width="6.85546875" style="4" customWidth="1"/>
    <col min="1818" max="1833" width="6.7109375" style="4" customWidth="1"/>
    <col min="1834" max="1834" width="7" style="4" customWidth="1"/>
    <col min="1835" max="1835" width="6.7109375" style="4" customWidth="1"/>
    <col min="1836" max="1836" width="24.85546875" style="4" customWidth="1"/>
    <col min="1837" max="2061" width="9.140625" style="4"/>
    <col min="2062" max="2062" width="2.28515625" style="4" customWidth="1"/>
    <col min="2063" max="2063" width="5.5703125" style="4" customWidth="1"/>
    <col min="2064" max="2065" width="9.140625" style="4"/>
    <col min="2066" max="2066" width="5.7109375" style="4" customWidth="1"/>
    <col min="2067" max="2067" width="6.140625" style="4" customWidth="1"/>
    <col min="2068" max="2069" width="9.140625" style="4"/>
    <col min="2070" max="2073" width="6.85546875" style="4" customWidth="1"/>
    <col min="2074" max="2089" width="6.7109375" style="4" customWidth="1"/>
    <col min="2090" max="2090" width="7" style="4" customWidth="1"/>
    <col min="2091" max="2091" width="6.7109375" style="4" customWidth="1"/>
    <col min="2092" max="2092" width="24.85546875" style="4" customWidth="1"/>
    <col min="2093" max="2317" width="9.140625" style="4"/>
    <col min="2318" max="2318" width="2.28515625" style="4" customWidth="1"/>
    <col min="2319" max="2319" width="5.5703125" style="4" customWidth="1"/>
    <col min="2320" max="2321" width="9.140625" style="4"/>
    <col min="2322" max="2322" width="5.7109375" style="4" customWidth="1"/>
    <col min="2323" max="2323" width="6.140625" style="4" customWidth="1"/>
    <col min="2324" max="2325" width="9.140625" style="4"/>
    <col min="2326" max="2329" width="6.85546875" style="4" customWidth="1"/>
    <col min="2330" max="2345" width="6.7109375" style="4" customWidth="1"/>
    <col min="2346" max="2346" width="7" style="4" customWidth="1"/>
    <col min="2347" max="2347" width="6.7109375" style="4" customWidth="1"/>
    <col min="2348" max="2348" width="24.85546875" style="4" customWidth="1"/>
    <col min="2349" max="2573" width="9.140625" style="4"/>
    <col min="2574" max="2574" width="2.28515625" style="4" customWidth="1"/>
    <col min="2575" max="2575" width="5.5703125" style="4" customWidth="1"/>
    <col min="2576" max="2577" width="9.140625" style="4"/>
    <col min="2578" max="2578" width="5.7109375" style="4" customWidth="1"/>
    <col min="2579" max="2579" width="6.140625" style="4" customWidth="1"/>
    <col min="2580" max="2581" width="9.140625" style="4"/>
    <col min="2582" max="2585" width="6.85546875" style="4" customWidth="1"/>
    <col min="2586" max="2601" width="6.7109375" style="4" customWidth="1"/>
    <col min="2602" max="2602" width="7" style="4" customWidth="1"/>
    <col min="2603" max="2603" width="6.7109375" style="4" customWidth="1"/>
    <col min="2604" max="2604" width="24.85546875" style="4" customWidth="1"/>
    <col min="2605" max="2829" width="9.140625" style="4"/>
    <col min="2830" max="2830" width="2.28515625" style="4" customWidth="1"/>
    <col min="2831" max="2831" width="5.5703125" style="4" customWidth="1"/>
    <col min="2832" max="2833" width="9.140625" style="4"/>
    <col min="2834" max="2834" width="5.7109375" style="4" customWidth="1"/>
    <col min="2835" max="2835" width="6.140625" style="4" customWidth="1"/>
    <col min="2836" max="2837" width="9.140625" style="4"/>
    <col min="2838" max="2841" width="6.85546875" style="4" customWidth="1"/>
    <col min="2842" max="2857" width="6.7109375" style="4" customWidth="1"/>
    <col min="2858" max="2858" width="7" style="4" customWidth="1"/>
    <col min="2859" max="2859" width="6.7109375" style="4" customWidth="1"/>
    <col min="2860" max="2860" width="24.85546875" style="4" customWidth="1"/>
    <col min="2861" max="3085" width="9.140625" style="4"/>
    <col min="3086" max="3086" width="2.28515625" style="4" customWidth="1"/>
    <col min="3087" max="3087" width="5.5703125" style="4" customWidth="1"/>
    <col min="3088" max="3089" width="9.140625" style="4"/>
    <col min="3090" max="3090" width="5.7109375" style="4" customWidth="1"/>
    <col min="3091" max="3091" width="6.140625" style="4" customWidth="1"/>
    <col min="3092" max="3093" width="9.140625" style="4"/>
    <col min="3094" max="3097" width="6.85546875" style="4" customWidth="1"/>
    <col min="3098" max="3113" width="6.7109375" style="4" customWidth="1"/>
    <col min="3114" max="3114" width="7" style="4" customWidth="1"/>
    <col min="3115" max="3115" width="6.7109375" style="4" customWidth="1"/>
    <col min="3116" max="3116" width="24.85546875" style="4" customWidth="1"/>
    <col min="3117" max="3341" width="9.140625" style="4"/>
    <col min="3342" max="3342" width="2.28515625" style="4" customWidth="1"/>
    <col min="3343" max="3343" width="5.5703125" style="4" customWidth="1"/>
    <col min="3344" max="3345" width="9.140625" style="4"/>
    <col min="3346" max="3346" width="5.7109375" style="4" customWidth="1"/>
    <col min="3347" max="3347" width="6.140625" style="4" customWidth="1"/>
    <col min="3348" max="3349" width="9.140625" style="4"/>
    <col min="3350" max="3353" width="6.85546875" style="4" customWidth="1"/>
    <col min="3354" max="3369" width="6.7109375" style="4" customWidth="1"/>
    <col min="3370" max="3370" width="7" style="4" customWidth="1"/>
    <col min="3371" max="3371" width="6.7109375" style="4" customWidth="1"/>
    <col min="3372" max="3372" width="24.85546875" style="4" customWidth="1"/>
    <col min="3373" max="3597" width="9.140625" style="4"/>
    <col min="3598" max="3598" width="2.28515625" style="4" customWidth="1"/>
    <col min="3599" max="3599" width="5.5703125" style="4" customWidth="1"/>
    <col min="3600" max="3601" width="9.140625" style="4"/>
    <col min="3602" max="3602" width="5.7109375" style="4" customWidth="1"/>
    <col min="3603" max="3603" width="6.140625" style="4" customWidth="1"/>
    <col min="3604" max="3605" width="9.140625" style="4"/>
    <col min="3606" max="3609" width="6.85546875" style="4" customWidth="1"/>
    <col min="3610" max="3625" width="6.7109375" style="4" customWidth="1"/>
    <col min="3626" max="3626" width="7" style="4" customWidth="1"/>
    <col min="3627" max="3627" width="6.7109375" style="4" customWidth="1"/>
    <col min="3628" max="3628" width="24.85546875" style="4" customWidth="1"/>
    <col min="3629" max="3853" width="9.140625" style="4"/>
    <col min="3854" max="3854" width="2.28515625" style="4" customWidth="1"/>
    <col min="3855" max="3855" width="5.5703125" style="4" customWidth="1"/>
    <col min="3856" max="3857" width="9.140625" style="4"/>
    <col min="3858" max="3858" width="5.7109375" style="4" customWidth="1"/>
    <col min="3859" max="3859" width="6.140625" style="4" customWidth="1"/>
    <col min="3860" max="3861" width="9.140625" style="4"/>
    <col min="3862" max="3865" width="6.85546875" style="4" customWidth="1"/>
    <col min="3866" max="3881" width="6.7109375" style="4" customWidth="1"/>
    <col min="3882" max="3882" width="7" style="4" customWidth="1"/>
    <col min="3883" max="3883" width="6.7109375" style="4" customWidth="1"/>
    <col min="3884" max="3884" width="24.85546875" style="4" customWidth="1"/>
    <col min="3885" max="4109" width="9.140625" style="4"/>
    <col min="4110" max="4110" width="2.28515625" style="4" customWidth="1"/>
    <col min="4111" max="4111" width="5.5703125" style="4" customWidth="1"/>
    <col min="4112" max="4113" width="9.140625" style="4"/>
    <col min="4114" max="4114" width="5.7109375" style="4" customWidth="1"/>
    <col min="4115" max="4115" width="6.140625" style="4" customWidth="1"/>
    <col min="4116" max="4117" width="9.140625" style="4"/>
    <col min="4118" max="4121" width="6.85546875" style="4" customWidth="1"/>
    <col min="4122" max="4137" width="6.7109375" style="4" customWidth="1"/>
    <col min="4138" max="4138" width="7" style="4" customWidth="1"/>
    <col min="4139" max="4139" width="6.7109375" style="4" customWidth="1"/>
    <col min="4140" max="4140" width="24.85546875" style="4" customWidth="1"/>
    <col min="4141" max="4365" width="9.140625" style="4"/>
    <col min="4366" max="4366" width="2.28515625" style="4" customWidth="1"/>
    <col min="4367" max="4367" width="5.5703125" style="4" customWidth="1"/>
    <col min="4368" max="4369" width="9.140625" style="4"/>
    <col min="4370" max="4370" width="5.7109375" style="4" customWidth="1"/>
    <col min="4371" max="4371" width="6.140625" style="4" customWidth="1"/>
    <col min="4372" max="4373" width="9.140625" style="4"/>
    <col min="4374" max="4377" width="6.85546875" style="4" customWidth="1"/>
    <col min="4378" max="4393" width="6.7109375" style="4" customWidth="1"/>
    <col min="4394" max="4394" width="7" style="4" customWidth="1"/>
    <col min="4395" max="4395" width="6.7109375" style="4" customWidth="1"/>
    <col min="4396" max="4396" width="24.85546875" style="4" customWidth="1"/>
    <col min="4397" max="4621" width="9.140625" style="4"/>
    <col min="4622" max="4622" width="2.28515625" style="4" customWidth="1"/>
    <col min="4623" max="4623" width="5.5703125" style="4" customWidth="1"/>
    <col min="4624" max="4625" width="9.140625" style="4"/>
    <col min="4626" max="4626" width="5.7109375" style="4" customWidth="1"/>
    <col min="4627" max="4627" width="6.140625" style="4" customWidth="1"/>
    <col min="4628" max="4629" width="9.140625" style="4"/>
    <col min="4630" max="4633" width="6.85546875" style="4" customWidth="1"/>
    <col min="4634" max="4649" width="6.7109375" style="4" customWidth="1"/>
    <col min="4650" max="4650" width="7" style="4" customWidth="1"/>
    <col min="4651" max="4651" width="6.7109375" style="4" customWidth="1"/>
    <col min="4652" max="4652" width="24.85546875" style="4" customWidth="1"/>
    <col min="4653" max="4877" width="9.140625" style="4"/>
    <col min="4878" max="4878" width="2.28515625" style="4" customWidth="1"/>
    <col min="4879" max="4879" width="5.5703125" style="4" customWidth="1"/>
    <col min="4880" max="4881" width="9.140625" style="4"/>
    <col min="4882" max="4882" width="5.7109375" style="4" customWidth="1"/>
    <col min="4883" max="4883" width="6.140625" style="4" customWidth="1"/>
    <col min="4884" max="4885" width="9.140625" style="4"/>
    <col min="4886" max="4889" width="6.85546875" style="4" customWidth="1"/>
    <col min="4890" max="4905" width="6.7109375" style="4" customWidth="1"/>
    <col min="4906" max="4906" width="7" style="4" customWidth="1"/>
    <col min="4907" max="4907" width="6.7109375" style="4" customWidth="1"/>
    <col min="4908" max="4908" width="24.85546875" style="4" customWidth="1"/>
    <col min="4909" max="5133" width="9.140625" style="4"/>
    <col min="5134" max="5134" width="2.28515625" style="4" customWidth="1"/>
    <col min="5135" max="5135" width="5.5703125" style="4" customWidth="1"/>
    <col min="5136" max="5137" width="9.140625" style="4"/>
    <col min="5138" max="5138" width="5.7109375" style="4" customWidth="1"/>
    <col min="5139" max="5139" width="6.140625" style="4" customWidth="1"/>
    <col min="5140" max="5141" width="9.140625" style="4"/>
    <col min="5142" max="5145" width="6.85546875" style="4" customWidth="1"/>
    <col min="5146" max="5161" width="6.7109375" style="4" customWidth="1"/>
    <col min="5162" max="5162" width="7" style="4" customWidth="1"/>
    <col min="5163" max="5163" width="6.7109375" style="4" customWidth="1"/>
    <col min="5164" max="5164" width="24.85546875" style="4" customWidth="1"/>
    <col min="5165" max="5389" width="9.140625" style="4"/>
    <col min="5390" max="5390" width="2.28515625" style="4" customWidth="1"/>
    <col min="5391" max="5391" width="5.5703125" style="4" customWidth="1"/>
    <col min="5392" max="5393" width="9.140625" style="4"/>
    <col min="5394" max="5394" width="5.7109375" style="4" customWidth="1"/>
    <col min="5395" max="5395" width="6.140625" style="4" customWidth="1"/>
    <col min="5396" max="5397" width="9.140625" style="4"/>
    <col min="5398" max="5401" width="6.85546875" style="4" customWidth="1"/>
    <col min="5402" max="5417" width="6.7109375" style="4" customWidth="1"/>
    <col min="5418" max="5418" width="7" style="4" customWidth="1"/>
    <col min="5419" max="5419" width="6.7109375" style="4" customWidth="1"/>
    <col min="5420" max="5420" width="24.85546875" style="4" customWidth="1"/>
    <col min="5421" max="5645" width="9.140625" style="4"/>
    <col min="5646" max="5646" width="2.28515625" style="4" customWidth="1"/>
    <col min="5647" max="5647" width="5.5703125" style="4" customWidth="1"/>
    <col min="5648" max="5649" width="9.140625" style="4"/>
    <col min="5650" max="5650" width="5.7109375" style="4" customWidth="1"/>
    <col min="5651" max="5651" width="6.140625" style="4" customWidth="1"/>
    <col min="5652" max="5653" width="9.140625" style="4"/>
    <col min="5654" max="5657" width="6.85546875" style="4" customWidth="1"/>
    <col min="5658" max="5673" width="6.7109375" style="4" customWidth="1"/>
    <col min="5674" max="5674" width="7" style="4" customWidth="1"/>
    <col min="5675" max="5675" width="6.7109375" style="4" customWidth="1"/>
    <col min="5676" max="5676" width="24.85546875" style="4" customWidth="1"/>
    <col min="5677" max="5901" width="9.140625" style="4"/>
    <col min="5902" max="5902" width="2.28515625" style="4" customWidth="1"/>
    <col min="5903" max="5903" width="5.5703125" style="4" customWidth="1"/>
    <col min="5904" max="5905" width="9.140625" style="4"/>
    <col min="5906" max="5906" width="5.7109375" style="4" customWidth="1"/>
    <col min="5907" max="5907" width="6.140625" style="4" customWidth="1"/>
    <col min="5908" max="5909" width="9.140625" style="4"/>
    <col min="5910" max="5913" width="6.85546875" style="4" customWidth="1"/>
    <col min="5914" max="5929" width="6.7109375" style="4" customWidth="1"/>
    <col min="5930" max="5930" width="7" style="4" customWidth="1"/>
    <col min="5931" max="5931" width="6.7109375" style="4" customWidth="1"/>
    <col min="5932" max="5932" width="24.85546875" style="4" customWidth="1"/>
    <col min="5933" max="6157" width="9.140625" style="4"/>
    <col min="6158" max="6158" width="2.28515625" style="4" customWidth="1"/>
    <col min="6159" max="6159" width="5.5703125" style="4" customWidth="1"/>
    <col min="6160" max="6161" width="9.140625" style="4"/>
    <col min="6162" max="6162" width="5.7109375" style="4" customWidth="1"/>
    <col min="6163" max="6163" width="6.140625" style="4" customWidth="1"/>
    <col min="6164" max="6165" width="9.140625" style="4"/>
    <col min="6166" max="6169" width="6.85546875" style="4" customWidth="1"/>
    <col min="6170" max="6185" width="6.7109375" style="4" customWidth="1"/>
    <col min="6186" max="6186" width="7" style="4" customWidth="1"/>
    <col min="6187" max="6187" width="6.7109375" style="4" customWidth="1"/>
    <col min="6188" max="6188" width="24.85546875" style="4" customWidth="1"/>
    <col min="6189" max="6413" width="9.140625" style="4"/>
    <col min="6414" max="6414" width="2.28515625" style="4" customWidth="1"/>
    <col min="6415" max="6415" width="5.5703125" style="4" customWidth="1"/>
    <col min="6416" max="6417" width="9.140625" style="4"/>
    <col min="6418" max="6418" width="5.7109375" style="4" customWidth="1"/>
    <col min="6419" max="6419" width="6.140625" style="4" customWidth="1"/>
    <col min="6420" max="6421" width="9.140625" style="4"/>
    <col min="6422" max="6425" width="6.85546875" style="4" customWidth="1"/>
    <col min="6426" max="6441" width="6.7109375" style="4" customWidth="1"/>
    <col min="6442" max="6442" width="7" style="4" customWidth="1"/>
    <col min="6443" max="6443" width="6.7109375" style="4" customWidth="1"/>
    <col min="6444" max="6444" width="24.85546875" style="4" customWidth="1"/>
    <col min="6445" max="6669" width="9.140625" style="4"/>
    <col min="6670" max="6670" width="2.28515625" style="4" customWidth="1"/>
    <col min="6671" max="6671" width="5.5703125" style="4" customWidth="1"/>
    <col min="6672" max="6673" width="9.140625" style="4"/>
    <col min="6674" max="6674" width="5.7109375" style="4" customWidth="1"/>
    <col min="6675" max="6675" width="6.140625" style="4" customWidth="1"/>
    <col min="6676" max="6677" width="9.140625" style="4"/>
    <col min="6678" max="6681" width="6.85546875" style="4" customWidth="1"/>
    <col min="6682" max="6697" width="6.7109375" style="4" customWidth="1"/>
    <col min="6698" max="6698" width="7" style="4" customWidth="1"/>
    <col min="6699" max="6699" width="6.7109375" style="4" customWidth="1"/>
    <col min="6700" max="6700" width="24.85546875" style="4" customWidth="1"/>
    <col min="6701" max="6925" width="9.140625" style="4"/>
    <col min="6926" max="6926" width="2.28515625" style="4" customWidth="1"/>
    <col min="6927" max="6927" width="5.5703125" style="4" customWidth="1"/>
    <col min="6928" max="6929" width="9.140625" style="4"/>
    <col min="6930" max="6930" width="5.7109375" style="4" customWidth="1"/>
    <col min="6931" max="6931" width="6.140625" style="4" customWidth="1"/>
    <col min="6932" max="6933" width="9.140625" style="4"/>
    <col min="6934" max="6937" width="6.85546875" style="4" customWidth="1"/>
    <col min="6938" max="6953" width="6.7109375" style="4" customWidth="1"/>
    <col min="6954" max="6954" width="7" style="4" customWidth="1"/>
    <col min="6955" max="6955" width="6.7109375" style="4" customWidth="1"/>
    <col min="6956" max="6956" width="24.85546875" style="4" customWidth="1"/>
    <col min="6957" max="7181" width="9.140625" style="4"/>
    <col min="7182" max="7182" width="2.28515625" style="4" customWidth="1"/>
    <col min="7183" max="7183" width="5.5703125" style="4" customWidth="1"/>
    <col min="7184" max="7185" width="9.140625" style="4"/>
    <col min="7186" max="7186" width="5.7109375" style="4" customWidth="1"/>
    <col min="7187" max="7187" width="6.140625" style="4" customWidth="1"/>
    <col min="7188" max="7189" width="9.140625" style="4"/>
    <col min="7190" max="7193" width="6.85546875" style="4" customWidth="1"/>
    <col min="7194" max="7209" width="6.7109375" style="4" customWidth="1"/>
    <col min="7210" max="7210" width="7" style="4" customWidth="1"/>
    <col min="7211" max="7211" width="6.7109375" style="4" customWidth="1"/>
    <col min="7212" max="7212" width="24.85546875" style="4" customWidth="1"/>
    <col min="7213" max="7437" width="9.140625" style="4"/>
    <col min="7438" max="7438" width="2.28515625" style="4" customWidth="1"/>
    <col min="7439" max="7439" width="5.5703125" style="4" customWidth="1"/>
    <col min="7440" max="7441" width="9.140625" style="4"/>
    <col min="7442" max="7442" width="5.7109375" style="4" customWidth="1"/>
    <col min="7443" max="7443" width="6.140625" style="4" customWidth="1"/>
    <col min="7444" max="7445" width="9.140625" style="4"/>
    <col min="7446" max="7449" width="6.85546875" style="4" customWidth="1"/>
    <col min="7450" max="7465" width="6.7109375" style="4" customWidth="1"/>
    <col min="7466" max="7466" width="7" style="4" customWidth="1"/>
    <col min="7467" max="7467" width="6.7109375" style="4" customWidth="1"/>
    <col min="7468" max="7468" width="24.85546875" style="4" customWidth="1"/>
    <col min="7469" max="7693" width="9.140625" style="4"/>
    <col min="7694" max="7694" width="2.28515625" style="4" customWidth="1"/>
    <col min="7695" max="7695" width="5.5703125" style="4" customWidth="1"/>
    <col min="7696" max="7697" width="9.140625" style="4"/>
    <col min="7698" max="7698" width="5.7109375" style="4" customWidth="1"/>
    <col min="7699" max="7699" width="6.140625" style="4" customWidth="1"/>
    <col min="7700" max="7701" width="9.140625" style="4"/>
    <col min="7702" max="7705" width="6.85546875" style="4" customWidth="1"/>
    <col min="7706" max="7721" width="6.7109375" style="4" customWidth="1"/>
    <col min="7722" max="7722" width="7" style="4" customWidth="1"/>
    <col min="7723" max="7723" width="6.7109375" style="4" customWidth="1"/>
    <col min="7724" max="7724" width="24.85546875" style="4" customWidth="1"/>
    <col min="7725" max="7949" width="9.140625" style="4"/>
    <col min="7950" max="7950" width="2.28515625" style="4" customWidth="1"/>
    <col min="7951" max="7951" width="5.5703125" style="4" customWidth="1"/>
    <col min="7952" max="7953" width="9.140625" style="4"/>
    <col min="7954" max="7954" width="5.7109375" style="4" customWidth="1"/>
    <col min="7955" max="7955" width="6.140625" style="4" customWidth="1"/>
    <col min="7956" max="7957" width="9.140625" style="4"/>
    <col min="7958" max="7961" width="6.85546875" style="4" customWidth="1"/>
    <col min="7962" max="7977" width="6.7109375" style="4" customWidth="1"/>
    <col min="7978" max="7978" width="7" style="4" customWidth="1"/>
    <col min="7979" max="7979" width="6.7109375" style="4" customWidth="1"/>
    <col min="7980" max="7980" width="24.85546875" style="4" customWidth="1"/>
    <col min="7981" max="8205" width="9.140625" style="4"/>
    <col min="8206" max="8206" width="2.28515625" style="4" customWidth="1"/>
    <col min="8207" max="8207" width="5.5703125" style="4" customWidth="1"/>
    <col min="8208" max="8209" width="9.140625" style="4"/>
    <col min="8210" max="8210" width="5.7109375" style="4" customWidth="1"/>
    <col min="8211" max="8211" width="6.140625" style="4" customWidth="1"/>
    <col min="8212" max="8213" width="9.140625" style="4"/>
    <col min="8214" max="8217" width="6.85546875" style="4" customWidth="1"/>
    <col min="8218" max="8233" width="6.7109375" style="4" customWidth="1"/>
    <col min="8234" max="8234" width="7" style="4" customWidth="1"/>
    <col min="8235" max="8235" width="6.7109375" style="4" customWidth="1"/>
    <col min="8236" max="8236" width="24.85546875" style="4" customWidth="1"/>
    <col min="8237" max="8461" width="9.140625" style="4"/>
    <col min="8462" max="8462" width="2.28515625" style="4" customWidth="1"/>
    <col min="8463" max="8463" width="5.5703125" style="4" customWidth="1"/>
    <col min="8464" max="8465" width="9.140625" style="4"/>
    <col min="8466" max="8466" width="5.7109375" style="4" customWidth="1"/>
    <col min="8467" max="8467" width="6.140625" style="4" customWidth="1"/>
    <col min="8468" max="8469" width="9.140625" style="4"/>
    <col min="8470" max="8473" width="6.85546875" style="4" customWidth="1"/>
    <col min="8474" max="8489" width="6.7109375" style="4" customWidth="1"/>
    <col min="8490" max="8490" width="7" style="4" customWidth="1"/>
    <col min="8491" max="8491" width="6.7109375" style="4" customWidth="1"/>
    <col min="8492" max="8492" width="24.85546875" style="4" customWidth="1"/>
    <col min="8493" max="8717" width="9.140625" style="4"/>
    <col min="8718" max="8718" width="2.28515625" style="4" customWidth="1"/>
    <col min="8719" max="8719" width="5.5703125" style="4" customWidth="1"/>
    <col min="8720" max="8721" width="9.140625" style="4"/>
    <col min="8722" max="8722" width="5.7109375" style="4" customWidth="1"/>
    <col min="8723" max="8723" width="6.140625" style="4" customWidth="1"/>
    <col min="8724" max="8725" width="9.140625" style="4"/>
    <col min="8726" max="8729" width="6.85546875" style="4" customWidth="1"/>
    <col min="8730" max="8745" width="6.7109375" style="4" customWidth="1"/>
    <col min="8746" max="8746" width="7" style="4" customWidth="1"/>
    <col min="8747" max="8747" width="6.7109375" style="4" customWidth="1"/>
    <col min="8748" max="8748" width="24.85546875" style="4" customWidth="1"/>
    <col min="8749" max="8973" width="9.140625" style="4"/>
    <col min="8974" max="8974" width="2.28515625" style="4" customWidth="1"/>
    <col min="8975" max="8975" width="5.5703125" style="4" customWidth="1"/>
    <col min="8976" max="8977" width="9.140625" style="4"/>
    <col min="8978" max="8978" width="5.7109375" style="4" customWidth="1"/>
    <col min="8979" max="8979" width="6.140625" style="4" customWidth="1"/>
    <col min="8980" max="8981" width="9.140625" style="4"/>
    <col min="8982" max="8985" width="6.85546875" style="4" customWidth="1"/>
    <col min="8986" max="9001" width="6.7109375" style="4" customWidth="1"/>
    <col min="9002" max="9002" width="7" style="4" customWidth="1"/>
    <col min="9003" max="9003" width="6.7109375" style="4" customWidth="1"/>
    <col min="9004" max="9004" width="24.85546875" style="4" customWidth="1"/>
    <col min="9005" max="9229" width="9.140625" style="4"/>
    <col min="9230" max="9230" width="2.28515625" style="4" customWidth="1"/>
    <col min="9231" max="9231" width="5.5703125" style="4" customWidth="1"/>
    <col min="9232" max="9233" width="9.140625" style="4"/>
    <col min="9234" max="9234" width="5.7109375" style="4" customWidth="1"/>
    <col min="9235" max="9235" width="6.140625" style="4" customWidth="1"/>
    <col min="9236" max="9237" width="9.140625" style="4"/>
    <col min="9238" max="9241" width="6.85546875" style="4" customWidth="1"/>
    <col min="9242" max="9257" width="6.7109375" style="4" customWidth="1"/>
    <col min="9258" max="9258" width="7" style="4" customWidth="1"/>
    <col min="9259" max="9259" width="6.7109375" style="4" customWidth="1"/>
    <col min="9260" max="9260" width="24.85546875" style="4" customWidth="1"/>
    <col min="9261" max="9485" width="9.140625" style="4"/>
    <col min="9486" max="9486" width="2.28515625" style="4" customWidth="1"/>
    <col min="9487" max="9487" width="5.5703125" style="4" customWidth="1"/>
    <col min="9488" max="9489" width="9.140625" style="4"/>
    <col min="9490" max="9490" width="5.7109375" style="4" customWidth="1"/>
    <col min="9491" max="9491" width="6.140625" style="4" customWidth="1"/>
    <col min="9492" max="9493" width="9.140625" style="4"/>
    <col min="9494" max="9497" width="6.85546875" style="4" customWidth="1"/>
    <col min="9498" max="9513" width="6.7109375" style="4" customWidth="1"/>
    <col min="9514" max="9514" width="7" style="4" customWidth="1"/>
    <col min="9515" max="9515" width="6.7109375" style="4" customWidth="1"/>
    <col min="9516" max="9516" width="24.85546875" style="4" customWidth="1"/>
    <col min="9517" max="9741" width="9.140625" style="4"/>
    <col min="9742" max="9742" width="2.28515625" style="4" customWidth="1"/>
    <col min="9743" max="9743" width="5.5703125" style="4" customWidth="1"/>
    <col min="9744" max="9745" width="9.140625" style="4"/>
    <col min="9746" max="9746" width="5.7109375" style="4" customWidth="1"/>
    <col min="9747" max="9747" width="6.140625" style="4" customWidth="1"/>
    <col min="9748" max="9749" width="9.140625" style="4"/>
    <col min="9750" max="9753" width="6.85546875" style="4" customWidth="1"/>
    <col min="9754" max="9769" width="6.7109375" style="4" customWidth="1"/>
    <col min="9770" max="9770" width="7" style="4" customWidth="1"/>
    <col min="9771" max="9771" width="6.7109375" style="4" customWidth="1"/>
    <col min="9772" max="9772" width="24.85546875" style="4" customWidth="1"/>
    <col min="9773" max="9997" width="9.140625" style="4"/>
    <col min="9998" max="9998" width="2.28515625" style="4" customWidth="1"/>
    <col min="9999" max="9999" width="5.5703125" style="4" customWidth="1"/>
    <col min="10000" max="10001" width="9.140625" style="4"/>
    <col min="10002" max="10002" width="5.7109375" style="4" customWidth="1"/>
    <col min="10003" max="10003" width="6.140625" style="4" customWidth="1"/>
    <col min="10004" max="10005" width="9.140625" style="4"/>
    <col min="10006" max="10009" width="6.85546875" style="4" customWidth="1"/>
    <col min="10010" max="10025" width="6.7109375" style="4" customWidth="1"/>
    <col min="10026" max="10026" width="7" style="4" customWidth="1"/>
    <col min="10027" max="10027" width="6.7109375" style="4" customWidth="1"/>
    <col min="10028" max="10028" width="24.85546875" style="4" customWidth="1"/>
    <col min="10029" max="10253" width="9.140625" style="4"/>
    <col min="10254" max="10254" width="2.28515625" style="4" customWidth="1"/>
    <col min="10255" max="10255" width="5.5703125" style="4" customWidth="1"/>
    <col min="10256" max="10257" width="9.140625" style="4"/>
    <col min="10258" max="10258" width="5.7109375" style="4" customWidth="1"/>
    <col min="10259" max="10259" width="6.140625" style="4" customWidth="1"/>
    <col min="10260" max="10261" width="9.140625" style="4"/>
    <col min="10262" max="10265" width="6.85546875" style="4" customWidth="1"/>
    <col min="10266" max="10281" width="6.7109375" style="4" customWidth="1"/>
    <col min="10282" max="10282" width="7" style="4" customWidth="1"/>
    <col min="10283" max="10283" width="6.7109375" style="4" customWidth="1"/>
    <col min="10284" max="10284" width="24.85546875" style="4" customWidth="1"/>
    <col min="10285" max="10509" width="9.140625" style="4"/>
    <col min="10510" max="10510" width="2.28515625" style="4" customWidth="1"/>
    <col min="10511" max="10511" width="5.5703125" style="4" customWidth="1"/>
    <col min="10512" max="10513" width="9.140625" style="4"/>
    <col min="10514" max="10514" width="5.7109375" style="4" customWidth="1"/>
    <col min="10515" max="10515" width="6.140625" style="4" customWidth="1"/>
    <col min="10516" max="10517" width="9.140625" style="4"/>
    <col min="10518" max="10521" width="6.85546875" style="4" customWidth="1"/>
    <col min="10522" max="10537" width="6.7109375" style="4" customWidth="1"/>
    <col min="10538" max="10538" width="7" style="4" customWidth="1"/>
    <col min="10539" max="10539" width="6.7109375" style="4" customWidth="1"/>
    <col min="10540" max="10540" width="24.85546875" style="4" customWidth="1"/>
    <col min="10541" max="10765" width="9.140625" style="4"/>
    <col min="10766" max="10766" width="2.28515625" style="4" customWidth="1"/>
    <col min="10767" max="10767" width="5.5703125" style="4" customWidth="1"/>
    <col min="10768" max="10769" width="9.140625" style="4"/>
    <col min="10770" max="10770" width="5.7109375" style="4" customWidth="1"/>
    <col min="10771" max="10771" width="6.140625" style="4" customWidth="1"/>
    <col min="10772" max="10773" width="9.140625" style="4"/>
    <col min="10774" max="10777" width="6.85546875" style="4" customWidth="1"/>
    <col min="10778" max="10793" width="6.7109375" style="4" customWidth="1"/>
    <col min="10794" max="10794" width="7" style="4" customWidth="1"/>
    <col min="10795" max="10795" width="6.7109375" style="4" customWidth="1"/>
    <col min="10796" max="10796" width="24.85546875" style="4" customWidth="1"/>
    <col min="10797" max="11021" width="9.140625" style="4"/>
    <col min="11022" max="11022" width="2.28515625" style="4" customWidth="1"/>
    <col min="11023" max="11023" width="5.5703125" style="4" customWidth="1"/>
    <col min="11024" max="11025" width="9.140625" style="4"/>
    <col min="11026" max="11026" width="5.7109375" style="4" customWidth="1"/>
    <col min="11027" max="11027" width="6.140625" style="4" customWidth="1"/>
    <col min="11028" max="11029" width="9.140625" style="4"/>
    <col min="11030" max="11033" width="6.85546875" style="4" customWidth="1"/>
    <col min="11034" max="11049" width="6.7109375" style="4" customWidth="1"/>
    <col min="11050" max="11050" width="7" style="4" customWidth="1"/>
    <col min="11051" max="11051" width="6.7109375" style="4" customWidth="1"/>
    <col min="11052" max="11052" width="24.85546875" style="4" customWidth="1"/>
    <col min="11053" max="11277" width="9.140625" style="4"/>
    <col min="11278" max="11278" width="2.28515625" style="4" customWidth="1"/>
    <col min="11279" max="11279" width="5.5703125" style="4" customWidth="1"/>
    <col min="11280" max="11281" width="9.140625" style="4"/>
    <col min="11282" max="11282" width="5.7109375" style="4" customWidth="1"/>
    <col min="11283" max="11283" width="6.140625" style="4" customWidth="1"/>
    <col min="11284" max="11285" width="9.140625" style="4"/>
    <col min="11286" max="11289" width="6.85546875" style="4" customWidth="1"/>
    <col min="11290" max="11305" width="6.7109375" style="4" customWidth="1"/>
    <col min="11306" max="11306" width="7" style="4" customWidth="1"/>
    <col min="11307" max="11307" width="6.7109375" style="4" customWidth="1"/>
    <col min="11308" max="11308" width="24.85546875" style="4" customWidth="1"/>
    <col min="11309" max="11533" width="9.140625" style="4"/>
    <col min="11534" max="11534" width="2.28515625" style="4" customWidth="1"/>
    <col min="11535" max="11535" width="5.5703125" style="4" customWidth="1"/>
    <col min="11536" max="11537" width="9.140625" style="4"/>
    <col min="11538" max="11538" width="5.7109375" style="4" customWidth="1"/>
    <col min="11539" max="11539" width="6.140625" style="4" customWidth="1"/>
    <col min="11540" max="11541" width="9.140625" style="4"/>
    <col min="11542" max="11545" width="6.85546875" style="4" customWidth="1"/>
    <col min="11546" max="11561" width="6.7109375" style="4" customWidth="1"/>
    <col min="11562" max="11562" width="7" style="4" customWidth="1"/>
    <col min="11563" max="11563" width="6.7109375" style="4" customWidth="1"/>
    <col min="11564" max="11564" width="24.85546875" style="4" customWidth="1"/>
    <col min="11565" max="11789" width="9.140625" style="4"/>
    <col min="11790" max="11790" width="2.28515625" style="4" customWidth="1"/>
    <col min="11791" max="11791" width="5.5703125" style="4" customWidth="1"/>
    <col min="11792" max="11793" width="9.140625" style="4"/>
    <col min="11794" max="11794" width="5.7109375" style="4" customWidth="1"/>
    <col min="11795" max="11795" width="6.140625" style="4" customWidth="1"/>
    <col min="11796" max="11797" width="9.140625" style="4"/>
    <col min="11798" max="11801" width="6.85546875" style="4" customWidth="1"/>
    <col min="11802" max="11817" width="6.7109375" style="4" customWidth="1"/>
    <col min="11818" max="11818" width="7" style="4" customWidth="1"/>
    <col min="11819" max="11819" width="6.7109375" style="4" customWidth="1"/>
    <col min="11820" max="11820" width="24.85546875" style="4" customWidth="1"/>
    <col min="11821" max="12045" width="9.140625" style="4"/>
    <col min="12046" max="12046" width="2.28515625" style="4" customWidth="1"/>
    <col min="12047" max="12047" width="5.5703125" style="4" customWidth="1"/>
    <col min="12048" max="12049" width="9.140625" style="4"/>
    <col min="12050" max="12050" width="5.7109375" style="4" customWidth="1"/>
    <col min="12051" max="12051" width="6.140625" style="4" customWidth="1"/>
    <col min="12052" max="12053" width="9.140625" style="4"/>
    <col min="12054" max="12057" width="6.85546875" style="4" customWidth="1"/>
    <col min="12058" max="12073" width="6.7109375" style="4" customWidth="1"/>
    <col min="12074" max="12074" width="7" style="4" customWidth="1"/>
    <col min="12075" max="12075" width="6.7109375" style="4" customWidth="1"/>
    <col min="12076" max="12076" width="24.85546875" style="4" customWidth="1"/>
    <col min="12077" max="12301" width="9.140625" style="4"/>
    <col min="12302" max="12302" width="2.28515625" style="4" customWidth="1"/>
    <col min="12303" max="12303" width="5.5703125" style="4" customWidth="1"/>
    <col min="12304" max="12305" width="9.140625" style="4"/>
    <col min="12306" max="12306" width="5.7109375" style="4" customWidth="1"/>
    <col min="12307" max="12307" width="6.140625" style="4" customWidth="1"/>
    <col min="12308" max="12309" width="9.140625" style="4"/>
    <col min="12310" max="12313" width="6.85546875" style="4" customWidth="1"/>
    <col min="12314" max="12329" width="6.7109375" style="4" customWidth="1"/>
    <col min="12330" max="12330" width="7" style="4" customWidth="1"/>
    <col min="12331" max="12331" width="6.7109375" style="4" customWidth="1"/>
    <col min="12332" max="12332" width="24.85546875" style="4" customWidth="1"/>
    <col min="12333" max="12557" width="9.140625" style="4"/>
    <col min="12558" max="12558" width="2.28515625" style="4" customWidth="1"/>
    <col min="12559" max="12559" width="5.5703125" style="4" customWidth="1"/>
    <col min="12560" max="12561" width="9.140625" style="4"/>
    <col min="12562" max="12562" width="5.7109375" style="4" customWidth="1"/>
    <col min="12563" max="12563" width="6.140625" style="4" customWidth="1"/>
    <col min="12564" max="12565" width="9.140625" style="4"/>
    <col min="12566" max="12569" width="6.85546875" style="4" customWidth="1"/>
    <col min="12570" max="12585" width="6.7109375" style="4" customWidth="1"/>
    <col min="12586" max="12586" width="7" style="4" customWidth="1"/>
    <col min="12587" max="12587" width="6.7109375" style="4" customWidth="1"/>
    <col min="12588" max="12588" width="24.85546875" style="4" customWidth="1"/>
    <col min="12589" max="12813" width="9.140625" style="4"/>
    <col min="12814" max="12814" width="2.28515625" style="4" customWidth="1"/>
    <col min="12815" max="12815" width="5.5703125" style="4" customWidth="1"/>
    <col min="12816" max="12817" width="9.140625" style="4"/>
    <col min="12818" max="12818" width="5.7109375" style="4" customWidth="1"/>
    <col min="12819" max="12819" width="6.140625" style="4" customWidth="1"/>
    <col min="12820" max="12821" width="9.140625" style="4"/>
    <col min="12822" max="12825" width="6.85546875" style="4" customWidth="1"/>
    <col min="12826" max="12841" width="6.7109375" style="4" customWidth="1"/>
    <col min="12842" max="12842" width="7" style="4" customWidth="1"/>
    <col min="12843" max="12843" width="6.7109375" style="4" customWidth="1"/>
    <col min="12844" max="12844" width="24.85546875" style="4" customWidth="1"/>
    <col min="12845" max="13069" width="9.140625" style="4"/>
    <col min="13070" max="13070" width="2.28515625" style="4" customWidth="1"/>
    <col min="13071" max="13071" width="5.5703125" style="4" customWidth="1"/>
    <col min="13072" max="13073" width="9.140625" style="4"/>
    <col min="13074" max="13074" width="5.7109375" style="4" customWidth="1"/>
    <col min="13075" max="13075" width="6.140625" style="4" customWidth="1"/>
    <col min="13076" max="13077" width="9.140625" style="4"/>
    <col min="13078" max="13081" width="6.85546875" style="4" customWidth="1"/>
    <col min="13082" max="13097" width="6.7109375" style="4" customWidth="1"/>
    <col min="13098" max="13098" width="7" style="4" customWidth="1"/>
    <col min="13099" max="13099" width="6.7109375" style="4" customWidth="1"/>
    <col min="13100" max="13100" width="24.85546875" style="4" customWidth="1"/>
    <col min="13101" max="13325" width="9.140625" style="4"/>
    <col min="13326" max="13326" width="2.28515625" style="4" customWidth="1"/>
    <col min="13327" max="13327" width="5.5703125" style="4" customWidth="1"/>
    <col min="13328" max="13329" width="9.140625" style="4"/>
    <col min="13330" max="13330" width="5.7109375" style="4" customWidth="1"/>
    <col min="13331" max="13331" width="6.140625" style="4" customWidth="1"/>
    <col min="13332" max="13333" width="9.140625" style="4"/>
    <col min="13334" max="13337" width="6.85546875" style="4" customWidth="1"/>
    <col min="13338" max="13353" width="6.7109375" style="4" customWidth="1"/>
    <col min="13354" max="13354" width="7" style="4" customWidth="1"/>
    <col min="13355" max="13355" width="6.7109375" style="4" customWidth="1"/>
    <col min="13356" max="13356" width="24.85546875" style="4" customWidth="1"/>
    <col min="13357" max="13581" width="9.140625" style="4"/>
    <col min="13582" max="13582" width="2.28515625" style="4" customWidth="1"/>
    <col min="13583" max="13583" width="5.5703125" style="4" customWidth="1"/>
    <col min="13584" max="13585" width="9.140625" style="4"/>
    <col min="13586" max="13586" width="5.7109375" style="4" customWidth="1"/>
    <col min="13587" max="13587" width="6.140625" style="4" customWidth="1"/>
    <col min="13588" max="13589" width="9.140625" style="4"/>
    <col min="13590" max="13593" width="6.85546875" style="4" customWidth="1"/>
    <col min="13594" max="13609" width="6.7109375" style="4" customWidth="1"/>
    <col min="13610" max="13610" width="7" style="4" customWidth="1"/>
    <col min="13611" max="13611" width="6.7109375" style="4" customWidth="1"/>
    <col min="13612" max="13612" width="24.85546875" style="4" customWidth="1"/>
    <col min="13613" max="13837" width="9.140625" style="4"/>
    <col min="13838" max="13838" width="2.28515625" style="4" customWidth="1"/>
    <col min="13839" max="13839" width="5.5703125" style="4" customWidth="1"/>
    <col min="13840" max="13841" width="9.140625" style="4"/>
    <col min="13842" max="13842" width="5.7109375" style="4" customWidth="1"/>
    <col min="13843" max="13843" width="6.140625" style="4" customWidth="1"/>
    <col min="13844" max="13845" width="9.140625" style="4"/>
    <col min="13846" max="13849" width="6.85546875" style="4" customWidth="1"/>
    <col min="13850" max="13865" width="6.7109375" style="4" customWidth="1"/>
    <col min="13866" max="13866" width="7" style="4" customWidth="1"/>
    <col min="13867" max="13867" width="6.7109375" style="4" customWidth="1"/>
    <col min="13868" max="13868" width="24.85546875" style="4" customWidth="1"/>
    <col min="13869" max="14093" width="9.140625" style="4"/>
    <col min="14094" max="14094" width="2.28515625" style="4" customWidth="1"/>
    <col min="14095" max="14095" width="5.5703125" style="4" customWidth="1"/>
    <col min="14096" max="14097" width="9.140625" style="4"/>
    <col min="14098" max="14098" width="5.7109375" style="4" customWidth="1"/>
    <col min="14099" max="14099" width="6.140625" style="4" customWidth="1"/>
    <col min="14100" max="14101" width="9.140625" style="4"/>
    <col min="14102" max="14105" width="6.85546875" style="4" customWidth="1"/>
    <col min="14106" max="14121" width="6.7109375" style="4" customWidth="1"/>
    <col min="14122" max="14122" width="7" style="4" customWidth="1"/>
    <col min="14123" max="14123" width="6.7109375" style="4" customWidth="1"/>
    <col min="14124" max="14124" width="24.85546875" style="4" customWidth="1"/>
    <col min="14125" max="14349" width="9.140625" style="4"/>
    <col min="14350" max="14350" width="2.28515625" style="4" customWidth="1"/>
    <col min="14351" max="14351" width="5.5703125" style="4" customWidth="1"/>
    <col min="14352" max="14353" width="9.140625" style="4"/>
    <col min="14354" max="14354" width="5.7109375" style="4" customWidth="1"/>
    <col min="14355" max="14355" width="6.140625" style="4" customWidth="1"/>
    <col min="14356" max="14357" width="9.140625" style="4"/>
    <col min="14358" max="14361" width="6.85546875" style="4" customWidth="1"/>
    <col min="14362" max="14377" width="6.7109375" style="4" customWidth="1"/>
    <col min="14378" max="14378" width="7" style="4" customWidth="1"/>
    <col min="14379" max="14379" width="6.7109375" style="4" customWidth="1"/>
    <col min="14380" max="14380" width="24.85546875" style="4" customWidth="1"/>
    <col min="14381" max="14605" width="9.140625" style="4"/>
    <col min="14606" max="14606" width="2.28515625" style="4" customWidth="1"/>
    <col min="14607" max="14607" width="5.5703125" style="4" customWidth="1"/>
    <col min="14608" max="14609" width="9.140625" style="4"/>
    <col min="14610" max="14610" width="5.7109375" style="4" customWidth="1"/>
    <col min="14611" max="14611" width="6.140625" style="4" customWidth="1"/>
    <col min="14612" max="14613" width="9.140625" style="4"/>
    <col min="14614" max="14617" width="6.85546875" style="4" customWidth="1"/>
    <col min="14618" max="14633" width="6.7109375" style="4" customWidth="1"/>
    <col min="14634" max="14634" width="7" style="4" customWidth="1"/>
    <col min="14635" max="14635" width="6.7109375" style="4" customWidth="1"/>
    <col min="14636" max="14636" width="24.85546875" style="4" customWidth="1"/>
    <col min="14637" max="14861" width="9.140625" style="4"/>
    <col min="14862" max="14862" width="2.28515625" style="4" customWidth="1"/>
    <col min="14863" max="14863" width="5.5703125" style="4" customWidth="1"/>
    <col min="14864" max="14865" width="9.140625" style="4"/>
    <col min="14866" max="14866" width="5.7109375" style="4" customWidth="1"/>
    <col min="14867" max="14867" width="6.140625" style="4" customWidth="1"/>
    <col min="14868" max="14869" width="9.140625" style="4"/>
    <col min="14870" max="14873" width="6.85546875" style="4" customWidth="1"/>
    <col min="14874" max="14889" width="6.7109375" style="4" customWidth="1"/>
    <col min="14890" max="14890" width="7" style="4" customWidth="1"/>
    <col min="14891" max="14891" width="6.7109375" style="4" customWidth="1"/>
    <col min="14892" max="14892" width="24.85546875" style="4" customWidth="1"/>
    <col min="14893" max="15117" width="9.140625" style="4"/>
    <col min="15118" max="15118" width="2.28515625" style="4" customWidth="1"/>
    <col min="15119" max="15119" width="5.5703125" style="4" customWidth="1"/>
    <col min="15120" max="15121" width="9.140625" style="4"/>
    <col min="15122" max="15122" width="5.7109375" style="4" customWidth="1"/>
    <col min="15123" max="15123" width="6.140625" style="4" customWidth="1"/>
    <col min="15124" max="15125" width="9.140625" style="4"/>
    <col min="15126" max="15129" width="6.85546875" style="4" customWidth="1"/>
    <col min="15130" max="15145" width="6.7109375" style="4" customWidth="1"/>
    <col min="15146" max="15146" width="7" style="4" customWidth="1"/>
    <col min="15147" max="15147" width="6.7109375" style="4" customWidth="1"/>
    <col min="15148" max="15148" width="24.85546875" style="4" customWidth="1"/>
    <col min="15149" max="15373" width="9.140625" style="4"/>
    <col min="15374" max="15374" width="2.28515625" style="4" customWidth="1"/>
    <col min="15375" max="15375" width="5.5703125" style="4" customWidth="1"/>
    <col min="15376" max="15377" width="9.140625" style="4"/>
    <col min="15378" max="15378" width="5.7109375" style="4" customWidth="1"/>
    <col min="15379" max="15379" width="6.140625" style="4" customWidth="1"/>
    <col min="15380" max="15381" width="9.140625" style="4"/>
    <col min="15382" max="15385" width="6.85546875" style="4" customWidth="1"/>
    <col min="15386" max="15401" width="6.7109375" style="4" customWidth="1"/>
    <col min="15402" max="15402" width="7" style="4" customWidth="1"/>
    <col min="15403" max="15403" width="6.7109375" style="4" customWidth="1"/>
    <col min="15404" max="15404" width="24.85546875" style="4" customWidth="1"/>
    <col min="15405" max="15629" width="9.140625" style="4"/>
    <col min="15630" max="15630" width="2.28515625" style="4" customWidth="1"/>
    <col min="15631" max="15631" width="5.5703125" style="4" customWidth="1"/>
    <col min="15632" max="15633" width="9.140625" style="4"/>
    <col min="15634" max="15634" width="5.7109375" style="4" customWidth="1"/>
    <col min="15635" max="15635" width="6.140625" style="4" customWidth="1"/>
    <col min="15636" max="15637" width="9.140625" style="4"/>
    <col min="15638" max="15641" width="6.85546875" style="4" customWidth="1"/>
    <col min="15642" max="15657" width="6.7109375" style="4" customWidth="1"/>
    <col min="15658" max="15658" width="7" style="4" customWidth="1"/>
    <col min="15659" max="15659" width="6.7109375" style="4" customWidth="1"/>
    <col min="15660" max="15660" width="24.85546875" style="4" customWidth="1"/>
    <col min="15661" max="15885" width="9.140625" style="4"/>
    <col min="15886" max="15886" width="2.28515625" style="4" customWidth="1"/>
    <col min="15887" max="15887" width="5.5703125" style="4" customWidth="1"/>
    <col min="15888" max="15889" width="9.140625" style="4"/>
    <col min="15890" max="15890" width="5.7109375" style="4" customWidth="1"/>
    <col min="15891" max="15891" width="6.140625" style="4" customWidth="1"/>
    <col min="15892" max="15893" width="9.140625" style="4"/>
    <col min="15894" max="15897" width="6.85546875" style="4" customWidth="1"/>
    <col min="15898" max="15913" width="6.7109375" style="4" customWidth="1"/>
    <col min="15914" max="15914" width="7" style="4" customWidth="1"/>
    <col min="15915" max="15915" width="6.7109375" style="4" customWidth="1"/>
    <col min="15916" max="15916" width="24.85546875" style="4" customWidth="1"/>
    <col min="15917" max="16141" width="9.140625" style="4"/>
    <col min="16142" max="16142" width="2.28515625" style="4" customWidth="1"/>
    <col min="16143" max="16143" width="5.5703125" style="4" customWidth="1"/>
    <col min="16144" max="16145" width="9.140625" style="4"/>
    <col min="16146" max="16146" width="5.7109375" style="4" customWidth="1"/>
    <col min="16147" max="16147" width="6.140625" style="4" customWidth="1"/>
    <col min="16148" max="16149" width="9.140625" style="4"/>
    <col min="16150" max="16153" width="6.85546875" style="4" customWidth="1"/>
    <col min="16154" max="16169" width="6.7109375" style="4" customWidth="1"/>
    <col min="16170" max="16170" width="7" style="4" customWidth="1"/>
    <col min="16171" max="16171" width="6.7109375" style="4" customWidth="1"/>
    <col min="16172" max="16172" width="24.85546875" style="4" customWidth="1"/>
    <col min="16173" max="16384" width="9.140625" style="4"/>
  </cols>
  <sheetData>
    <row r="2" spans="2:50" ht="20.25" x14ac:dyDescent="0.2">
      <c r="B2" s="337" t="s">
        <v>0</v>
      </c>
      <c r="C2" s="337"/>
      <c r="D2" s="337"/>
      <c r="E2" s="337"/>
      <c r="F2" s="337"/>
      <c r="G2" s="337"/>
      <c r="H2" s="337"/>
      <c r="I2" s="337"/>
      <c r="J2" s="337"/>
      <c r="K2" s="337"/>
      <c r="L2" s="337"/>
      <c r="M2" s="337"/>
      <c r="N2" s="337"/>
      <c r="O2" s="337"/>
      <c r="P2" s="338" t="s">
        <v>267</v>
      </c>
      <c r="Q2" s="338"/>
      <c r="R2" s="338"/>
      <c r="S2" s="338"/>
      <c r="T2" s="338"/>
      <c r="U2" s="338"/>
      <c r="V2" s="338"/>
      <c r="W2" s="338"/>
      <c r="X2" s="338"/>
      <c r="Y2" s="337" t="s">
        <v>1</v>
      </c>
      <c r="Z2" s="337"/>
      <c r="AA2" s="337"/>
      <c r="AB2" s="337"/>
      <c r="AC2" s="337"/>
      <c r="AD2" s="337"/>
      <c r="AE2" s="337"/>
      <c r="AF2" s="338" t="s">
        <v>184</v>
      </c>
      <c r="AG2" s="338"/>
      <c r="AH2" s="338"/>
      <c r="AI2" s="338"/>
      <c r="AL2" s="2" t="s">
        <v>2</v>
      </c>
      <c r="AM2" s="430" t="s">
        <v>242</v>
      </c>
      <c r="AN2" s="431"/>
      <c r="AO2" s="431"/>
      <c r="AP2" s="432"/>
    </row>
    <row r="3" spans="2:50" ht="30.75" customHeight="1" thickBot="1" x14ac:dyDescent="0.35">
      <c r="C3" s="262" t="s">
        <v>257</v>
      </c>
      <c r="AF3" s="5"/>
      <c r="AG3" s="5"/>
      <c r="AL3" s="123"/>
      <c r="AM3" s="123"/>
      <c r="AN3" s="339"/>
      <c r="AO3" s="339"/>
      <c r="AP3" s="339"/>
      <c r="AQ3" s="6"/>
    </row>
    <row r="4" spans="2:50" ht="15" customHeight="1" x14ac:dyDescent="0.2">
      <c r="C4" s="437" t="s">
        <v>136</v>
      </c>
      <c r="D4" s="438"/>
      <c r="E4" s="439"/>
      <c r="F4" s="443"/>
      <c r="G4" s="444"/>
      <c r="AF4" s="6"/>
      <c r="AG4" s="6"/>
      <c r="AL4" s="66"/>
      <c r="AM4" s="224"/>
      <c r="AN4" s="66"/>
      <c r="AO4" s="66"/>
      <c r="AP4" s="66"/>
      <c r="AQ4" s="6"/>
    </row>
    <row r="5" spans="2:50" ht="12" customHeight="1" thickBot="1" x14ac:dyDescent="0.25">
      <c r="C5" s="440"/>
      <c r="D5" s="441"/>
      <c r="E5" s="442"/>
      <c r="F5" s="445"/>
      <c r="G5" s="446"/>
      <c r="H5" s="4" t="s">
        <v>3</v>
      </c>
      <c r="AF5" s="6"/>
      <c r="AG5" s="6"/>
      <c r="AL5" s="66"/>
      <c r="AM5" s="66"/>
      <c r="AN5" s="66"/>
      <c r="AO5" s="66"/>
      <c r="AP5" s="66"/>
      <c r="AQ5" s="6"/>
    </row>
    <row r="6" spans="2:50" ht="13.5" hidden="1" thickBot="1" x14ac:dyDescent="0.25">
      <c r="G6" s="7" t="s">
        <v>4</v>
      </c>
      <c r="H6" s="7"/>
      <c r="I6" s="7"/>
      <c r="AF6" s="342"/>
      <c r="AG6" s="342"/>
      <c r="AH6" s="8"/>
      <c r="AQ6" s="9">
        <v>4.1666666666666664E-2</v>
      </c>
    </row>
    <row r="7" spans="2:50" ht="22.5" customHeight="1" thickTop="1" x14ac:dyDescent="0.2">
      <c r="B7" s="343" t="s">
        <v>5</v>
      </c>
      <c r="C7" s="345" t="s">
        <v>6</v>
      </c>
      <c r="D7" s="347" t="s">
        <v>7</v>
      </c>
      <c r="E7" s="347" t="s">
        <v>8</v>
      </c>
      <c r="F7" s="347" t="s">
        <v>9</v>
      </c>
      <c r="G7" s="347" t="s">
        <v>10</v>
      </c>
      <c r="H7" s="347" t="s">
        <v>11</v>
      </c>
      <c r="I7" s="347" t="s">
        <v>128</v>
      </c>
      <c r="J7" s="349" t="s">
        <v>12</v>
      </c>
      <c r="K7" s="351" t="s">
        <v>13</v>
      </c>
      <c r="L7" s="352"/>
      <c r="M7" s="351" t="s">
        <v>14</v>
      </c>
      <c r="N7" s="352"/>
      <c r="O7" s="347" t="s">
        <v>15</v>
      </c>
      <c r="P7" s="351" t="s">
        <v>16</v>
      </c>
      <c r="Q7" s="361" t="s">
        <v>17</v>
      </c>
      <c r="R7" s="362"/>
      <c r="S7" s="353" t="s">
        <v>18</v>
      </c>
      <c r="T7" s="353" t="s">
        <v>19</v>
      </c>
      <c r="U7" s="353" t="s">
        <v>20</v>
      </c>
      <c r="V7" s="354" t="s">
        <v>21</v>
      </c>
      <c r="W7" s="354"/>
      <c r="X7" s="353" t="s">
        <v>22</v>
      </c>
      <c r="Y7" s="353" t="s">
        <v>23</v>
      </c>
      <c r="Z7" s="353" t="s">
        <v>24</v>
      </c>
      <c r="AA7" s="353" t="s">
        <v>23</v>
      </c>
      <c r="AB7" s="220"/>
      <c r="AC7" s="220"/>
      <c r="AD7" s="358" t="s">
        <v>25</v>
      </c>
      <c r="AE7" s="359"/>
      <c r="AF7" s="354" t="s">
        <v>22</v>
      </c>
      <c r="AG7" s="353" t="s">
        <v>23</v>
      </c>
      <c r="AH7" s="360" t="s">
        <v>26</v>
      </c>
      <c r="AI7" s="358"/>
      <c r="AJ7" s="353" t="s">
        <v>22</v>
      </c>
      <c r="AK7" s="353" t="s">
        <v>250</v>
      </c>
      <c r="AL7" s="353" t="s">
        <v>27</v>
      </c>
      <c r="AM7" s="353" t="s">
        <v>28</v>
      </c>
      <c r="AN7" s="353" t="s">
        <v>183</v>
      </c>
      <c r="AO7" s="353" t="s">
        <v>29</v>
      </c>
      <c r="AP7" s="353" t="s">
        <v>234</v>
      </c>
      <c r="AQ7" s="353" t="s">
        <v>31</v>
      </c>
      <c r="AR7" s="356" t="s">
        <v>233</v>
      </c>
      <c r="AV7" s="472" t="s">
        <v>251</v>
      </c>
      <c r="AW7" s="472"/>
      <c r="AX7" s="472"/>
    </row>
    <row r="8" spans="2:50" ht="21.75" customHeight="1" x14ac:dyDescent="0.2">
      <c r="B8" s="344"/>
      <c r="C8" s="346"/>
      <c r="D8" s="348"/>
      <c r="E8" s="348"/>
      <c r="F8" s="348"/>
      <c r="G8" s="348"/>
      <c r="H8" s="348"/>
      <c r="I8" s="348"/>
      <c r="J8" s="350"/>
      <c r="K8" s="92"/>
      <c r="L8" s="93" t="s">
        <v>32</v>
      </c>
      <c r="M8" s="92"/>
      <c r="N8" s="93" t="s">
        <v>32</v>
      </c>
      <c r="O8" s="348"/>
      <c r="P8" s="355"/>
      <c r="Q8" s="94" t="s">
        <v>33</v>
      </c>
      <c r="R8" s="217" t="s">
        <v>34</v>
      </c>
      <c r="S8" s="348"/>
      <c r="T8" s="348"/>
      <c r="U8" s="348"/>
      <c r="V8" s="221" t="s">
        <v>35</v>
      </c>
      <c r="W8" s="221" t="s">
        <v>36</v>
      </c>
      <c r="X8" s="348"/>
      <c r="Y8" s="348"/>
      <c r="Z8" s="348"/>
      <c r="AA8" s="348"/>
      <c r="AB8" s="217"/>
      <c r="AC8" s="217"/>
      <c r="AD8" s="221" t="s">
        <v>35</v>
      </c>
      <c r="AE8" s="95" t="s">
        <v>36</v>
      </c>
      <c r="AF8" s="350"/>
      <c r="AG8" s="348"/>
      <c r="AH8" s="96" t="s">
        <v>35</v>
      </c>
      <c r="AI8" s="221" t="s">
        <v>36</v>
      </c>
      <c r="AJ8" s="348"/>
      <c r="AK8" s="348"/>
      <c r="AL8" s="348"/>
      <c r="AM8" s="348"/>
      <c r="AN8" s="348"/>
      <c r="AO8" s="348"/>
      <c r="AP8" s="348"/>
      <c r="AQ8" s="348"/>
      <c r="AR8" s="357"/>
      <c r="AV8" s="250" t="s">
        <v>90</v>
      </c>
      <c r="AW8" s="250" t="s">
        <v>57</v>
      </c>
      <c r="AX8" s="250" t="s">
        <v>91</v>
      </c>
    </row>
    <row r="9" spans="2:50" x14ac:dyDescent="0.2">
      <c r="B9" s="97">
        <v>1</v>
      </c>
      <c r="C9" s="10"/>
      <c r="D9" s="11"/>
      <c r="E9" s="11"/>
      <c r="F9" s="11"/>
      <c r="G9" s="11"/>
      <c r="H9" s="11"/>
      <c r="I9" s="11"/>
      <c r="J9" s="272"/>
      <c r="K9" s="12"/>
      <c r="L9" s="12"/>
      <c r="M9" s="12"/>
      <c r="N9" s="12"/>
      <c r="O9" s="12"/>
      <c r="P9" s="74"/>
      <c r="Q9" s="79"/>
      <c r="R9" s="14"/>
      <c r="S9" s="14"/>
      <c r="T9" s="274"/>
      <c r="U9" s="14"/>
      <c r="V9" s="14"/>
      <c r="W9" s="14"/>
      <c r="X9" s="276"/>
      <c r="Y9" s="276"/>
      <c r="Z9" s="15"/>
      <c r="AA9" s="276"/>
      <c r="AB9" s="70"/>
      <c r="AC9" s="70"/>
      <c r="AD9" s="16"/>
      <c r="AE9" s="16"/>
      <c r="AF9" s="279"/>
      <c r="AG9" s="276"/>
      <c r="AH9" s="17"/>
      <c r="AI9" s="16"/>
      <c r="AJ9" s="276"/>
      <c r="AK9" s="271"/>
      <c r="AL9" s="16"/>
      <c r="AM9" s="280"/>
      <c r="AN9" s="274"/>
      <c r="AO9" s="14"/>
      <c r="AP9" s="274"/>
      <c r="AQ9" s="274"/>
      <c r="AR9" s="80"/>
      <c r="AV9" s="26" t="str">
        <f>IF(Y9&lt;0,"X","")</f>
        <v/>
      </c>
      <c r="AW9" s="26" t="str">
        <f>IF(AA9&lt;0,"X","")</f>
        <v/>
      </c>
      <c r="AX9" s="26" t="str">
        <f>IF(AG9&lt;0,"X","")</f>
        <v/>
      </c>
    </row>
    <row r="10" spans="2:50" x14ac:dyDescent="0.2">
      <c r="B10" s="97">
        <v>2</v>
      </c>
      <c r="C10" s="10"/>
      <c r="D10" s="11"/>
      <c r="E10" s="11"/>
      <c r="F10" s="11"/>
      <c r="G10" s="11"/>
      <c r="H10" s="11"/>
      <c r="I10" s="11"/>
      <c r="J10" s="272"/>
      <c r="K10" s="12"/>
      <c r="L10" s="12"/>
      <c r="M10" s="12"/>
      <c r="N10" s="12"/>
      <c r="O10" s="12"/>
      <c r="P10" s="74"/>
      <c r="Q10" s="79"/>
      <c r="R10" s="14"/>
      <c r="S10" s="14"/>
      <c r="T10" s="274"/>
      <c r="U10" s="14"/>
      <c r="V10" s="14"/>
      <c r="W10" s="14"/>
      <c r="X10" s="276"/>
      <c r="Y10" s="276"/>
      <c r="Z10" s="15"/>
      <c r="AA10" s="276"/>
      <c r="AB10" s="70"/>
      <c r="AC10" s="70"/>
      <c r="AD10" s="16"/>
      <c r="AE10" s="16"/>
      <c r="AF10" s="276"/>
      <c r="AG10" s="276"/>
      <c r="AH10" s="17"/>
      <c r="AI10" s="16"/>
      <c r="AJ10" s="276"/>
      <c r="AK10" s="271"/>
      <c r="AL10" s="16"/>
      <c r="AM10" s="280"/>
      <c r="AN10" s="274"/>
      <c r="AO10" s="14"/>
      <c r="AP10" s="274"/>
      <c r="AQ10" s="274"/>
      <c r="AR10" s="80"/>
      <c r="AV10" s="26" t="str">
        <f t="shared" ref="AV10:AV73" si="0">IF(Y10&lt;0,"X","")</f>
        <v/>
      </c>
      <c r="AW10" s="26" t="str">
        <f t="shared" ref="AW10:AW73" si="1">IF(AA10&lt;0,"X","")</f>
        <v/>
      </c>
      <c r="AX10" s="26" t="str">
        <f t="shared" ref="AX10:AX73" si="2">IF(AG10&lt;0,"X","")</f>
        <v/>
      </c>
    </row>
    <row r="11" spans="2:50" x14ac:dyDescent="0.2">
      <c r="B11" s="97">
        <v>3</v>
      </c>
      <c r="C11" s="10"/>
      <c r="D11" s="11"/>
      <c r="E11" s="11"/>
      <c r="F11" s="11"/>
      <c r="G11" s="11"/>
      <c r="H11" s="11"/>
      <c r="I11" s="11"/>
      <c r="J11" s="272"/>
      <c r="K11" s="12"/>
      <c r="L11" s="12"/>
      <c r="M11" s="12"/>
      <c r="N11" s="12"/>
      <c r="O11" s="12"/>
      <c r="P11" s="74"/>
      <c r="Q11" s="79"/>
      <c r="R11" s="14"/>
      <c r="S11" s="14"/>
      <c r="T11" s="274"/>
      <c r="U11" s="14"/>
      <c r="V11" s="14"/>
      <c r="W11" s="14"/>
      <c r="X11" s="276"/>
      <c r="Y11" s="276"/>
      <c r="Z11" s="15"/>
      <c r="AA11" s="276"/>
      <c r="AB11" s="70"/>
      <c r="AC11" s="70"/>
      <c r="AD11" s="16"/>
      <c r="AE11" s="16"/>
      <c r="AF11" s="276"/>
      <c r="AG11" s="276"/>
      <c r="AH11" s="17"/>
      <c r="AI11" s="16"/>
      <c r="AJ11" s="276"/>
      <c r="AK11" s="271"/>
      <c r="AL11" s="16"/>
      <c r="AM11" s="280"/>
      <c r="AN11" s="274"/>
      <c r="AO11" s="14"/>
      <c r="AP11" s="274"/>
      <c r="AQ11" s="274"/>
      <c r="AR11" s="80"/>
      <c r="AV11" s="26" t="str">
        <f t="shared" si="0"/>
        <v/>
      </c>
      <c r="AW11" s="26" t="str">
        <f t="shared" si="1"/>
        <v/>
      </c>
      <c r="AX11" s="26" t="str">
        <f t="shared" si="2"/>
        <v/>
      </c>
    </row>
    <row r="12" spans="2:50" x14ac:dyDescent="0.2">
      <c r="B12" s="97">
        <v>4</v>
      </c>
      <c r="C12" s="10"/>
      <c r="D12" s="11"/>
      <c r="E12" s="11"/>
      <c r="F12" s="11"/>
      <c r="G12" s="11"/>
      <c r="H12" s="11"/>
      <c r="I12" s="11"/>
      <c r="J12" s="272"/>
      <c r="K12" s="12"/>
      <c r="L12" s="12"/>
      <c r="M12" s="12"/>
      <c r="N12" s="12"/>
      <c r="O12" s="12"/>
      <c r="P12" s="74"/>
      <c r="Q12" s="79"/>
      <c r="R12" s="14"/>
      <c r="S12" s="14"/>
      <c r="T12" s="274"/>
      <c r="U12" s="14"/>
      <c r="V12" s="14"/>
      <c r="W12" s="14"/>
      <c r="X12" s="276"/>
      <c r="Y12" s="276"/>
      <c r="Z12" s="15"/>
      <c r="AA12" s="276"/>
      <c r="AB12" s="70"/>
      <c r="AC12" s="70"/>
      <c r="AD12" s="16"/>
      <c r="AE12" s="16"/>
      <c r="AF12" s="276"/>
      <c r="AG12" s="276"/>
      <c r="AH12" s="17"/>
      <c r="AI12" s="16"/>
      <c r="AJ12" s="276"/>
      <c r="AK12" s="271"/>
      <c r="AL12" s="16"/>
      <c r="AM12" s="280"/>
      <c r="AN12" s="274"/>
      <c r="AO12" s="14"/>
      <c r="AP12" s="274"/>
      <c r="AQ12" s="274"/>
      <c r="AR12" s="80"/>
      <c r="AV12" s="26" t="str">
        <f t="shared" si="0"/>
        <v/>
      </c>
      <c r="AW12" s="26" t="str">
        <f t="shared" si="1"/>
        <v/>
      </c>
      <c r="AX12" s="26" t="str">
        <f t="shared" si="2"/>
        <v/>
      </c>
    </row>
    <row r="13" spans="2:50" x14ac:dyDescent="0.2">
      <c r="B13" s="97">
        <v>5</v>
      </c>
      <c r="C13" s="10"/>
      <c r="D13" s="11"/>
      <c r="E13" s="11"/>
      <c r="F13" s="11"/>
      <c r="G13" s="11"/>
      <c r="H13" s="11"/>
      <c r="I13" s="11"/>
      <c r="J13" s="272"/>
      <c r="K13" s="12"/>
      <c r="L13" s="12"/>
      <c r="M13" s="12"/>
      <c r="N13" s="12"/>
      <c r="O13" s="12"/>
      <c r="P13" s="74"/>
      <c r="Q13" s="79"/>
      <c r="R13" s="14"/>
      <c r="S13" s="14"/>
      <c r="T13" s="274"/>
      <c r="U13" s="14"/>
      <c r="V13" s="14"/>
      <c r="W13" s="14"/>
      <c r="X13" s="276"/>
      <c r="Y13" s="276"/>
      <c r="Z13" s="15"/>
      <c r="AA13" s="276"/>
      <c r="AB13" s="70"/>
      <c r="AC13" s="70"/>
      <c r="AD13" s="16"/>
      <c r="AE13" s="16"/>
      <c r="AF13" s="276"/>
      <c r="AG13" s="276"/>
      <c r="AH13" s="17"/>
      <c r="AI13" s="16"/>
      <c r="AJ13" s="276"/>
      <c r="AK13" s="271"/>
      <c r="AL13" s="16"/>
      <c r="AM13" s="280"/>
      <c r="AN13" s="274"/>
      <c r="AO13" s="14"/>
      <c r="AP13" s="274"/>
      <c r="AQ13" s="274"/>
      <c r="AR13" s="80"/>
      <c r="AV13" s="26" t="str">
        <f t="shared" si="0"/>
        <v/>
      </c>
      <c r="AW13" s="26" t="str">
        <f t="shared" si="1"/>
        <v/>
      </c>
      <c r="AX13" s="26" t="str">
        <f t="shared" si="2"/>
        <v/>
      </c>
    </row>
    <row r="14" spans="2:50" x14ac:dyDescent="0.2">
      <c r="B14" s="97">
        <v>6</v>
      </c>
      <c r="C14" s="10"/>
      <c r="D14" s="10"/>
      <c r="E14" s="11"/>
      <c r="F14" s="11"/>
      <c r="G14" s="11"/>
      <c r="H14" s="11"/>
      <c r="I14" s="11"/>
      <c r="J14" s="272"/>
      <c r="K14" s="12"/>
      <c r="L14" s="12"/>
      <c r="M14" s="12"/>
      <c r="N14" s="12"/>
      <c r="O14" s="12"/>
      <c r="P14" s="74"/>
      <c r="Q14" s="79"/>
      <c r="R14" s="14"/>
      <c r="S14" s="14"/>
      <c r="T14" s="274"/>
      <c r="U14" s="14"/>
      <c r="V14" s="14"/>
      <c r="W14" s="14"/>
      <c r="X14" s="276"/>
      <c r="Y14" s="276"/>
      <c r="Z14" s="15"/>
      <c r="AA14" s="276"/>
      <c r="AB14" s="70"/>
      <c r="AC14" s="70"/>
      <c r="AD14" s="16"/>
      <c r="AE14" s="16"/>
      <c r="AF14" s="276"/>
      <c r="AG14" s="276"/>
      <c r="AH14" s="17"/>
      <c r="AI14" s="16"/>
      <c r="AJ14" s="276"/>
      <c r="AK14" s="271"/>
      <c r="AL14" s="16"/>
      <c r="AM14" s="280"/>
      <c r="AN14" s="274"/>
      <c r="AO14" s="14"/>
      <c r="AP14" s="274"/>
      <c r="AQ14" s="274"/>
      <c r="AR14" s="80"/>
      <c r="AV14" s="26" t="str">
        <f t="shared" si="0"/>
        <v/>
      </c>
      <c r="AW14" s="26" t="str">
        <f t="shared" si="1"/>
        <v/>
      </c>
      <c r="AX14" s="26" t="str">
        <f t="shared" si="2"/>
        <v/>
      </c>
    </row>
    <row r="15" spans="2:50" x14ac:dyDescent="0.2">
      <c r="B15" s="97">
        <v>7</v>
      </c>
      <c r="C15" s="10"/>
      <c r="D15" s="11"/>
      <c r="E15" s="11"/>
      <c r="F15" s="11"/>
      <c r="G15" s="11"/>
      <c r="H15" s="11"/>
      <c r="I15" s="11"/>
      <c r="J15" s="272"/>
      <c r="K15" s="12"/>
      <c r="L15" s="12"/>
      <c r="M15" s="12"/>
      <c r="N15" s="12"/>
      <c r="O15" s="12"/>
      <c r="P15" s="74"/>
      <c r="Q15" s="79"/>
      <c r="R15" s="14"/>
      <c r="S15" s="14"/>
      <c r="T15" s="274"/>
      <c r="U15" s="14"/>
      <c r="V15" s="14"/>
      <c r="W15" s="14"/>
      <c r="X15" s="276"/>
      <c r="Y15" s="276"/>
      <c r="Z15" s="15"/>
      <c r="AA15" s="276"/>
      <c r="AB15" s="70"/>
      <c r="AC15" s="70"/>
      <c r="AD15" s="16"/>
      <c r="AE15" s="16"/>
      <c r="AF15" s="276"/>
      <c r="AG15" s="276"/>
      <c r="AH15" s="17"/>
      <c r="AI15" s="16"/>
      <c r="AJ15" s="276"/>
      <c r="AK15" s="271"/>
      <c r="AL15" s="16"/>
      <c r="AM15" s="280"/>
      <c r="AN15" s="274"/>
      <c r="AO15" s="14"/>
      <c r="AP15" s="274"/>
      <c r="AQ15" s="274"/>
      <c r="AR15" s="80"/>
      <c r="AV15" s="26" t="str">
        <f t="shared" si="0"/>
        <v/>
      </c>
      <c r="AW15" s="26" t="str">
        <f t="shared" si="1"/>
        <v/>
      </c>
      <c r="AX15" s="26" t="str">
        <f t="shared" si="2"/>
        <v/>
      </c>
    </row>
    <row r="16" spans="2:50" x14ac:dyDescent="0.2">
      <c r="B16" s="97">
        <v>8</v>
      </c>
      <c r="C16" s="10"/>
      <c r="D16" s="11"/>
      <c r="E16" s="11"/>
      <c r="F16" s="11"/>
      <c r="G16" s="11"/>
      <c r="H16" s="11"/>
      <c r="I16" s="11"/>
      <c r="J16" s="272"/>
      <c r="K16" s="12"/>
      <c r="L16" s="12"/>
      <c r="M16" s="12"/>
      <c r="N16" s="12"/>
      <c r="O16" s="12"/>
      <c r="P16" s="74"/>
      <c r="Q16" s="79"/>
      <c r="R16" s="14"/>
      <c r="S16" s="14"/>
      <c r="T16" s="274"/>
      <c r="U16" s="14"/>
      <c r="V16" s="14"/>
      <c r="W16" s="14"/>
      <c r="X16" s="276"/>
      <c r="Y16" s="276"/>
      <c r="Z16" s="15"/>
      <c r="AA16" s="276"/>
      <c r="AB16" s="70"/>
      <c r="AC16" s="70"/>
      <c r="AD16" s="16"/>
      <c r="AE16" s="16"/>
      <c r="AF16" s="276"/>
      <c r="AG16" s="276"/>
      <c r="AH16" s="17"/>
      <c r="AI16" s="16"/>
      <c r="AJ16" s="276"/>
      <c r="AK16" s="271"/>
      <c r="AL16" s="16"/>
      <c r="AM16" s="280"/>
      <c r="AN16" s="274"/>
      <c r="AO16" s="14"/>
      <c r="AP16" s="274"/>
      <c r="AQ16" s="274"/>
      <c r="AR16" s="80"/>
      <c r="AV16" s="26" t="str">
        <f t="shared" si="0"/>
        <v/>
      </c>
      <c r="AW16" s="26" t="str">
        <f t="shared" si="1"/>
        <v/>
      </c>
      <c r="AX16" s="26" t="str">
        <f t="shared" si="2"/>
        <v/>
      </c>
    </row>
    <row r="17" spans="2:50" x14ac:dyDescent="0.2">
      <c r="B17" s="97">
        <v>9</v>
      </c>
      <c r="C17" s="10"/>
      <c r="D17" s="11"/>
      <c r="E17" s="11"/>
      <c r="F17" s="11"/>
      <c r="G17" s="11"/>
      <c r="H17" s="230"/>
      <c r="I17" s="11"/>
      <c r="J17" s="272"/>
      <c r="K17" s="12"/>
      <c r="L17" s="12"/>
      <c r="M17" s="12"/>
      <c r="N17" s="12"/>
      <c r="O17" s="12"/>
      <c r="P17" s="74"/>
      <c r="Q17" s="79"/>
      <c r="R17" s="14"/>
      <c r="S17" s="14"/>
      <c r="T17" s="274"/>
      <c r="U17" s="14"/>
      <c r="V17" s="16"/>
      <c r="W17" s="16"/>
      <c r="X17" s="276"/>
      <c r="Y17" s="276"/>
      <c r="Z17" s="15"/>
      <c r="AA17" s="276"/>
      <c r="AB17" s="70"/>
      <c r="AC17" s="70"/>
      <c r="AD17" s="17"/>
      <c r="AE17" s="16"/>
      <c r="AF17" s="276"/>
      <c r="AG17" s="276"/>
      <c r="AH17" s="17"/>
      <c r="AI17" s="16"/>
      <c r="AJ17" s="276"/>
      <c r="AK17" s="271"/>
      <c r="AL17" s="16"/>
      <c r="AM17" s="280"/>
      <c r="AN17" s="274"/>
      <c r="AO17" s="14"/>
      <c r="AP17" s="274"/>
      <c r="AQ17" s="274"/>
      <c r="AR17" s="80"/>
      <c r="AV17" s="26" t="str">
        <f t="shared" si="0"/>
        <v/>
      </c>
      <c r="AW17" s="26" t="str">
        <f t="shared" si="1"/>
        <v/>
      </c>
      <c r="AX17" s="26" t="str">
        <f t="shared" si="2"/>
        <v/>
      </c>
    </row>
    <row r="18" spans="2:50" x14ac:dyDescent="0.2">
      <c r="B18" s="97">
        <v>10</v>
      </c>
      <c r="C18" s="10"/>
      <c r="D18" s="11"/>
      <c r="E18" s="11"/>
      <c r="F18" s="11"/>
      <c r="G18" s="11"/>
      <c r="H18" s="11"/>
      <c r="I18" s="11"/>
      <c r="J18" s="272"/>
      <c r="K18" s="12"/>
      <c r="L18" s="12"/>
      <c r="M18" s="12"/>
      <c r="N18" s="12"/>
      <c r="O18" s="12"/>
      <c r="P18" s="74"/>
      <c r="Q18" s="79"/>
      <c r="R18" s="14"/>
      <c r="S18" s="14"/>
      <c r="T18" s="274"/>
      <c r="U18" s="14"/>
      <c r="V18" s="14"/>
      <c r="W18" s="14"/>
      <c r="X18" s="276"/>
      <c r="Y18" s="276"/>
      <c r="Z18" s="15"/>
      <c r="AA18" s="276"/>
      <c r="AB18" s="70"/>
      <c r="AC18" s="70"/>
      <c r="AD18" s="16"/>
      <c r="AE18" s="16"/>
      <c r="AF18" s="276"/>
      <c r="AG18" s="276"/>
      <c r="AH18" s="17"/>
      <c r="AI18" s="16"/>
      <c r="AJ18" s="276"/>
      <c r="AK18" s="271"/>
      <c r="AL18" s="16"/>
      <c r="AM18" s="280"/>
      <c r="AN18" s="274"/>
      <c r="AO18" s="14"/>
      <c r="AP18" s="274"/>
      <c r="AQ18" s="274"/>
      <c r="AR18" s="80"/>
      <c r="AV18" s="26" t="str">
        <f t="shared" si="0"/>
        <v/>
      </c>
      <c r="AW18" s="26" t="str">
        <f t="shared" si="1"/>
        <v/>
      </c>
      <c r="AX18" s="26" t="str">
        <f t="shared" si="2"/>
        <v/>
      </c>
    </row>
    <row r="19" spans="2:50" x14ac:dyDescent="0.2">
      <c r="B19" s="97">
        <v>11</v>
      </c>
      <c r="C19" s="10"/>
      <c r="D19" s="11"/>
      <c r="E19" s="11"/>
      <c r="F19" s="11"/>
      <c r="G19" s="11"/>
      <c r="H19" s="11"/>
      <c r="I19" s="11"/>
      <c r="J19" s="272"/>
      <c r="K19" s="12"/>
      <c r="L19" s="12"/>
      <c r="M19" s="12"/>
      <c r="N19" s="12"/>
      <c r="O19" s="12"/>
      <c r="P19" s="74"/>
      <c r="Q19" s="79"/>
      <c r="R19" s="14"/>
      <c r="S19" s="14"/>
      <c r="T19" s="274"/>
      <c r="U19" s="14"/>
      <c r="V19" s="14"/>
      <c r="W19" s="14"/>
      <c r="X19" s="276"/>
      <c r="Y19" s="276"/>
      <c r="Z19" s="15"/>
      <c r="AA19" s="276"/>
      <c r="AB19" s="70"/>
      <c r="AC19" s="70"/>
      <c r="AD19" s="16"/>
      <c r="AE19" s="16"/>
      <c r="AF19" s="276"/>
      <c r="AG19" s="276"/>
      <c r="AH19" s="17"/>
      <c r="AI19" s="16"/>
      <c r="AJ19" s="276"/>
      <c r="AK19" s="271"/>
      <c r="AL19" s="16"/>
      <c r="AM19" s="280"/>
      <c r="AN19" s="274"/>
      <c r="AO19" s="14"/>
      <c r="AP19" s="274"/>
      <c r="AQ19" s="274"/>
      <c r="AR19" s="80"/>
      <c r="AV19" s="26" t="str">
        <f t="shared" si="0"/>
        <v/>
      </c>
      <c r="AW19" s="26" t="str">
        <f t="shared" si="1"/>
        <v/>
      </c>
      <c r="AX19" s="26" t="str">
        <f t="shared" si="2"/>
        <v/>
      </c>
    </row>
    <row r="20" spans="2:50" x14ac:dyDescent="0.2">
      <c r="B20" s="97">
        <v>12</v>
      </c>
      <c r="C20" s="10"/>
      <c r="D20" s="11"/>
      <c r="E20" s="11"/>
      <c r="F20" s="11"/>
      <c r="G20" s="11"/>
      <c r="H20" s="11"/>
      <c r="I20" s="11"/>
      <c r="J20" s="272"/>
      <c r="K20" s="12"/>
      <c r="L20" s="12"/>
      <c r="M20" s="12"/>
      <c r="N20" s="12"/>
      <c r="O20" s="12"/>
      <c r="P20" s="74"/>
      <c r="Q20" s="79"/>
      <c r="R20" s="14"/>
      <c r="S20" s="14"/>
      <c r="T20" s="274"/>
      <c r="U20" s="14"/>
      <c r="V20" s="14"/>
      <c r="W20" s="14"/>
      <c r="X20" s="276"/>
      <c r="Y20" s="276"/>
      <c r="Z20" s="15"/>
      <c r="AA20" s="276"/>
      <c r="AB20" s="70"/>
      <c r="AC20" s="70"/>
      <c r="AD20" s="16"/>
      <c r="AE20" s="16"/>
      <c r="AF20" s="276"/>
      <c r="AG20" s="276"/>
      <c r="AH20" s="17"/>
      <c r="AI20" s="16"/>
      <c r="AJ20" s="276"/>
      <c r="AK20" s="271"/>
      <c r="AL20" s="16"/>
      <c r="AM20" s="280"/>
      <c r="AN20" s="274"/>
      <c r="AO20" s="14"/>
      <c r="AP20" s="274"/>
      <c r="AQ20" s="274"/>
      <c r="AR20" s="80"/>
      <c r="AV20" s="26" t="str">
        <f t="shared" si="0"/>
        <v/>
      </c>
      <c r="AW20" s="26" t="str">
        <f t="shared" si="1"/>
        <v/>
      </c>
      <c r="AX20" s="26" t="str">
        <f t="shared" si="2"/>
        <v/>
      </c>
    </row>
    <row r="21" spans="2:50" x14ac:dyDescent="0.2">
      <c r="B21" s="97">
        <v>13</v>
      </c>
      <c r="C21" s="10"/>
      <c r="D21" s="11"/>
      <c r="E21" s="11"/>
      <c r="F21" s="11"/>
      <c r="G21" s="11"/>
      <c r="H21" s="11"/>
      <c r="I21" s="11"/>
      <c r="J21" s="272"/>
      <c r="K21" s="12"/>
      <c r="L21" s="12"/>
      <c r="M21" s="12"/>
      <c r="N21" s="12"/>
      <c r="O21" s="12"/>
      <c r="P21" s="74"/>
      <c r="Q21" s="79"/>
      <c r="R21" s="14"/>
      <c r="S21" s="14"/>
      <c r="T21" s="274"/>
      <c r="U21" s="14"/>
      <c r="V21" s="14"/>
      <c r="W21" s="14"/>
      <c r="X21" s="276"/>
      <c r="Y21" s="276"/>
      <c r="Z21" s="15"/>
      <c r="AA21" s="276"/>
      <c r="AB21" s="70"/>
      <c r="AC21" s="70"/>
      <c r="AD21" s="16"/>
      <c r="AE21" s="16"/>
      <c r="AF21" s="276"/>
      <c r="AG21" s="276"/>
      <c r="AH21" s="17"/>
      <c r="AI21" s="16"/>
      <c r="AJ21" s="276"/>
      <c r="AK21" s="271"/>
      <c r="AL21" s="16"/>
      <c r="AM21" s="280"/>
      <c r="AN21" s="274"/>
      <c r="AO21" s="14"/>
      <c r="AP21" s="274"/>
      <c r="AQ21" s="274"/>
      <c r="AR21" s="80"/>
      <c r="AV21" s="26" t="str">
        <f t="shared" si="0"/>
        <v/>
      </c>
      <c r="AW21" s="26" t="str">
        <f t="shared" si="1"/>
        <v/>
      </c>
      <c r="AX21" s="26" t="str">
        <f t="shared" si="2"/>
        <v/>
      </c>
    </row>
    <row r="22" spans="2:50" x14ac:dyDescent="0.2">
      <c r="B22" s="97">
        <v>14</v>
      </c>
      <c r="C22" s="10"/>
      <c r="D22" s="11"/>
      <c r="E22" s="11"/>
      <c r="F22" s="11"/>
      <c r="G22" s="11"/>
      <c r="H22" s="11"/>
      <c r="I22" s="11"/>
      <c r="J22" s="272"/>
      <c r="K22" s="12"/>
      <c r="L22" s="12"/>
      <c r="M22" s="12"/>
      <c r="N22" s="12"/>
      <c r="O22" s="12"/>
      <c r="P22" s="74"/>
      <c r="Q22" s="79"/>
      <c r="R22" s="14"/>
      <c r="S22" s="14"/>
      <c r="T22" s="274"/>
      <c r="U22" s="14"/>
      <c r="V22" s="14"/>
      <c r="W22" s="14"/>
      <c r="X22" s="276"/>
      <c r="Y22" s="276"/>
      <c r="Z22" s="15"/>
      <c r="AA22" s="276"/>
      <c r="AB22" s="70"/>
      <c r="AC22" s="70"/>
      <c r="AD22" s="16"/>
      <c r="AE22" s="16"/>
      <c r="AF22" s="276"/>
      <c r="AG22" s="276"/>
      <c r="AH22" s="17"/>
      <c r="AI22" s="16"/>
      <c r="AJ22" s="276"/>
      <c r="AK22" s="271"/>
      <c r="AL22" s="16"/>
      <c r="AM22" s="280"/>
      <c r="AN22" s="274"/>
      <c r="AO22" s="14"/>
      <c r="AP22" s="274"/>
      <c r="AQ22" s="274"/>
      <c r="AR22" s="80"/>
      <c r="AV22" s="26" t="str">
        <f t="shared" si="0"/>
        <v/>
      </c>
      <c r="AW22" s="26" t="str">
        <f t="shared" si="1"/>
        <v/>
      </c>
      <c r="AX22" s="26" t="str">
        <f t="shared" si="2"/>
        <v/>
      </c>
    </row>
    <row r="23" spans="2:50" x14ac:dyDescent="0.2">
      <c r="B23" s="97">
        <v>15</v>
      </c>
      <c r="C23" s="10"/>
      <c r="D23" s="11"/>
      <c r="E23" s="11"/>
      <c r="F23" s="11"/>
      <c r="G23" s="11"/>
      <c r="H23" s="11"/>
      <c r="I23" s="11"/>
      <c r="J23" s="272"/>
      <c r="K23" s="12"/>
      <c r="L23" s="12"/>
      <c r="M23" s="12"/>
      <c r="N23" s="12"/>
      <c r="O23" s="13"/>
      <c r="P23" s="74"/>
      <c r="Q23" s="79"/>
      <c r="R23" s="14"/>
      <c r="S23" s="14"/>
      <c r="T23" s="274"/>
      <c r="U23" s="14"/>
      <c r="V23" s="14"/>
      <c r="W23" s="14"/>
      <c r="X23" s="276"/>
      <c r="Y23" s="276"/>
      <c r="Z23" s="15"/>
      <c r="AA23" s="276"/>
      <c r="AB23" s="70"/>
      <c r="AC23" s="70"/>
      <c r="AD23" s="16"/>
      <c r="AE23" s="16"/>
      <c r="AF23" s="276"/>
      <c r="AG23" s="276"/>
      <c r="AH23" s="17"/>
      <c r="AI23" s="16"/>
      <c r="AJ23" s="276"/>
      <c r="AK23" s="271"/>
      <c r="AL23" s="16"/>
      <c r="AM23" s="280"/>
      <c r="AN23" s="274"/>
      <c r="AO23" s="14"/>
      <c r="AP23" s="274"/>
      <c r="AQ23" s="274"/>
      <c r="AR23" s="80"/>
      <c r="AV23" s="26" t="str">
        <f t="shared" si="0"/>
        <v/>
      </c>
      <c r="AW23" s="26" t="str">
        <f t="shared" si="1"/>
        <v/>
      </c>
      <c r="AX23" s="26" t="str">
        <f t="shared" si="2"/>
        <v/>
      </c>
    </row>
    <row r="24" spans="2:50" x14ac:dyDescent="0.2">
      <c r="B24" s="97">
        <v>16</v>
      </c>
      <c r="C24" s="10"/>
      <c r="D24" s="11"/>
      <c r="E24" s="11"/>
      <c r="F24" s="11"/>
      <c r="G24" s="11"/>
      <c r="H24" s="11"/>
      <c r="I24" s="11"/>
      <c r="J24" s="272"/>
      <c r="K24" s="12"/>
      <c r="L24" s="12"/>
      <c r="M24" s="12"/>
      <c r="N24" s="12"/>
      <c r="O24" s="13"/>
      <c r="P24" s="74"/>
      <c r="Q24" s="79"/>
      <c r="R24" s="14"/>
      <c r="S24" s="14"/>
      <c r="T24" s="274"/>
      <c r="U24" s="14"/>
      <c r="V24" s="16"/>
      <c r="W24" s="16"/>
      <c r="X24" s="276"/>
      <c r="Y24" s="276"/>
      <c r="Z24" s="15"/>
      <c r="AA24" s="276"/>
      <c r="AB24" s="70"/>
      <c r="AC24" s="70"/>
      <c r="AD24" s="16"/>
      <c r="AE24" s="16"/>
      <c r="AF24" s="276"/>
      <c r="AG24" s="276"/>
      <c r="AH24" s="17"/>
      <c r="AI24" s="16"/>
      <c r="AJ24" s="276"/>
      <c r="AK24" s="271"/>
      <c r="AL24" s="16"/>
      <c r="AM24" s="280"/>
      <c r="AN24" s="274"/>
      <c r="AO24" s="14"/>
      <c r="AP24" s="274"/>
      <c r="AQ24" s="274"/>
      <c r="AR24" s="80"/>
      <c r="AV24" s="26" t="str">
        <f t="shared" si="0"/>
        <v/>
      </c>
      <c r="AW24" s="26" t="str">
        <f t="shared" si="1"/>
        <v/>
      </c>
      <c r="AX24" s="26" t="str">
        <f t="shared" si="2"/>
        <v/>
      </c>
    </row>
    <row r="25" spans="2:50" x14ac:dyDescent="0.2">
      <c r="B25" s="97">
        <v>17</v>
      </c>
      <c r="C25" s="10"/>
      <c r="D25" s="11"/>
      <c r="E25" s="11"/>
      <c r="F25" s="11"/>
      <c r="G25" s="11"/>
      <c r="H25" s="11"/>
      <c r="I25" s="11"/>
      <c r="J25" s="272"/>
      <c r="K25" s="12"/>
      <c r="L25" s="12"/>
      <c r="M25" s="12"/>
      <c r="N25" s="12"/>
      <c r="O25" s="13"/>
      <c r="P25" s="74"/>
      <c r="Q25" s="79"/>
      <c r="R25" s="14"/>
      <c r="S25" s="14"/>
      <c r="T25" s="274"/>
      <c r="U25" s="14"/>
      <c r="V25" s="14"/>
      <c r="W25" s="14"/>
      <c r="X25" s="276"/>
      <c r="Y25" s="276"/>
      <c r="Z25" s="15"/>
      <c r="AA25" s="276"/>
      <c r="AB25" s="70"/>
      <c r="AC25" s="70"/>
      <c r="AD25" s="16"/>
      <c r="AE25" s="16"/>
      <c r="AF25" s="276"/>
      <c r="AG25" s="276"/>
      <c r="AH25" s="17"/>
      <c r="AI25" s="16"/>
      <c r="AJ25" s="276"/>
      <c r="AK25" s="271"/>
      <c r="AL25" s="16"/>
      <c r="AM25" s="280"/>
      <c r="AN25" s="274"/>
      <c r="AO25" s="14"/>
      <c r="AP25" s="274"/>
      <c r="AQ25" s="274"/>
      <c r="AR25" s="80"/>
      <c r="AV25" s="26" t="str">
        <f t="shared" si="0"/>
        <v/>
      </c>
      <c r="AW25" s="26" t="str">
        <f t="shared" si="1"/>
        <v/>
      </c>
      <c r="AX25" s="26" t="str">
        <f t="shared" si="2"/>
        <v/>
      </c>
    </row>
    <row r="26" spans="2:50" x14ac:dyDescent="0.2">
      <c r="B26" s="97">
        <v>18</v>
      </c>
      <c r="C26" s="10"/>
      <c r="D26" s="11"/>
      <c r="E26" s="11"/>
      <c r="F26" s="11"/>
      <c r="G26" s="11"/>
      <c r="H26" s="11"/>
      <c r="I26" s="11"/>
      <c r="J26" s="272"/>
      <c r="K26" s="12"/>
      <c r="L26" s="12"/>
      <c r="M26" s="12"/>
      <c r="N26" s="12"/>
      <c r="O26" s="13"/>
      <c r="P26" s="74"/>
      <c r="Q26" s="79"/>
      <c r="R26" s="14"/>
      <c r="S26" s="14"/>
      <c r="T26" s="274"/>
      <c r="U26" s="14"/>
      <c r="V26" s="16"/>
      <c r="W26" s="16"/>
      <c r="X26" s="276"/>
      <c r="Y26" s="276"/>
      <c r="Z26" s="17"/>
      <c r="AA26" s="276"/>
      <c r="AB26" s="70"/>
      <c r="AC26" s="70"/>
      <c r="AD26" s="16"/>
      <c r="AE26" s="16"/>
      <c r="AF26" s="276"/>
      <c r="AG26" s="276"/>
      <c r="AH26" s="17"/>
      <c r="AI26" s="16"/>
      <c r="AJ26" s="276"/>
      <c r="AK26" s="271"/>
      <c r="AL26" s="16"/>
      <c r="AM26" s="280"/>
      <c r="AN26" s="274"/>
      <c r="AO26" s="14"/>
      <c r="AP26" s="274"/>
      <c r="AQ26" s="274"/>
      <c r="AR26" s="80"/>
      <c r="AV26" s="26" t="str">
        <f t="shared" si="0"/>
        <v/>
      </c>
      <c r="AW26" s="26" t="str">
        <f t="shared" si="1"/>
        <v/>
      </c>
      <c r="AX26" s="26" t="str">
        <f t="shared" si="2"/>
        <v/>
      </c>
    </row>
    <row r="27" spans="2:50" x14ac:dyDescent="0.2">
      <c r="B27" s="97">
        <v>19</v>
      </c>
      <c r="C27" s="10"/>
      <c r="D27" s="11"/>
      <c r="E27" s="11"/>
      <c r="F27" s="11"/>
      <c r="G27" s="11"/>
      <c r="H27" s="11"/>
      <c r="I27" s="11"/>
      <c r="J27" s="272"/>
      <c r="K27" s="12"/>
      <c r="L27" s="12"/>
      <c r="M27" s="12"/>
      <c r="N27" s="12"/>
      <c r="O27" s="13"/>
      <c r="P27" s="74"/>
      <c r="Q27" s="79"/>
      <c r="R27" s="14"/>
      <c r="S27" s="14"/>
      <c r="T27" s="274"/>
      <c r="U27" s="14"/>
      <c r="V27" s="16"/>
      <c r="W27" s="16"/>
      <c r="X27" s="276"/>
      <c r="Y27" s="276"/>
      <c r="Z27" s="15"/>
      <c r="AA27" s="276"/>
      <c r="AB27" s="70"/>
      <c r="AC27" s="70"/>
      <c r="AD27" s="16"/>
      <c r="AE27" s="16"/>
      <c r="AF27" s="276"/>
      <c r="AG27" s="276"/>
      <c r="AH27" s="17"/>
      <c r="AI27" s="16"/>
      <c r="AJ27" s="276"/>
      <c r="AK27" s="271"/>
      <c r="AL27" s="16"/>
      <c r="AM27" s="280"/>
      <c r="AN27" s="274"/>
      <c r="AO27" s="14"/>
      <c r="AP27" s="274"/>
      <c r="AQ27" s="274"/>
      <c r="AR27" s="80"/>
      <c r="AV27" s="26" t="str">
        <f t="shared" si="0"/>
        <v/>
      </c>
      <c r="AW27" s="26" t="str">
        <f t="shared" si="1"/>
        <v/>
      </c>
      <c r="AX27" s="26" t="str">
        <f t="shared" si="2"/>
        <v/>
      </c>
    </row>
    <row r="28" spans="2:50" x14ac:dyDescent="0.2">
      <c r="B28" s="97">
        <v>20</v>
      </c>
      <c r="C28" s="10"/>
      <c r="D28" s="11"/>
      <c r="E28" s="11"/>
      <c r="F28" s="11"/>
      <c r="G28" s="11"/>
      <c r="H28" s="11"/>
      <c r="I28" s="11"/>
      <c r="J28" s="272"/>
      <c r="K28" s="12"/>
      <c r="L28" s="12"/>
      <c r="M28" s="12"/>
      <c r="N28" s="12"/>
      <c r="O28" s="13"/>
      <c r="P28" s="74"/>
      <c r="Q28" s="79"/>
      <c r="R28" s="14"/>
      <c r="S28" s="14"/>
      <c r="T28" s="274"/>
      <c r="U28" s="14"/>
      <c r="V28" s="14"/>
      <c r="W28" s="14"/>
      <c r="X28" s="276"/>
      <c r="Y28" s="276"/>
      <c r="Z28" s="15"/>
      <c r="AA28" s="276"/>
      <c r="AB28" s="70"/>
      <c r="AC28" s="70"/>
      <c r="AD28" s="16"/>
      <c r="AE28" s="16"/>
      <c r="AF28" s="276"/>
      <c r="AG28" s="276"/>
      <c r="AH28" s="17"/>
      <c r="AI28" s="16"/>
      <c r="AJ28" s="276"/>
      <c r="AK28" s="271"/>
      <c r="AL28" s="16"/>
      <c r="AM28" s="280"/>
      <c r="AN28" s="274"/>
      <c r="AO28" s="14"/>
      <c r="AP28" s="274"/>
      <c r="AQ28" s="274"/>
      <c r="AR28" s="80"/>
      <c r="AV28" s="26" t="str">
        <f t="shared" si="0"/>
        <v/>
      </c>
      <c r="AW28" s="26" t="str">
        <f t="shared" si="1"/>
        <v/>
      </c>
      <c r="AX28" s="26" t="str">
        <f t="shared" si="2"/>
        <v/>
      </c>
    </row>
    <row r="29" spans="2:50" x14ac:dyDescent="0.2">
      <c r="B29" s="97">
        <v>21</v>
      </c>
      <c r="C29" s="10"/>
      <c r="D29" s="11"/>
      <c r="E29" s="11"/>
      <c r="F29" s="11"/>
      <c r="G29" s="11"/>
      <c r="H29" s="11"/>
      <c r="I29" s="11"/>
      <c r="J29" s="272"/>
      <c r="K29" s="12"/>
      <c r="L29" s="12"/>
      <c r="M29" s="12"/>
      <c r="N29" s="12"/>
      <c r="O29" s="13"/>
      <c r="P29" s="74"/>
      <c r="Q29" s="79"/>
      <c r="R29" s="14"/>
      <c r="S29" s="14"/>
      <c r="T29" s="274"/>
      <c r="U29" s="14"/>
      <c r="V29" s="17"/>
      <c r="W29" s="16"/>
      <c r="X29" s="276"/>
      <c r="Y29" s="276"/>
      <c r="Z29" s="15"/>
      <c r="AA29" s="276"/>
      <c r="AB29" s="70"/>
      <c r="AC29" s="70"/>
      <c r="AD29" s="16"/>
      <c r="AE29" s="16"/>
      <c r="AF29" s="276"/>
      <c r="AG29" s="276"/>
      <c r="AH29" s="17"/>
      <c r="AI29" s="16"/>
      <c r="AJ29" s="276"/>
      <c r="AK29" s="271"/>
      <c r="AL29" s="16"/>
      <c r="AM29" s="280"/>
      <c r="AN29" s="274"/>
      <c r="AO29" s="14"/>
      <c r="AP29" s="274"/>
      <c r="AQ29" s="274"/>
      <c r="AR29" s="80"/>
      <c r="AV29" s="26" t="str">
        <f t="shared" si="0"/>
        <v/>
      </c>
      <c r="AW29" s="26" t="str">
        <f t="shared" si="1"/>
        <v/>
      </c>
      <c r="AX29" s="26" t="str">
        <f t="shared" si="2"/>
        <v/>
      </c>
    </row>
    <row r="30" spans="2:50" x14ac:dyDescent="0.2">
      <c r="B30" s="97">
        <v>22</v>
      </c>
      <c r="C30" s="10"/>
      <c r="D30" s="11"/>
      <c r="E30" s="11"/>
      <c r="F30" s="11"/>
      <c r="G30" s="11"/>
      <c r="H30" s="11"/>
      <c r="I30" s="11"/>
      <c r="J30" s="272"/>
      <c r="K30" s="12"/>
      <c r="L30" s="12"/>
      <c r="M30" s="12"/>
      <c r="N30" s="12"/>
      <c r="O30" s="13"/>
      <c r="P30" s="74"/>
      <c r="Q30" s="79"/>
      <c r="R30" s="14"/>
      <c r="S30" s="14"/>
      <c r="T30" s="274"/>
      <c r="U30" s="14"/>
      <c r="V30" s="14"/>
      <c r="W30" s="14"/>
      <c r="X30" s="276"/>
      <c r="Y30" s="276"/>
      <c r="Z30" s="15"/>
      <c r="AA30" s="276"/>
      <c r="AB30" s="70"/>
      <c r="AC30" s="70"/>
      <c r="AD30" s="16"/>
      <c r="AE30" s="16"/>
      <c r="AF30" s="276"/>
      <c r="AG30" s="276"/>
      <c r="AH30" s="17"/>
      <c r="AI30" s="16"/>
      <c r="AJ30" s="276"/>
      <c r="AK30" s="15"/>
      <c r="AL30" s="16"/>
      <c r="AM30" s="280"/>
      <c r="AN30" s="274"/>
      <c r="AO30" s="14"/>
      <c r="AP30" s="274"/>
      <c r="AQ30" s="274"/>
      <c r="AR30" s="80"/>
      <c r="AV30" s="26" t="str">
        <f t="shared" si="0"/>
        <v/>
      </c>
      <c r="AW30" s="26" t="str">
        <f t="shared" si="1"/>
        <v/>
      </c>
      <c r="AX30" s="26" t="str">
        <f t="shared" si="2"/>
        <v/>
      </c>
    </row>
    <row r="31" spans="2:50" x14ac:dyDescent="0.2">
      <c r="B31" s="97">
        <v>23</v>
      </c>
      <c r="C31" s="10"/>
      <c r="D31" s="11"/>
      <c r="E31" s="11"/>
      <c r="F31" s="11"/>
      <c r="G31" s="11"/>
      <c r="H31" s="11"/>
      <c r="I31" s="11"/>
      <c r="J31" s="272"/>
      <c r="K31" s="12"/>
      <c r="L31" s="12"/>
      <c r="M31" s="12"/>
      <c r="N31" s="12"/>
      <c r="O31" s="13"/>
      <c r="P31" s="74"/>
      <c r="Q31" s="79"/>
      <c r="R31" s="14"/>
      <c r="S31" s="14"/>
      <c r="T31" s="274"/>
      <c r="U31" s="14"/>
      <c r="V31" s="14"/>
      <c r="W31" s="14"/>
      <c r="X31" s="276"/>
      <c r="Y31" s="276"/>
      <c r="Z31" s="15"/>
      <c r="AA31" s="276"/>
      <c r="AB31" s="70"/>
      <c r="AC31" s="70"/>
      <c r="AD31" s="16"/>
      <c r="AE31" s="16"/>
      <c r="AF31" s="276"/>
      <c r="AG31" s="276"/>
      <c r="AH31" s="17"/>
      <c r="AI31" s="16"/>
      <c r="AJ31" s="276"/>
      <c r="AK31" s="15"/>
      <c r="AL31" s="16"/>
      <c r="AM31" s="280"/>
      <c r="AN31" s="274"/>
      <c r="AO31" s="14"/>
      <c r="AP31" s="274"/>
      <c r="AQ31" s="274"/>
      <c r="AR31" s="80"/>
      <c r="AV31" s="26" t="str">
        <f t="shared" si="0"/>
        <v/>
      </c>
      <c r="AW31" s="26" t="str">
        <f t="shared" si="1"/>
        <v/>
      </c>
      <c r="AX31" s="26" t="str">
        <f t="shared" si="2"/>
        <v/>
      </c>
    </row>
    <row r="32" spans="2:50" x14ac:dyDescent="0.2">
      <c r="B32" s="97">
        <v>24</v>
      </c>
      <c r="C32" s="10"/>
      <c r="D32" s="11"/>
      <c r="E32" s="11"/>
      <c r="F32" s="11"/>
      <c r="G32" s="11"/>
      <c r="H32" s="11"/>
      <c r="I32" s="11"/>
      <c r="J32" s="272"/>
      <c r="K32" s="12"/>
      <c r="L32" s="12"/>
      <c r="M32" s="12"/>
      <c r="N32" s="12"/>
      <c r="O32" s="13"/>
      <c r="P32" s="74"/>
      <c r="Q32" s="79"/>
      <c r="R32" s="14"/>
      <c r="S32" s="14"/>
      <c r="T32" s="274"/>
      <c r="U32" s="14"/>
      <c r="V32" s="14"/>
      <c r="W32" s="14"/>
      <c r="X32" s="276"/>
      <c r="Y32" s="276"/>
      <c r="Z32" s="15"/>
      <c r="AA32" s="276"/>
      <c r="AB32" s="70"/>
      <c r="AC32" s="70"/>
      <c r="AD32" s="16"/>
      <c r="AE32" s="16"/>
      <c r="AF32" s="276"/>
      <c r="AG32" s="276"/>
      <c r="AH32" s="17"/>
      <c r="AI32" s="16"/>
      <c r="AJ32" s="276"/>
      <c r="AK32" s="15"/>
      <c r="AL32" s="16"/>
      <c r="AM32" s="280"/>
      <c r="AN32" s="274"/>
      <c r="AO32" s="14"/>
      <c r="AP32" s="274"/>
      <c r="AQ32" s="274"/>
      <c r="AR32" s="80"/>
      <c r="AV32" s="26" t="str">
        <f t="shared" si="0"/>
        <v/>
      </c>
      <c r="AW32" s="26" t="str">
        <f t="shared" si="1"/>
        <v/>
      </c>
      <c r="AX32" s="26" t="str">
        <f t="shared" si="2"/>
        <v/>
      </c>
    </row>
    <row r="33" spans="2:50" x14ac:dyDescent="0.2">
      <c r="B33" s="97">
        <v>25</v>
      </c>
      <c r="C33" s="10"/>
      <c r="D33" s="11"/>
      <c r="E33" s="11"/>
      <c r="F33" s="11"/>
      <c r="G33" s="11"/>
      <c r="H33" s="11"/>
      <c r="I33" s="11"/>
      <c r="J33" s="272"/>
      <c r="K33" s="12"/>
      <c r="L33" s="12"/>
      <c r="M33" s="12"/>
      <c r="N33" s="12"/>
      <c r="O33" s="13"/>
      <c r="P33" s="74"/>
      <c r="Q33" s="79"/>
      <c r="R33" s="14"/>
      <c r="S33" s="14"/>
      <c r="T33" s="274"/>
      <c r="U33" s="14"/>
      <c r="V33" s="14"/>
      <c r="W33" s="14"/>
      <c r="X33" s="276"/>
      <c r="Y33" s="276"/>
      <c r="Z33" s="15"/>
      <c r="AA33" s="276"/>
      <c r="AB33" s="70"/>
      <c r="AC33" s="70"/>
      <c r="AD33" s="16"/>
      <c r="AE33" s="16"/>
      <c r="AF33" s="276"/>
      <c r="AG33" s="276"/>
      <c r="AH33" s="17"/>
      <c r="AI33" s="16"/>
      <c r="AJ33" s="276"/>
      <c r="AK33" s="15"/>
      <c r="AL33" s="16"/>
      <c r="AM33" s="280"/>
      <c r="AN33" s="274"/>
      <c r="AO33" s="14"/>
      <c r="AP33" s="274"/>
      <c r="AQ33" s="274"/>
      <c r="AR33" s="80"/>
      <c r="AV33" s="26" t="str">
        <f t="shared" si="0"/>
        <v/>
      </c>
      <c r="AW33" s="26" t="str">
        <f t="shared" si="1"/>
        <v/>
      </c>
      <c r="AX33" s="26" t="str">
        <f t="shared" si="2"/>
        <v/>
      </c>
    </row>
    <row r="34" spans="2:50" x14ac:dyDescent="0.2">
      <c r="B34" s="97">
        <v>26</v>
      </c>
      <c r="C34" s="10"/>
      <c r="D34" s="11"/>
      <c r="E34" s="11"/>
      <c r="F34" s="11"/>
      <c r="G34" s="11"/>
      <c r="H34" s="11"/>
      <c r="I34" s="11"/>
      <c r="J34" s="272"/>
      <c r="K34" s="12"/>
      <c r="L34" s="12"/>
      <c r="M34" s="12"/>
      <c r="N34" s="12"/>
      <c r="O34" s="13"/>
      <c r="P34" s="74"/>
      <c r="Q34" s="79"/>
      <c r="R34" s="14"/>
      <c r="S34" s="14"/>
      <c r="T34" s="274"/>
      <c r="U34" s="14"/>
      <c r="V34" s="14"/>
      <c r="W34" s="14"/>
      <c r="X34" s="276"/>
      <c r="Y34" s="276"/>
      <c r="Z34" s="15"/>
      <c r="AA34" s="276"/>
      <c r="AB34" s="70"/>
      <c r="AC34" s="70"/>
      <c r="AD34" s="16"/>
      <c r="AE34" s="16"/>
      <c r="AF34" s="276"/>
      <c r="AG34" s="276"/>
      <c r="AH34" s="17"/>
      <c r="AI34" s="16"/>
      <c r="AJ34" s="276"/>
      <c r="AK34" s="15"/>
      <c r="AL34" s="16"/>
      <c r="AM34" s="280"/>
      <c r="AN34" s="274"/>
      <c r="AO34" s="14"/>
      <c r="AP34" s="274"/>
      <c r="AQ34" s="274"/>
      <c r="AR34" s="80"/>
      <c r="AV34" s="26" t="str">
        <f t="shared" si="0"/>
        <v/>
      </c>
      <c r="AW34" s="26" t="str">
        <f t="shared" si="1"/>
        <v/>
      </c>
      <c r="AX34" s="26" t="str">
        <f t="shared" si="2"/>
        <v/>
      </c>
    </row>
    <row r="35" spans="2:50" x14ac:dyDescent="0.2">
      <c r="B35" s="97">
        <v>27</v>
      </c>
      <c r="C35" s="10"/>
      <c r="D35" s="11"/>
      <c r="E35" s="11"/>
      <c r="F35" s="11"/>
      <c r="G35" s="11"/>
      <c r="H35" s="11"/>
      <c r="I35" s="11"/>
      <c r="J35" s="272"/>
      <c r="K35" s="12"/>
      <c r="L35" s="12"/>
      <c r="M35" s="12"/>
      <c r="N35" s="12"/>
      <c r="O35" s="13"/>
      <c r="P35" s="74"/>
      <c r="Q35" s="79"/>
      <c r="R35" s="14"/>
      <c r="S35" s="14"/>
      <c r="T35" s="274"/>
      <c r="U35" s="14"/>
      <c r="V35" s="14"/>
      <c r="W35" s="14"/>
      <c r="X35" s="276"/>
      <c r="Y35" s="276"/>
      <c r="Z35" s="15"/>
      <c r="AA35" s="276"/>
      <c r="AB35" s="70"/>
      <c r="AC35" s="70"/>
      <c r="AD35" s="16"/>
      <c r="AE35" s="16"/>
      <c r="AF35" s="276"/>
      <c r="AG35" s="276"/>
      <c r="AH35" s="17"/>
      <c r="AI35" s="16"/>
      <c r="AJ35" s="276"/>
      <c r="AK35" s="15"/>
      <c r="AL35" s="16"/>
      <c r="AM35" s="280"/>
      <c r="AN35" s="274"/>
      <c r="AO35" s="14"/>
      <c r="AP35" s="274"/>
      <c r="AQ35" s="274"/>
      <c r="AR35" s="80"/>
      <c r="AV35" s="26" t="str">
        <f t="shared" si="0"/>
        <v/>
      </c>
      <c r="AW35" s="26" t="str">
        <f t="shared" si="1"/>
        <v/>
      </c>
      <c r="AX35" s="26" t="str">
        <f t="shared" si="2"/>
        <v/>
      </c>
    </row>
    <row r="36" spans="2:50" x14ac:dyDescent="0.2">
      <c r="B36" s="97">
        <v>28</v>
      </c>
      <c r="C36" s="10"/>
      <c r="D36" s="11"/>
      <c r="E36" s="11"/>
      <c r="F36" s="11"/>
      <c r="G36" s="11"/>
      <c r="H36" s="11"/>
      <c r="I36" s="11"/>
      <c r="J36" s="272"/>
      <c r="K36" s="12"/>
      <c r="L36" s="12"/>
      <c r="M36" s="12"/>
      <c r="N36" s="12"/>
      <c r="O36" s="13"/>
      <c r="P36" s="74"/>
      <c r="Q36" s="79"/>
      <c r="R36" s="14"/>
      <c r="S36" s="14"/>
      <c r="T36" s="274"/>
      <c r="U36" s="14"/>
      <c r="V36" s="14"/>
      <c r="W36" s="14"/>
      <c r="X36" s="276"/>
      <c r="Y36" s="276"/>
      <c r="Z36" s="15"/>
      <c r="AA36" s="276"/>
      <c r="AB36" s="70"/>
      <c r="AC36" s="70"/>
      <c r="AD36" s="16"/>
      <c r="AE36" s="16"/>
      <c r="AF36" s="276"/>
      <c r="AG36" s="276"/>
      <c r="AH36" s="17"/>
      <c r="AI36" s="16"/>
      <c r="AJ36" s="276"/>
      <c r="AK36" s="15"/>
      <c r="AL36" s="16"/>
      <c r="AM36" s="280"/>
      <c r="AN36" s="274"/>
      <c r="AO36" s="14"/>
      <c r="AP36" s="274"/>
      <c r="AQ36" s="274"/>
      <c r="AR36" s="80"/>
      <c r="AV36" s="26" t="str">
        <f t="shared" si="0"/>
        <v/>
      </c>
      <c r="AW36" s="26" t="str">
        <f t="shared" si="1"/>
        <v/>
      </c>
      <c r="AX36" s="26" t="str">
        <f t="shared" si="2"/>
        <v/>
      </c>
    </row>
    <row r="37" spans="2:50" x14ac:dyDescent="0.2">
      <c r="B37" s="97">
        <v>29</v>
      </c>
      <c r="C37" s="10"/>
      <c r="D37" s="11"/>
      <c r="E37" s="11"/>
      <c r="F37" s="11"/>
      <c r="G37" s="11"/>
      <c r="H37" s="11"/>
      <c r="I37" s="11"/>
      <c r="J37" s="272"/>
      <c r="K37" s="12"/>
      <c r="L37" s="12"/>
      <c r="M37" s="12"/>
      <c r="N37" s="12"/>
      <c r="O37" s="13"/>
      <c r="P37" s="74"/>
      <c r="Q37" s="79"/>
      <c r="R37" s="14"/>
      <c r="S37" s="14"/>
      <c r="T37" s="274"/>
      <c r="U37" s="14"/>
      <c r="V37" s="14"/>
      <c r="W37" s="14"/>
      <c r="X37" s="276"/>
      <c r="Y37" s="276"/>
      <c r="Z37" s="15"/>
      <c r="AA37" s="276"/>
      <c r="AB37" s="70"/>
      <c r="AC37" s="70"/>
      <c r="AD37" s="16"/>
      <c r="AE37" s="16"/>
      <c r="AF37" s="276"/>
      <c r="AG37" s="276"/>
      <c r="AH37" s="17"/>
      <c r="AI37" s="16"/>
      <c r="AJ37" s="276"/>
      <c r="AK37" s="15"/>
      <c r="AL37" s="16"/>
      <c r="AM37" s="280"/>
      <c r="AN37" s="274"/>
      <c r="AO37" s="14"/>
      <c r="AP37" s="274"/>
      <c r="AQ37" s="274"/>
      <c r="AR37" s="80"/>
      <c r="AV37" s="26" t="str">
        <f t="shared" si="0"/>
        <v/>
      </c>
      <c r="AW37" s="26" t="str">
        <f t="shared" si="1"/>
        <v/>
      </c>
      <c r="AX37" s="26" t="str">
        <f t="shared" si="2"/>
        <v/>
      </c>
    </row>
    <row r="38" spans="2:50" x14ac:dyDescent="0.2">
      <c r="B38" s="97">
        <v>30</v>
      </c>
      <c r="C38" s="10"/>
      <c r="D38" s="11"/>
      <c r="E38" s="11"/>
      <c r="F38" s="11"/>
      <c r="G38" s="11"/>
      <c r="H38" s="11"/>
      <c r="I38" s="11"/>
      <c r="J38" s="272"/>
      <c r="K38" s="12"/>
      <c r="L38" s="12"/>
      <c r="M38" s="12"/>
      <c r="N38" s="12"/>
      <c r="O38" s="13"/>
      <c r="P38" s="74"/>
      <c r="Q38" s="79"/>
      <c r="R38" s="14"/>
      <c r="S38" s="14"/>
      <c r="T38" s="274"/>
      <c r="U38" s="14"/>
      <c r="V38" s="14"/>
      <c r="W38" s="14"/>
      <c r="X38" s="276"/>
      <c r="Y38" s="276"/>
      <c r="Z38" s="15"/>
      <c r="AA38" s="276"/>
      <c r="AB38" s="70"/>
      <c r="AC38" s="70"/>
      <c r="AD38" s="16"/>
      <c r="AE38" s="16"/>
      <c r="AF38" s="276"/>
      <c r="AG38" s="276"/>
      <c r="AH38" s="17"/>
      <c r="AI38" s="16"/>
      <c r="AJ38" s="276"/>
      <c r="AK38" s="15"/>
      <c r="AL38" s="16"/>
      <c r="AM38" s="280"/>
      <c r="AN38" s="274"/>
      <c r="AO38" s="14"/>
      <c r="AP38" s="274"/>
      <c r="AQ38" s="274"/>
      <c r="AR38" s="80"/>
      <c r="AV38" s="26" t="str">
        <f t="shared" si="0"/>
        <v/>
      </c>
      <c r="AW38" s="26" t="str">
        <f t="shared" si="1"/>
        <v/>
      </c>
      <c r="AX38" s="26" t="str">
        <f t="shared" si="2"/>
        <v/>
      </c>
    </row>
    <row r="39" spans="2:50" x14ac:dyDescent="0.2">
      <c r="B39" s="97">
        <v>31</v>
      </c>
      <c r="C39" s="10"/>
      <c r="D39" s="11"/>
      <c r="E39" s="11"/>
      <c r="F39" s="11"/>
      <c r="G39" s="11"/>
      <c r="H39" s="11"/>
      <c r="I39" s="11"/>
      <c r="J39" s="272"/>
      <c r="K39" s="12"/>
      <c r="L39" s="12"/>
      <c r="M39" s="12"/>
      <c r="N39" s="12"/>
      <c r="O39" s="13"/>
      <c r="P39" s="74"/>
      <c r="Q39" s="79"/>
      <c r="R39" s="14"/>
      <c r="S39" s="14"/>
      <c r="T39" s="274"/>
      <c r="U39" s="14"/>
      <c r="V39" s="14"/>
      <c r="W39" s="14"/>
      <c r="X39" s="276"/>
      <c r="Y39" s="276"/>
      <c r="Z39" s="15"/>
      <c r="AA39" s="276"/>
      <c r="AB39" s="70"/>
      <c r="AC39" s="70"/>
      <c r="AD39" s="16"/>
      <c r="AE39" s="16"/>
      <c r="AF39" s="276"/>
      <c r="AG39" s="276"/>
      <c r="AH39" s="17"/>
      <c r="AI39" s="16"/>
      <c r="AJ39" s="276"/>
      <c r="AK39" s="15"/>
      <c r="AL39" s="16"/>
      <c r="AM39" s="280"/>
      <c r="AN39" s="274"/>
      <c r="AO39" s="14"/>
      <c r="AP39" s="274"/>
      <c r="AQ39" s="274"/>
      <c r="AR39" s="80"/>
      <c r="AV39" s="26" t="str">
        <f t="shared" si="0"/>
        <v/>
      </c>
      <c r="AW39" s="26" t="str">
        <f t="shared" si="1"/>
        <v/>
      </c>
      <c r="AX39" s="26" t="str">
        <f t="shared" si="2"/>
        <v/>
      </c>
    </row>
    <row r="40" spans="2:50" x14ac:dyDescent="0.2">
      <c r="B40" s="97">
        <v>32</v>
      </c>
      <c r="C40" s="10"/>
      <c r="D40" s="11"/>
      <c r="E40" s="11"/>
      <c r="F40" s="11"/>
      <c r="G40" s="11"/>
      <c r="H40" s="11"/>
      <c r="I40" s="11"/>
      <c r="J40" s="272"/>
      <c r="K40" s="12"/>
      <c r="L40" s="12"/>
      <c r="M40" s="12"/>
      <c r="N40" s="12"/>
      <c r="O40" s="13"/>
      <c r="P40" s="74"/>
      <c r="Q40" s="79"/>
      <c r="R40" s="14"/>
      <c r="S40" s="14"/>
      <c r="T40" s="274"/>
      <c r="U40" s="14"/>
      <c r="V40" s="14"/>
      <c r="W40" s="14"/>
      <c r="X40" s="276"/>
      <c r="Y40" s="276"/>
      <c r="Z40" s="15"/>
      <c r="AA40" s="276"/>
      <c r="AB40" s="70"/>
      <c r="AC40" s="70"/>
      <c r="AD40" s="16"/>
      <c r="AE40" s="16"/>
      <c r="AF40" s="276"/>
      <c r="AG40" s="276"/>
      <c r="AH40" s="17"/>
      <c r="AI40" s="16"/>
      <c r="AJ40" s="276"/>
      <c r="AK40" s="15"/>
      <c r="AL40" s="16"/>
      <c r="AM40" s="280"/>
      <c r="AN40" s="274"/>
      <c r="AO40" s="14"/>
      <c r="AP40" s="274"/>
      <c r="AQ40" s="274"/>
      <c r="AR40" s="80"/>
      <c r="AV40" s="26" t="str">
        <f t="shared" si="0"/>
        <v/>
      </c>
      <c r="AW40" s="26" t="str">
        <f t="shared" si="1"/>
        <v/>
      </c>
      <c r="AX40" s="26" t="str">
        <f t="shared" si="2"/>
        <v/>
      </c>
    </row>
    <row r="41" spans="2:50" x14ac:dyDescent="0.2">
      <c r="B41" s="97">
        <v>33</v>
      </c>
      <c r="C41" s="10"/>
      <c r="D41" s="11"/>
      <c r="E41" s="11"/>
      <c r="F41" s="11"/>
      <c r="G41" s="11"/>
      <c r="H41" s="11"/>
      <c r="I41" s="11"/>
      <c r="J41" s="272"/>
      <c r="K41" s="12"/>
      <c r="L41" s="12"/>
      <c r="M41" s="12"/>
      <c r="N41" s="12"/>
      <c r="O41" s="13"/>
      <c r="P41" s="74"/>
      <c r="Q41" s="79"/>
      <c r="R41" s="14"/>
      <c r="S41" s="14"/>
      <c r="T41" s="274"/>
      <c r="U41" s="14"/>
      <c r="V41" s="14"/>
      <c r="W41" s="14"/>
      <c r="X41" s="276"/>
      <c r="Y41" s="276"/>
      <c r="Z41" s="15"/>
      <c r="AA41" s="276"/>
      <c r="AB41" s="70"/>
      <c r="AC41" s="70"/>
      <c r="AD41" s="16"/>
      <c r="AE41" s="16"/>
      <c r="AF41" s="276"/>
      <c r="AG41" s="276"/>
      <c r="AH41" s="17"/>
      <c r="AI41" s="16"/>
      <c r="AJ41" s="276"/>
      <c r="AK41" s="15"/>
      <c r="AL41" s="16"/>
      <c r="AM41" s="280"/>
      <c r="AN41" s="274"/>
      <c r="AO41" s="14"/>
      <c r="AP41" s="274"/>
      <c r="AQ41" s="274"/>
      <c r="AR41" s="80"/>
      <c r="AV41" s="26" t="str">
        <f t="shared" si="0"/>
        <v/>
      </c>
      <c r="AW41" s="26" t="str">
        <f t="shared" si="1"/>
        <v/>
      </c>
      <c r="AX41" s="26" t="str">
        <f t="shared" si="2"/>
        <v/>
      </c>
    </row>
    <row r="42" spans="2:50" x14ac:dyDescent="0.2">
      <c r="B42" s="97">
        <v>34</v>
      </c>
      <c r="C42" s="10"/>
      <c r="D42" s="11"/>
      <c r="E42" s="11"/>
      <c r="F42" s="11"/>
      <c r="G42" s="11"/>
      <c r="H42" s="11"/>
      <c r="I42" s="11"/>
      <c r="J42" s="272"/>
      <c r="K42" s="12"/>
      <c r="L42" s="12"/>
      <c r="M42" s="12"/>
      <c r="N42" s="12"/>
      <c r="O42" s="13"/>
      <c r="P42" s="74"/>
      <c r="Q42" s="79"/>
      <c r="R42" s="14"/>
      <c r="S42" s="14"/>
      <c r="T42" s="274"/>
      <c r="U42" s="14"/>
      <c r="V42" s="14"/>
      <c r="W42" s="14"/>
      <c r="X42" s="276"/>
      <c r="Y42" s="276"/>
      <c r="Z42" s="15"/>
      <c r="AA42" s="276"/>
      <c r="AB42" s="70"/>
      <c r="AC42" s="70"/>
      <c r="AD42" s="16"/>
      <c r="AE42" s="16"/>
      <c r="AF42" s="276"/>
      <c r="AG42" s="276"/>
      <c r="AH42" s="17"/>
      <c r="AI42" s="16"/>
      <c r="AJ42" s="276"/>
      <c r="AK42" s="15"/>
      <c r="AL42" s="16"/>
      <c r="AM42" s="280"/>
      <c r="AN42" s="274"/>
      <c r="AO42" s="14"/>
      <c r="AP42" s="274"/>
      <c r="AQ42" s="274"/>
      <c r="AR42" s="80"/>
      <c r="AV42" s="26" t="str">
        <f t="shared" si="0"/>
        <v/>
      </c>
      <c r="AW42" s="26" t="str">
        <f t="shared" si="1"/>
        <v/>
      </c>
      <c r="AX42" s="26" t="str">
        <f t="shared" si="2"/>
        <v/>
      </c>
    </row>
    <row r="43" spans="2:50" x14ac:dyDescent="0.2">
      <c r="B43" s="97">
        <v>35</v>
      </c>
      <c r="C43" s="10"/>
      <c r="D43" s="11"/>
      <c r="E43" s="11"/>
      <c r="F43" s="11"/>
      <c r="G43" s="11"/>
      <c r="H43" s="11"/>
      <c r="I43" s="11"/>
      <c r="J43" s="272"/>
      <c r="K43" s="12"/>
      <c r="L43" s="12"/>
      <c r="M43" s="12"/>
      <c r="N43" s="12"/>
      <c r="O43" s="13"/>
      <c r="P43" s="74"/>
      <c r="Q43" s="79"/>
      <c r="R43" s="14"/>
      <c r="S43" s="14"/>
      <c r="T43" s="274"/>
      <c r="U43" s="14"/>
      <c r="V43" s="14"/>
      <c r="W43" s="14"/>
      <c r="X43" s="276"/>
      <c r="Y43" s="276"/>
      <c r="Z43" s="15"/>
      <c r="AA43" s="276"/>
      <c r="AB43" s="70"/>
      <c r="AC43" s="70"/>
      <c r="AD43" s="16"/>
      <c r="AE43" s="16"/>
      <c r="AF43" s="276"/>
      <c r="AG43" s="276"/>
      <c r="AH43" s="17"/>
      <c r="AI43" s="16"/>
      <c r="AJ43" s="276"/>
      <c r="AK43" s="15"/>
      <c r="AL43" s="16"/>
      <c r="AM43" s="280"/>
      <c r="AN43" s="274"/>
      <c r="AO43" s="14"/>
      <c r="AP43" s="274"/>
      <c r="AQ43" s="274"/>
      <c r="AR43" s="80"/>
      <c r="AV43" s="26" t="str">
        <f t="shared" si="0"/>
        <v/>
      </c>
      <c r="AW43" s="26" t="str">
        <f t="shared" si="1"/>
        <v/>
      </c>
      <c r="AX43" s="26" t="str">
        <f t="shared" si="2"/>
        <v/>
      </c>
    </row>
    <row r="44" spans="2:50" x14ac:dyDescent="0.2">
      <c r="B44" s="97">
        <v>36</v>
      </c>
      <c r="C44" s="10"/>
      <c r="D44" s="11"/>
      <c r="E44" s="11"/>
      <c r="F44" s="11"/>
      <c r="G44" s="11"/>
      <c r="H44" s="11"/>
      <c r="I44" s="11"/>
      <c r="J44" s="272"/>
      <c r="K44" s="12"/>
      <c r="L44" s="12"/>
      <c r="M44" s="12"/>
      <c r="N44" s="12"/>
      <c r="O44" s="13"/>
      <c r="P44" s="74"/>
      <c r="Q44" s="79"/>
      <c r="R44" s="14"/>
      <c r="S44" s="14"/>
      <c r="T44" s="274"/>
      <c r="U44" s="14"/>
      <c r="V44" s="14"/>
      <c r="W44" s="14"/>
      <c r="X44" s="276"/>
      <c r="Y44" s="276"/>
      <c r="Z44" s="15"/>
      <c r="AA44" s="276"/>
      <c r="AB44" s="70"/>
      <c r="AC44" s="70"/>
      <c r="AD44" s="16"/>
      <c r="AE44" s="16"/>
      <c r="AF44" s="276"/>
      <c r="AG44" s="276"/>
      <c r="AH44" s="17"/>
      <c r="AI44" s="16"/>
      <c r="AJ44" s="276"/>
      <c r="AK44" s="15"/>
      <c r="AL44" s="16"/>
      <c r="AM44" s="280"/>
      <c r="AN44" s="274"/>
      <c r="AO44" s="14"/>
      <c r="AP44" s="274"/>
      <c r="AQ44" s="274"/>
      <c r="AR44" s="80"/>
      <c r="AV44" s="26" t="str">
        <f t="shared" si="0"/>
        <v/>
      </c>
      <c r="AW44" s="26" t="str">
        <f t="shared" si="1"/>
        <v/>
      </c>
      <c r="AX44" s="26" t="str">
        <f t="shared" si="2"/>
        <v/>
      </c>
    </row>
    <row r="45" spans="2:50" x14ac:dyDescent="0.2">
      <c r="B45" s="97">
        <v>37</v>
      </c>
      <c r="C45" s="10"/>
      <c r="D45" s="11"/>
      <c r="E45" s="11"/>
      <c r="F45" s="11"/>
      <c r="G45" s="11"/>
      <c r="H45" s="11"/>
      <c r="I45" s="11"/>
      <c r="J45" s="272"/>
      <c r="K45" s="12"/>
      <c r="L45" s="12"/>
      <c r="M45" s="12"/>
      <c r="N45" s="12"/>
      <c r="O45" s="13"/>
      <c r="P45" s="74"/>
      <c r="Q45" s="79"/>
      <c r="R45" s="14"/>
      <c r="S45" s="14"/>
      <c r="T45" s="274"/>
      <c r="U45" s="14"/>
      <c r="V45" s="14"/>
      <c r="W45" s="14"/>
      <c r="X45" s="276"/>
      <c r="Y45" s="276"/>
      <c r="Z45" s="15"/>
      <c r="AA45" s="276"/>
      <c r="AB45" s="70"/>
      <c r="AC45" s="70"/>
      <c r="AD45" s="16"/>
      <c r="AE45" s="16"/>
      <c r="AF45" s="276"/>
      <c r="AG45" s="276"/>
      <c r="AH45" s="17"/>
      <c r="AI45" s="16"/>
      <c r="AJ45" s="276"/>
      <c r="AK45" s="15"/>
      <c r="AL45" s="16"/>
      <c r="AM45" s="280"/>
      <c r="AN45" s="274"/>
      <c r="AO45" s="14"/>
      <c r="AP45" s="274"/>
      <c r="AQ45" s="274"/>
      <c r="AR45" s="80"/>
      <c r="AV45" s="26" t="str">
        <f t="shared" si="0"/>
        <v/>
      </c>
      <c r="AW45" s="26" t="str">
        <f t="shared" si="1"/>
        <v/>
      </c>
      <c r="AX45" s="26" t="str">
        <f t="shared" si="2"/>
        <v/>
      </c>
    </row>
    <row r="46" spans="2:50" x14ac:dyDescent="0.2">
      <c r="B46" s="97">
        <v>38</v>
      </c>
      <c r="C46" s="10"/>
      <c r="D46" s="11"/>
      <c r="E46" s="11"/>
      <c r="F46" s="11"/>
      <c r="G46" s="11"/>
      <c r="H46" s="11"/>
      <c r="I46" s="11"/>
      <c r="J46" s="272"/>
      <c r="K46" s="12"/>
      <c r="L46" s="12"/>
      <c r="M46" s="12"/>
      <c r="N46" s="12"/>
      <c r="O46" s="13"/>
      <c r="P46" s="74"/>
      <c r="Q46" s="79"/>
      <c r="R46" s="14"/>
      <c r="S46" s="14"/>
      <c r="T46" s="274"/>
      <c r="U46" s="14"/>
      <c r="V46" s="14"/>
      <c r="W46" s="14"/>
      <c r="X46" s="276"/>
      <c r="Y46" s="276"/>
      <c r="Z46" s="15"/>
      <c r="AA46" s="276"/>
      <c r="AB46" s="70"/>
      <c r="AC46" s="70"/>
      <c r="AD46" s="16"/>
      <c r="AE46" s="16"/>
      <c r="AF46" s="276"/>
      <c r="AG46" s="276"/>
      <c r="AH46" s="17"/>
      <c r="AI46" s="16"/>
      <c r="AJ46" s="276"/>
      <c r="AK46" s="15"/>
      <c r="AL46" s="16"/>
      <c r="AM46" s="280"/>
      <c r="AN46" s="274"/>
      <c r="AO46" s="14"/>
      <c r="AP46" s="274"/>
      <c r="AQ46" s="274"/>
      <c r="AR46" s="80"/>
      <c r="AV46" s="26" t="str">
        <f t="shared" si="0"/>
        <v/>
      </c>
      <c r="AW46" s="26" t="str">
        <f t="shared" si="1"/>
        <v/>
      </c>
      <c r="AX46" s="26" t="str">
        <f t="shared" si="2"/>
        <v/>
      </c>
    </row>
    <row r="47" spans="2:50" x14ac:dyDescent="0.2">
      <c r="B47" s="97">
        <v>39</v>
      </c>
      <c r="C47" s="10"/>
      <c r="D47" s="11"/>
      <c r="E47" s="11"/>
      <c r="F47" s="11"/>
      <c r="G47" s="11"/>
      <c r="H47" s="11"/>
      <c r="I47" s="11"/>
      <c r="J47" s="272"/>
      <c r="K47" s="12"/>
      <c r="L47" s="12"/>
      <c r="M47" s="12"/>
      <c r="N47" s="12"/>
      <c r="O47" s="13"/>
      <c r="P47" s="74"/>
      <c r="Q47" s="79"/>
      <c r="R47" s="14"/>
      <c r="S47" s="14"/>
      <c r="T47" s="274"/>
      <c r="U47" s="14"/>
      <c r="V47" s="14"/>
      <c r="W47" s="14"/>
      <c r="X47" s="276"/>
      <c r="Y47" s="276"/>
      <c r="Z47" s="15"/>
      <c r="AA47" s="276"/>
      <c r="AB47" s="70"/>
      <c r="AC47" s="70"/>
      <c r="AD47" s="16"/>
      <c r="AE47" s="16"/>
      <c r="AF47" s="276"/>
      <c r="AG47" s="276"/>
      <c r="AH47" s="17"/>
      <c r="AI47" s="16"/>
      <c r="AJ47" s="276"/>
      <c r="AK47" s="15"/>
      <c r="AL47" s="16"/>
      <c r="AM47" s="280"/>
      <c r="AN47" s="274"/>
      <c r="AO47" s="14"/>
      <c r="AP47" s="274"/>
      <c r="AQ47" s="274"/>
      <c r="AR47" s="80"/>
      <c r="AV47" s="26" t="str">
        <f t="shared" si="0"/>
        <v/>
      </c>
      <c r="AW47" s="26" t="str">
        <f t="shared" si="1"/>
        <v/>
      </c>
      <c r="AX47" s="26" t="str">
        <f t="shared" si="2"/>
        <v/>
      </c>
    </row>
    <row r="48" spans="2:50" x14ac:dyDescent="0.2">
      <c r="B48" s="97">
        <v>40</v>
      </c>
      <c r="C48" s="10"/>
      <c r="D48" s="11"/>
      <c r="E48" s="11"/>
      <c r="F48" s="11"/>
      <c r="G48" s="11"/>
      <c r="H48" s="11"/>
      <c r="I48" s="11"/>
      <c r="J48" s="272"/>
      <c r="K48" s="12"/>
      <c r="L48" s="12"/>
      <c r="M48" s="12"/>
      <c r="N48" s="12"/>
      <c r="O48" s="13"/>
      <c r="P48" s="74"/>
      <c r="Q48" s="79"/>
      <c r="R48" s="14"/>
      <c r="S48" s="14"/>
      <c r="T48" s="274"/>
      <c r="U48" s="14"/>
      <c r="V48" s="14"/>
      <c r="W48" s="14"/>
      <c r="X48" s="276"/>
      <c r="Y48" s="276"/>
      <c r="Z48" s="15"/>
      <c r="AA48" s="276"/>
      <c r="AB48" s="70"/>
      <c r="AC48" s="70"/>
      <c r="AD48" s="16"/>
      <c r="AE48" s="16"/>
      <c r="AF48" s="276"/>
      <c r="AG48" s="276"/>
      <c r="AH48" s="17"/>
      <c r="AI48" s="16"/>
      <c r="AJ48" s="276"/>
      <c r="AK48" s="15"/>
      <c r="AL48" s="16"/>
      <c r="AM48" s="280"/>
      <c r="AN48" s="274"/>
      <c r="AO48" s="14"/>
      <c r="AP48" s="274"/>
      <c r="AQ48" s="274"/>
      <c r="AR48" s="80"/>
      <c r="AV48" s="26" t="str">
        <f t="shared" si="0"/>
        <v/>
      </c>
      <c r="AW48" s="26" t="str">
        <f t="shared" si="1"/>
        <v/>
      </c>
      <c r="AX48" s="26" t="str">
        <f t="shared" si="2"/>
        <v/>
      </c>
    </row>
    <row r="49" spans="2:50" x14ac:dyDescent="0.2">
      <c r="B49" s="97">
        <v>41</v>
      </c>
      <c r="C49" s="10"/>
      <c r="D49" s="11"/>
      <c r="E49" s="11"/>
      <c r="F49" s="11"/>
      <c r="G49" s="11"/>
      <c r="H49" s="11"/>
      <c r="I49" s="11"/>
      <c r="J49" s="272"/>
      <c r="K49" s="12"/>
      <c r="L49" s="12"/>
      <c r="M49" s="12"/>
      <c r="N49" s="12"/>
      <c r="O49" s="13"/>
      <c r="P49" s="74"/>
      <c r="Q49" s="79"/>
      <c r="R49" s="14"/>
      <c r="S49" s="14"/>
      <c r="T49" s="274"/>
      <c r="U49" s="14"/>
      <c r="V49" s="14"/>
      <c r="W49" s="14"/>
      <c r="X49" s="276"/>
      <c r="Y49" s="276"/>
      <c r="Z49" s="15"/>
      <c r="AA49" s="276"/>
      <c r="AB49" s="70"/>
      <c r="AC49" s="70"/>
      <c r="AD49" s="16"/>
      <c r="AE49" s="16"/>
      <c r="AF49" s="276"/>
      <c r="AG49" s="276"/>
      <c r="AH49" s="17"/>
      <c r="AI49" s="16"/>
      <c r="AJ49" s="276"/>
      <c r="AK49" s="15"/>
      <c r="AL49" s="16"/>
      <c r="AM49" s="280"/>
      <c r="AN49" s="274"/>
      <c r="AO49" s="14"/>
      <c r="AP49" s="274"/>
      <c r="AQ49" s="274"/>
      <c r="AR49" s="80"/>
      <c r="AV49" s="26" t="str">
        <f t="shared" si="0"/>
        <v/>
      </c>
      <c r="AW49" s="26" t="str">
        <f t="shared" si="1"/>
        <v/>
      </c>
      <c r="AX49" s="26" t="str">
        <f t="shared" si="2"/>
        <v/>
      </c>
    </row>
    <row r="50" spans="2:50" x14ac:dyDescent="0.2">
      <c r="B50" s="97">
        <v>42</v>
      </c>
      <c r="C50" s="10"/>
      <c r="D50" s="11"/>
      <c r="E50" s="11"/>
      <c r="F50" s="11"/>
      <c r="G50" s="11"/>
      <c r="H50" s="11"/>
      <c r="I50" s="11"/>
      <c r="J50" s="272"/>
      <c r="K50" s="12"/>
      <c r="L50" s="12"/>
      <c r="M50" s="12"/>
      <c r="N50" s="12"/>
      <c r="O50" s="13"/>
      <c r="P50" s="74"/>
      <c r="Q50" s="79"/>
      <c r="R50" s="14"/>
      <c r="S50" s="14"/>
      <c r="T50" s="274"/>
      <c r="U50" s="14"/>
      <c r="V50" s="14"/>
      <c r="W50" s="14"/>
      <c r="X50" s="276"/>
      <c r="Y50" s="276"/>
      <c r="Z50" s="15"/>
      <c r="AA50" s="276"/>
      <c r="AB50" s="70"/>
      <c r="AC50" s="70"/>
      <c r="AD50" s="16"/>
      <c r="AE50" s="16"/>
      <c r="AF50" s="276"/>
      <c r="AG50" s="276"/>
      <c r="AH50" s="17"/>
      <c r="AI50" s="16"/>
      <c r="AJ50" s="276"/>
      <c r="AK50" s="15"/>
      <c r="AL50" s="16"/>
      <c r="AM50" s="280"/>
      <c r="AN50" s="274"/>
      <c r="AO50" s="14"/>
      <c r="AP50" s="274"/>
      <c r="AQ50" s="274"/>
      <c r="AR50" s="80"/>
      <c r="AV50" s="26" t="str">
        <f t="shared" si="0"/>
        <v/>
      </c>
      <c r="AW50" s="26" t="str">
        <f t="shared" si="1"/>
        <v/>
      </c>
      <c r="AX50" s="26" t="str">
        <f t="shared" si="2"/>
        <v/>
      </c>
    </row>
    <row r="51" spans="2:50" x14ac:dyDescent="0.2">
      <c r="B51" s="97">
        <v>43</v>
      </c>
      <c r="C51" s="10"/>
      <c r="D51" s="11"/>
      <c r="E51" s="11"/>
      <c r="F51" s="11"/>
      <c r="G51" s="11"/>
      <c r="H51" s="11"/>
      <c r="I51" s="11"/>
      <c r="J51" s="272"/>
      <c r="K51" s="12"/>
      <c r="L51" s="12"/>
      <c r="M51" s="12"/>
      <c r="N51" s="12"/>
      <c r="O51" s="13"/>
      <c r="P51" s="74"/>
      <c r="Q51" s="79"/>
      <c r="R51" s="14"/>
      <c r="S51" s="14"/>
      <c r="T51" s="274"/>
      <c r="U51" s="14"/>
      <c r="V51" s="14"/>
      <c r="W51" s="14"/>
      <c r="X51" s="276"/>
      <c r="Y51" s="276"/>
      <c r="Z51" s="15"/>
      <c r="AA51" s="276"/>
      <c r="AB51" s="70"/>
      <c r="AC51" s="70"/>
      <c r="AD51" s="16"/>
      <c r="AE51" s="16"/>
      <c r="AF51" s="276"/>
      <c r="AG51" s="276"/>
      <c r="AH51" s="17"/>
      <c r="AI51" s="16"/>
      <c r="AJ51" s="276"/>
      <c r="AK51" s="15"/>
      <c r="AL51" s="16"/>
      <c r="AM51" s="280"/>
      <c r="AN51" s="274"/>
      <c r="AO51" s="14"/>
      <c r="AP51" s="274"/>
      <c r="AQ51" s="274"/>
      <c r="AR51" s="80"/>
      <c r="AV51" s="26" t="str">
        <f t="shared" si="0"/>
        <v/>
      </c>
      <c r="AW51" s="26" t="str">
        <f t="shared" si="1"/>
        <v/>
      </c>
      <c r="AX51" s="26" t="str">
        <f t="shared" si="2"/>
        <v/>
      </c>
    </row>
    <row r="52" spans="2:50" x14ac:dyDescent="0.2">
      <c r="B52" s="97">
        <v>44</v>
      </c>
      <c r="C52" s="10"/>
      <c r="D52" s="11"/>
      <c r="E52" s="11"/>
      <c r="F52" s="11"/>
      <c r="G52" s="11"/>
      <c r="H52" s="11"/>
      <c r="I52" s="11"/>
      <c r="J52" s="272"/>
      <c r="K52" s="12"/>
      <c r="L52" s="12"/>
      <c r="M52" s="12"/>
      <c r="N52" s="12"/>
      <c r="O52" s="13"/>
      <c r="P52" s="74"/>
      <c r="Q52" s="79"/>
      <c r="R52" s="14"/>
      <c r="S52" s="14"/>
      <c r="T52" s="274"/>
      <c r="U52" s="14"/>
      <c r="V52" s="14"/>
      <c r="W52" s="14"/>
      <c r="X52" s="276"/>
      <c r="Y52" s="276"/>
      <c r="Z52" s="15"/>
      <c r="AA52" s="276"/>
      <c r="AB52" s="70"/>
      <c r="AC52" s="70"/>
      <c r="AD52" s="16"/>
      <c r="AE52" s="16"/>
      <c r="AF52" s="276"/>
      <c r="AG52" s="276"/>
      <c r="AH52" s="17"/>
      <c r="AI52" s="16"/>
      <c r="AJ52" s="276"/>
      <c r="AK52" s="15"/>
      <c r="AL52" s="16"/>
      <c r="AM52" s="280"/>
      <c r="AN52" s="274"/>
      <c r="AO52" s="14"/>
      <c r="AP52" s="274"/>
      <c r="AQ52" s="274"/>
      <c r="AR52" s="80"/>
      <c r="AV52" s="26" t="str">
        <f t="shared" si="0"/>
        <v/>
      </c>
      <c r="AW52" s="26" t="str">
        <f t="shared" si="1"/>
        <v/>
      </c>
      <c r="AX52" s="26" t="str">
        <f t="shared" si="2"/>
        <v/>
      </c>
    </row>
    <row r="53" spans="2:50" x14ac:dyDescent="0.2">
      <c r="B53" s="97">
        <v>45</v>
      </c>
      <c r="C53" s="10"/>
      <c r="D53" s="11"/>
      <c r="E53" s="11"/>
      <c r="F53" s="11"/>
      <c r="G53" s="11"/>
      <c r="H53" s="11"/>
      <c r="I53" s="11"/>
      <c r="J53" s="272"/>
      <c r="K53" s="12"/>
      <c r="L53" s="12"/>
      <c r="M53" s="12"/>
      <c r="N53" s="12"/>
      <c r="O53" s="13"/>
      <c r="P53" s="74"/>
      <c r="Q53" s="79"/>
      <c r="R53" s="14"/>
      <c r="S53" s="14"/>
      <c r="T53" s="274"/>
      <c r="U53" s="14"/>
      <c r="V53" s="14"/>
      <c r="W53" s="14"/>
      <c r="X53" s="276"/>
      <c r="Y53" s="276"/>
      <c r="Z53" s="15"/>
      <c r="AA53" s="276"/>
      <c r="AB53" s="70"/>
      <c r="AC53" s="70"/>
      <c r="AD53" s="16"/>
      <c r="AE53" s="16"/>
      <c r="AF53" s="276"/>
      <c r="AG53" s="276"/>
      <c r="AH53" s="17"/>
      <c r="AI53" s="16"/>
      <c r="AJ53" s="276"/>
      <c r="AK53" s="15"/>
      <c r="AL53" s="16"/>
      <c r="AM53" s="280"/>
      <c r="AN53" s="274"/>
      <c r="AO53" s="14"/>
      <c r="AP53" s="274"/>
      <c r="AQ53" s="274"/>
      <c r="AR53" s="80"/>
      <c r="AV53" s="26" t="str">
        <f t="shared" si="0"/>
        <v/>
      </c>
      <c r="AW53" s="26" t="str">
        <f t="shared" si="1"/>
        <v/>
      </c>
      <c r="AX53" s="26" t="str">
        <f t="shared" si="2"/>
        <v/>
      </c>
    </row>
    <row r="54" spans="2:50" x14ac:dyDescent="0.2">
      <c r="B54" s="97">
        <v>46</v>
      </c>
      <c r="C54" s="10"/>
      <c r="D54" s="11"/>
      <c r="E54" s="11"/>
      <c r="F54" s="11"/>
      <c r="G54" s="11"/>
      <c r="H54" s="11"/>
      <c r="I54" s="11"/>
      <c r="J54" s="272"/>
      <c r="K54" s="12"/>
      <c r="L54" s="12"/>
      <c r="M54" s="12"/>
      <c r="N54" s="12"/>
      <c r="O54" s="13"/>
      <c r="P54" s="74"/>
      <c r="Q54" s="79"/>
      <c r="R54" s="14"/>
      <c r="S54" s="14"/>
      <c r="T54" s="274"/>
      <c r="U54" s="14"/>
      <c r="V54" s="14"/>
      <c r="W54" s="14"/>
      <c r="X54" s="276"/>
      <c r="Y54" s="276"/>
      <c r="Z54" s="15"/>
      <c r="AA54" s="276"/>
      <c r="AB54" s="70"/>
      <c r="AC54" s="70"/>
      <c r="AD54" s="16"/>
      <c r="AE54" s="16"/>
      <c r="AF54" s="276"/>
      <c r="AG54" s="276"/>
      <c r="AH54" s="17"/>
      <c r="AI54" s="16"/>
      <c r="AJ54" s="276"/>
      <c r="AK54" s="15"/>
      <c r="AL54" s="16"/>
      <c r="AM54" s="280"/>
      <c r="AN54" s="274"/>
      <c r="AO54" s="14"/>
      <c r="AP54" s="274"/>
      <c r="AQ54" s="274"/>
      <c r="AR54" s="80"/>
      <c r="AV54" s="26" t="str">
        <f t="shared" si="0"/>
        <v/>
      </c>
      <c r="AW54" s="26" t="str">
        <f t="shared" si="1"/>
        <v/>
      </c>
      <c r="AX54" s="26" t="str">
        <f t="shared" si="2"/>
        <v/>
      </c>
    </row>
    <row r="55" spans="2:50" x14ac:dyDescent="0.2">
      <c r="B55" s="97">
        <v>47</v>
      </c>
      <c r="C55" s="10"/>
      <c r="D55" s="11"/>
      <c r="E55" s="11"/>
      <c r="F55" s="11"/>
      <c r="G55" s="11"/>
      <c r="H55" s="11"/>
      <c r="I55" s="11"/>
      <c r="J55" s="272"/>
      <c r="K55" s="12"/>
      <c r="L55" s="12"/>
      <c r="M55" s="12"/>
      <c r="N55" s="12"/>
      <c r="O55" s="13"/>
      <c r="P55" s="74"/>
      <c r="Q55" s="79"/>
      <c r="R55" s="14"/>
      <c r="S55" s="14"/>
      <c r="T55" s="274"/>
      <c r="U55" s="14"/>
      <c r="V55" s="14"/>
      <c r="W55" s="14"/>
      <c r="X55" s="276"/>
      <c r="Y55" s="276"/>
      <c r="Z55" s="15"/>
      <c r="AA55" s="276"/>
      <c r="AB55" s="70"/>
      <c r="AC55" s="70"/>
      <c r="AD55" s="16"/>
      <c r="AE55" s="16"/>
      <c r="AF55" s="276"/>
      <c r="AG55" s="276"/>
      <c r="AH55" s="17"/>
      <c r="AI55" s="16"/>
      <c r="AJ55" s="276"/>
      <c r="AK55" s="15"/>
      <c r="AL55" s="16"/>
      <c r="AM55" s="280"/>
      <c r="AN55" s="274"/>
      <c r="AO55" s="14"/>
      <c r="AP55" s="274"/>
      <c r="AQ55" s="274"/>
      <c r="AR55" s="80"/>
      <c r="AV55" s="26" t="str">
        <f t="shared" si="0"/>
        <v/>
      </c>
      <c r="AW55" s="26" t="str">
        <f t="shared" si="1"/>
        <v/>
      </c>
      <c r="AX55" s="26" t="str">
        <f t="shared" si="2"/>
        <v/>
      </c>
    </row>
    <row r="56" spans="2:50" x14ac:dyDescent="0.2">
      <c r="B56" s="97">
        <v>48</v>
      </c>
      <c r="C56" s="10"/>
      <c r="D56" s="11"/>
      <c r="E56" s="11"/>
      <c r="F56" s="11"/>
      <c r="G56" s="11"/>
      <c r="H56" s="11"/>
      <c r="I56" s="11"/>
      <c r="J56" s="272"/>
      <c r="K56" s="12"/>
      <c r="L56" s="12"/>
      <c r="M56" s="12"/>
      <c r="N56" s="12"/>
      <c r="O56" s="13"/>
      <c r="P56" s="74"/>
      <c r="Q56" s="79"/>
      <c r="R56" s="14"/>
      <c r="S56" s="14"/>
      <c r="T56" s="274"/>
      <c r="U56" s="14"/>
      <c r="V56" s="14"/>
      <c r="W56" s="14"/>
      <c r="X56" s="276"/>
      <c r="Y56" s="276"/>
      <c r="Z56" s="15"/>
      <c r="AA56" s="276"/>
      <c r="AB56" s="70"/>
      <c r="AC56" s="70"/>
      <c r="AD56" s="16"/>
      <c r="AE56" s="16"/>
      <c r="AF56" s="276"/>
      <c r="AG56" s="276"/>
      <c r="AH56" s="17"/>
      <c r="AI56" s="16"/>
      <c r="AJ56" s="276"/>
      <c r="AK56" s="15"/>
      <c r="AL56" s="16"/>
      <c r="AM56" s="280"/>
      <c r="AN56" s="274"/>
      <c r="AO56" s="14"/>
      <c r="AP56" s="274"/>
      <c r="AQ56" s="274"/>
      <c r="AR56" s="80"/>
      <c r="AV56" s="26" t="str">
        <f t="shared" si="0"/>
        <v/>
      </c>
      <c r="AW56" s="26" t="str">
        <f t="shared" si="1"/>
        <v/>
      </c>
      <c r="AX56" s="26" t="str">
        <f t="shared" si="2"/>
        <v/>
      </c>
    </row>
    <row r="57" spans="2:50" x14ac:dyDescent="0.2">
      <c r="B57" s="97">
        <v>49</v>
      </c>
      <c r="C57" s="10"/>
      <c r="D57" s="11"/>
      <c r="E57" s="11"/>
      <c r="F57" s="11"/>
      <c r="G57" s="11"/>
      <c r="H57" s="11"/>
      <c r="I57" s="11"/>
      <c r="J57" s="272"/>
      <c r="K57" s="12"/>
      <c r="L57" s="12"/>
      <c r="M57" s="12"/>
      <c r="N57" s="12"/>
      <c r="O57" s="13"/>
      <c r="P57" s="74"/>
      <c r="Q57" s="79"/>
      <c r="R57" s="14"/>
      <c r="S57" s="14"/>
      <c r="T57" s="274"/>
      <c r="U57" s="14"/>
      <c r="V57" s="14"/>
      <c r="W57" s="14"/>
      <c r="X57" s="276"/>
      <c r="Y57" s="276"/>
      <c r="Z57" s="15"/>
      <c r="AA57" s="276"/>
      <c r="AB57" s="70"/>
      <c r="AC57" s="70"/>
      <c r="AD57" s="16"/>
      <c r="AE57" s="16"/>
      <c r="AF57" s="276"/>
      <c r="AG57" s="276"/>
      <c r="AH57" s="17"/>
      <c r="AI57" s="16"/>
      <c r="AJ57" s="276"/>
      <c r="AK57" s="15"/>
      <c r="AL57" s="16"/>
      <c r="AM57" s="280"/>
      <c r="AN57" s="274"/>
      <c r="AO57" s="14"/>
      <c r="AP57" s="274"/>
      <c r="AQ57" s="274"/>
      <c r="AR57" s="80"/>
      <c r="AV57" s="26" t="str">
        <f t="shared" si="0"/>
        <v/>
      </c>
      <c r="AW57" s="26" t="str">
        <f t="shared" si="1"/>
        <v/>
      </c>
      <c r="AX57" s="26" t="str">
        <f t="shared" si="2"/>
        <v/>
      </c>
    </row>
    <row r="58" spans="2:50" x14ac:dyDescent="0.2">
      <c r="B58" s="97">
        <v>50</v>
      </c>
      <c r="C58" s="48"/>
      <c r="D58" s="49"/>
      <c r="E58" s="49"/>
      <c r="F58" s="49"/>
      <c r="G58" s="49"/>
      <c r="H58" s="49"/>
      <c r="I58" s="49"/>
      <c r="J58" s="272"/>
      <c r="K58" s="50"/>
      <c r="L58" s="50"/>
      <c r="M58" s="50"/>
      <c r="N58" s="50"/>
      <c r="O58" s="51"/>
      <c r="P58" s="75"/>
      <c r="Q58" s="81"/>
      <c r="R58" s="52"/>
      <c r="S58" s="52"/>
      <c r="T58" s="274"/>
      <c r="U58" s="52"/>
      <c r="V58" s="52"/>
      <c r="W58" s="52"/>
      <c r="X58" s="277"/>
      <c r="Y58" s="276"/>
      <c r="Z58" s="53"/>
      <c r="AA58" s="276"/>
      <c r="AB58" s="70"/>
      <c r="AC58" s="70"/>
      <c r="AD58" s="54"/>
      <c r="AE58" s="54"/>
      <c r="AF58" s="277"/>
      <c r="AG58" s="277"/>
      <c r="AH58" s="55"/>
      <c r="AI58" s="54"/>
      <c r="AJ58" s="277"/>
      <c r="AK58" s="53"/>
      <c r="AL58" s="54"/>
      <c r="AM58" s="281"/>
      <c r="AN58" s="282"/>
      <c r="AO58" s="52"/>
      <c r="AP58" s="274"/>
      <c r="AQ58" s="282"/>
      <c r="AR58" s="82"/>
      <c r="AV58" s="26" t="str">
        <f t="shared" si="0"/>
        <v/>
      </c>
      <c r="AW58" s="26" t="str">
        <f t="shared" si="1"/>
        <v/>
      </c>
      <c r="AX58" s="26" t="str">
        <f t="shared" si="2"/>
        <v/>
      </c>
    </row>
    <row r="59" spans="2:50" x14ac:dyDescent="0.2">
      <c r="B59" s="97">
        <v>51</v>
      </c>
      <c r="C59" s="48"/>
      <c r="D59" s="49"/>
      <c r="E59" s="49"/>
      <c r="F59" s="49"/>
      <c r="G59" s="49"/>
      <c r="H59" s="49"/>
      <c r="I59" s="49"/>
      <c r="J59" s="272"/>
      <c r="K59" s="50"/>
      <c r="L59" s="50"/>
      <c r="M59" s="50"/>
      <c r="N59" s="50"/>
      <c r="O59" s="51"/>
      <c r="P59" s="75"/>
      <c r="Q59" s="81"/>
      <c r="R59" s="52"/>
      <c r="S59" s="52"/>
      <c r="T59" s="274"/>
      <c r="U59" s="52"/>
      <c r="V59" s="52"/>
      <c r="W59" s="52"/>
      <c r="X59" s="277"/>
      <c r="Y59" s="276"/>
      <c r="Z59" s="53"/>
      <c r="AA59" s="276"/>
      <c r="AB59" s="70"/>
      <c r="AC59" s="70"/>
      <c r="AD59" s="54"/>
      <c r="AE59" s="54"/>
      <c r="AF59" s="277"/>
      <c r="AG59" s="277"/>
      <c r="AH59" s="55"/>
      <c r="AI59" s="54"/>
      <c r="AJ59" s="277"/>
      <c r="AK59" s="53"/>
      <c r="AL59" s="54"/>
      <c r="AM59" s="281"/>
      <c r="AN59" s="282"/>
      <c r="AO59" s="52"/>
      <c r="AP59" s="274"/>
      <c r="AQ59" s="282"/>
      <c r="AR59" s="82"/>
      <c r="AV59" s="26" t="str">
        <f t="shared" si="0"/>
        <v/>
      </c>
      <c r="AW59" s="26" t="str">
        <f t="shared" si="1"/>
        <v/>
      </c>
      <c r="AX59" s="26" t="str">
        <f t="shared" si="2"/>
        <v/>
      </c>
    </row>
    <row r="60" spans="2:50" x14ac:dyDescent="0.2">
      <c r="B60" s="97">
        <v>52</v>
      </c>
      <c r="C60" s="48"/>
      <c r="D60" s="49"/>
      <c r="E60" s="49"/>
      <c r="F60" s="49"/>
      <c r="G60" s="49"/>
      <c r="H60" s="49"/>
      <c r="I60" s="49"/>
      <c r="J60" s="272"/>
      <c r="K60" s="50"/>
      <c r="L60" s="50"/>
      <c r="M60" s="50"/>
      <c r="N60" s="50"/>
      <c r="O60" s="51"/>
      <c r="P60" s="75"/>
      <c r="Q60" s="81"/>
      <c r="R60" s="52"/>
      <c r="S60" s="52"/>
      <c r="T60" s="274"/>
      <c r="U60" s="52"/>
      <c r="V60" s="52"/>
      <c r="W60" s="52"/>
      <c r="X60" s="277"/>
      <c r="Y60" s="276"/>
      <c r="Z60" s="53"/>
      <c r="AA60" s="276"/>
      <c r="AB60" s="70"/>
      <c r="AC60" s="70"/>
      <c r="AD60" s="54"/>
      <c r="AE60" s="54"/>
      <c r="AF60" s="277"/>
      <c r="AG60" s="277"/>
      <c r="AH60" s="55"/>
      <c r="AI60" s="54"/>
      <c r="AJ60" s="277"/>
      <c r="AK60" s="53"/>
      <c r="AL60" s="54"/>
      <c r="AM60" s="281"/>
      <c r="AN60" s="282"/>
      <c r="AO60" s="52"/>
      <c r="AP60" s="274"/>
      <c r="AQ60" s="282"/>
      <c r="AR60" s="82"/>
      <c r="AV60" s="26" t="str">
        <f t="shared" si="0"/>
        <v/>
      </c>
      <c r="AW60" s="26" t="str">
        <f t="shared" si="1"/>
        <v/>
      </c>
      <c r="AX60" s="26" t="str">
        <f t="shared" si="2"/>
        <v/>
      </c>
    </row>
    <row r="61" spans="2:50" x14ac:dyDescent="0.2">
      <c r="B61" s="97">
        <v>53</v>
      </c>
      <c r="C61" s="48"/>
      <c r="D61" s="49"/>
      <c r="E61" s="49"/>
      <c r="F61" s="49"/>
      <c r="G61" s="49"/>
      <c r="H61" s="49"/>
      <c r="I61" s="49"/>
      <c r="J61" s="272"/>
      <c r="K61" s="50"/>
      <c r="L61" s="50"/>
      <c r="M61" s="50"/>
      <c r="N61" s="50"/>
      <c r="O61" s="51"/>
      <c r="P61" s="75"/>
      <c r="Q61" s="81"/>
      <c r="R61" s="52"/>
      <c r="S61" s="52"/>
      <c r="T61" s="274"/>
      <c r="U61" s="52"/>
      <c r="V61" s="52"/>
      <c r="W61" s="52"/>
      <c r="X61" s="277"/>
      <c r="Y61" s="276"/>
      <c r="Z61" s="53"/>
      <c r="AA61" s="276"/>
      <c r="AB61" s="70"/>
      <c r="AC61" s="70"/>
      <c r="AD61" s="54"/>
      <c r="AE61" s="54"/>
      <c r="AF61" s="277"/>
      <c r="AG61" s="277"/>
      <c r="AH61" s="55"/>
      <c r="AI61" s="54"/>
      <c r="AJ61" s="277"/>
      <c r="AK61" s="53"/>
      <c r="AL61" s="54"/>
      <c r="AM61" s="281"/>
      <c r="AN61" s="282"/>
      <c r="AO61" s="52"/>
      <c r="AP61" s="274"/>
      <c r="AQ61" s="282"/>
      <c r="AR61" s="82"/>
      <c r="AV61" s="26" t="str">
        <f t="shared" si="0"/>
        <v/>
      </c>
      <c r="AW61" s="26" t="str">
        <f t="shared" si="1"/>
        <v/>
      </c>
      <c r="AX61" s="26" t="str">
        <f t="shared" si="2"/>
        <v/>
      </c>
    </row>
    <row r="62" spans="2:50" x14ac:dyDescent="0.2">
      <c r="B62" s="97">
        <v>54</v>
      </c>
      <c r="C62" s="48"/>
      <c r="D62" s="49"/>
      <c r="E62" s="49"/>
      <c r="F62" s="49"/>
      <c r="G62" s="49"/>
      <c r="H62" s="49"/>
      <c r="I62" s="49"/>
      <c r="J62" s="272"/>
      <c r="K62" s="50"/>
      <c r="L62" s="50"/>
      <c r="M62" s="50"/>
      <c r="N62" s="50"/>
      <c r="O62" s="51"/>
      <c r="P62" s="75"/>
      <c r="Q62" s="81"/>
      <c r="R62" s="52"/>
      <c r="S62" s="52"/>
      <c r="T62" s="274"/>
      <c r="U62" s="52"/>
      <c r="V62" s="52"/>
      <c r="W62" s="52"/>
      <c r="X62" s="277"/>
      <c r="Y62" s="276"/>
      <c r="Z62" s="53"/>
      <c r="AA62" s="276"/>
      <c r="AB62" s="70"/>
      <c r="AC62" s="70"/>
      <c r="AD62" s="54"/>
      <c r="AE62" s="54"/>
      <c r="AF62" s="277"/>
      <c r="AG62" s="277"/>
      <c r="AH62" s="55"/>
      <c r="AI62" s="54"/>
      <c r="AJ62" s="277"/>
      <c r="AK62" s="53"/>
      <c r="AL62" s="54"/>
      <c r="AM62" s="281"/>
      <c r="AN62" s="282"/>
      <c r="AO62" s="52"/>
      <c r="AP62" s="274"/>
      <c r="AQ62" s="282"/>
      <c r="AR62" s="82"/>
      <c r="AV62" s="26" t="str">
        <f t="shared" si="0"/>
        <v/>
      </c>
      <c r="AW62" s="26" t="str">
        <f t="shared" si="1"/>
        <v/>
      </c>
      <c r="AX62" s="26" t="str">
        <f t="shared" si="2"/>
        <v/>
      </c>
    </row>
    <row r="63" spans="2:50" x14ac:dyDescent="0.2">
      <c r="B63" s="97">
        <v>55</v>
      </c>
      <c r="C63" s="48"/>
      <c r="D63" s="49"/>
      <c r="E63" s="49"/>
      <c r="F63" s="49"/>
      <c r="G63" s="49"/>
      <c r="H63" s="49"/>
      <c r="I63" s="49"/>
      <c r="J63" s="272"/>
      <c r="K63" s="50"/>
      <c r="L63" s="50"/>
      <c r="M63" s="50"/>
      <c r="N63" s="50"/>
      <c r="O63" s="51"/>
      <c r="P63" s="75"/>
      <c r="Q63" s="81"/>
      <c r="R63" s="52"/>
      <c r="S63" s="52"/>
      <c r="T63" s="274"/>
      <c r="U63" s="52"/>
      <c r="V63" s="52"/>
      <c r="W63" s="52"/>
      <c r="X63" s="277"/>
      <c r="Y63" s="276"/>
      <c r="Z63" s="53"/>
      <c r="AA63" s="276"/>
      <c r="AB63" s="70"/>
      <c r="AC63" s="70"/>
      <c r="AD63" s="54"/>
      <c r="AE63" s="54"/>
      <c r="AF63" s="277"/>
      <c r="AG63" s="277"/>
      <c r="AH63" s="55"/>
      <c r="AI63" s="54"/>
      <c r="AJ63" s="277"/>
      <c r="AK63" s="53"/>
      <c r="AL63" s="54"/>
      <c r="AM63" s="281"/>
      <c r="AN63" s="282"/>
      <c r="AO63" s="52"/>
      <c r="AP63" s="274"/>
      <c r="AQ63" s="282"/>
      <c r="AR63" s="82"/>
      <c r="AV63" s="26" t="str">
        <f t="shared" si="0"/>
        <v/>
      </c>
      <c r="AW63" s="26" t="str">
        <f t="shared" si="1"/>
        <v/>
      </c>
      <c r="AX63" s="26" t="str">
        <f t="shared" si="2"/>
        <v/>
      </c>
    </row>
    <row r="64" spans="2:50" x14ac:dyDescent="0.2">
      <c r="B64" s="97">
        <v>56</v>
      </c>
      <c r="C64" s="48"/>
      <c r="D64" s="49"/>
      <c r="E64" s="49"/>
      <c r="F64" s="49"/>
      <c r="G64" s="49"/>
      <c r="H64" s="49"/>
      <c r="I64" s="49"/>
      <c r="J64" s="272"/>
      <c r="K64" s="50"/>
      <c r="L64" s="50"/>
      <c r="M64" s="50"/>
      <c r="N64" s="50"/>
      <c r="O64" s="51"/>
      <c r="P64" s="75"/>
      <c r="Q64" s="81"/>
      <c r="R64" s="52"/>
      <c r="S64" s="52"/>
      <c r="T64" s="274"/>
      <c r="U64" s="52"/>
      <c r="V64" s="52"/>
      <c r="W64" s="52"/>
      <c r="X64" s="277"/>
      <c r="Y64" s="276"/>
      <c r="Z64" s="53"/>
      <c r="AA64" s="276"/>
      <c r="AB64" s="70"/>
      <c r="AC64" s="70"/>
      <c r="AD64" s="54"/>
      <c r="AE64" s="54"/>
      <c r="AF64" s="277"/>
      <c r="AG64" s="277"/>
      <c r="AH64" s="55"/>
      <c r="AI64" s="54"/>
      <c r="AJ64" s="277"/>
      <c r="AK64" s="53"/>
      <c r="AL64" s="54"/>
      <c r="AM64" s="281"/>
      <c r="AN64" s="282"/>
      <c r="AO64" s="52"/>
      <c r="AP64" s="274"/>
      <c r="AQ64" s="282"/>
      <c r="AR64" s="82"/>
      <c r="AV64" s="26" t="str">
        <f t="shared" si="0"/>
        <v/>
      </c>
      <c r="AW64" s="26" t="str">
        <f t="shared" si="1"/>
        <v/>
      </c>
      <c r="AX64" s="26" t="str">
        <f t="shared" si="2"/>
        <v/>
      </c>
    </row>
    <row r="65" spans="2:50" x14ac:dyDescent="0.2">
      <c r="B65" s="97">
        <v>57</v>
      </c>
      <c r="C65" s="48"/>
      <c r="D65" s="49"/>
      <c r="E65" s="49"/>
      <c r="F65" s="49"/>
      <c r="G65" s="49"/>
      <c r="H65" s="49"/>
      <c r="I65" s="49"/>
      <c r="J65" s="272"/>
      <c r="K65" s="50"/>
      <c r="L65" s="50"/>
      <c r="M65" s="50"/>
      <c r="N65" s="50"/>
      <c r="O65" s="51"/>
      <c r="P65" s="75"/>
      <c r="Q65" s="81"/>
      <c r="R65" s="52"/>
      <c r="S65" s="52"/>
      <c r="T65" s="274"/>
      <c r="U65" s="52"/>
      <c r="V65" s="52"/>
      <c r="W65" s="52"/>
      <c r="X65" s="277"/>
      <c r="Y65" s="276"/>
      <c r="Z65" s="53"/>
      <c r="AA65" s="276"/>
      <c r="AB65" s="70"/>
      <c r="AC65" s="70"/>
      <c r="AD65" s="54"/>
      <c r="AE65" s="54"/>
      <c r="AF65" s="277"/>
      <c r="AG65" s="277"/>
      <c r="AH65" s="55"/>
      <c r="AI65" s="54"/>
      <c r="AJ65" s="277"/>
      <c r="AK65" s="53"/>
      <c r="AL65" s="54"/>
      <c r="AM65" s="281"/>
      <c r="AN65" s="282"/>
      <c r="AO65" s="52"/>
      <c r="AP65" s="274"/>
      <c r="AQ65" s="282"/>
      <c r="AR65" s="82"/>
      <c r="AV65" s="26" t="str">
        <f t="shared" si="0"/>
        <v/>
      </c>
      <c r="AW65" s="26" t="str">
        <f t="shared" si="1"/>
        <v/>
      </c>
      <c r="AX65" s="26" t="str">
        <f t="shared" si="2"/>
        <v/>
      </c>
    </row>
    <row r="66" spans="2:50" x14ac:dyDescent="0.2">
      <c r="B66" s="97">
        <v>58</v>
      </c>
      <c r="C66" s="48"/>
      <c r="D66" s="49"/>
      <c r="E66" s="49"/>
      <c r="F66" s="49"/>
      <c r="G66" s="49"/>
      <c r="H66" s="49"/>
      <c r="I66" s="49"/>
      <c r="J66" s="272"/>
      <c r="K66" s="50"/>
      <c r="L66" s="50"/>
      <c r="M66" s="50"/>
      <c r="N66" s="50"/>
      <c r="O66" s="51"/>
      <c r="P66" s="75"/>
      <c r="Q66" s="81"/>
      <c r="R66" s="52"/>
      <c r="S66" s="52"/>
      <c r="T66" s="274"/>
      <c r="U66" s="52"/>
      <c r="V66" s="52"/>
      <c r="W66" s="52"/>
      <c r="X66" s="277"/>
      <c r="Y66" s="276"/>
      <c r="Z66" s="53"/>
      <c r="AA66" s="276"/>
      <c r="AB66" s="70"/>
      <c r="AC66" s="70"/>
      <c r="AD66" s="54"/>
      <c r="AE66" s="54"/>
      <c r="AF66" s="277"/>
      <c r="AG66" s="277"/>
      <c r="AH66" s="55"/>
      <c r="AI66" s="54"/>
      <c r="AJ66" s="277"/>
      <c r="AK66" s="53"/>
      <c r="AL66" s="54"/>
      <c r="AM66" s="281"/>
      <c r="AN66" s="282"/>
      <c r="AO66" s="52"/>
      <c r="AP66" s="274"/>
      <c r="AQ66" s="282"/>
      <c r="AR66" s="82"/>
      <c r="AV66" s="26" t="str">
        <f t="shared" si="0"/>
        <v/>
      </c>
      <c r="AW66" s="26" t="str">
        <f t="shared" si="1"/>
        <v/>
      </c>
      <c r="AX66" s="26" t="str">
        <f t="shared" si="2"/>
        <v/>
      </c>
    </row>
    <row r="67" spans="2:50" x14ac:dyDescent="0.2">
      <c r="B67" s="97">
        <v>59</v>
      </c>
      <c r="C67" s="48"/>
      <c r="D67" s="49"/>
      <c r="E67" s="49"/>
      <c r="F67" s="49"/>
      <c r="G67" s="49"/>
      <c r="H67" s="49"/>
      <c r="I67" s="49"/>
      <c r="J67" s="272"/>
      <c r="K67" s="50"/>
      <c r="L67" s="50"/>
      <c r="M67" s="50"/>
      <c r="N67" s="50"/>
      <c r="O67" s="51"/>
      <c r="P67" s="75"/>
      <c r="Q67" s="81"/>
      <c r="R67" s="52"/>
      <c r="S67" s="52"/>
      <c r="T67" s="274"/>
      <c r="U67" s="52"/>
      <c r="V67" s="52"/>
      <c r="W67" s="52"/>
      <c r="X67" s="277"/>
      <c r="Y67" s="276"/>
      <c r="Z67" s="53"/>
      <c r="AA67" s="276"/>
      <c r="AB67" s="70"/>
      <c r="AC67" s="70"/>
      <c r="AD67" s="54"/>
      <c r="AE67" s="54"/>
      <c r="AF67" s="277"/>
      <c r="AG67" s="277"/>
      <c r="AH67" s="55"/>
      <c r="AI67" s="54"/>
      <c r="AJ67" s="277"/>
      <c r="AK67" s="53"/>
      <c r="AL67" s="54"/>
      <c r="AM67" s="281"/>
      <c r="AN67" s="282"/>
      <c r="AO67" s="52"/>
      <c r="AP67" s="274"/>
      <c r="AQ67" s="282"/>
      <c r="AR67" s="82"/>
      <c r="AV67" s="26" t="str">
        <f t="shared" si="0"/>
        <v/>
      </c>
      <c r="AW67" s="26" t="str">
        <f t="shared" si="1"/>
        <v/>
      </c>
      <c r="AX67" s="26" t="str">
        <f t="shared" si="2"/>
        <v/>
      </c>
    </row>
    <row r="68" spans="2:50" x14ac:dyDescent="0.2">
      <c r="B68" s="97">
        <v>60</v>
      </c>
      <c r="C68" s="48"/>
      <c r="D68" s="49"/>
      <c r="E68" s="49"/>
      <c r="F68" s="49"/>
      <c r="G68" s="49"/>
      <c r="H68" s="49"/>
      <c r="I68" s="49"/>
      <c r="J68" s="272"/>
      <c r="K68" s="50"/>
      <c r="L68" s="50"/>
      <c r="M68" s="50"/>
      <c r="N68" s="50"/>
      <c r="O68" s="51"/>
      <c r="P68" s="75"/>
      <c r="Q68" s="81"/>
      <c r="R68" s="52"/>
      <c r="S68" s="52"/>
      <c r="T68" s="274"/>
      <c r="U68" s="52"/>
      <c r="V68" s="52"/>
      <c r="W68" s="52"/>
      <c r="X68" s="277"/>
      <c r="Y68" s="276"/>
      <c r="Z68" s="53"/>
      <c r="AA68" s="276"/>
      <c r="AB68" s="70"/>
      <c r="AC68" s="70"/>
      <c r="AD68" s="54"/>
      <c r="AE68" s="54"/>
      <c r="AF68" s="277"/>
      <c r="AG68" s="277"/>
      <c r="AH68" s="55"/>
      <c r="AI68" s="54"/>
      <c r="AJ68" s="277"/>
      <c r="AK68" s="53"/>
      <c r="AL68" s="54"/>
      <c r="AM68" s="281"/>
      <c r="AN68" s="282"/>
      <c r="AO68" s="52"/>
      <c r="AP68" s="274"/>
      <c r="AQ68" s="282"/>
      <c r="AR68" s="82"/>
      <c r="AV68" s="26" t="str">
        <f t="shared" si="0"/>
        <v/>
      </c>
      <c r="AW68" s="26" t="str">
        <f t="shared" si="1"/>
        <v/>
      </c>
      <c r="AX68" s="26" t="str">
        <f t="shared" si="2"/>
        <v/>
      </c>
    </row>
    <row r="69" spans="2:50" x14ac:dyDescent="0.2">
      <c r="B69" s="97">
        <v>61</v>
      </c>
      <c r="C69" s="48"/>
      <c r="D69" s="49"/>
      <c r="E69" s="49"/>
      <c r="F69" s="49"/>
      <c r="G69" s="49"/>
      <c r="H69" s="49"/>
      <c r="I69" s="49"/>
      <c r="J69" s="272"/>
      <c r="K69" s="50"/>
      <c r="L69" s="50"/>
      <c r="M69" s="50"/>
      <c r="N69" s="50"/>
      <c r="O69" s="51"/>
      <c r="P69" s="75"/>
      <c r="Q69" s="81"/>
      <c r="R69" s="52"/>
      <c r="S69" s="52"/>
      <c r="T69" s="274"/>
      <c r="U69" s="52"/>
      <c r="V69" s="52"/>
      <c r="W69" s="52"/>
      <c r="X69" s="277"/>
      <c r="Y69" s="276"/>
      <c r="Z69" s="53"/>
      <c r="AA69" s="276"/>
      <c r="AB69" s="70"/>
      <c r="AC69" s="70"/>
      <c r="AD69" s="54"/>
      <c r="AE69" s="54"/>
      <c r="AF69" s="277"/>
      <c r="AG69" s="277"/>
      <c r="AH69" s="55"/>
      <c r="AI69" s="54"/>
      <c r="AJ69" s="277"/>
      <c r="AK69" s="53"/>
      <c r="AL69" s="54"/>
      <c r="AM69" s="281"/>
      <c r="AN69" s="282"/>
      <c r="AO69" s="52"/>
      <c r="AP69" s="274"/>
      <c r="AQ69" s="282"/>
      <c r="AR69" s="82"/>
      <c r="AV69" s="26" t="str">
        <f t="shared" si="0"/>
        <v/>
      </c>
      <c r="AW69" s="26" t="str">
        <f t="shared" si="1"/>
        <v/>
      </c>
      <c r="AX69" s="26" t="str">
        <f t="shared" si="2"/>
        <v/>
      </c>
    </row>
    <row r="70" spans="2:50" x14ac:dyDescent="0.2">
      <c r="B70" s="97">
        <v>62</v>
      </c>
      <c r="C70" s="48"/>
      <c r="D70" s="49"/>
      <c r="E70" s="49"/>
      <c r="F70" s="49"/>
      <c r="G70" s="49"/>
      <c r="H70" s="49"/>
      <c r="I70" s="49"/>
      <c r="J70" s="272"/>
      <c r="K70" s="50"/>
      <c r="L70" s="50"/>
      <c r="M70" s="50"/>
      <c r="N70" s="50"/>
      <c r="O70" s="51"/>
      <c r="P70" s="75"/>
      <c r="Q70" s="81"/>
      <c r="R70" s="52"/>
      <c r="S70" s="52"/>
      <c r="T70" s="274"/>
      <c r="U70" s="52"/>
      <c r="V70" s="52"/>
      <c r="W70" s="52"/>
      <c r="X70" s="277"/>
      <c r="Y70" s="276"/>
      <c r="Z70" s="53"/>
      <c r="AA70" s="276"/>
      <c r="AB70" s="70"/>
      <c r="AC70" s="70"/>
      <c r="AD70" s="54"/>
      <c r="AE70" s="54"/>
      <c r="AF70" s="277"/>
      <c r="AG70" s="277"/>
      <c r="AH70" s="55"/>
      <c r="AI70" s="54"/>
      <c r="AJ70" s="277"/>
      <c r="AK70" s="53"/>
      <c r="AL70" s="54"/>
      <c r="AM70" s="281"/>
      <c r="AN70" s="282"/>
      <c r="AO70" s="52"/>
      <c r="AP70" s="274"/>
      <c r="AQ70" s="282"/>
      <c r="AR70" s="82"/>
      <c r="AV70" s="26" t="str">
        <f t="shared" si="0"/>
        <v/>
      </c>
      <c r="AW70" s="26" t="str">
        <f t="shared" si="1"/>
        <v/>
      </c>
      <c r="AX70" s="26" t="str">
        <f t="shared" si="2"/>
        <v/>
      </c>
    </row>
    <row r="71" spans="2:50" x14ac:dyDescent="0.2">
      <c r="B71" s="97">
        <v>63</v>
      </c>
      <c r="C71" s="48"/>
      <c r="D71" s="49"/>
      <c r="E71" s="49"/>
      <c r="F71" s="49"/>
      <c r="G71" s="49"/>
      <c r="H71" s="49"/>
      <c r="I71" s="49"/>
      <c r="J71" s="272"/>
      <c r="K71" s="50"/>
      <c r="L71" s="50"/>
      <c r="M71" s="50"/>
      <c r="N71" s="50"/>
      <c r="O71" s="51"/>
      <c r="P71" s="75"/>
      <c r="Q71" s="81"/>
      <c r="R71" s="52"/>
      <c r="S71" s="52"/>
      <c r="T71" s="274"/>
      <c r="U71" s="52"/>
      <c r="V71" s="52"/>
      <c r="W71" s="52"/>
      <c r="X71" s="277"/>
      <c r="Y71" s="276"/>
      <c r="Z71" s="53"/>
      <c r="AA71" s="276"/>
      <c r="AB71" s="70"/>
      <c r="AC71" s="70"/>
      <c r="AD71" s="54"/>
      <c r="AE71" s="54"/>
      <c r="AF71" s="277"/>
      <c r="AG71" s="277"/>
      <c r="AH71" s="55"/>
      <c r="AI71" s="54"/>
      <c r="AJ71" s="277"/>
      <c r="AK71" s="53"/>
      <c r="AL71" s="54"/>
      <c r="AM71" s="281"/>
      <c r="AN71" s="282"/>
      <c r="AO71" s="52"/>
      <c r="AP71" s="274"/>
      <c r="AQ71" s="282"/>
      <c r="AR71" s="82"/>
      <c r="AV71" s="26" t="str">
        <f t="shared" si="0"/>
        <v/>
      </c>
      <c r="AW71" s="26" t="str">
        <f t="shared" si="1"/>
        <v/>
      </c>
      <c r="AX71" s="26" t="str">
        <f t="shared" si="2"/>
        <v/>
      </c>
    </row>
    <row r="72" spans="2:50" x14ac:dyDescent="0.2">
      <c r="B72" s="97">
        <v>64</v>
      </c>
      <c r="C72" s="48"/>
      <c r="D72" s="49"/>
      <c r="E72" s="49"/>
      <c r="F72" s="49"/>
      <c r="G72" s="49"/>
      <c r="H72" s="49"/>
      <c r="I72" s="49"/>
      <c r="J72" s="272"/>
      <c r="K72" s="50"/>
      <c r="L72" s="50"/>
      <c r="M72" s="50"/>
      <c r="N72" s="50"/>
      <c r="O72" s="51"/>
      <c r="P72" s="75"/>
      <c r="Q72" s="81"/>
      <c r="R72" s="52"/>
      <c r="S72" s="52"/>
      <c r="T72" s="274"/>
      <c r="U72" s="52"/>
      <c r="V72" s="52"/>
      <c r="W72" s="52"/>
      <c r="X72" s="277"/>
      <c r="Y72" s="276"/>
      <c r="Z72" s="53"/>
      <c r="AA72" s="276"/>
      <c r="AB72" s="70"/>
      <c r="AC72" s="70"/>
      <c r="AD72" s="54"/>
      <c r="AE72" s="54"/>
      <c r="AF72" s="277"/>
      <c r="AG72" s="277"/>
      <c r="AH72" s="55"/>
      <c r="AI72" s="54"/>
      <c r="AJ72" s="277"/>
      <c r="AK72" s="53"/>
      <c r="AL72" s="54"/>
      <c r="AM72" s="281"/>
      <c r="AN72" s="282"/>
      <c r="AO72" s="52"/>
      <c r="AP72" s="274"/>
      <c r="AQ72" s="282"/>
      <c r="AR72" s="82"/>
      <c r="AV72" s="26" t="str">
        <f t="shared" si="0"/>
        <v/>
      </c>
      <c r="AW72" s="26" t="str">
        <f t="shared" si="1"/>
        <v/>
      </c>
      <c r="AX72" s="26" t="str">
        <f t="shared" si="2"/>
        <v/>
      </c>
    </row>
    <row r="73" spans="2:50" x14ac:dyDescent="0.2">
      <c r="B73" s="97">
        <v>65</v>
      </c>
      <c r="C73" s="48"/>
      <c r="D73" s="49"/>
      <c r="E73" s="49"/>
      <c r="F73" s="49"/>
      <c r="G73" s="49"/>
      <c r="H73" s="49"/>
      <c r="I73" s="49"/>
      <c r="J73" s="272"/>
      <c r="K73" s="50"/>
      <c r="L73" s="50"/>
      <c r="M73" s="50"/>
      <c r="N73" s="50"/>
      <c r="O73" s="51"/>
      <c r="P73" s="75"/>
      <c r="Q73" s="81"/>
      <c r="R73" s="52"/>
      <c r="S73" s="52"/>
      <c r="T73" s="274"/>
      <c r="U73" s="52"/>
      <c r="V73" s="52"/>
      <c r="W73" s="52"/>
      <c r="X73" s="277"/>
      <c r="Y73" s="276"/>
      <c r="Z73" s="53"/>
      <c r="AA73" s="276"/>
      <c r="AB73" s="70"/>
      <c r="AC73" s="70"/>
      <c r="AD73" s="54"/>
      <c r="AE73" s="54"/>
      <c r="AF73" s="277"/>
      <c r="AG73" s="277"/>
      <c r="AH73" s="55"/>
      <c r="AI73" s="54"/>
      <c r="AJ73" s="277"/>
      <c r="AK73" s="53"/>
      <c r="AL73" s="54"/>
      <c r="AM73" s="281"/>
      <c r="AN73" s="282"/>
      <c r="AO73" s="52"/>
      <c r="AP73" s="274"/>
      <c r="AQ73" s="282"/>
      <c r="AR73" s="82"/>
      <c r="AV73" s="26" t="str">
        <f t="shared" si="0"/>
        <v/>
      </c>
      <c r="AW73" s="26" t="str">
        <f t="shared" si="1"/>
        <v/>
      </c>
      <c r="AX73" s="26" t="str">
        <f t="shared" si="2"/>
        <v/>
      </c>
    </row>
    <row r="74" spans="2:50" x14ac:dyDescent="0.2">
      <c r="B74" s="97">
        <v>66</v>
      </c>
      <c r="C74" s="48"/>
      <c r="D74" s="49"/>
      <c r="E74" s="49"/>
      <c r="F74" s="49"/>
      <c r="G74" s="49"/>
      <c r="H74" s="49"/>
      <c r="I74" s="49"/>
      <c r="J74" s="272"/>
      <c r="K74" s="50"/>
      <c r="L74" s="50"/>
      <c r="M74" s="50"/>
      <c r="N74" s="50"/>
      <c r="O74" s="51"/>
      <c r="P74" s="75"/>
      <c r="Q74" s="81"/>
      <c r="R74" s="52"/>
      <c r="S74" s="52"/>
      <c r="T74" s="274"/>
      <c r="U74" s="52"/>
      <c r="V74" s="52"/>
      <c r="W74" s="52"/>
      <c r="X74" s="277"/>
      <c r="Y74" s="276"/>
      <c r="Z74" s="53"/>
      <c r="AA74" s="276"/>
      <c r="AB74" s="70"/>
      <c r="AC74" s="70"/>
      <c r="AD74" s="54"/>
      <c r="AE74" s="54"/>
      <c r="AF74" s="277"/>
      <c r="AG74" s="277"/>
      <c r="AH74" s="55"/>
      <c r="AI74" s="54"/>
      <c r="AJ74" s="277"/>
      <c r="AK74" s="53"/>
      <c r="AL74" s="54"/>
      <c r="AM74" s="281"/>
      <c r="AN74" s="282"/>
      <c r="AO74" s="52"/>
      <c r="AP74" s="274"/>
      <c r="AQ74" s="282"/>
      <c r="AR74" s="82"/>
      <c r="AV74" s="26" t="str">
        <f t="shared" ref="AV74:AV113" si="3">IF(Y74&lt;0,"X","")</f>
        <v/>
      </c>
      <c r="AW74" s="26" t="str">
        <f t="shared" ref="AW74:AW113" si="4">IF(AA74&lt;0,"X","")</f>
        <v/>
      </c>
      <c r="AX74" s="26" t="str">
        <f t="shared" ref="AX74:AX113" si="5">IF(AG74&lt;0,"X","")</f>
        <v/>
      </c>
    </row>
    <row r="75" spans="2:50" x14ac:dyDescent="0.2">
      <c r="B75" s="97">
        <v>67</v>
      </c>
      <c r="C75" s="48"/>
      <c r="D75" s="49"/>
      <c r="E75" s="49"/>
      <c r="F75" s="49"/>
      <c r="G75" s="49"/>
      <c r="H75" s="49"/>
      <c r="I75" s="49"/>
      <c r="J75" s="272"/>
      <c r="K75" s="50"/>
      <c r="L75" s="50"/>
      <c r="M75" s="50"/>
      <c r="N75" s="50"/>
      <c r="O75" s="51"/>
      <c r="P75" s="75"/>
      <c r="Q75" s="81"/>
      <c r="R75" s="52"/>
      <c r="S75" s="52"/>
      <c r="T75" s="274"/>
      <c r="U75" s="52"/>
      <c r="V75" s="52"/>
      <c r="W75" s="52"/>
      <c r="X75" s="277"/>
      <c r="Y75" s="276"/>
      <c r="Z75" s="53"/>
      <c r="AA75" s="276"/>
      <c r="AB75" s="70"/>
      <c r="AC75" s="70"/>
      <c r="AD75" s="54"/>
      <c r="AE75" s="54"/>
      <c r="AF75" s="277"/>
      <c r="AG75" s="277"/>
      <c r="AH75" s="55"/>
      <c r="AI75" s="54"/>
      <c r="AJ75" s="277"/>
      <c r="AK75" s="53"/>
      <c r="AL75" s="54"/>
      <c r="AM75" s="281"/>
      <c r="AN75" s="282"/>
      <c r="AO75" s="52"/>
      <c r="AP75" s="274"/>
      <c r="AQ75" s="282"/>
      <c r="AR75" s="82"/>
      <c r="AV75" s="26" t="str">
        <f t="shared" si="3"/>
        <v/>
      </c>
      <c r="AW75" s="26" t="str">
        <f t="shared" si="4"/>
        <v/>
      </c>
      <c r="AX75" s="26" t="str">
        <f t="shared" si="5"/>
        <v/>
      </c>
    </row>
    <row r="76" spans="2:50" x14ac:dyDescent="0.2">
      <c r="B76" s="97">
        <v>68</v>
      </c>
      <c r="C76" s="48"/>
      <c r="D76" s="49"/>
      <c r="E76" s="49"/>
      <c r="F76" s="49"/>
      <c r="G76" s="49"/>
      <c r="H76" s="49"/>
      <c r="I76" s="49"/>
      <c r="J76" s="272"/>
      <c r="K76" s="50"/>
      <c r="L76" s="50"/>
      <c r="M76" s="50"/>
      <c r="N76" s="50"/>
      <c r="O76" s="51"/>
      <c r="P76" s="75"/>
      <c r="Q76" s="81"/>
      <c r="R76" s="52"/>
      <c r="S76" s="52"/>
      <c r="T76" s="274"/>
      <c r="U76" s="52"/>
      <c r="V76" s="52"/>
      <c r="W76" s="52"/>
      <c r="X76" s="277"/>
      <c r="Y76" s="276"/>
      <c r="Z76" s="53"/>
      <c r="AA76" s="276"/>
      <c r="AB76" s="70"/>
      <c r="AC76" s="70"/>
      <c r="AD76" s="54"/>
      <c r="AE76" s="54"/>
      <c r="AF76" s="277"/>
      <c r="AG76" s="277"/>
      <c r="AH76" s="55"/>
      <c r="AI76" s="54"/>
      <c r="AJ76" s="277"/>
      <c r="AK76" s="53"/>
      <c r="AL76" s="54"/>
      <c r="AM76" s="281"/>
      <c r="AN76" s="282"/>
      <c r="AO76" s="52"/>
      <c r="AP76" s="274"/>
      <c r="AQ76" s="282"/>
      <c r="AR76" s="82"/>
      <c r="AV76" s="26" t="str">
        <f t="shared" si="3"/>
        <v/>
      </c>
      <c r="AW76" s="26" t="str">
        <f t="shared" si="4"/>
        <v/>
      </c>
      <c r="AX76" s="26" t="str">
        <f t="shared" si="5"/>
        <v/>
      </c>
    </row>
    <row r="77" spans="2:50" x14ac:dyDescent="0.2">
      <c r="B77" s="97">
        <v>69</v>
      </c>
      <c r="C77" s="48"/>
      <c r="D77" s="49"/>
      <c r="E77" s="49"/>
      <c r="F77" s="49"/>
      <c r="G77" s="49"/>
      <c r="H77" s="49"/>
      <c r="I77" s="49"/>
      <c r="J77" s="272"/>
      <c r="K77" s="50"/>
      <c r="L77" s="50"/>
      <c r="M77" s="50"/>
      <c r="N77" s="50"/>
      <c r="O77" s="51"/>
      <c r="P77" s="75"/>
      <c r="Q77" s="81"/>
      <c r="R77" s="52"/>
      <c r="S77" s="52"/>
      <c r="T77" s="274"/>
      <c r="U77" s="52"/>
      <c r="V77" s="52"/>
      <c r="W77" s="52"/>
      <c r="X77" s="277"/>
      <c r="Y77" s="276"/>
      <c r="Z77" s="53"/>
      <c r="AA77" s="276"/>
      <c r="AB77" s="70"/>
      <c r="AC77" s="70"/>
      <c r="AD77" s="54"/>
      <c r="AE77" s="54"/>
      <c r="AF77" s="277"/>
      <c r="AG77" s="277"/>
      <c r="AH77" s="55"/>
      <c r="AI77" s="54"/>
      <c r="AJ77" s="277"/>
      <c r="AK77" s="53"/>
      <c r="AL77" s="54"/>
      <c r="AM77" s="281"/>
      <c r="AN77" s="282"/>
      <c r="AO77" s="52"/>
      <c r="AP77" s="274"/>
      <c r="AQ77" s="282"/>
      <c r="AR77" s="82"/>
      <c r="AV77" s="26" t="str">
        <f t="shared" si="3"/>
        <v/>
      </c>
      <c r="AW77" s="26" t="str">
        <f t="shared" si="4"/>
        <v/>
      </c>
      <c r="AX77" s="26" t="str">
        <f t="shared" si="5"/>
        <v/>
      </c>
    </row>
    <row r="78" spans="2:50" x14ac:dyDescent="0.2">
      <c r="B78" s="97">
        <v>70</v>
      </c>
      <c r="C78" s="48"/>
      <c r="D78" s="49"/>
      <c r="E78" s="49"/>
      <c r="F78" s="49"/>
      <c r="G78" s="49"/>
      <c r="H78" s="49"/>
      <c r="I78" s="49"/>
      <c r="J78" s="272"/>
      <c r="K78" s="50"/>
      <c r="L78" s="50"/>
      <c r="M78" s="50"/>
      <c r="N78" s="50"/>
      <c r="O78" s="51"/>
      <c r="P78" s="75"/>
      <c r="Q78" s="81"/>
      <c r="R78" s="52"/>
      <c r="S78" s="52"/>
      <c r="T78" s="274"/>
      <c r="U78" s="52"/>
      <c r="V78" s="52"/>
      <c r="W78" s="52"/>
      <c r="X78" s="277"/>
      <c r="Y78" s="276"/>
      <c r="Z78" s="53"/>
      <c r="AA78" s="276"/>
      <c r="AB78" s="70"/>
      <c r="AC78" s="70"/>
      <c r="AD78" s="54"/>
      <c r="AE78" s="54"/>
      <c r="AF78" s="277"/>
      <c r="AG78" s="277"/>
      <c r="AH78" s="55"/>
      <c r="AI78" s="54"/>
      <c r="AJ78" s="277"/>
      <c r="AK78" s="53"/>
      <c r="AL78" s="54"/>
      <c r="AM78" s="281"/>
      <c r="AN78" s="282"/>
      <c r="AO78" s="52"/>
      <c r="AP78" s="274"/>
      <c r="AQ78" s="282"/>
      <c r="AR78" s="82"/>
      <c r="AV78" s="26" t="str">
        <f t="shared" si="3"/>
        <v/>
      </c>
      <c r="AW78" s="26" t="str">
        <f t="shared" si="4"/>
        <v/>
      </c>
      <c r="AX78" s="26" t="str">
        <f t="shared" si="5"/>
        <v/>
      </c>
    </row>
    <row r="79" spans="2:50" x14ac:dyDescent="0.2">
      <c r="B79" s="97">
        <v>71</v>
      </c>
      <c r="C79" s="48"/>
      <c r="D79" s="49"/>
      <c r="E79" s="49"/>
      <c r="F79" s="49"/>
      <c r="G79" s="49"/>
      <c r="H79" s="49"/>
      <c r="I79" s="49"/>
      <c r="J79" s="272"/>
      <c r="K79" s="50"/>
      <c r="L79" s="50"/>
      <c r="M79" s="50"/>
      <c r="N79" s="50"/>
      <c r="O79" s="51"/>
      <c r="P79" s="75"/>
      <c r="Q79" s="81"/>
      <c r="R79" s="52"/>
      <c r="S79" s="52"/>
      <c r="T79" s="274"/>
      <c r="U79" s="52"/>
      <c r="V79" s="52"/>
      <c r="W79" s="52"/>
      <c r="X79" s="277"/>
      <c r="Y79" s="276"/>
      <c r="Z79" s="53"/>
      <c r="AA79" s="276"/>
      <c r="AB79" s="70"/>
      <c r="AC79" s="70"/>
      <c r="AD79" s="54"/>
      <c r="AE79" s="54"/>
      <c r="AF79" s="277"/>
      <c r="AG79" s="277"/>
      <c r="AH79" s="55"/>
      <c r="AI79" s="54"/>
      <c r="AJ79" s="277"/>
      <c r="AK79" s="53"/>
      <c r="AL79" s="54"/>
      <c r="AM79" s="281"/>
      <c r="AN79" s="282"/>
      <c r="AO79" s="52"/>
      <c r="AP79" s="274"/>
      <c r="AQ79" s="282"/>
      <c r="AR79" s="82"/>
      <c r="AV79" s="26" t="str">
        <f t="shared" si="3"/>
        <v/>
      </c>
      <c r="AW79" s="26" t="str">
        <f t="shared" si="4"/>
        <v/>
      </c>
      <c r="AX79" s="26" t="str">
        <f t="shared" si="5"/>
        <v/>
      </c>
    </row>
    <row r="80" spans="2:50" x14ac:dyDescent="0.2">
      <c r="B80" s="97">
        <v>72</v>
      </c>
      <c r="C80" s="48"/>
      <c r="D80" s="49"/>
      <c r="E80" s="49"/>
      <c r="F80" s="49"/>
      <c r="G80" s="49"/>
      <c r="H80" s="49"/>
      <c r="I80" s="49"/>
      <c r="J80" s="272"/>
      <c r="K80" s="50"/>
      <c r="L80" s="50"/>
      <c r="M80" s="50"/>
      <c r="N80" s="50"/>
      <c r="O80" s="51"/>
      <c r="P80" s="75"/>
      <c r="Q80" s="81"/>
      <c r="R80" s="52"/>
      <c r="S80" s="52"/>
      <c r="T80" s="274"/>
      <c r="U80" s="52"/>
      <c r="V80" s="52"/>
      <c r="W80" s="52"/>
      <c r="X80" s="277"/>
      <c r="Y80" s="276"/>
      <c r="Z80" s="53"/>
      <c r="AA80" s="276"/>
      <c r="AB80" s="70"/>
      <c r="AC80" s="70"/>
      <c r="AD80" s="54"/>
      <c r="AE80" s="54"/>
      <c r="AF80" s="277"/>
      <c r="AG80" s="277"/>
      <c r="AH80" s="55"/>
      <c r="AI80" s="54"/>
      <c r="AJ80" s="277"/>
      <c r="AK80" s="53"/>
      <c r="AL80" s="54"/>
      <c r="AM80" s="281"/>
      <c r="AN80" s="282"/>
      <c r="AO80" s="52"/>
      <c r="AP80" s="274"/>
      <c r="AQ80" s="282"/>
      <c r="AR80" s="82"/>
      <c r="AV80" s="26" t="str">
        <f t="shared" si="3"/>
        <v/>
      </c>
      <c r="AW80" s="26" t="str">
        <f t="shared" si="4"/>
        <v/>
      </c>
      <c r="AX80" s="26" t="str">
        <f t="shared" si="5"/>
        <v/>
      </c>
    </row>
    <row r="81" spans="2:50" x14ac:dyDescent="0.2">
      <c r="B81" s="97">
        <v>73</v>
      </c>
      <c r="C81" s="48"/>
      <c r="D81" s="49"/>
      <c r="E81" s="49"/>
      <c r="F81" s="49"/>
      <c r="G81" s="49"/>
      <c r="H81" s="49"/>
      <c r="I81" s="49"/>
      <c r="J81" s="272"/>
      <c r="K81" s="50"/>
      <c r="L81" s="50"/>
      <c r="M81" s="50"/>
      <c r="N81" s="50"/>
      <c r="O81" s="51"/>
      <c r="P81" s="75"/>
      <c r="Q81" s="81"/>
      <c r="R81" s="52"/>
      <c r="S81" s="52"/>
      <c r="T81" s="274"/>
      <c r="U81" s="52"/>
      <c r="V81" s="52"/>
      <c r="W81" s="52"/>
      <c r="X81" s="277"/>
      <c r="Y81" s="276"/>
      <c r="Z81" s="53"/>
      <c r="AA81" s="276"/>
      <c r="AB81" s="70"/>
      <c r="AC81" s="70"/>
      <c r="AD81" s="54"/>
      <c r="AE81" s="54"/>
      <c r="AF81" s="277"/>
      <c r="AG81" s="277"/>
      <c r="AH81" s="55"/>
      <c r="AI81" s="54"/>
      <c r="AJ81" s="277"/>
      <c r="AK81" s="53"/>
      <c r="AL81" s="54"/>
      <c r="AM81" s="281"/>
      <c r="AN81" s="282"/>
      <c r="AO81" s="52"/>
      <c r="AP81" s="274"/>
      <c r="AQ81" s="282"/>
      <c r="AR81" s="82"/>
      <c r="AV81" s="26" t="str">
        <f t="shared" si="3"/>
        <v/>
      </c>
      <c r="AW81" s="26" t="str">
        <f t="shared" si="4"/>
        <v/>
      </c>
      <c r="AX81" s="26" t="str">
        <f t="shared" si="5"/>
        <v/>
      </c>
    </row>
    <row r="82" spans="2:50" x14ac:dyDescent="0.2">
      <c r="B82" s="97">
        <v>74</v>
      </c>
      <c r="C82" s="48"/>
      <c r="D82" s="49"/>
      <c r="E82" s="49"/>
      <c r="F82" s="49"/>
      <c r="G82" s="49"/>
      <c r="H82" s="49"/>
      <c r="I82" s="49"/>
      <c r="J82" s="272"/>
      <c r="K82" s="50"/>
      <c r="L82" s="50"/>
      <c r="M82" s="50"/>
      <c r="N82" s="50"/>
      <c r="O82" s="51"/>
      <c r="P82" s="75"/>
      <c r="Q82" s="81"/>
      <c r="R82" s="52"/>
      <c r="S82" s="52"/>
      <c r="T82" s="274"/>
      <c r="U82" s="52"/>
      <c r="V82" s="52"/>
      <c r="W82" s="52"/>
      <c r="X82" s="277"/>
      <c r="Y82" s="276"/>
      <c r="Z82" s="53"/>
      <c r="AA82" s="276"/>
      <c r="AB82" s="70"/>
      <c r="AC82" s="70"/>
      <c r="AD82" s="54"/>
      <c r="AE82" s="54"/>
      <c r="AF82" s="277"/>
      <c r="AG82" s="277"/>
      <c r="AH82" s="55"/>
      <c r="AI82" s="54"/>
      <c r="AJ82" s="277"/>
      <c r="AK82" s="53"/>
      <c r="AL82" s="54"/>
      <c r="AM82" s="281"/>
      <c r="AN82" s="282"/>
      <c r="AO82" s="52"/>
      <c r="AP82" s="274"/>
      <c r="AQ82" s="282"/>
      <c r="AR82" s="82"/>
      <c r="AV82" s="26" t="str">
        <f t="shared" si="3"/>
        <v/>
      </c>
      <c r="AW82" s="26" t="str">
        <f t="shared" si="4"/>
        <v/>
      </c>
      <c r="AX82" s="26" t="str">
        <f t="shared" si="5"/>
        <v/>
      </c>
    </row>
    <row r="83" spans="2:50" x14ac:dyDescent="0.2">
      <c r="B83" s="97">
        <v>75</v>
      </c>
      <c r="C83" s="48"/>
      <c r="D83" s="49"/>
      <c r="E83" s="49"/>
      <c r="F83" s="49"/>
      <c r="G83" s="49"/>
      <c r="H83" s="49"/>
      <c r="I83" s="49"/>
      <c r="J83" s="272"/>
      <c r="K83" s="50"/>
      <c r="L83" s="50"/>
      <c r="M83" s="50"/>
      <c r="N83" s="50"/>
      <c r="O83" s="51"/>
      <c r="P83" s="75"/>
      <c r="Q83" s="81"/>
      <c r="R83" s="52"/>
      <c r="S83" s="52"/>
      <c r="T83" s="274"/>
      <c r="U83" s="52"/>
      <c r="V83" s="52"/>
      <c r="W83" s="52"/>
      <c r="X83" s="277"/>
      <c r="Y83" s="276"/>
      <c r="Z83" s="53"/>
      <c r="AA83" s="276"/>
      <c r="AB83" s="70"/>
      <c r="AC83" s="70"/>
      <c r="AD83" s="54"/>
      <c r="AE83" s="54"/>
      <c r="AF83" s="277"/>
      <c r="AG83" s="277"/>
      <c r="AH83" s="55"/>
      <c r="AI83" s="54"/>
      <c r="AJ83" s="277"/>
      <c r="AK83" s="53"/>
      <c r="AL83" s="54"/>
      <c r="AM83" s="281"/>
      <c r="AN83" s="282"/>
      <c r="AO83" s="52"/>
      <c r="AP83" s="274"/>
      <c r="AQ83" s="282"/>
      <c r="AR83" s="82"/>
      <c r="AV83" s="26" t="str">
        <f t="shared" si="3"/>
        <v/>
      </c>
      <c r="AW83" s="26" t="str">
        <f t="shared" si="4"/>
        <v/>
      </c>
      <c r="AX83" s="26" t="str">
        <f t="shared" si="5"/>
        <v/>
      </c>
    </row>
    <row r="84" spans="2:50" x14ac:dyDescent="0.2">
      <c r="B84" s="97">
        <v>76</v>
      </c>
      <c r="C84" s="48"/>
      <c r="D84" s="49"/>
      <c r="E84" s="49"/>
      <c r="F84" s="49"/>
      <c r="G84" s="49"/>
      <c r="H84" s="49"/>
      <c r="I84" s="49"/>
      <c r="J84" s="272"/>
      <c r="K84" s="50"/>
      <c r="L84" s="50"/>
      <c r="M84" s="50"/>
      <c r="N84" s="50"/>
      <c r="O84" s="51"/>
      <c r="P84" s="75"/>
      <c r="Q84" s="81"/>
      <c r="R84" s="52"/>
      <c r="S84" s="52"/>
      <c r="T84" s="274"/>
      <c r="U84" s="52"/>
      <c r="V84" s="52"/>
      <c r="W84" s="52"/>
      <c r="X84" s="277"/>
      <c r="Y84" s="276"/>
      <c r="Z84" s="53"/>
      <c r="AA84" s="276"/>
      <c r="AB84" s="70"/>
      <c r="AC84" s="70"/>
      <c r="AD84" s="54"/>
      <c r="AE84" s="54"/>
      <c r="AF84" s="277"/>
      <c r="AG84" s="277"/>
      <c r="AH84" s="55"/>
      <c r="AI84" s="54"/>
      <c r="AJ84" s="277"/>
      <c r="AK84" s="53"/>
      <c r="AL84" s="54"/>
      <c r="AM84" s="281"/>
      <c r="AN84" s="282"/>
      <c r="AO84" s="52"/>
      <c r="AP84" s="274"/>
      <c r="AQ84" s="282"/>
      <c r="AR84" s="82"/>
      <c r="AV84" s="26" t="str">
        <f t="shared" si="3"/>
        <v/>
      </c>
      <c r="AW84" s="26" t="str">
        <f t="shared" si="4"/>
        <v/>
      </c>
      <c r="AX84" s="26" t="str">
        <f t="shared" si="5"/>
        <v/>
      </c>
    </row>
    <row r="85" spans="2:50" x14ac:dyDescent="0.2">
      <c r="B85" s="97">
        <v>77</v>
      </c>
      <c r="C85" s="48"/>
      <c r="D85" s="49"/>
      <c r="E85" s="49"/>
      <c r="F85" s="49"/>
      <c r="G85" s="49"/>
      <c r="H85" s="49"/>
      <c r="I85" s="49"/>
      <c r="J85" s="272"/>
      <c r="K85" s="50"/>
      <c r="L85" s="50"/>
      <c r="M85" s="50"/>
      <c r="N85" s="50"/>
      <c r="O85" s="51"/>
      <c r="P85" s="75"/>
      <c r="Q85" s="81"/>
      <c r="R85" s="52"/>
      <c r="S85" s="52"/>
      <c r="T85" s="274"/>
      <c r="U85" s="52"/>
      <c r="V85" s="52"/>
      <c r="W85" s="52"/>
      <c r="X85" s="277"/>
      <c r="Y85" s="276"/>
      <c r="Z85" s="53"/>
      <c r="AA85" s="276"/>
      <c r="AB85" s="70"/>
      <c r="AC85" s="70"/>
      <c r="AD85" s="54"/>
      <c r="AE85" s="54"/>
      <c r="AF85" s="277"/>
      <c r="AG85" s="277"/>
      <c r="AH85" s="55"/>
      <c r="AI85" s="54"/>
      <c r="AJ85" s="277"/>
      <c r="AK85" s="53"/>
      <c r="AL85" s="54"/>
      <c r="AM85" s="281"/>
      <c r="AN85" s="282"/>
      <c r="AO85" s="52"/>
      <c r="AP85" s="274"/>
      <c r="AQ85" s="282"/>
      <c r="AR85" s="82"/>
      <c r="AV85" s="26" t="str">
        <f t="shared" si="3"/>
        <v/>
      </c>
      <c r="AW85" s="26" t="str">
        <f t="shared" si="4"/>
        <v/>
      </c>
      <c r="AX85" s="26" t="str">
        <f t="shared" si="5"/>
        <v/>
      </c>
    </row>
    <row r="86" spans="2:50" x14ac:dyDescent="0.2">
      <c r="B86" s="97">
        <v>78</v>
      </c>
      <c r="C86" s="48"/>
      <c r="D86" s="49"/>
      <c r="E86" s="49"/>
      <c r="F86" s="49"/>
      <c r="G86" s="49"/>
      <c r="H86" s="49"/>
      <c r="I86" s="49"/>
      <c r="J86" s="272"/>
      <c r="K86" s="50"/>
      <c r="L86" s="50"/>
      <c r="M86" s="50"/>
      <c r="N86" s="50"/>
      <c r="O86" s="51"/>
      <c r="P86" s="75"/>
      <c r="Q86" s="81"/>
      <c r="R86" s="52"/>
      <c r="S86" s="52"/>
      <c r="T86" s="274"/>
      <c r="U86" s="52"/>
      <c r="V86" s="52"/>
      <c r="W86" s="52"/>
      <c r="X86" s="277"/>
      <c r="Y86" s="276"/>
      <c r="Z86" s="53"/>
      <c r="AA86" s="276"/>
      <c r="AB86" s="70"/>
      <c r="AC86" s="70"/>
      <c r="AD86" s="54"/>
      <c r="AE86" s="54"/>
      <c r="AF86" s="277"/>
      <c r="AG86" s="277"/>
      <c r="AH86" s="55"/>
      <c r="AI86" s="54"/>
      <c r="AJ86" s="277"/>
      <c r="AK86" s="53"/>
      <c r="AL86" s="54"/>
      <c r="AM86" s="281"/>
      <c r="AN86" s="282"/>
      <c r="AO86" s="52"/>
      <c r="AP86" s="274"/>
      <c r="AQ86" s="282"/>
      <c r="AR86" s="82"/>
      <c r="AV86" s="26" t="str">
        <f t="shared" si="3"/>
        <v/>
      </c>
      <c r="AW86" s="26" t="str">
        <f t="shared" si="4"/>
        <v/>
      </c>
      <c r="AX86" s="26" t="str">
        <f t="shared" si="5"/>
        <v/>
      </c>
    </row>
    <row r="87" spans="2:50" x14ac:dyDescent="0.2">
      <c r="B87" s="97">
        <v>79</v>
      </c>
      <c r="C87" s="48"/>
      <c r="D87" s="49"/>
      <c r="E87" s="49"/>
      <c r="F87" s="49"/>
      <c r="G87" s="49"/>
      <c r="H87" s="49"/>
      <c r="I87" s="49"/>
      <c r="J87" s="272"/>
      <c r="K87" s="50"/>
      <c r="L87" s="50"/>
      <c r="M87" s="50"/>
      <c r="N87" s="50"/>
      <c r="O87" s="51"/>
      <c r="P87" s="75"/>
      <c r="Q87" s="81"/>
      <c r="R87" s="52"/>
      <c r="S87" s="52"/>
      <c r="T87" s="274"/>
      <c r="U87" s="52"/>
      <c r="V87" s="52"/>
      <c r="W87" s="52"/>
      <c r="X87" s="277"/>
      <c r="Y87" s="276"/>
      <c r="Z87" s="53"/>
      <c r="AA87" s="276"/>
      <c r="AB87" s="70"/>
      <c r="AC87" s="70"/>
      <c r="AD87" s="54"/>
      <c r="AE87" s="54"/>
      <c r="AF87" s="277"/>
      <c r="AG87" s="277"/>
      <c r="AH87" s="55"/>
      <c r="AI87" s="54"/>
      <c r="AJ87" s="277"/>
      <c r="AK87" s="53"/>
      <c r="AL87" s="54"/>
      <c r="AM87" s="281"/>
      <c r="AN87" s="282"/>
      <c r="AO87" s="52"/>
      <c r="AP87" s="274"/>
      <c r="AQ87" s="282"/>
      <c r="AR87" s="82"/>
      <c r="AV87" s="26" t="str">
        <f t="shared" si="3"/>
        <v/>
      </c>
      <c r="AW87" s="26" t="str">
        <f t="shared" si="4"/>
        <v/>
      </c>
      <c r="AX87" s="26" t="str">
        <f t="shared" si="5"/>
        <v/>
      </c>
    </row>
    <row r="88" spans="2:50" x14ac:dyDescent="0.2">
      <c r="B88" s="97">
        <v>80</v>
      </c>
      <c r="C88" s="48"/>
      <c r="D88" s="49"/>
      <c r="E88" s="49"/>
      <c r="F88" s="49"/>
      <c r="G88" s="49"/>
      <c r="H88" s="49"/>
      <c r="I88" s="49"/>
      <c r="J88" s="272"/>
      <c r="K88" s="50"/>
      <c r="L88" s="50"/>
      <c r="M88" s="50"/>
      <c r="N88" s="50"/>
      <c r="O88" s="51"/>
      <c r="P88" s="75"/>
      <c r="Q88" s="81"/>
      <c r="R88" s="52"/>
      <c r="S88" s="52"/>
      <c r="T88" s="274"/>
      <c r="U88" s="52"/>
      <c r="V88" s="52"/>
      <c r="W88" s="52"/>
      <c r="X88" s="277"/>
      <c r="Y88" s="276"/>
      <c r="Z88" s="53"/>
      <c r="AA88" s="276"/>
      <c r="AB88" s="70"/>
      <c r="AC88" s="70"/>
      <c r="AD88" s="54"/>
      <c r="AE88" s="54"/>
      <c r="AF88" s="277"/>
      <c r="AG88" s="277"/>
      <c r="AH88" s="55"/>
      <c r="AI88" s="54"/>
      <c r="AJ88" s="277"/>
      <c r="AK88" s="53"/>
      <c r="AL88" s="54"/>
      <c r="AM88" s="281"/>
      <c r="AN88" s="282"/>
      <c r="AO88" s="52"/>
      <c r="AP88" s="274"/>
      <c r="AQ88" s="282"/>
      <c r="AR88" s="82"/>
      <c r="AV88" s="26" t="str">
        <f t="shared" si="3"/>
        <v/>
      </c>
      <c r="AW88" s="26" t="str">
        <f t="shared" si="4"/>
        <v/>
      </c>
      <c r="AX88" s="26" t="str">
        <f t="shared" si="5"/>
        <v/>
      </c>
    </row>
    <row r="89" spans="2:50" x14ac:dyDescent="0.2">
      <c r="B89" s="97">
        <v>81</v>
      </c>
      <c r="C89" s="48"/>
      <c r="D89" s="49"/>
      <c r="E89" s="49"/>
      <c r="F89" s="49"/>
      <c r="G89" s="49"/>
      <c r="H89" s="49"/>
      <c r="I89" s="49"/>
      <c r="J89" s="272"/>
      <c r="K89" s="50"/>
      <c r="L89" s="50"/>
      <c r="M89" s="50"/>
      <c r="N89" s="50"/>
      <c r="O89" s="51"/>
      <c r="P89" s="75"/>
      <c r="Q89" s="81"/>
      <c r="R89" s="52"/>
      <c r="S89" s="52"/>
      <c r="T89" s="274"/>
      <c r="U89" s="52"/>
      <c r="V89" s="52"/>
      <c r="W89" s="52"/>
      <c r="X89" s="277"/>
      <c r="Y89" s="276"/>
      <c r="Z89" s="53"/>
      <c r="AA89" s="276"/>
      <c r="AB89" s="70"/>
      <c r="AC89" s="70"/>
      <c r="AD89" s="54"/>
      <c r="AE89" s="54"/>
      <c r="AF89" s="277"/>
      <c r="AG89" s="277"/>
      <c r="AH89" s="55"/>
      <c r="AI89" s="54"/>
      <c r="AJ89" s="277"/>
      <c r="AK89" s="53"/>
      <c r="AL89" s="54"/>
      <c r="AM89" s="281"/>
      <c r="AN89" s="282"/>
      <c r="AO89" s="52"/>
      <c r="AP89" s="274"/>
      <c r="AQ89" s="282"/>
      <c r="AR89" s="82"/>
      <c r="AV89" s="26" t="str">
        <f t="shared" si="3"/>
        <v/>
      </c>
      <c r="AW89" s="26" t="str">
        <f t="shared" si="4"/>
        <v/>
      </c>
      <c r="AX89" s="26" t="str">
        <f t="shared" si="5"/>
        <v/>
      </c>
    </row>
    <row r="90" spans="2:50" x14ac:dyDescent="0.2">
      <c r="B90" s="97">
        <v>82</v>
      </c>
      <c r="C90" s="48"/>
      <c r="D90" s="49"/>
      <c r="E90" s="49"/>
      <c r="F90" s="49"/>
      <c r="G90" s="49"/>
      <c r="H90" s="49"/>
      <c r="I90" s="49"/>
      <c r="J90" s="272"/>
      <c r="K90" s="50"/>
      <c r="L90" s="50"/>
      <c r="M90" s="50"/>
      <c r="N90" s="50"/>
      <c r="O90" s="51"/>
      <c r="P90" s="75"/>
      <c r="Q90" s="81"/>
      <c r="R90" s="52"/>
      <c r="S90" s="52"/>
      <c r="T90" s="274"/>
      <c r="U90" s="52"/>
      <c r="V90" s="52"/>
      <c r="W90" s="52"/>
      <c r="X90" s="277"/>
      <c r="Y90" s="276"/>
      <c r="Z90" s="53"/>
      <c r="AA90" s="276"/>
      <c r="AB90" s="70"/>
      <c r="AC90" s="70"/>
      <c r="AD90" s="54"/>
      <c r="AE90" s="54"/>
      <c r="AF90" s="277"/>
      <c r="AG90" s="277"/>
      <c r="AH90" s="55"/>
      <c r="AI90" s="54"/>
      <c r="AJ90" s="277"/>
      <c r="AK90" s="53"/>
      <c r="AL90" s="54"/>
      <c r="AM90" s="281"/>
      <c r="AN90" s="282"/>
      <c r="AO90" s="52"/>
      <c r="AP90" s="274"/>
      <c r="AQ90" s="282"/>
      <c r="AR90" s="82"/>
      <c r="AV90" s="26" t="str">
        <f t="shared" si="3"/>
        <v/>
      </c>
      <c r="AW90" s="26" t="str">
        <f t="shared" si="4"/>
        <v/>
      </c>
      <c r="AX90" s="26" t="str">
        <f t="shared" si="5"/>
        <v/>
      </c>
    </row>
    <row r="91" spans="2:50" x14ac:dyDescent="0.2">
      <c r="B91" s="97">
        <v>83</v>
      </c>
      <c r="C91" s="48"/>
      <c r="D91" s="49"/>
      <c r="E91" s="49"/>
      <c r="F91" s="49"/>
      <c r="G91" s="49"/>
      <c r="H91" s="49"/>
      <c r="I91" s="49"/>
      <c r="J91" s="272"/>
      <c r="K91" s="50"/>
      <c r="L91" s="50"/>
      <c r="M91" s="50"/>
      <c r="N91" s="50"/>
      <c r="O91" s="51"/>
      <c r="P91" s="75"/>
      <c r="Q91" s="81"/>
      <c r="R91" s="52"/>
      <c r="S91" s="52"/>
      <c r="T91" s="274"/>
      <c r="U91" s="52"/>
      <c r="V91" s="52"/>
      <c r="W91" s="52"/>
      <c r="X91" s="277"/>
      <c r="Y91" s="276"/>
      <c r="Z91" s="53"/>
      <c r="AA91" s="276"/>
      <c r="AB91" s="70"/>
      <c r="AC91" s="70"/>
      <c r="AD91" s="54"/>
      <c r="AE91" s="54"/>
      <c r="AF91" s="277"/>
      <c r="AG91" s="277"/>
      <c r="AH91" s="55"/>
      <c r="AI91" s="54"/>
      <c r="AJ91" s="277"/>
      <c r="AK91" s="53"/>
      <c r="AL91" s="54"/>
      <c r="AM91" s="281"/>
      <c r="AN91" s="282"/>
      <c r="AO91" s="52"/>
      <c r="AP91" s="274"/>
      <c r="AQ91" s="282"/>
      <c r="AR91" s="82"/>
      <c r="AV91" s="26" t="str">
        <f t="shared" si="3"/>
        <v/>
      </c>
      <c r="AW91" s="26" t="str">
        <f t="shared" si="4"/>
        <v/>
      </c>
      <c r="AX91" s="26" t="str">
        <f t="shared" si="5"/>
        <v/>
      </c>
    </row>
    <row r="92" spans="2:50" x14ac:dyDescent="0.2">
      <c r="B92" s="97">
        <v>84</v>
      </c>
      <c r="C92" s="48"/>
      <c r="D92" s="49"/>
      <c r="E92" s="49"/>
      <c r="F92" s="49"/>
      <c r="G92" s="49"/>
      <c r="H92" s="49"/>
      <c r="I92" s="49"/>
      <c r="J92" s="272"/>
      <c r="K92" s="50"/>
      <c r="L92" s="50"/>
      <c r="M92" s="50"/>
      <c r="N92" s="50"/>
      <c r="O92" s="51"/>
      <c r="P92" s="75"/>
      <c r="Q92" s="81"/>
      <c r="R92" s="52"/>
      <c r="S92" s="52"/>
      <c r="T92" s="274"/>
      <c r="U92" s="52"/>
      <c r="V92" s="52"/>
      <c r="W92" s="52"/>
      <c r="X92" s="277"/>
      <c r="Y92" s="276"/>
      <c r="Z92" s="53"/>
      <c r="AA92" s="276"/>
      <c r="AB92" s="70"/>
      <c r="AC92" s="70"/>
      <c r="AD92" s="54"/>
      <c r="AE92" s="54"/>
      <c r="AF92" s="277"/>
      <c r="AG92" s="277"/>
      <c r="AH92" s="55"/>
      <c r="AI92" s="54"/>
      <c r="AJ92" s="277"/>
      <c r="AK92" s="53"/>
      <c r="AL92" s="54"/>
      <c r="AM92" s="281"/>
      <c r="AN92" s="282"/>
      <c r="AO92" s="52"/>
      <c r="AP92" s="274"/>
      <c r="AQ92" s="282"/>
      <c r="AR92" s="82"/>
      <c r="AV92" s="26" t="str">
        <f t="shared" si="3"/>
        <v/>
      </c>
      <c r="AW92" s="26" t="str">
        <f t="shared" si="4"/>
        <v/>
      </c>
      <c r="AX92" s="26" t="str">
        <f t="shared" si="5"/>
        <v/>
      </c>
    </row>
    <row r="93" spans="2:50" x14ac:dyDescent="0.2">
      <c r="B93" s="97">
        <v>85</v>
      </c>
      <c r="C93" s="48"/>
      <c r="D93" s="49"/>
      <c r="E93" s="49"/>
      <c r="F93" s="49"/>
      <c r="G93" s="49"/>
      <c r="H93" s="49"/>
      <c r="I93" s="49"/>
      <c r="J93" s="272"/>
      <c r="K93" s="50"/>
      <c r="L93" s="50"/>
      <c r="M93" s="50"/>
      <c r="N93" s="50"/>
      <c r="O93" s="51"/>
      <c r="P93" s="75"/>
      <c r="Q93" s="81"/>
      <c r="R93" s="52"/>
      <c r="S93" s="52"/>
      <c r="T93" s="274"/>
      <c r="U93" s="52"/>
      <c r="V93" s="52"/>
      <c r="W93" s="52"/>
      <c r="X93" s="277"/>
      <c r="Y93" s="276"/>
      <c r="Z93" s="53"/>
      <c r="AA93" s="276"/>
      <c r="AB93" s="70"/>
      <c r="AC93" s="70"/>
      <c r="AD93" s="54"/>
      <c r="AE93" s="54"/>
      <c r="AF93" s="277"/>
      <c r="AG93" s="277"/>
      <c r="AH93" s="55"/>
      <c r="AI93" s="54"/>
      <c r="AJ93" s="277"/>
      <c r="AK93" s="53"/>
      <c r="AL93" s="54"/>
      <c r="AM93" s="281"/>
      <c r="AN93" s="282"/>
      <c r="AO93" s="52"/>
      <c r="AP93" s="274"/>
      <c r="AQ93" s="282"/>
      <c r="AR93" s="82"/>
      <c r="AV93" s="26" t="str">
        <f t="shared" si="3"/>
        <v/>
      </c>
      <c r="AW93" s="26" t="str">
        <f t="shared" si="4"/>
        <v/>
      </c>
      <c r="AX93" s="26" t="str">
        <f t="shared" si="5"/>
        <v/>
      </c>
    </row>
    <row r="94" spans="2:50" x14ac:dyDescent="0.2">
      <c r="B94" s="97">
        <v>86</v>
      </c>
      <c r="C94" s="48"/>
      <c r="D94" s="49"/>
      <c r="E94" s="49"/>
      <c r="F94" s="49"/>
      <c r="G94" s="49"/>
      <c r="H94" s="49"/>
      <c r="I94" s="49"/>
      <c r="J94" s="272"/>
      <c r="K94" s="50"/>
      <c r="L94" s="50"/>
      <c r="M94" s="50"/>
      <c r="N94" s="50"/>
      <c r="O94" s="51"/>
      <c r="P94" s="75"/>
      <c r="Q94" s="81"/>
      <c r="R94" s="52"/>
      <c r="S94" s="52"/>
      <c r="T94" s="274"/>
      <c r="U94" s="52"/>
      <c r="V94" s="52"/>
      <c r="W94" s="52"/>
      <c r="X94" s="277"/>
      <c r="Y94" s="276"/>
      <c r="Z94" s="53"/>
      <c r="AA94" s="276"/>
      <c r="AB94" s="70"/>
      <c r="AC94" s="70"/>
      <c r="AD94" s="54"/>
      <c r="AE94" s="54"/>
      <c r="AF94" s="277"/>
      <c r="AG94" s="277"/>
      <c r="AH94" s="55"/>
      <c r="AI94" s="54"/>
      <c r="AJ94" s="277"/>
      <c r="AK94" s="53"/>
      <c r="AL94" s="54"/>
      <c r="AM94" s="281"/>
      <c r="AN94" s="282"/>
      <c r="AO94" s="52"/>
      <c r="AP94" s="274"/>
      <c r="AQ94" s="282"/>
      <c r="AR94" s="82"/>
      <c r="AV94" s="26" t="str">
        <f t="shared" si="3"/>
        <v/>
      </c>
      <c r="AW94" s="26" t="str">
        <f t="shared" si="4"/>
        <v/>
      </c>
      <c r="AX94" s="26" t="str">
        <f t="shared" si="5"/>
        <v/>
      </c>
    </row>
    <row r="95" spans="2:50" x14ac:dyDescent="0.2">
      <c r="B95" s="97">
        <v>87</v>
      </c>
      <c r="C95" s="48"/>
      <c r="D95" s="49"/>
      <c r="E95" s="49"/>
      <c r="F95" s="49"/>
      <c r="G95" s="49"/>
      <c r="H95" s="49"/>
      <c r="I95" s="49"/>
      <c r="J95" s="272"/>
      <c r="K95" s="50"/>
      <c r="L95" s="50"/>
      <c r="M95" s="50"/>
      <c r="N95" s="50"/>
      <c r="O95" s="51"/>
      <c r="P95" s="75"/>
      <c r="Q95" s="81"/>
      <c r="R95" s="52"/>
      <c r="S95" s="52"/>
      <c r="T95" s="274"/>
      <c r="U95" s="52"/>
      <c r="V95" s="52"/>
      <c r="W95" s="52"/>
      <c r="X95" s="277"/>
      <c r="Y95" s="276"/>
      <c r="Z95" s="53"/>
      <c r="AA95" s="276"/>
      <c r="AB95" s="70"/>
      <c r="AC95" s="70"/>
      <c r="AD95" s="54"/>
      <c r="AE95" s="54"/>
      <c r="AF95" s="277"/>
      <c r="AG95" s="277"/>
      <c r="AH95" s="55"/>
      <c r="AI95" s="54"/>
      <c r="AJ95" s="277"/>
      <c r="AK95" s="53"/>
      <c r="AL95" s="54"/>
      <c r="AM95" s="281"/>
      <c r="AN95" s="282"/>
      <c r="AO95" s="52"/>
      <c r="AP95" s="274"/>
      <c r="AQ95" s="282"/>
      <c r="AR95" s="82"/>
      <c r="AV95" s="26" t="str">
        <f t="shared" si="3"/>
        <v/>
      </c>
      <c r="AW95" s="26" t="str">
        <f t="shared" si="4"/>
        <v/>
      </c>
      <c r="AX95" s="26" t="str">
        <f t="shared" si="5"/>
        <v/>
      </c>
    </row>
    <row r="96" spans="2:50" x14ac:dyDescent="0.2">
      <c r="B96" s="97">
        <v>88</v>
      </c>
      <c r="C96" s="48"/>
      <c r="D96" s="49"/>
      <c r="E96" s="49"/>
      <c r="F96" s="49"/>
      <c r="G96" s="49"/>
      <c r="H96" s="49"/>
      <c r="I96" s="49"/>
      <c r="J96" s="272"/>
      <c r="K96" s="50"/>
      <c r="L96" s="50"/>
      <c r="M96" s="50"/>
      <c r="N96" s="50"/>
      <c r="O96" s="51"/>
      <c r="P96" s="75"/>
      <c r="Q96" s="81"/>
      <c r="R96" s="52"/>
      <c r="S96" s="52"/>
      <c r="T96" s="274"/>
      <c r="U96" s="52"/>
      <c r="V96" s="52"/>
      <c r="W96" s="52"/>
      <c r="X96" s="277"/>
      <c r="Y96" s="276"/>
      <c r="Z96" s="53"/>
      <c r="AA96" s="276"/>
      <c r="AB96" s="70"/>
      <c r="AC96" s="70"/>
      <c r="AD96" s="54"/>
      <c r="AE96" s="54"/>
      <c r="AF96" s="277"/>
      <c r="AG96" s="277"/>
      <c r="AH96" s="55"/>
      <c r="AI96" s="54"/>
      <c r="AJ96" s="277"/>
      <c r="AK96" s="53"/>
      <c r="AL96" s="54"/>
      <c r="AM96" s="281"/>
      <c r="AN96" s="282"/>
      <c r="AO96" s="52"/>
      <c r="AP96" s="274"/>
      <c r="AQ96" s="282"/>
      <c r="AR96" s="82"/>
      <c r="AV96" s="26" t="str">
        <f t="shared" si="3"/>
        <v/>
      </c>
      <c r="AW96" s="26" t="str">
        <f t="shared" si="4"/>
        <v/>
      </c>
      <c r="AX96" s="26" t="str">
        <f t="shared" si="5"/>
        <v/>
      </c>
    </row>
    <row r="97" spans="2:50" x14ac:dyDescent="0.2">
      <c r="B97" s="97">
        <v>89</v>
      </c>
      <c r="C97" s="48"/>
      <c r="D97" s="49"/>
      <c r="E97" s="49"/>
      <c r="F97" s="49"/>
      <c r="G97" s="49"/>
      <c r="H97" s="49"/>
      <c r="I97" s="49"/>
      <c r="J97" s="272"/>
      <c r="K97" s="50"/>
      <c r="L97" s="50"/>
      <c r="M97" s="50"/>
      <c r="N97" s="50"/>
      <c r="O97" s="51"/>
      <c r="P97" s="75"/>
      <c r="Q97" s="81"/>
      <c r="R97" s="52"/>
      <c r="S97" s="52"/>
      <c r="T97" s="274"/>
      <c r="U97" s="52"/>
      <c r="V97" s="52"/>
      <c r="W97" s="52"/>
      <c r="X97" s="277"/>
      <c r="Y97" s="276"/>
      <c r="Z97" s="53"/>
      <c r="AA97" s="276"/>
      <c r="AB97" s="70"/>
      <c r="AC97" s="70"/>
      <c r="AD97" s="54"/>
      <c r="AE97" s="54"/>
      <c r="AF97" s="277"/>
      <c r="AG97" s="277"/>
      <c r="AH97" s="55"/>
      <c r="AI97" s="54"/>
      <c r="AJ97" s="277"/>
      <c r="AK97" s="53"/>
      <c r="AL97" s="54"/>
      <c r="AM97" s="281"/>
      <c r="AN97" s="282"/>
      <c r="AO97" s="52"/>
      <c r="AP97" s="274"/>
      <c r="AQ97" s="282"/>
      <c r="AR97" s="82"/>
      <c r="AV97" s="26" t="str">
        <f t="shared" si="3"/>
        <v/>
      </c>
      <c r="AW97" s="26" t="str">
        <f t="shared" si="4"/>
        <v/>
      </c>
      <c r="AX97" s="26" t="str">
        <f t="shared" si="5"/>
        <v/>
      </c>
    </row>
    <row r="98" spans="2:50" x14ac:dyDescent="0.2">
      <c r="B98" s="97">
        <v>90</v>
      </c>
      <c r="C98" s="48"/>
      <c r="D98" s="49"/>
      <c r="E98" s="49"/>
      <c r="F98" s="49"/>
      <c r="G98" s="49"/>
      <c r="H98" s="49"/>
      <c r="I98" s="49"/>
      <c r="J98" s="272"/>
      <c r="K98" s="50"/>
      <c r="L98" s="50"/>
      <c r="M98" s="50"/>
      <c r="N98" s="50"/>
      <c r="O98" s="51"/>
      <c r="P98" s="75"/>
      <c r="Q98" s="81"/>
      <c r="R98" s="52"/>
      <c r="S98" s="52"/>
      <c r="T98" s="274"/>
      <c r="U98" s="52"/>
      <c r="V98" s="52"/>
      <c r="W98" s="52"/>
      <c r="X98" s="277"/>
      <c r="Y98" s="276"/>
      <c r="Z98" s="53"/>
      <c r="AA98" s="276"/>
      <c r="AB98" s="70"/>
      <c r="AC98" s="70"/>
      <c r="AD98" s="54"/>
      <c r="AE98" s="54"/>
      <c r="AF98" s="277"/>
      <c r="AG98" s="277"/>
      <c r="AH98" s="55"/>
      <c r="AI98" s="54"/>
      <c r="AJ98" s="277"/>
      <c r="AK98" s="53"/>
      <c r="AL98" s="54"/>
      <c r="AM98" s="281"/>
      <c r="AN98" s="282"/>
      <c r="AO98" s="52"/>
      <c r="AP98" s="274"/>
      <c r="AQ98" s="282"/>
      <c r="AR98" s="82"/>
      <c r="AV98" s="26" t="str">
        <f t="shared" si="3"/>
        <v/>
      </c>
      <c r="AW98" s="26" t="str">
        <f t="shared" si="4"/>
        <v/>
      </c>
      <c r="AX98" s="26" t="str">
        <f t="shared" si="5"/>
        <v/>
      </c>
    </row>
    <row r="99" spans="2:50" x14ac:dyDescent="0.2">
      <c r="B99" s="97">
        <v>91</v>
      </c>
      <c r="C99" s="48"/>
      <c r="D99" s="49"/>
      <c r="E99" s="49"/>
      <c r="F99" s="49"/>
      <c r="G99" s="49"/>
      <c r="H99" s="49"/>
      <c r="I99" s="49"/>
      <c r="J99" s="272"/>
      <c r="K99" s="50"/>
      <c r="L99" s="50"/>
      <c r="M99" s="50"/>
      <c r="N99" s="50"/>
      <c r="O99" s="51"/>
      <c r="P99" s="75"/>
      <c r="Q99" s="81"/>
      <c r="R99" s="52"/>
      <c r="S99" s="52"/>
      <c r="T99" s="274"/>
      <c r="U99" s="52"/>
      <c r="V99" s="52"/>
      <c r="W99" s="52"/>
      <c r="X99" s="277"/>
      <c r="Y99" s="276"/>
      <c r="Z99" s="53"/>
      <c r="AA99" s="276"/>
      <c r="AB99" s="70"/>
      <c r="AC99" s="70"/>
      <c r="AD99" s="54"/>
      <c r="AE99" s="54"/>
      <c r="AF99" s="277"/>
      <c r="AG99" s="277"/>
      <c r="AH99" s="55"/>
      <c r="AI99" s="54"/>
      <c r="AJ99" s="277"/>
      <c r="AK99" s="53"/>
      <c r="AL99" s="54"/>
      <c r="AM99" s="281"/>
      <c r="AN99" s="282"/>
      <c r="AO99" s="52"/>
      <c r="AP99" s="274"/>
      <c r="AQ99" s="282"/>
      <c r="AR99" s="82"/>
      <c r="AV99" s="26" t="str">
        <f t="shared" si="3"/>
        <v/>
      </c>
      <c r="AW99" s="26" t="str">
        <f t="shared" si="4"/>
        <v/>
      </c>
      <c r="AX99" s="26" t="str">
        <f t="shared" si="5"/>
        <v/>
      </c>
    </row>
    <row r="100" spans="2:50" x14ac:dyDescent="0.2">
      <c r="B100" s="97">
        <v>92</v>
      </c>
      <c r="C100" s="48"/>
      <c r="D100" s="49"/>
      <c r="E100" s="49"/>
      <c r="F100" s="49"/>
      <c r="G100" s="49"/>
      <c r="H100" s="49"/>
      <c r="I100" s="49"/>
      <c r="J100" s="272"/>
      <c r="K100" s="50"/>
      <c r="L100" s="50"/>
      <c r="M100" s="50"/>
      <c r="N100" s="50"/>
      <c r="O100" s="51"/>
      <c r="P100" s="75"/>
      <c r="Q100" s="81"/>
      <c r="R100" s="52"/>
      <c r="S100" s="52"/>
      <c r="T100" s="274"/>
      <c r="U100" s="52"/>
      <c r="V100" s="52"/>
      <c r="W100" s="52"/>
      <c r="X100" s="277"/>
      <c r="Y100" s="276"/>
      <c r="Z100" s="53"/>
      <c r="AA100" s="276"/>
      <c r="AB100" s="70"/>
      <c r="AC100" s="70"/>
      <c r="AD100" s="54"/>
      <c r="AE100" s="54"/>
      <c r="AF100" s="277"/>
      <c r="AG100" s="277"/>
      <c r="AH100" s="55"/>
      <c r="AI100" s="54"/>
      <c r="AJ100" s="277"/>
      <c r="AK100" s="53"/>
      <c r="AL100" s="54"/>
      <c r="AM100" s="281"/>
      <c r="AN100" s="282"/>
      <c r="AO100" s="52"/>
      <c r="AP100" s="274"/>
      <c r="AQ100" s="282"/>
      <c r="AR100" s="82"/>
      <c r="AV100" s="26" t="str">
        <f t="shared" si="3"/>
        <v/>
      </c>
      <c r="AW100" s="26" t="str">
        <f t="shared" si="4"/>
        <v/>
      </c>
      <c r="AX100" s="26" t="str">
        <f t="shared" si="5"/>
        <v/>
      </c>
    </row>
    <row r="101" spans="2:50" x14ac:dyDescent="0.2">
      <c r="B101" s="97">
        <v>93</v>
      </c>
      <c r="C101" s="48"/>
      <c r="D101" s="49"/>
      <c r="E101" s="49"/>
      <c r="F101" s="49"/>
      <c r="G101" s="49"/>
      <c r="H101" s="49"/>
      <c r="I101" s="49"/>
      <c r="J101" s="272"/>
      <c r="K101" s="50"/>
      <c r="L101" s="50"/>
      <c r="M101" s="50"/>
      <c r="N101" s="50"/>
      <c r="O101" s="51"/>
      <c r="P101" s="75"/>
      <c r="Q101" s="81"/>
      <c r="R101" s="52"/>
      <c r="S101" s="52"/>
      <c r="T101" s="274"/>
      <c r="U101" s="52"/>
      <c r="V101" s="52"/>
      <c r="W101" s="52"/>
      <c r="X101" s="277"/>
      <c r="Y101" s="276"/>
      <c r="Z101" s="53"/>
      <c r="AA101" s="276"/>
      <c r="AB101" s="70"/>
      <c r="AC101" s="70"/>
      <c r="AD101" s="54"/>
      <c r="AE101" s="54"/>
      <c r="AF101" s="277"/>
      <c r="AG101" s="277"/>
      <c r="AH101" s="55"/>
      <c r="AI101" s="54"/>
      <c r="AJ101" s="277"/>
      <c r="AK101" s="53"/>
      <c r="AL101" s="54"/>
      <c r="AM101" s="281"/>
      <c r="AN101" s="282"/>
      <c r="AO101" s="52"/>
      <c r="AP101" s="274"/>
      <c r="AQ101" s="282"/>
      <c r="AR101" s="82"/>
      <c r="AV101" s="26" t="str">
        <f t="shared" si="3"/>
        <v/>
      </c>
      <c r="AW101" s="26" t="str">
        <f t="shared" si="4"/>
        <v/>
      </c>
      <c r="AX101" s="26" t="str">
        <f t="shared" si="5"/>
        <v/>
      </c>
    </row>
    <row r="102" spans="2:50" x14ac:dyDescent="0.2">
      <c r="B102" s="97">
        <v>94</v>
      </c>
      <c r="C102" s="48"/>
      <c r="D102" s="49"/>
      <c r="E102" s="49"/>
      <c r="F102" s="49"/>
      <c r="G102" s="49"/>
      <c r="H102" s="49"/>
      <c r="I102" s="49"/>
      <c r="J102" s="272"/>
      <c r="K102" s="50"/>
      <c r="L102" s="50"/>
      <c r="M102" s="50"/>
      <c r="N102" s="50"/>
      <c r="O102" s="51"/>
      <c r="P102" s="75"/>
      <c r="Q102" s="81"/>
      <c r="R102" s="52"/>
      <c r="S102" s="52"/>
      <c r="T102" s="274"/>
      <c r="U102" s="52"/>
      <c r="V102" s="52"/>
      <c r="W102" s="52"/>
      <c r="X102" s="277"/>
      <c r="Y102" s="276"/>
      <c r="Z102" s="53"/>
      <c r="AA102" s="276"/>
      <c r="AB102" s="70"/>
      <c r="AC102" s="70"/>
      <c r="AD102" s="54"/>
      <c r="AE102" s="54"/>
      <c r="AF102" s="277"/>
      <c r="AG102" s="277"/>
      <c r="AH102" s="55"/>
      <c r="AI102" s="54"/>
      <c r="AJ102" s="277"/>
      <c r="AK102" s="53"/>
      <c r="AL102" s="54"/>
      <c r="AM102" s="281"/>
      <c r="AN102" s="282"/>
      <c r="AO102" s="52"/>
      <c r="AP102" s="274"/>
      <c r="AQ102" s="282"/>
      <c r="AR102" s="82"/>
      <c r="AV102" s="26" t="str">
        <f t="shared" si="3"/>
        <v/>
      </c>
      <c r="AW102" s="26" t="str">
        <f t="shared" si="4"/>
        <v/>
      </c>
      <c r="AX102" s="26" t="str">
        <f t="shared" si="5"/>
        <v/>
      </c>
    </row>
    <row r="103" spans="2:50" x14ac:dyDescent="0.2">
      <c r="B103" s="97">
        <v>95</v>
      </c>
      <c r="C103" s="48"/>
      <c r="D103" s="49"/>
      <c r="E103" s="49"/>
      <c r="F103" s="49"/>
      <c r="G103" s="49"/>
      <c r="H103" s="49"/>
      <c r="I103" s="49"/>
      <c r="J103" s="272"/>
      <c r="K103" s="50"/>
      <c r="L103" s="50"/>
      <c r="M103" s="50"/>
      <c r="N103" s="50"/>
      <c r="O103" s="51"/>
      <c r="P103" s="75"/>
      <c r="Q103" s="81"/>
      <c r="R103" s="52"/>
      <c r="S103" s="52"/>
      <c r="T103" s="274"/>
      <c r="U103" s="52"/>
      <c r="V103" s="52"/>
      <c r="W103" s="52"/>
      <c r="X103" s="277"/>
      <c r="Y103" s="276"/>
      <c r="Z103" s="53"/>
      <c r="AA103" s="276"/>
      <c r="AB103" s="70"/>
      <c r="AC103" s="70"/>
      <c r="AD103" s="54"/>
      <c r="AE103" s="54"/>
      <c r="AF103" s="277"/>
      <c r="AG103" s="277"/>
      <c r="AH103" s="55"/>
      <c r="AI103" s="54"/>
      <c r="AJ103" s="277"/>
      <c r="AK103" s="53"/>
      <c r="AL103" s="54"/>
      <c r="AM103" s="281"/>
      <c r="AN103" s="282"/>
      <c r="AO103" s="52"/>
      <c r="AP103" s="274"/>
      <c r="AQ103" s="282"/>
      <c r="AR103" s="82"/>
      <c r="AV103" s="26" t="str">
        <f t="shared" si="3"/>
        <v/>
      </c>
      <c r="AW103" s="26" t="str">
        <f t="shared" si="4"/>
        <v/>
      </c>
      <c r="AX103" s="26" t="str">
        <f t="shared" si="5"/>
        <v/>
      </c>
    </row>
    <row r="104" spans="2:50" x14ac:dyDescent="0.2">
      <c r="B104" s="97">
        <v>96</v>
      </c>
      <c r="C104" s="48"/>
      <c r="D104" s="49"/>
      <c r="E104" s="49"/>
      <c r="F104" s="49"/>
      <c r="G104" s="49"/>
      <c r="H104" s="49"/>
      <c r="I104" s="49"/>
      <c r="J104" s="272"/>
      <c r="K104" s="50"/>
      <c r="L104" s="50"/>
      <c r="M104" s="50"/>
      <c r="N104" s="50"/>
      <c r="O104" s="51"/>
      <c r="P104" s="75"/>
      <c r="Q104" s="81"/>
      <c r="R104" s="52"/>
      <c r="S104" s="52"/>
      <c r="T104" s="274"/>
      <c r="U104" s="52"/>
      <c r="V104" s="52"/>
      <c r="W104" s="52"/>
      <c r="X104" s="277"/>
      <c r="Y104" s="276"/>
      <c r="Z104" s="53"/>
      <c r="AA104" s="276"/>
      <c r="AB104" s="70"/>
      <c r="AC104" s="70"/>
      <c r="AD104" s="54"/>
      <c r="AE104" s="54"/>
      <c r="AF104" s="277"/>
      <c r="AG104" s="277"/>
      <c r="AH104" s="55"/>
      <c r="AI104" s="54"/>
      <c r="AJ104" s="277"/>
      <c r="AK104" s="53"/>
      <c r="AL104" s="54"/>
      <c r="AM104" s="281"/>
      <c r="AN104" s="282"/>
      <c r="AO104" s="52"/>
      <c r="AP104" s="274"/>
      <c r="AQ104" s="282"/>
      <c r="AR104" s="82"/>
      <c r="AV104" s="26" t="str">
        <f t="shared" si="3"/>
        <v/>
      </c>
      <c r="AW104" s="26" t="str">
        <f t="shared" si="4"/>
        <v/>
      </c>
      <c r="AX104" s="26" t="str">
        <f t="shared" si="5"/>
        <v/>
      </c>
    </row>
    <row r="105" spans="2:50" x14ac:dyDescent="0.2">
      <c r="B105" s="97">
        <v>97</v>
      </c>
      <c r="C105" s="48"/>
      <c r="D105" s="49"/>
      <c r="E105" s="49"/>
      <c r="F105" s="49"/>
      <c r="G105" s="49"/>
      <c r="H105" s="49"/>
      <c r="I105" s="49"/>
      <c r="J105" s="272"/>
      <c r="K105" s="50"/>
      <c r="L105" s="50"/>
      <c r="M105" s="50"/>
      <c r="N105" s="50"/>
      <c r="O105" s="51"/>
      <c r="P105" s="75"/>
      <c r="Q105" s="81"/>
      <c r="R105" s="52"/>
      <c r="S105" s="52"/>
      <c r="T105" s="274"/>
      <c r="U105" s="52"/>
      <c r="V105" s="52"/>
      <c r="W105" s="52"/>
      <c r="X105" s="277"/>
      <c r="Y105" s="276"/>
      <c r="Z105" s="53"/>
      <c r="AA105" s="276"/>
      <c r="AB105" s="70"/>
      <c r="AC105" s="70"/>
      <c r="AD105" s="54"/>
      <c r="AE105" s="54"/>
      <c r="AF105" s="277"/>
      <c r="AG105" s="277"/>
      <c r="AH105" s="55"/>
      <c r="AI105" s="54"/>
      <c r="AJ105" s="277"/>
      <c r="AK105" s="53"/>
      <c r="AL105" s="54"/>
      <c r="AM105" s="281"/>
      <c r="AN105" s="282"/>
      <c r="AO105" s="52"/>
      <c r="AP105" s="274"/>
      <c r="AQ105" s="282"/>
      <c r="AR105" s="82"/>
      <c r="AV105" s="26" t="str">
        <f t="shared" si="3"/>
        <v/>
      </c>
      <c r="AW105" s="26" t="str">
        <f t="shared" si="4"/>
        <v/>
      </c>
      <c r="AX105" s="26" t="str">
        <f t="shared" si="5"/>
        <v/>
      </c>
    </row>
    <row r="106" spans="2:50" x14ac:dyDescent="0.2">
      <c r="B106" s="97">
        <v>98</v>
      </c>
      <c r="C106" s="48"/>
      <c r="D106" s="49"/>
      <c r="E106" s="49"/>
      <c r="F106" s="49"/>
      <c r="G106" s="49"/>
      <c r="H106" s="49"/>
      <c r="I106" s="49"/>
      <c r="J106" s="272"/>
      <c r="K106" s="50"/>
      <c r="L106" s="50"/>
      <c r="M106" s="50"/>
      <c r="N106" s="50"/>
      <c r="O106" s="51"/>
      <c r="P106" s="75"/>
      <c r="Q106" s="81"/>
      <c r="R106" s="52"/>
      <c r="S106" s="52"/>
      <c r="T106" s="274"/>
      <c r="U106" s="52"/>
      <c r="V106" s="52"/>
      <c r="W106" s="52"/>
      <c r="X106" s="277"/>
      <c r="Y106" s="276"/>
      <c r="Z106" s="53"/>
      <c r="AA106" s="276"/>
      <c r="AB106" s="70"/>
      <c r="AC106" s="70"/>
      <c r="AD106" s="54"/>
      <c r="AE106" s="54"/>
      <c r="AF106" s="277"/>
      <c r="AG106" s="277"/>
      <c r="AH106" s="55"/>
      <c r="AI106" s="54"/>
      <c r="AJ106" s="277"/>
      <c r="AK106" s="53"/>
      <c r="AL106" s="54"/>
      <c r="AM106" s="281"/>
      <c r="AN106" s="282"/>
      <c r="AO106" s="52"/>
      <c r="AP106" s="274"/>
      <c r="AQ106" s="282"/>
      <c r="AR106" s="82"/>
      <c r="AV106" s="26" t="str">
        <f t="shared" si="3"/>
        <v/>
      </c>
      <c r="AW106" s="26" t="str">
        <f t="shared" si="4"/>
        <v/>
      </c>
      <c r="AX106" s="26" t="str">
        <f t="shared" si="5"/>
        <v/>
      </c>
    </row>
    <row r="107" spans="2:50" x14ac:dyDescent="0.2">
      <c r="B107" s="97">
        <v>99</v>
      </c>
      <c r="C107" s="48"/>
      <c r="D107" s="49"/>
      <c r="E107" s="49"/>
      <c r="F107" s="49"/>
      <c r="G107" s="49"/>
      <c r="H107" s="49"/>
      <c r="I107" s="49"/>
      <c r="J107" s="272"/>
      <c r="K107" s="50"/>
      <c r="L107" s="50"/>
      <c r="M107" s="50"/>
      <c r="N107" s="50"/>
      <c r="O107" s="51"/>
      <c r="P107" s="75"/>
      <c r="Q107" s="81"/>
      <c r="R107" s="52"/>
      <c r="S107" s="52"/>
      <c r="T107" s="274"/>
      <c r="U107" s="52"/>
      <c r="V107" s="52"/>
      <c r="W107" s="52"/>
      <c r="X107" s="277"/>
      <c r="Y107" s="276"/>
      <c r="Z107" s="53"/>
      <c r="AA107" s="276"/>
      <c r="AB107" s="70"/>
      <c r="AC107" s="70"/>
      <c r="AD107" s="54"/>
      <c r="AE107" s="54"/>
      <c r="AF107" s="277"/>
      <c r="AG107" s="277"/>
      <c r="AH107" s="55"/>
      <c r="AI107" s="54"/>
      <c r="AJ107" s="277"/>
      <c r="AK107" s="53"/>
      <c r="AL107" s="54"/>
      <c r="AM107" s="281"/>
      <c r="AN107" s="282"/>
      <c r="AO107" s="52"/>
      <c r="AP107" s="274"/>
      <c r="AQ107" s="282"/>
      <c r="AR107" s="82"/>
      <c r="AV107" s="26" t="str">
        <f t="shared" si="3"/>
        <v/>
      </c>
      <c r="AW107" s="26" t="str">
        <f t="shared" si="4"/>
        <v/>
      </c>
      <c r="AX107" s="26" t="str">
        <f t="shared" si="5"/>
        <v/>
      </c>
    </row>
    <row r="108" spans="2:50" x14ac:dyDescent="0.2">
      <c r="B108" s="97">
        <v>100</v>
      </c>
      <c r="C108" s="48"/>
      <c r="D108" s="49"/>
      <c r="E108" s="49"/>
      <c r="F108" s="49"/>
      <c r="G108" s="49"/>
      <c r="H108" s="49"/>
      <c r="I108" s="49"/>
      <c r="J108" s="272"/>
      <c r="K108" s="50"/>
      <c r="L108" s="50"/>
      <c r="M108" s="50"/>
      <c r="N108" s="50"/>
      <c r="O108" s="51"/>
      <c r="P108" s="75"/>
      <c r="Q108" s="81"/>
      <c r="R108" s="52"/>
      <c r="S108" s="52"/>
      <c r="T108" s="274"/>
      <c r="U108" s="52"/>
      <c r="V108" s="52"/>
      <c r="W108" s="52"/>
      <c r="X108" s="277"/>
      <c r="Y108" s="276"/>
      <c r="Z108" s="53"/>
      <c r="AA108" s="276"/>
      <c r="AB108" s="70"/>
      <c r="AC108" s="70"/>
      <c r="AD108" s="54"/>
      <c r="AE108" s="54"/>
      <c r="AF108" s="277"/>
      <c r="AG108" s="277"/>
      <c r="AH108" s="55"/>
      <c r="AI108" s="54"/>
      <c r="AJ108" s="277"/>
      <c r="AK108" s="53"/>
      <c r="AL108" s="54"/>
      <c r="AM108" s="281"/>
      <c r="AN108" s="282"/>
      <c r="AO108" s="52"/>
      <c r="AP108" s="274"/>
      <c r="AQ108" s="282"/>
      <c r="AR108" s="82"/>
      <c r="AV108" s="26" t="str">
        <f t="shared" si="3"/>
        <v/>
      </c>
      <c r="AW108" s="26" t="str">
        <f t="shared" si="4"/>
        <v/>
      </c>
      <c r="AX108" s="26" t="str">
        <f t="shared" si="5"/>
        <v/>
      </c>
    </row>
    <row r="109" spans="2:50" x14ac:dyDescent="0.2">
      <c r="B109" s="97">
        <v>101</v>
      </c>
      <c r="C109" s="48"/>
      <c r="D109" s="49"/>
      <c r="E109" s="49"/>
      <c r="F109" s="49"/>
      <c r="G109" s="49"/>
      <c r="H109" s="49"/>
      <c r="I109" s="49"/>
      <c r="J109" s="272"/>
      <c r="K109" s="50"/>
      <c r="L109" s="50"/>
      <c r="M109" s="50"/>
      <c r="N109" s="50"/>
      <c r="O109" s="51"/>
      <c r="P109" s="75"/>
      <c r="Q109" s="81"/>
      <c r="R109" s="52"/>
      <c r="S109" s="52"/>
      <c r="T109" s="274"/>
      <c r="U109" s="52"/>
      <c r="V109" s="52"/>
      <c r="W109" s="52"/>
      <c r="X109" s="277"/>
      <c r="Y109" s="276"/>
      <c r="Z109" s="53"/>
      <c r="AA109" s="276"/>
      <c r="AB109" s="70"/>
      <c r="AC109" s="70"/>
      <c r="AD109" s="54"/>
      <c r="AE109" s="54"/>
      <c r="AF109" s="277"/>
      <c r="AG109" s="277"/>
      <c r="AH109" s="55"/>
      <c r="AI109" s="54"/>
      <c r="AJ109" s="277"/>
      <c r="AK109" s="53"/>
      <c r="AL109" s="54"/>
      <c r="AM109" s="281"/>
      <c r="AN109" s="282"/>
      <c r="AO109" s="52"/>
      <c r="AP109" s="274"/>
      <c r="AQ109" s="282"/>
      <c r="AR109" s="82"/>
      <c r="AV109" s="26" t="str">
        <f t="shared" si="3"/>
        <v/>
      </c>
      <c r="AW109" s="26" t="str">
        <f t="shared" si="4"/>
        <v/>
      </c>
      <c r="AX109" s="26" t="str">
        <f t="shared" si="5"/>
        <v/>
      </c>
    </row>
    <row r="110" spans="2:50" x14ac:dyDescent="0.2">
      <c r="B110" s="97">
        <v>102</v>
      </c>
      <c r="C110" s="48"/>
      <c r="D110" s="49"/>
      <c r="E110" s="49"/>
      <c r="F110" s="49"/>
      <c r="G110" s="49"/>
      <c r="H110" s="49"/>
      <c r="I110" s="49"/>
      <c r="J110" s="272"/>
      <c r="K110" s="50"/>
      <c r="L110" s="50"/>
      <c r="M110" s="50"/>
      <c r="N110" s="50"/>
      <c r="O110" s="51"/>
      <c r="P110" s="75"/>
      <c r="Q110" s="81"/>
      <c r="R110" s="52"/>
      <c r="S110" s="52"/>
      <c r="T110" s="274"/>
      <c r="U110" s="52"/>
      <c r="V110" s="52"/>
      <c r="W110" s="52"/>
      <c r="X110" s="277"/>
      <c r="Y110" s="276"/>
      <c r="Z110" s="53"/>
      <c r="AA110" s="276"/>
      <c r="AB110" s="70"/>
      <c r="AC110" s="70"/>
      <c r="AD110" s="54"/>
      <c r="AE110" s="54"/>
      <c r="AF110" s="277"/>
      <c r="AG110" s="277"/>
      <c r="AH110" s="55"/>
      <c r="AI110" s="54"/>
      <c r="AJ110" s="277"/>
      <c r="AK110" s="53"/>
      <c r="AL110" s="54"/>
      <c r="AM110" s="281"/>
      <c r="AN110" s="282"/>
      <c r="AO110" s="52"/>
      <c r="AP110" s="274"/>
      <c r="AQ110" s="282"/>
      <c r="AR110" s="82"/>
      <c r="AV110" s="26" t="str">
        <f t="shared" si="3"/>
        <v/>
      </c>
      <c r="AW110" s="26" t="str">
        <f t="shared" si="4"/>
        <v/>
      </c>
      <c r="AX110" s="26" t="str">
        <f t="shared" si="5"/>
        <v/>
      </c>
    </row>
    <row r="111" spans="2:50" x14ac:dyDescent="0.2">
      <c r="B111" s="97">
        <v>103</v>
      </c>
      <c r="C111" s="48"/>
      <c r="D111" s="49"/>
      <c r="E111" s="49"/>
      <c r="F111" s="49"/>
      <c r="G111" s="49"/>
      <c r="H111" s="49"/>
      <c r="I111" s="49"/>
      <c r="J111" s="272"/>
      <c r="K111" s="50"/>
      <c r="L111" s="50"/>
      <c r="M111" s="50"/>
      <c r="N111" s="50"/>
      <c r="O111" s="51"/>
      <c r="P111" s="75"/>
      <c r="Q111" s="81"/>
      <c r="R111" s="52"/>
      <c r="S111" s="52"/>
      <c r="T111" s="274"/>
      <c r="U111" s="52"/>
      <c r="V111" s="52"/>
      <c r="W111" s="52"/>
      <c r="X111" s="277"/>
      <c r="Y111" s="276"/>
      <c r="Z111" s="53"/>
      <c r="AA111" s="276"/>
      <c r="AB111" s="70"/>
      <c r="AC111" s="70"/>
      <c r="AD111" s="54"/>
      <c r="AE111" s="54"/>
      <c r="AF111" s="277"/>
      <c r="AG111" s="277"/>
      <c r="AH111" s="55"/>
      <c r="AI111" s="54"/>
      <c r="AJ111" s="277"/>
      <c r="AK111" s="53"/>
      <c r="AL111" s="54"/>
      <c r="AM111" s="281"/>
      <c r="AN111" s="282"/>
      <c r="AO111" s="52"/>
      <c r="AP111" s="274"/>
      <c r="AQ111" s="282"/>
      <c r="AR111" s="82"/>
      <c r="AV111" s="26" t="str">
        <f t="shared" si="3"/>
        <v/>
      </c>
      <c r="AW111" s="26" t="str">
        <f t="shared" si="4"/>
        <v/>
      </c>
      <c r="AX111" s="26" t="str">
        <f t="shared" si="5"/>
        <v/>
      </c>
    </row>
    <row r="112" spans="2:50" x14ac:dyDescent="0.2">
      <c r="B112" s="97">
        <v>104</v>
      </c>
      <c r="C112" s="48"/>
      <c r="D112" s="49"/>
      <c r="E112" s="49"/>
      <c r="F112" s="49"/>
      <c r="G112" s="49"/>
      <c r="H112" s="49"/>
      <c r="I112" s="49"/>
      <c r="J112" s="272"/>
      <c r="K112" s="50"/>
      <c r="L112" s="50"/>
      <c r="M112" s="50"/>
      <c r="N112" s="50"/>
      <c r="O112" s="51"/>
      <c r="P112" s="75"/>
      <c r="Q112" s="81"/>
      <c r="R112" s="52"/>
      <c r="S112" s="52"/>
      <c r="T112" s="274"/>
      <c r="U112" s="52"/>
      <c r="V112" s="52"/>
      <c r="W112" s="52"/>
      <c r="X112" s="277"/>
      <c r="Y112" s="276"/>
      <c r="Z112" s="53"/>
      <c r="AA112" s="276"/>
      <c r="AB112" s="70"/>
      <c r="AC112" s="70"/>
      <c r="AD112" s="54"/>
      <c r="AE112" s="54"/>
      <c r="AF112" s="277"/>
      <c r="AG112" s="277"/>
      <c r="AH112" s="55"/>
      <c r="AI112" s="54"/>
      <c r="AJ112" s="277"/>
      <c r="AK112" s="53"/>
      <c r="AL112" s="54"/>
      <c r="AM112" s="281"/>
      <c r="AN112" s="282"/>
      <c r="AO112" s="52"/>
      <c r="AP112" s="274"/>
      <c r="AQ112" s="282"/>
      <c r="AR112" s="82"/>
      <c r="AV112" s="26" t="str">
        <f t="shared" si="3"/>
        <v/>
      </c>
      <c r="AW112" s="26" t="str">
        <f t="shared" si="4"/>
        <v/>
      </c>
      <c r="AX112" s="26" t="str">
        <f t="shared" si="5"/>
        <v/>
      </c>
    </row>
    <row r="113" spans="2:50" ht="13.5" thickBot="1" x14ac:dyDescent="0.25">
      <c r="B113" s="97">
        <v>105</v>
      </c>
      <c r="C113" s="18"/>
      <c r="D113" s="19"/>
      <c r="E113" s="19"/>
      <c r="F113" s="19"/>
      <c r="G113" s="19"/>
      <c r="H113" s="19"/>
      <c r="I113" s="19"/>
      <c r="J113" s="273"/>
      <c r="K113" s="20"/>
      <c r="L113" s="20"/>
      <c r="M113" s="20"/>
      <c r="N113" s="20"/>
      <c r="O113" s="21"/>
      <c r="P113" s="76"/>
      <c r="Q113" s="83"/>
      <c r="R113" s="84"/>
      <c r="S113" s="84"/>
      <c r="T113" s="275"/>
      <c r="U113" s="84"/>
      <c r="V113" s="52"/>
      <c r="W113" s="52"/>
      <c r="X113" s="278"/>
      <c r="Y113" s="278"/>
      <c r="Z113" s="85"/>
      <c r="AA113" s="278"/>
      <c r="AB113" s="86"/>
      <c r="AC113" s="86"/>
      <c r="AD113" s="87"/>
      <c r="AE113" s="87"/>
      <c r="AF113" s="278"/>
      <c r="AG113" s="278"/>
      <c r="AH113" s="88"/>
      <c r="AI113" s="87"/>
      <c r="AJ113" s="278"/>
      <c r="AK113" s="85"/>
      <c r="AL113" s="87"/>
      <c r="AM113" s="283"/>
      <c r="AN113" s="275"/>
      <c r="AO113" s="84"/>
      <c r="AP113" s="275"/>
      <c r="AQ113" s="275"/>
      <c r="AR113" s="89"/>
      <c r="AV113" s="26" t="str">
        <f t="shared" si="3"/>
        <v/>
      </c>
      <c r="AW113" s="26" t="str">
        <f t="shared" si="4"/>
        <v/>
      </c>
      <c r="AX113" s="26" t="str">
        <f t="shared" si="5"/>
        <v/>
      </c>
    </row>
    <row r="114" spans="2:50" s="26" customFormat="1" ht="42.75" customHeight="1" thickTop="1" thickBot="1" x14ac:dyDescent="0.25">
      <c r="B114" s="22"/>
      <c r="C114" s="424" t="s">
        <v>45</v>
      </c>
      <c r="D114" s="425"/>
      <c r="E114" s="222">
        <f>+COUNTA(F9:F113)</f>
        <v>0</v>
      </c>
      <c r="F114" s="98" t="s">
        <v>46</v>
      </c>
      <c r="G114" s="99">
        <f>COUNTIF(G9:G113,B220)</f>
        <v>0</v>
      </c>
      <c r="H114" s="100" t="s">
        <v>47</v>
      </c>
      <c r="I114" s="101">
        <f>COUNTIFS(G9:G113,B220,K9:K113,C211,M9:M113,D210)</f>
        <v>0</v>
      </c>
      <c r="J114" s="225" t="s">
        <v>48</v>
      </c>
      <c r="K114" s="103">
        <f>COUNTIFS($G$9:$G$113,B220,$K$9:$K$113,C210)</f>
        <v>0</v>
      </c>
      <c r="L114" s="102" t="s">
        <v>49</v>
      </c>
      <c r="M114" s="104">
        <f>COUNTIFS($G$9:$G$113,B220,$M$9:$M$113,D211)</f>
        <v>0</v>
      </c>
      <c r="O114" s="23" t="s">
        <v>185</v>
      </c>
      <c r="P114" s="22"/>
      <c r="Q114" s="489"/>
      <c r="R114" s="489"/>
      <c r="S114" s="490"/>
      <c r="T114" s="91" t="e">
        <f>AVERAGEIF($G$9:$G$113,$B$220,T9:T113)</f>
        <v>#DIV/0!</v>
      </c>
      <c r="U114" s="90"/>
      <c r="V114" s="491" t="s">
        <v>238</v>
      </c>
      <c r="W114" s="492"/>
      <c r="X114" s="237" t="e">
        <f>AVERAGEIFS($X$9:$X$113,$G$9:$G$113,$B$220,$F$9:$F$113,$D$212,$K$9:$K$113,$C$211,$M$9:$M$113,$D$210,$O$9:$O$113,$B$216)</f>
        <v>#DIV/0!</v>
      </c>
      <c r="Y114" s="239" t="e">
        <f>AVERAGEIFS($Y$9:$Y$113,$G$9:$G$113,$B$220,$F$9:$F$113,$D$212,$K$9:$K$113,$C$211,$M$9:$M$113,$D$210,$O$9:$O$113,$B$216)</f>
        <v>#DIV/0!</v>
      </c>
      <c r="Z114" s="77"/>
      <c r="AA114" s="239" t="e">
        <f>AVERAGEIFS($AA$9:$AA$113,$G$9:$G$113,$B$220,$F$9:$F$113,$D$212,$K$9:$K$113,$C$211,$M$9:$M$113,$D$210,$O$9:$O$113,$B$216)</f>
        <v>#DIV/0!</v>
      </c>
      <c r="AB114" s="78"/>
      <c r="AC114" s="71"/>
      <c r="AD114" s="493"/>
      <c r="AE114" s="494"/>
      <c r="AF114" s="237" t="e">
        <f>AVERAGEIFS($AF$9:$AF$113,$G$9:$G$113,$B$220,$F$9:$F$113,$D$212,$K$9:$K$113,$C$211,$M$9:$M$113,$D$210,$O$9:$O$113,$B$216)</f>
        <v>#DIV/0!</v>
      </c>
      <c r="AG114" s="239" t="e">
        <f>AVERAGEIFS($AG$9:$AG$113,$G$9:$G$113,$B$220,$F$9:$F$113,$D$212,$K$9:$K$113,$C$211,$M$9:$M$113,$D$210,$O$9:$O$113,$B$216)</f>
        <v>#DIV/0!</v>
      </c>
      <c r="AH114" s="493"/>
      <c r="AI114" s="494"/>
      <c r="AJ114" s="237" t="e">
        <f>AVERAGEIFS($AJ$9:$AJ$113,$G$9:$G$113,$B$220,$F$9:$F$113,$D$212,$K$9:$K$113,$C$211,$M$9:$M$113,$D$210,$O$9:$O$113,$B$216)</f>
        <v>#DIV/0!</v>
      </c>
      <c r="AK114" s="248"/>
      <c r="AL114" s="223"/>
      <c r="AM114" s="233" t="e">
        <f>SUM(AA114,AF114,AG114,AJ114,Y114)</f>
        <v>#DIV/0!</v>
      </c>
      <c r="AN114" s="234" t="e">
        <f>AVERAGEIFS($AN$9:$AN$113,$G$9:$G$113,$B$220,$K$9:$K$113,$C$211,$M$9:$M$113,$D$210)</f>
        <v>#DIV/0!</v>
      </c>
      <c r="AO114" s="24"/>
      <c r="AP114" s="25"/>
      <c r="AQ114" s="25"/>
      <c r="AR114" s="23"/>
      <c r="AV114" s="473" t="s">
        <v>252</v>
      </c>
      <c r="AW114" s="473"/>
      <c r="AX114" s="473"/>
    </row>
    <row r="115" spans="2:50" ht="24" customHeight="1" thickBot="1" x14ac:dyDescent="0.25">
      <c r="B115" s="27"/>
      <c r="C115" s="231"/>
      <c r="D115" s="231"/>
      <c r="E115" s="231"/>
      <c r="F115" s="426" t="s">
        <v>50</v>
      </c>
      <c r="G115" s="428">
        <f>COUNTIF(G9:G113,B221)</f>
        <v>0</v>
      </c>
      <c r="H115" s="495" t="s">
        <v>51</v>
      </c>
      <c r="I115" s="380">
        <f>COUNTIFS(G9:G113,B221,K9:K113,C211,M9:M113,D210)</f>
        <v>0</v>
      </c>
      <c r="J115" s="373" t="s">
        <v>52</v>
      </c>
      <c r="K115" s="340">
        <f>COUNTIFS($G$9:$G$113,B221,$K$9:$K$113,C210)</f>
        <v>0</v>
      </c>
      <c r="L115" s="373" t="s">
        <v>53</v>
      </c>
      <c r="M115" s="371">
        <f>COUNTIFS($G$9:$G$113,B221,$M$9:$M$113,D211)</f>
        <v>0</v>
      </c>
      <c r="O115" s="27"/>
      <c r="P115" s="27"/>
      <c r="Q115" s="28"/>
      <c r="R115" s="28"/>
      <c r="S115" s="27"/>
      <c r="T115" s="27"/>
      <c r="U115" s="27"/>
      <c r="V115" s="369" t="s">
        <v>230</v>
      </c>
      <c r="W115" s="370"/>
      <c r="X115" s="238" t="e">
        <f>AVERAGEIFS($X$9:$X$113,$G$9:$G$113,$B$221,$K$9:$K$113,$C$211,$M$9:$M$113,$D$210)</f>
        <v>#DIV/0!</v>
      </c>
      <c r="Y115" s="240" t="e">
        <f>AVERAGEIFS($Y$9:$Y$113,$G$9:$G$113,$B$221,$K$9:$K$113,$C$211,$M$9:$M$113,$D$210)</f>
        <v>#DIV/0!</v>
      </c>
      <c r="Z115" s="77"/>
      <c r="AA115" s="240" t="e">
        <f>AVERAGEIFS($AA$9:$AA$113,$G$9:$G$113,$B$221,$K$9:$K$113,$C$211,$M$9:$M$113,$D$210)</f>
        <v>#DIV/0!</v>
      </c>
      <c r="AB115" s="78"/>
      <c r="AC115" s="71"/>
      <c r="AD115" s="497"/>
      <c r="AE115" s="388"/>
      <c r="AF115" s="238" t="e">
        <f>AVERAGEIFS($AF$9:$AF$113,$G$9:$G$113,$B$221,$K$9:$K$113,$C$211,$M$9:$M$113,$D$210)</f>
        <v>#DIV/0!</v>
      </c>
      <c r="AG115" s="240" t="e">
        <f>AVERAGEIFS($AG$9:$AG$113,$G$9:$G$113,$B$221,$K$9:$K$113,$C$211,$M$9:$M$113,$D$210)</f>
        <v>#DIV/0!</v>
      </c>
      <c r="AH115" s="387"/>
      <c r="AI115" s="388"/>
      <c r="AJ115" s="238" t="e">
        <f>AVERAGEIFS($AJ$9:$AJ$113,$G$9:$G$113,$B$221,$K$9:$K$113,$C$211,$M$9:$M$113,$D$210)</f>
        <v>#DIV/0!</v>
      </c>
      <c r="AK115" s="246"/>
      <c r="AL115" s="247"/>
      <c r="AM115" s="235" t="e">
        <f>AVERAGEIFS($AM$9:$AM$113,$G$9:$G$113,$B$221,$K$9:$K$113,$C$211,$M$9:$M$113,$D$210)</f>
        <v>#DIV/0!</v>
      </c>
      <c r="AN115" s="236" t="e">
        <f>AVERAGEIFS($AN$9:$AN$113,$G$9:$G$113,$B$221,$K$9:$K$113,$C$211,$M$9:$M$113,$D$210)</f>
        <v>#DIV/0!</v>
      </c>
      <c r="AO115" s="27"/>
      <c r="AP115" s="27"/>
      <c r="AQ115" s="27"/>
      <c r="AR115" s="30"/>
      <c r="AV115" s="251">
        <f>COUNTIF(AV9:AV113,"X")</f>
        <v>0</v>
      </c>
      <c r="AW115" s="251">
        <f>COUNTIF(AW9:AW113,"X")</f>
        <v>0</v>
      </c>
      <c r="AX115" s="251">
        <f>COUNTIF(AX9:AX113,"X")</f>
        <v>0</v>
      </c>
    </row>
    <row r="116" spans="2:50" ht="25.5" customHeight="1" thickBot="1" x14ac:dyDescent="0.25">
      <c r="B116" s="27"/>
      <c r="C116" s="231"/>
      <c r="D116" s="231"/>
      <c r="E116" s="231"/>
      <c r="F116" s="427"/>
      <c r="G116" s="429"/>
      <c r="H116" s="496"/>
      <c r="I116" s="381"/>
      <c r="J116" s="374"/>
      <c r="K116" s="341"/>
      <c r="L116" s="374"/>
      <c r="M116" s="372"/>
      <c r="O116" s="27"/>
      <c r="P116" s="28"/>
      <c r="Q116" s="27"/>
      <c r="R116" s="27"/>
      <c r="S116" s="27"/>
      <c r="T116" s="27"/>
      <c r="U116" s="27"/>
      <c r="V116" s="27"/>
      <c r="W116" s="27"/>
      <c r="X116" s="25"/>
      <c r="Y116" s="29"/>
      <c r="Z116" s="29"/>
      <c r="AA116" s="29"/>
      <c r="AB116" s="71"/>
      <c r="AC116" s="71"/>
      <c r="AD116" s="29"/>
      <c r="AE116" s="29"/>
      <c r="AF116" s="31"/>
      <c r="AG116" s="28"/>
      <c r="AH116" s="29"/>
      <c r="AI116" s="29"/>
      <c r="AJ116" s="31"/>
      <c r="AK116" s="31"/>
      <c r="AL116" s="28"/>
      <c r="AM116" s="27"/>
      <c r="AN116" s="27"/>
      <c r="AO116" s="27"/>
      <c r="AP116" s="27"/>
      <c r="AQ116" s="27"/>
      <c r="AR116" s="30"/>
    </row>
    <row r="117" spans="2:50" s="3" customFormat="1" ht="112.5" customHeight="1" thickBot="1" x14ac:dyDescent="0.25">
      <c r="B117" s="27"/>
      <c r="C117" s="32"/>
      <c r="D117" s="32"/>
      <c r="E117" s="32"/>
      <c r="F117" s="27"/>
      <c r="G117" s="27"/>
      <c r="H117" s="27"/>
      <c r="I117" s="28"/>
      <c r="J117" s="27"/>
      <c r="K117" s="27"/>
      <c r="L117" s="27"/>
      <c r="M117" s="27"/>
      <c r="N117" s="27"/>
      <c r="O117" s="28"/>
      <c r="P117" s="28"/>
      <c r="Q117" s="27"/>
      <c r="R117" s="27"/>
      <c r="S117" s="27"/>
      <c r="T117" s="27"/>
      <c r="U117" s="27"/>
      <c r="AD117" s="363" t="s">
        <v>255</v>
      </c>
      <c r="AE117" s="364"/>
      <c r="AF117" s="365"/>
      <c r="AG117" s="242" t="s">
        <v>19</v>
      </c>
      <c r="AH117" s="242" t="s">
        <v>54</v>
      </c>
      <c r="AI117" s="243" t="s">
        <v>55</v>
      </c>
      <c r="AJ117" s="366" t="s">
        <v>56</v>
      </c>
      <c r="AK117" s="367"/>
      <c r="AL117" s="368"/>
      <c r="AM117" s="242" t="s">
        <v>57</v>
      </c>
      <c r="AN117" s="242" t="s">
        <v>58</v>
      </c>
      <c r="AO117" s="243" t="s">
        <v>59</v>
      </c>
      <c r="AP117" s="243" t="s">
        <v>60</v>
      </c>
      <c r="AQ117" s="243" t="s">
        <v>61</v>
      </c>
      <c r="AR117" s="241" t="s">
        <v>62</v>
      </c>
      <c r="AS117" s="241" t="s">
        <v>247</v>
      </c>
      <c r="AT117" s="241" t="s">
        <v>248</v>
      </c>
    </row>
    <row r="118" spans="2:50" s="3" customFormat="1" ht="18" customHeight="1" thickBot="1" x14ac:dyDescent="0.25">
      <c r="B118" s="69" t="s">
        <v>63</v>
      </c>
      <c r="C118" s="27"/>
      <c r="D118" s="33"/>
      <c r="E118" s="33"/>
      <c r="F118" s="27"/>
      <c r="G118" s="384" t="s">
        <v>137</v>
      </c>
      <c r="H118" s="385"/>
      <c r="I118" s="385"/>
      <c r="J118" s="386"/>
      <c r="K118" s="27"/>
      <c r="L118" s="27"/>
      <c r="M118" s="27"/>
      <c r="N118" s="27"/>
      <c r="O118" s="27"/>
      <c r="P118" s="28"/>
      <c r="Q118" s="27"/>
      <c r="R118" s="27"/>
      <c r="S118" s="27"/>
      <c r="T118" s="27"/>
      <c r="U118" s="27"/>
      <c r="AA118" s="63"/>
      <c r="AB118" s="63"/>
      <c r="AC118" s="64"/>
      <c r="AD118" s="486" t="s">
        <v>64</v>
      </c>
      <c r="AE118" s="487"/>
      <c r="AF118" s="488"/>
      <c r="AG118" s="254" t="e">
        <f>T114</f>
        <v>#DIV/0!</v>
      </c>
      <c r="AH118" s="255" t="e">
        <f>X114</f>
        <v>#DIV/0!</v>
      </c>
      <c r="AI118" s="256" t="e">
        <f>Y114</f>
        <v>#DIV/0!</v>
      </c>
      <c r="AJ118" s="484" t="e">
        <f>AA114</f>
        <v>#DIV/0!</v>
      </c>
      <c r="AK118" s="485"/>
      <c r="AL118" s="485"/>
      <c r="AM118" s="257" t="e">
        <f>AF114</f>
        <v>#DIV/0!</v>
      </c>
      <c r="AN118" s="257" t="e">
        <f>AG114</f>
        <v>#DIV/0!</v>
      </c>
      <c r="AO118" s="256" t="e">
        <f>AJ114</f>
        <v>#DIV/0!</v>
      </c>
      <c r="AP118" s="257">
        <f>IFERROR(AM118+AO118,0)</f>
        <v>0</v>
      </c>
      <c r="AQ118" s="257">
        <f>IFERROR(SUM(AI118,AJ118,AN118),0)</f>
        <v>0</v>
      </c>
      <c r="AR118" s="257">
        <f>IFERROR(AP118+AQ118,0)</f>
        <v>0</v>
      </c>
      <c r="AS118" s="258">
        <f>COUNTIFS($G$9:$G$113,$B$220,$F$9:$F$113,$D$212,$K$9:$K$113,$C$211,$M$9:$M$113,$D$210,$O$9:$O$113,$B$216)</f>
        <v>0</v>
      </c>
      <c r="AT118" s="258">
        <f>COUNTIFS($G$9:$G$113,$B$220,$F$9:$F$113,$D$212,$K$9:$K$113,$C$211,$M$9:$M$113,$D$210,$O$9:$O$113,$B$216,$AQ$9:$AQ$113,$H$211)</f>
        <v>0</v>
      </c>
    </row>
    <row r="119" spans="2:50" ht="25.5" x14ac:dyDescent="0.2">
      <c r="B119" s="203" t="s">
        <v>12</v>
      </c>
      <c r="C119" s="204" t="s">
        <v>240</v>
      </c>
      <c r="D119" s="204" t="s">
        <v>235</v>
      </c>
      <c r="E119" s="205" t="s">
        <v>135</v>
      </c>
      <c r="F119" s="28"/>
      <c r="G119" s="382" t="s">
        <v>128</v>
      </c>
      <c r="H119" s="383"/>
      <c r="I119" s="215" t="s">
        <v>39</v>
      </c>
      <c r="J119" s="263" t="s">
        <v>135</v>
      </c>
      <c r="K119" s="27"/>
      <c r="L119" s="27"/>
      <c r="M119" s="27"/>
      <c r="N119" s="27"/>
      <c r="O119" s="27"/>
      <c r="P119" s="27"/>
      <c r="Q119" s="27"/>
      <c r="R119" s="27"/>
      <c r="S119" s="27"/>
      <c r="T119" s="27"/>
      <c r="U119" s="27"/>
      <c r="V119" s="28"/>
      <c r="W119" s="28"/>
      <c r="X119" s="28"/>
      <c r="Y119" s="27"/>
      <c r="Z119" s="27"/>
      <c r="AA119" s="28"/>
      <c r="AB119" s="71"/>
      <c r="AC119" s="71"/>
      <c r="AD119" s="34"/>
      <c r="AE119" s="34"/>
      <c r="AF119" s="27"/>
      <c r="AG119" s="27"/>
      <c r="AH119" s="27"/>
      <c r="AI119" s="27"/>
      <c r="AJ119" s="27"/>
      <c r="AK119" s="27"/>
      <c r="AL119" s="27"/>
      <c r="AM119" s="27"/>
      <c r="AN119" s="27"/>
      <c r="AO119" s="27"/>
      <c r="AP119" s="27"/>
      <c r="AQ119" s="27"/>
      <c r="AR119" s="30"/>
    </row>
    <row r="120" spans="2:50" ht="15.75" customHeight="1" x14ac:dyDescent="0.2">
      <c r="B120" s="200" t="s">
        <v>65</v>
      </c>
      <c r="C120" s="249">
        <f>SUM(C121:C125)</f>
        <v>0</v>
      </c>
      <c r="D120" s="201" t="str">
        <f>IFERROR(AVERAGE(D121:D125),"")</f>
        <v/>
      </c>
      <c r="E120" s="208" t="str">
        <f>IFERROR(AVERAGE(E121:E125),"")</f>
        <v/>
      </c>
      <c r="F120" s="202"/>
      <c r="G120" s="379" t="s">
        <v>138</v>
      </c>
      <c r="H120" s="320"/>
      <c r="I120" s="249">
        <f>COUNTIFS($G$9:$G$113,$B$220,$I$9:$I$113,"&gt;0",$I$9:$I$113,"&lt;2499")</f>
        <v>0</v>
      </c>
      <c r="J120" s="264">
        <f>COUNTIFS($G$9:$G$113,$B$221,$I$9:$I$113,"&gt;0",$I$9:$I$113,"&lt;2499")</f>
        <v>0</v>
      </c>
      <c r="K120" s="27"/>
      <c r="L120" s="27"/>
      <c r="M120" s="27"/>
      <c r="N120" s="27"/>
      <c r="O120" s="27"/>
      <c r="P120" s="27"/>
      <c r="Q120" s="27"/>
      <c r="R120" s="27"/>
      <c r="S120" s="27"/>
      <c r="T120" s="27"/>
      <c r="U120" s="27"/>
      <c r="V120" s="27"/>
      <c r="W120" s="27"/>
      <c r="X120" s="27"/>
      <c r="Y120" s="27"/>
      <c r="Z120" s="27"/>
      <c r="AA120" s="27"/>
      <c r="AB120" s="72" t="str">
        <f t="shared" ref="AB120:AB125" si="6">IF(AD120="","",HOUR(AD120))</f>
        <v/>
      </c>
      <c r="AC120" s="72" t="str">
        <f t="shared" ref="AC120:AC125" si="7">IF(AB120="","",IF(AB120&lt;12,"AM","PM"))</f>
        <v/>
      </c>
      <c r="AD120" s="27"/>
      <c r="AE120" s="27"/>
      <c r="AF120" s="27"/>
      <c r="AG120" s="27"/>
      <c r="AH120" s="27"/>
      <c r="AI120" s="27"/>
      <c r="AJ120" s="27"/>
      <c r="AK120" s="27"/>
      <c r="AL120" s="27"/>
      <c r="AM120" s="27"/>
      <c r="AN120" s="27"/>
      <c r="AO120" s="27"/>
      <c r="AP120" s="27"/>
      <c r="AQ120" s="27"/>
      <c r="AR120" s="30"/>
    </row>
    <row r="121" spans="2:50" x14ac:dyDescent="0.2">
      <c r="B121" s="200" t="s">
        <v>66</v>
      </c>
      <c r="C121" s="249">
        <f t="shared" ref="C121:C126" si="8">COUNTIFS($G$9:$G$113,$B$220,$J$9:$J$113,B121)</f>
        <v>0</v>
      </c>
      <c r="D121" s="201" t="str">
        <f t="shared" ref="D121:D126" si="9">IFERROR(AVERAGEIFS($AF$9:$AF$113,$G$9:$G$113,$B$220,$J$9:$J$113,B121,$K$9:$K$113,$C$211,$M$9:$M$113,$D$210,$AF$9:$AF$113,"&gt;0"),"")</f>
        <v/>
      </c>
      <c r="E121" s="208" t="str">
        <f t="shared" ref="E121:E126" si="10">IFERROR(AVERAGEIFS($AF$9:$AF$113,$G$9:$G$113,$B$221,$J$9:$J$113,B121,$K$9:$K$113,$C$211,$M$9:$M$113,$D$210,$AF$9:$AF$113,"&gt;0"),"")</f>
        <v/>
      </c>
      <c r="F121" s="202"/>
      <c r="G121" s="376" t="s">
        <v>139</v>
      </c>
      <c r="H121" s="317"/>
      <c r="I121" s="249">
        <f>COUNTIFS($G$9:$G$113,$B$220,$I$9:$I$113,"&gt;2500",$I$9:$I$113,"&lt;7499")</f>
        <v>0</v>
      </c>
      <c r="J121" s="264">
        <f>COUNTIFS($G$9:$G$113,$B$221,$I$9:$I$113,"&gt;2500",$I$9:$I$113,"&lt;7499")</f>
        <v>0</v>
      </c>
      <c r="K121" s="27"/>
      <c r="L121" s="27"/>
      <c r="M121" s="27"/>
      <c r="N121" s="27"/>
      <c r="O121" s="27"/>
      <c r="P121" s="27"/>
      <c r="Q121" s="27"/>
      <c r="R121" s="27"/>
      <c r="S121" s="27"/>
      <c r="T121" s="27"/>
      <c r="U121" s="27"/>
      <c r="V121" s="27"/>
      <c r="W121" s="27"/>
      <c r="X121" s="27"/>
      <c r="Y121" s="27"/>
      <c r="Z121" s="27"/>
      <c r="AA121" s="27"/>
      <c r="AB121" s="70" t="str">
        <f t="shared" si="6"/>
        <v/>
      </c>
      <c r="AC121" s="70" t="str">
        <f t="shared" si="7"/>
        <v/>
      </c>
      <c r="AD121" s="27"/>
      <c r="AE121" s="27"/>
      <c r="AF121" s="27"/>
      <c r="AG121" s="27"/>
      <c r="AH121" s="27"/>
      <c r="AI121" s="27"/>
      <c r="AJ121" s="27"/>
      <c r="AK121" s="27"/>
      <c r="AL121" s="27"/>
      <c r="AM121" s="27"/>
      <c r="AN121" s="27"/>
      <c r="AO121" s="27"/>
      <c r="AP121" s="27"/>
      <c r="AQ121" s="27"/>
      <c r="AR121" s="30"/>
    </row>
    <row r="122" spans="2:50" x14ac:dyDescent="0.2">
      <c r="B122" s="200" t="s">
        <v>67</v>
      </c>
      <c r="C122" s="249">
        <f t="shared" si="8"/>
        <v>0</v>
      </c>
      <c r="D122" s="201" t="str">
        <f t="shared" si="9"/>
        <v/>
      </c>
      <c r="E122" s="208" t="str">
        <f t="shared" si="10"/>
        <v/>
      </c>
      <c r="F122" s="202"/>
      <c r="G122" s="376" t="s">
        <v>140</v>
      </c>
      <c r="H122" s="317"/>
      <c r="I122" s="249">
        <f>COUNTIFS($G$9:$G$113,$B$220,$I$9:$I$113,"&gt;7500",$I$9:$I$113,"&lt;12499")</f>
        <v>0</v>
      </c>
      <c r="J122" s="264">
        <f>COUNTIFS($G$9:$G$113,$B$221,$I$9:$I$113,"&gt;7500",$I$9:$I$113,"&lt;12499")</f>
        <v>0</v>
      </c>
      <c r="K122" s="27"/>
      <c r="L122" s="27"/>
      <c r="M122" s="27"/>
      <c r="N122" s="27"/>
      <c r="O122" s="27"/>
      <c r="P122" s="27"/>
      <c r="Q122" s="27"/>
      <c r="R122" s="27"/>
      <c r="S122" s="27"/>
      <c r="T122" s="27"/>
      <c r="U122" s="27"/>
      <c r="V122" s="27"/>
      <c r="W122" s="27"/>
      <c r="X122" s="27"/>
      <c r="Y122" s="27"/>
      <c r="Z122" s="27"/>
      <c r="AA122" s="27"/>
      <c r="AB122" s="70" t="str">
        <f t="shared" si="6"/>
        <v/>
      </c>
      <c r="AC122" s="70" t="str">
        <f t="shared" si="7"/>
        <v/>
      </c>
      <c r="AD122" s="27"/>
      <c r="AE122" s="27"/>
      <c r="AF122" s="27"/>
      <c r="AG122" s="27"/>
      <c r="AH122" s="27"/>
      <c r="AI122" s="27"/>
      <c r="AJ122" s="27"/>
      <c r="AK122" s="27"/>
      <c r="AL122" s="27"/>
      <c r="AM122" s="27"/>
      <c r="AN122" s="27"/>
      <c r="AO122" s="27"/>
      <c r="AP122" s="27"/>
      <c r="AQ122" s="27"/>
      <c r="AR122" s="30"/>
    </row>
    <row r="123" spans="2:50" x14ac:dyDescent="0.2">
      <c r="B123" s="200" t="s">
        <v>41</v>
      </c>
      <c r="C123" s="249">
        <f t="shared" si="8"/>
        <v>0</v>
      </c>
      <c r="D123" s="201" t="str">
        <f t="shared" si="9"/>
        <v/>
      </c>
      <c r="E123" s="208" t="str">
        <f t="shared" si="10"/>
        <v/>
      </c>
      <c r="F123" s="202"/>
      <c r="G123" s="376" t="s">
        <v>145</v>
      </c>
      <c r="H123" s="317"/>
      <c r="I123" s="249">
        <f>COUNTIFS($G$9:$G$113,$B$220,$I$9:$I$113,"&gt;12500",$I$9:$I$113,"&lt;17499")</f>
        <v>0</v>
      </c>
      <c r="J123" s="264">
        <f>COUNTIFS($G$9:$G$113,$B$221,$I$9:$I$113,"&gt;12500",$I$9:$I$113,"&lt;17499")</f>
        <v>0</v>
      </c>
      <c r="K123" s="27"/>
      <c r="L123" s="27"/>
      <c r="M123" s="27"/>
      <c r="N123" s="27"/>
      <c r="O123" s="27"/>
      <c r="P123" s="27"/>
      <c r="Q123" s="27"/>
      <c r="R123" s="27"/>
      <c r="S123" s="27"/>
      <c r="T123" s="27"/>
      <c r="U123" s="27"/>
      <c r="V123" s="27"/>
      <c r="W123" s="27"/>
      <c r="X123" s="27"/>
      <c r="Y123" s="27"/>
      <c r="Z123" s="27"/>
      <c r="AA123" s="27"/>
      <c r="AB123" s="70" t="str">
        <f t="shared" si="6"/>
        <v/>
      </c>
      <c r="AC123" s="70" t="str">
        <f t="shared" si="7"/>
        <v/>
      </c>
      <c r="AD123" s="27"/>
      <c r="AE123" s="27"/>
      <c r="AF123" s="27"/>
      <c r="AG123" s="27"/>
      <c r="AH123" s="27"/>
      <c r="AI123" s="27"/>
      <c r="AJ123" s="27"/>
      <c r="AK123" s="27"/>
      <c r="AL123" s="27"/>
      <c r="AM123" s="27"/>
      <c r="AN123" s="27"/>
      <c r="AO123" s="27"/>
      <c r="AP123" s="27"/>
      <c r="AQ123" s="27"/>
      <c r="AR123" s="30"/>
    </row>
    <row r="124" spans="2:50" x14ac:dyDescent="0.2">
      <c r="B124" s="200" t="s">
        <v>68</v>
      </c>
      <c r="C124" s="249">
        <f t="shared" si="8"/>
        <v>0</v>
      </c>
      <c r="D124" s="201" t="str">
        <f t="shared" si="9"/>
        <v/>
      </c>
      <c r="E124" s="208" t="str">
        <f t="shared" si="10"/>
        <v/>
      </c>
      <c r="F124" s="202"/>
      <c r="G124" s="376" t="s">
        <v>141</v>
      </c>
      <c r="H124" s="317"/>
      <c r="I124" s="249">
        <f>COUNTIFS($G$9:$G$113,$B$220,$I$9:$I$113,"&gt;17500",$I$9:$I$113,"&lt;22499")</f>
        <v>0</v>
      </c>
      <c r="J124" s="264">
        <f>COUNTIFS($G$9:$G$113,$B$221,$I$9:$I$113,"&gt;17500",$I$9:$I$113,"&lt;22499")</f>
        <v>0</v>
      </c>
      <c r="K124" s="27"/>
      <c r="L124" s="27"/>
      <c r="M124" s="27"/>
      <c r="N124" s="27"/>
      <c r="O124" s="27"/>
      <c r="P124" s="27"/>
      <c r="Q124" s="27"/>
      <c r="R124" s="27"/>
      <c r="S124" s="27"/>
      <c r="T124" s="27"/>
      <c r="U124" s="27"/>
      <c r="V124" s="27"/>
      <c r="W124" s="27"/>
      <c r="X124" s="27"/>
      <c r="Y124" s="27"/>
      <c r="Z124" s="27"/>
      <c r="AA124" s="27"/>
      <c r="AB124" s="70" t="str">
        <f t="shared" si="6"/>
        <v/>
      </c>
      <c r="AC124" s="70" t="str">
        <f t="shared" si="7"/>
        <v/>
      </c>
      <c r="AD124" s="27"/>
      <c r="AE124" s="27"/>
      <c r="AF124" s="27"/>
      <c r="AG124" s="27"/>
      <c r="AH124" s="27"/>
      <c r="AI124" s="27"/>
      <c r="AJ124" s="27"/>
      <c r="AK124" s="27"/>
      <c r="AL124" s="27"/>
      <c r="AM124" s="27"/>
      <c r="AN124" s="27"/>
      <c r="AO124" s="27"/>
      <c r="AP124" s="27"/>
      <c r="AQ124" s="27"/>
      <c r="AR124" s="30"/>
    </row>
    <row r="125" spans="2:50" ht="15.75" customHeight="1" x14ac:dyDescent="0.2">
      <c r="B125" s="200" t="s">
        <v>69</v>
      </c>
      <c r="C125" s="249">
        <f t="shared" si="8"/>
        <v>0</v>
      </c>
      <c r="D125" s="201" t="str">
        <f t="shared" si="9"/>
        <v/>
      </c>
      <c r="E125" s="208" t="str">
        <f t="shared" si="10"/>
        <v/>
      </c>
      <c r="F125" s="202"/>
      <c r="G125" s="376" t="s">
        <v>142</v>
      </c>
      <c r="H125" s="317"/>
      <c r="I125" s="249">
        <f>COUNTIFS($G$9:$G$113,$B$220,$I$9:$I$113,"&gt;22500",$I$9:$I$113,"&lt;27499")</f>
        <v>0</v>
      </c>
      <c r="J125" s="264">
        <f>COUNTIFS($G$9:$G$113,$B$221,$I$9:$I$113,"&gt;22500",$I$9:$I$113,"&lt;27499")</f>
        <v>0</v>
      </c>
      <c r="K125" s="27"/>
      <c r="L125" s="27"/>
      <c r="M125" s="27"/>
      <c r="N125" s="27"/>
      <c r="O125" s="27"/>
      <c r="P125" s="27"/>
      <c r="Q125" s="27"/>
      <c r="R125" s="27"/>
      <c r="S125" s="27"/>
      <c r="T125" s="27"/>
      <c r="U125" s="27"/>
      <c r="V125" s="27"/>
      <c r="W125" s="27"/>
      <c r="X125" s="27"/>
      <c r="Y125" s="27"/>
      <c r="Z125" s="27"/>
      <c r="AA125" s="27"/>
      <c r="AB125" s="70" t="str">
        <f t="shared" si="6"/>
        <v/>
      </c>
      <c r="AC125" s="70" t="str">
        <f t="shared" si="7"/>
        <v/>
      </c>
      <c r="AD125" s="27"/>
      <c r="AE125" s="27"/>
      <c r="AF125" s="27"/>
      <c r="AG125" s="27"/>
      <c r="AH125" s="27"/>
      <c r="AI125" s="27"/>
      <c r="AJ125" s="27"/>
      <c r="AK125" s="27"/>
      <c r="AL125" s="27"/>
      <c r="AM125" s="27"/>
      <c r="AN125" s="27"/>
      <c r="AO125" s="27"/>
      <c r="AP125" s="27"/>
      <c r="AQ125" s="27"/>
      <c r="AR125" s="30"/>
    </row>
    <row r="126" spans="2:50" ht="15.75" customHeight="1" thickBot="1" x14ac:dyDescent="0.25">
      <c r="B126" s="260" t="s">
        <v>229</v>
      </c>
      <c r="C126" s="261">
        <f t="shared" si="8"/>
        <v>0</v>
      </c>
      <c r="D126" s="121" t="str">
        <f t="shared" si="9"/>
        <v/>
      </c>
      <c r="E126" s="122" t="str">
        <f t="shared" si="10"/>
        <v/>
      </c>
      <c r="G126" s="377" t="s">
        <v>146</v>
      </c>
      <c r="H126" s="378"/>
      <c r="I126" s="207">
        <f>COUNTIFS($G$9:$G$113,$B$220,$I$9:$I$113,"&gt;27499")</f>
        <v>0</v>
      </c>
      <c r="J126" s="265">
        <f>COUNTIFS($G$9:$G$113,$B$221,$I$9:$I$113,"&gt;27499")</f>
        <v>0</v>
      </c>
    </row>
    <row r="127" spans="2:50" ht="23.25" customHeight="1" thickBot="1" x14ac:dyDescent="0.25">
      <c r="B127" s="65" t="s">
        <v>70</v>
      </c>
      <c r="G127" s="232"/>
      <c r="H127" s="232"/>
      <c r="I127" s="232"/>
      <c r="J127" s="232"/>
      <c r="K127" s="8"/>
      <c r="L127" s="8"/>
      <c r="M127" s="8"/>
      <c r="N127" s="8"/>
      <c r="O127" s="8"/>
    </row>
    <row r="128" spans="2:50" ht="13.5" customHeight="1" x14ac:dyDescent="0.2">
      <c r="B128" s="455" t="s">
        <v>71</v>
      </c>
      <c r="C128" s="461"/>
      <c r="D128" s="467">
        <f>COUNTIF($F$9:$F$113,"W")</f>
        <v>0</v>
      </c>
      <c r="E128" s="468"/>
      <c r="G128" s="481"/>
      <c r="H128" s="482"/>
      <c r="I128" s="209"/>
      <c r="J128" s="209"/>
      <c r="K128" s="36"/>
      <c r="L128" s="36"/>
      <c r="M128" s="36"/>
      <c r="N128" s="36"/>
      <c r="O128" s="37"/>
    </row>
    <row r="129" spans="2:15" ht="15.75" customHeight="1" thickBot="1" x14ac:dyDescent="0.25">
      <c r="B129" s="413" t="s">
        <v>72</v>
      </c>
      <c r="C129" s="462"/>
      <c r="D129" s="469">
        <f>COUNTIF($F$9:$F$113,"NW")</f>
        <v>0</v>
      </c>
      <c r="E129" s="470"/>
      <c r="G129" s="375"/>
      <c r="H129" s="375"/>
      <c r="I129" s="35"/>
      <c r="J129" s="8"/>
      <c r="K129" s="36"/>
      <c r="L129" s="36"/>
      <c r="M129" s="36"/>
      <c r="N129" s="36"/>
      <c r="O129" s="37"/>
    </row>
    <row r="130" spans="2:15" x14ac:dyDescent="0.2">
      <c r="B130" s="26"/>
      <c r="C130" s="26"/>
      <c r="G130" s="63"/>
      <c r="H130" s="63"/>
      <c r="I130" s="8"/>
    </row>
    <row r="131" spans="2:15" ht="13.5" thickBot="1" x14ac:dyDescent="0.25">
      <c r="B131" s="65" t="s">
        <v>73</v>
      </c>
      <c r="G131" s="65" t="s">
        <v>74</v>
      </c>
    </row>
    <row r="132" spans="2:15" ht="15" customHeight="1" x14ac:dyDescent="0.2">
      <c r="B132" s="463" t="s">
        <v>75</v>
      </c>
      <c r="C132" s="464"/>
      <c r="D132" s="465">
        <f>COUNTIFS($G$9:$G$113,B220,$K$9:$K$113,C211,$M$9:$M$113,$D$210,$AP$9:$AP$113,F211)</f>
        <v>0</v>
      </c>
      <c r="E132" s="466"/>
      <c r="F132" s="38"/>
      <c r="G132" s="226" t="s">
        <v>76</v>
      </c>
      <c r="H132" s="227">
        <f>COUNTIF($H$9:$H$113,G132)</f>
        <v>0</v>
      </c>
      <c r="I132" s="47"/>
    </row>
    <row r="133" spans="2:15" x14ac:dyDescent="0.2">
      <c r="B133" s="457" t="s">
        <v>77</v>
      </c>
      <c r="C133" s="458"/>
      <c r="D133" s="449">
        <f>COUNTIFS($G$9:$G$113,B221,$K$9:$K$113,C211,$M$9:$M$113,$D$210,$AP$9:$AP$113,F211)</f>
        <v>0</v>
      </c>
      <c r="E133" s="450"/>
      <c r="F133" s="39"/>
      <c r="G133" s="228" t="s">
        <v>40</v>
      </c>
      <c r="H133" s="229">
        <f>COUNTIF($H$9:$H$113,G133)</f>
        <v>0</v>
      </c>
      <c r="I133" s="47"/>
    </row>
    <row r="134" spans="2:15" x14ac:dyDescent="0.2">
      <c r="B134" s="459" t="s">
        <v>78</v>
      </c>
      <c r="C134" s="460"/>
      <c r="D134" s="449">
        <f>COUNTIFS($G$9:$G$113,B220,$K$9:$K$113,C211,$M$9:$M$113,$D$210,$AP$9:$AP$113,F212)</f>
        <v>0</v>
      </c>
      <c r="E134" s="450"/>
      <c r="F134" s="38"/>
      <c r="G134" s="228" t="s">
        <v>79</v>
      </c>
      <c r="H134" s="229">
        <f>COUNTIF($H$9:$H$113,G134)</f>
        <v>0</v>
      </c>
      <c r="I134" s="47"/>
    </row>
    <row r="135" spans="2:15" x14ac:dyDescent="0.2">
      <c r="B135" s="457" t="s">
        <v>80</v>
      </c>
      <c r="C135" s="458"/>
      <c r="D135" s="449">
        <f>COUNTIFS($G$9:$G$113,B221,$K$9:$K$113,C211,$M$9:$M$113,$D$210,$AP$9:$AP$113,F212)</f>
        <v>0</v>
      </c>
      <c r="E135" s="450"/>
      <c r="F135" s="38"/>
      <c r="G135" s="228" t="s">
        <v>81</v>
      </c>
      <c r="H135" s="229">
        <f>COUNTIF($H$9:$H$113,G135)</f>
        <v>0</v>
      </c>
      <c r="I135" s="47"/>
    </row>
    <row r="136" spans="2:15" ht="13.5" thickBot="1" x14ac:dyDescent="0.25">
      <c r="B136" s="422" t="s">
        <v>241</v>
      </c>
      <c r="C136" s="423"/>
      <c r="D136" s="449">
        <f>COUNTIFS($G$9:$G$113,$B$220,$K$9:$K$113,$C$211,$M$9:$M$113,$D$210,$AQ$9:$AQ$113,$H$211)</f>
        <v>0</v>
      </c>
      <c r="E136" s="450"/>
      <c r="F136" s="38"/>
      <c r="G136" s="105" t="s">
        <v>83</v>
      </c>
      <c r="H136" s="106">
        <f>COUNTIF($H$9:$H$113,G136)</f>
        <v>0</v>
      </c>
      <c r="I136" s="47"/>
    </row>
    <row r="137" spans="2:15" ht="13.5" thickBot="1" x14ac:dyDescent="0.25">
      <c r="B137" s="451" t="s">
        <v>84</v>
      </c>
      <c r="C137" s="452"/>
      <c r="D137" s="449">
        <f>COUNTIFS($G$9:$G$113,$B$220,$K$9:$K$113,$C$211,$M$9:$M$113,$D$210,$AQ$9:$AQ$113,$H$212)</f>
        <v>0</v>
      </c>
      <c r="E137" s="450"/>
      <c r="F137" s="38"/>
      <c r="G137" s="105" t="s">
        <v>65</v>
      </c>
      <c r="H137" s="106">
        <f>SUM(H132:H136)</f>
        <v>0</v>
      </c>
      <c r="I137" s="47"/>
    </row>
    <row r="138" spans="2:15" ht="15.75" customHeight="1" x14ac:dyDescent="0.2">
      <c r="B138" s="480"/>
      <c r="C138" s="480"/>
      <c r="D138" s="483"/>
      <c r="E138" s="483"/>
      <c r="F138" s="39"/>
      <c r="G138" s="39"/>
      <c r="H138" s="39"/>
      <c r="I138" s="39"/>
    </row>
    <row r="139" spans="2:15" ht="13.5" thickBot="1" x14ac:dyDescent="0.25">
      <c r="B139" s="8"/>
      <c r="C139" s="8"/>
      <c r="E139" s="8"/>
    </row>
    <row r="140" spans="2:15" ht="24.75" customHeight="1" thickBot="1" x14ac:dyDescent="0.25">
      <c r="B140" s="453" t="s">
        <v>85</v>
      </c>
      <c r="C140" s="454"/>
      <c r="D140" s="107" t="s">
        <v>39</v>
      </c>
      <c r="E140" s="107" t="s">
        <v>86</v>
      </c>
      <c r="J140" s="59"/>
    </row>
    <row r="141" spans="2:15" ht="13.5" customHeight="1" thickBot="1" x14ac:dyDescent="0.25">
      <c r="B141" s="455" t="s">
        <v>87</v>
      </c>
      <c r="C141" s="456"/>
      <c r="D141" s="108">
        <f>COUNTIFS($G$9:$G$113,$D$140,$O$9:$O$113,B141)</f>
        <v>0</v>
      </c>
      <c r="E141" s="109">
        <f>COUNTIFS($G$9:$G$113,$E$140,$O$9:$O$113,B141)</f>
        <v>0</v>
      </c>
      <c r="F141" s="73"/>
      <c r="G141" s="392" t="s">
        <v>132</v>
      </c>
      <c r="H141" s="393"/>
      <c r="I141" s="394"/>
      <c r="J141" s="447">
        <f>COUNTIFS($G$9:$G$113,$B$220,$AC$9:$AC$113,F215)-COUNTIFS($G$9:$G$113,$B$220,$O$9:$O$113,$B$218,$AC$9:$AC$113,F215)</f>
        <v>0</v>
      </c>
    </row>
    <row r="142" spans="2:15" ht="13.5" thickBot="1" x14ac:dyDescent="0.25">
      <c r="B142" s="411" t="s">
        <v>44</v>
      </c>
      <c r="C142" s="412"/>
      <c r="D142" s="216">
        <f>COUNTIFS($G$9:$G$113,$D$140,$O$9:$O$113,B142)</f>
        <v>0</v>
      </c>
      <c r="E142" s="109">
        <f>COUNTIFS($G$9:$G$113,$E$140,$O$9:$O$113,B142)</f>
        <v>0</v>
      </c>
      <c r="F142" s="73"/>
      <c r="G142" s="395"/>
      <c r="H142" s="396"/>
      <c r="I142" s="397"/>
      <c r="J142" s="448"/>
    </row>
    <row r="143" spans="2:15" ht="13.5" thickBot="1" x14ac:dyDescent="0.25">
      <c r="B143" s="411" t="s">
        <v>88</v>
      </c>
      <c r="C143" s="412"/>
      <c r="D143" s="216">
        <f>COUNTIFS($G$9:$G$113,$D$140,$O$9:$O$113,B143)</f>
        <v>0</v>
      </c>
      <c r="E143" s="110">
        <f>COUNTIFS($G$9:$G$113,$E$140,$O$9:$O$113,B143)</f>
        <v>0</v>
      </c>
      <c r="F143" s="73"/>
      <c r="G143" s="392" t="s">
        <v>133</v>
      </c>
      <c r="H143" s="393"/>
      <c r="I143" s="394"/>
      <c r="J143" s="447">
        <f>COUNTIFS($G$9:$G$113,$B$220,$AC$9:$AC$113,F216)-COUNTIFS($G$9:$G$113,$B$220,$O$9:$O$113,$B$218,$AC$9:$AC$113,F216)</f>
        <v>0</v>
      </c>
    </row>
    <row r="144" spans="2:15" ht="13.5" thickBot="1" x14ac:dyDescent="0.25">
      <c r="B144" s="413" t="s">
        <v>89</v>
      </c>
      <c r="C144" s="414"/>
      <c r="D144" s="111">
        <f>COUNTIFS($G$9:$G$113,$D$140,$O$9:$O$113,B144)</f>
        <v>0</v>
      </c>
      <c r="E144" s="112">
        <f>COUNTIFS($G$9:$G$113,$E$140,$O$9:$O$113,B144)</f>
        <v>0</v>
      </c>
      <c r="F144" s="73"/>
      <c r="G144" s="395"/>
      <c r="H144" s="396"/>
      <c r="I144" s="397"/>
      <c r="J144" s="448"/>
    </row>
    <row r="145" spans="1:14" ht="13.5" thickBot="1" x14ac:dyDescent="0.25">
      <c r="B145" s="415" t="s">
        <v>65</v>
      </c>
      <c r="C145" s="416"/>
      <c r="D145" s="110">
        <f>SUM(D141:D144)</f>
        <v>0</v>
      </c>
      <c r="E145" s="113">
        <f>SUM(E141:E144)</f>
        <v>0</v>
      </c>
      <c r="F145" s="41"/>
      <c r="G145" s="35"/>
      <c r="H145" s="35"/>
      <c r="I145" s="35"/>
    </row>
    <row r="146" spans="1:14" ht="13.5" thickBot="1" x14ac:dyDescent="0.25">
      <c r="B146" s="56"/>
      <c r="C146" s="56"/>
      <c r="D146" s="56"/>
      <c r="E146" s="56"/>
      <c r="F146" s="8"/>
    </row>
    <row r="147" spans="1:14" ht="13.5" thickBot="1" x14ac:dyDescent="0.25">
      <c r="A147" s="58"/>
      <c r="B147" s="391" t="s">
        <v>131</v>
      </c>
      <c r="C147" s="391"/>
      <c r="D147" s="114" t="s">
        <v>39</v>
      </c>
      <c r="E147" s="115" t="s">
        <v>86</v>
      </c>
      <c r="F147" s="57"/>
    </row>
    <row r="148" spans="1:14" ht="13.5" thickBot="1" x14ac:dyDescent="0.25">
      <c r="B148" s="116" t="s">
        <v>129</v>
      </c>
      <c r="C148" s="117"/>
      <c r="D148" s="112">
        <f>SUM(D141:D142)</f>
        <v>0</v>
      </c>
      <c r="E148" s="110">
        <f>SUM(E141:E142)</f>
        <v>0</v>
      </c>
      <c r="F148" s="8"/>
    </row>
    <row r="149" spans="1:14" ht="13.5" thickBot="1" x14ac:dyDescent="0.25">
      <c r="B149" s="116" t="s">
        <v>130</v>
      </c>
      <c r="C149" s="117"/>
      <c r="D149" s="110">
        <f>SUM(D143:D144)</f>
        <v>0</v>
      </c>
      <c r="E149" s="109">
        <f>SUM(E143:E144)</f>
        <v>0</v>
      </c>
      <c r="F149" s="57"/>
    </row>
    <row r="150" spans="1:14" x14ac:dyDescent="0.2">
      <c r="D150" s="8"/>
      <c r="E150" s="8"/>
      <c r="F150" s="8"/>
    </row>
    <row r="151" spans="1:14" ht="13.5" thickBot="1" x14ac:dyDescent="0.25">
      <c r="B151" s="65" t="s">
        <v>249</v>
      </c>
      <c r="H151" s="8"/>
      <c r="I151" s="8"/>
    </row>
    <row r="152" spans="1:14" x14ac:dyDescent="0.2">
      <c r="B152" s="417" t="s">
        <v>90</v>
      </c>
      <c r="C152" s="418"/>
      <c r="D152" s="419">
        <f>COUNTIF($X$9:$X$113,"INC")</f>
        <v>0</v>
      </c>
      <c r="E152" s="420"/>
      <c r="F152" s="421"/>
      <c r="G152" s="118" t="e">
        <f>(D152/COUNTA($F$9:$F$113))</f>
        <v>#DIV/0!</v>
      </c>
      <c r="H152" s="41"/>
      <c r="I152" s="35"/>
      <c r="J152" s="42"/>
      <c r="K152" s="42"/>
      <c r="L152" s="42"/>
      <c r="M152" s="42"/>
      <c r="N152" s="42"/>
    </row>
    <row r="153" spans="1:14" x14ac:dyDescent="0.2">
      <c r="B153" s="398" t="s">
        <v>57</v>
      </c>
      <c r="C153" s="399"/>
      <c r="D153" s="400">
        <f>COUNTIF(AF9:AF113,"INC")</f>
        <v>0</v>
      </c>
      <c r="E153" s="401"/>
      <c r="F153" s="402"/>
      <c r="G153" s="119" t="e">
        <f>(D153/COUNTA($F$9:$F$113))</f>
        <v>#DIV/0!</v>
      </c>
      <c r="H153" s="43"/>
      <c r="I153" s="47"/>
      <c r="J153" s="42"/>
      <c r="K153" s="42"/>
      <c r="L153" s="42"/>
      <c r="M153" s="42"/>
      <c r="N153" s="42"/>
    </row>
    <row r="154" spans="1:14" x14ac:dyDescent="0.2">
      <c r="B154" s="398" t="s">
        <v>91</v>
      </c>
      <c r="C154" s="399"/>
      <c r="D154" s="403">
        <f>COUNTIF(AJ9:AJ113,"INC")</f>
        <v>0</v>
      </c>
      <c r="E154" s="404"/>
      <c r="F154" s="405"/>
      <c r="G154" s="120" t="e">
        <f>(D154/COUNTA($F$9:$F$113))</f>
        <v>#DIV/0!</v>
      </c>
      <c r="H154" s="41"/>
      <c r="I154" s="35"/>
      <c r="J154" s="42"/>
      <c r="K154" s="42"/>
      <c r="L154" s="42"/>
      <c r="M154" s="42"/>
      <c r="N154" s="42"/>
    </row>
    <row r="155" spans="1:14" ht="13.5" thickBot="1" x14ac:dyDescent="0.25">
      <c r="B155" s="406" t="s">
        <v>65</v>
      </c>
      <c r="C155" s="407"/>
      <c r="D155" s="408">
        <f>SUM(D152:F154)</f>
        <v>0</v>
      </c>
      <c r="E155" s="409"/>
      <c r="F155" s="410"/>
      <c r="G155" s="119" t="e">
        <f>(D155/(3*(COUNTA($F$9:$F$113))))</f>
        <v>#DIV/0!</v>
      </c>
      <c r="H155" s="35"/>
      <c r="I155" s="35"/>
      <c r="J155" s="42"/>
      <c r="K155" s="42"/>
      <c r="L155" s="42"/>
      <c r="M155" s="42"/>
      <c r="N155" s="42"/>
    </row>
    <row r="156" spans="1:14" x14ac:dyDescent="0.2">
      <c r="B156" s="245"/>
      <c r="C156" s="245"/>
      <c r="D156" s="244"/>
      <c r="E156" s="244"/>
      <c r="F156" s="244"/>
      <c r="G156" s="252"/>
      <c r="H156" s="35"/>
      <c r="I156" s="35"/>
      <c r="J156" s="42"/>
      <c r="K156" s="42"/>
      <c r="L156" s="42"/>
      <c r="M156" s="42"/>
      <c r="N156" s="42"/>
    </row>
    <row r="157" spans="1:14" ht="13.5" thickBot="1" x14ac:dyDescent="0.25">
      <c r="B157" s="65" t="s">
        <v>252</v>
      </c>
      <c r="H157" s="35" t="s">
        <v>185</v>
      </c>
      <c r="I157" s="35"/>
      <c r="J157" s="42"/>
      <c r="K157" s="42"/>
      <c r="L157" s="42"/>
      <c r="M157" s="42"/>
      <c r="N157" s="42"/>
    </row>
    <row r="158" spans="1:14" x14ac:dyDescent="0.2">
      <c r="B158" s="417" t="s">
        <v>90</v>
      </c>
      <c r="C158" s="418"/>
      <c r="D158" s="477">
        <f>AV115</f>
        <v>0</v>
      </c>
      <c r="E158" s="478"/>
      <c r="F158" s="479"/>
      <c r="G158" s="118" t="str">
        <f>IFERROR((AV115/COUNTA(F9:F113)),"")</f>
        <v/>
      </c>
      <c r="H158" s="35"/>
      <c r="J158" s="42"/>
      <c r="K158" s="42"/>
      <c r="L158" s="42"/>
      <c r="M158" s="42"/>
      <c r="N158" s="42"/>
    </row>
    <row r="159" spans="1:14" x14ac:dyDescent="0.2">
      <c r="B159" s="398" t="s">
        <v>57</v>
      </c>
      <c r="C159" s="399"/>
      <c r="D159" s="474">
        <f>AW115</f>
        <v>0</v>
      </c>
      <c r="E159" s="475"/>
      <c r="F159" s="476"/>
      <c r="G159" s="119" t="str">
        <f>IFERROR((AW115/COUNTA(F9:F113)),"")</f>
        <v/>
      </c>
      <c r="H159" s="35"/>
      <c r="I159" s="35"/>
      <c r="J159" s="42"/>
      <c r="K159" s="42"/>
      <c r="L159" s="42"/>
      <c r="M159" s="42"/>
      <c r="N159" s="42"/>
    </row>
    <row r="160" spans="1:14" x14ac:dyDescent="0.2">
      <c r="B160" s="398" t="s">
        <v>91</v>
      </c>
      <c r="C160" s="399"/>
      <c r="D160" s="474">
        <f>AX115</f>
        <v>0</v>
      </c>
      <c r="E160" s="475"/>
      <c r="F160" s="476"/>
      <c r="G160" s="120" t="str">
        <f>IFERROR((AX115/COUNTA(F9:F113)),"")</f>
        <v/>
      </c>
      <c r="H160" s="35"/>
      <c r="I160" s="35"/>
      <c r="J160" s="42"/>
      <c r="K160" s="42"/>
      <c r="L160" s="42"/>
      <c r="M160" s="42"/>
      <c r="N160" s="42"/>
    </row>
    <row r="161" spans="2:14" ht="13.5" thickBot="1" x14ac:dyDescent="0.25">
      <c r="B161" s="406" t="s">
        <v>65</v>
      </c>
      <c r="C161" s="407"/>
      <c r="D161" s="408">
        <f>SUM(D158:F160)</f>
        <v>0</v>
      </c>
      <c r="E161" s="409"/>
      <c r="F161" s="410"/>
      <c r="G161" s="119" t="e">
        <f>(D161/(3*(COUNTA($F$9:$F$113))))</f>
        <v>#DIV/0!</v>
      </c>
      <c r="H161" s="35"/>
      <c r="I161" s="35"/>
      <c r="J161" s="42"/>
      <c r="K161" s="42"/>
      <c r="L161" s="42"/>
      <c r="M161" s="42"/>
      <c r="N161" s="42"/>
    </row>
    <row r="162" spans="2:14" ht="13.5" thickBot="1" x14ac:dyDescent="0.25">
      <c r="G162" s="40"/>
      <c r="H162" s="8"/>
      <c r="I162" s="8"/>
      <c r="J162" s="8"/>
    </row>
    <row r="163" spans="2:14" ht="29.25" customHeight="1" x14ac:dyDescent="0.2">
      <c r="B163" s="435"/>
      <c r="C163" s="436"/>
      <c r="D163" s="259" t="s">
        <v>256</v>
      </c>
      <c r="E163" s="210" t="s">
        <v>232</v>
      </c>
      <c r="G163" s="8"/>
    </row>
    <row r="164" spans="2:14" x14ac:dyDescent="0.2">
      <c r="B164" s="389" t="s">
        <v>236</v>
      </c>
      <c r="C164" s="390"/>
      <c r="D164" s="219">
        <f>AS118</f>
        <v>0</v>
      </c>
      <c r="E164" s="218">
        <f>IFERROR(COUNTIFS($G$9:$G$113,$B$220,$K$9:$K$113,$C$211,$M$9:$M$113,$D$209),"")</f>
        <v>0</v>
      </c>
    </row>
    <row r="165" spans="2:14" x14ac:dyDescent="0.2">
      <c r="B165" s="389" t="s">
        <v>237</v>
      </c>
      <c r="C165" s="390"/>
      <c r="D165" s="211" t="e">
        <f>AF114</f>
        <v>#DIV/0!</v>
      </c>
      <c r="E165" s="212">
        <f>IFERROR(AVERAGEIFS($AF$9:$AF$113,$G$9:$G$113,$B$220,$K$9:$K$113,$C$211,$M$9:$M$113,D209),0)</f>
        <v>0</v>
      </c>
    </row>
    <row r="166" spans="2:14" ht="32.25" customHeight="1" thickBot="1" x14ac:dyDescent="0.25">
      <c r="B166" s="433" t="s">
        <v>239</v>
      </c>
      <c r="C166" s="434"/>
      <c r="D166" s="213">
        <f>AR118</f>
        <v>0</v>
      </c>
      <c r="E166" s="214" t="str">
        <f>IF(E164=0,"",IFERROR(SUM(AI118,AJ118,E165,AN118,AO118),""))</f>
        <v/>
      </c>
    </row>
    <row r="171" spans="2:14" ht="13.5" thickBot="1" x14ac:dyDescent="0.25"/>
    <row r="172" spans="2:14" ht="11.25" customHeight="1" thickBot="1" x14ac:dyDescent="0.25">
      <c r="E172" s="328" t="s">
        <v>254</v>
      </c>
      <c r="F172" s="329"/>
      <c r="G172" s="330"/>
    </row>
    <row r="173" spans="2:14" ht="12.75" hidden="1" customHeight="1" x14ac:dyDescent="0.2">
      <c r="E173" s="331"/>
      <c r="F173" s="332"/>
      <c r="G173" s="333"/>
    </row>
    <row r="174" spans="2:14" ht="15" customHeight="1" x14ac:dyDescent="0.2">
      <c r="C174" s="325" t="s">
        <v>253</v>
      </c>
      <c r="E174" s="331"/>
      <c r="F174" s="332"/>
      <c r="G174" s="333"/>
    </row>
    <row r="175" spans="2:14" ht="12.75" customHeight="1" thickBot="1" x14ac:dyDescent="0.25">
      <c r="B175" s="253"/>
      <c r="C175" s="326"/>
      <c r="E175" s="334"/>
      <c r="F175" s="335"/>
      <c r="G175" s="336"/>
      <c r="I175" s="471" t="s">
        <v>266</v>
      </c>
      <c r="J175" s="471"/>
    </row>
    <row r="176" spans="2:14" ht="25.5" customHeight="1" x14ac:dyDescent="0.2">
      <c r="C176" s="327"/>
      <c r="E176" s="270" t="s">
        <v>76</v>
      </c>
      <c r="I176" s="471"/>
      <c r="J176" s="471"/>
    </row>
    <row r="177" spans="3:9" x14ac:dyDescent="0.2">
      <c r="C177" s="266" t="s">
        <v>268</v>
      </c>
      <c r="E177" s="268" t="s">
        <v>40</v>
      </c>
      <c r="I177" s="45" t="s">
        <v>244</v>
      </c>
    </row>
    <row r="178" spans="3:9" x14ac:dyDescent="0.2">
      <c r="C178" s="266" t="s">
        <v>269</v>
      </c>
      <c r="E178" s="268" t="s">
        <v>79</v>
      </c>
      <c r="I178" s="45" t="s">
        <v>245</v>
      </c>
    </row>
    <row r="179" spans="3:9" x14ac:dyDescent="0.2">
      <c r="C179" s="266" t="s">
        <v>270</v>
      </c>
      <c r="E179" s="268" t="s">
        <v>81</v>
      </c>
      <c r="I179" s="45" t="s">
        <v>246</v>
      </c>
    </row>
    <row r="180" spans="3:9" x14ac:dyDescent="0.2">
      <c r="C180" s="266" t="s">
        <v>271</v>
      </c>
      <c r="E180" s="269" t="s">
        <v>83</v>
      </c>
    </row>
    <row r="181" spans="3:9" x14ac:dyDescent="0.2">
      <c r="C181" s="266" t="s">
        <v>272</v>
      </c>
      <c r="E181" s="269" t="s">
        <v>258</v>
      </c>
    </row>
    <row r="182" spans="3:9" x14ac:dyDescent="0.2">
      <c r="C182" s="266" t="s">
        <v>273</v>
      </c>
      <c r="E182" s="269" t="s">
        <v>259</v>
      </c>
    </row>
    <row r="183" spans="3:9" x14ac:dyDescent="0.2">
      <c r="C183" s="266" t="s">
        <v>274</v>
      </c>
      <c r="E183" s="269" t="s">
        <v>260</v>
      </c>
    </row>
    <row r="184" spans="3:9" x14ac:dyDescent="0.2">
      <c r="C184" s="266" t="s">
        <v>275</v>
      </c>
      <c r="E184" s="268" t="s">
        <v>261</v>
      </c>
    </row>
    <row r="185" spans="3:9" x14ac:dyDescent="0.2">
      <c r="C185" s="266" t="s">
        <v>276</v>
      </c>
      <c r="E185" s="268" t="s">
        <v>262</v>
      </c>
    </row>
    <row r="186" spans="3:9" x14ac:dyDescent="0.2">
      <c r="C186" s="266" t="s">
        <v>277</v>
      </c>
      <c r="E186" s="269" t="s">
        <v>99</v>
      </c>
    </row>
    <row r="187" spans="3:9" x14ac:dyDescent="0.2">
      <c r="C187" s="266" t="s">
        <v>113</v>
      </c>
      <c r="E187" s="269" t="s">
        <v>101</v>
      </c>
    </row>
    <row r="188" spans="3:9" x14ac:dyDescent="0.2">
      <c r="C188" s="266" t="s">
        <v>115</v>
      </c>
      <c r="E188" s="269" t="s">
        <v>103</v>
      </c>
    </row>
    <row r="189" spans="3:9" x14ac:dyDescent="0.2">
      <c r="C189" s="266" t="s">
        <v>117</v>
      </c>
      <c r="E189" s="269" t="s">
        <v>105</v>
      </c>
    </row>
    <row r="190" spans="3:9" x14ac:dyDescent="0.2">
      <c r="C190" s="266" t="s">
        <v>119</v>
      </c>
      <c r="E190" s="269" t="s">
        <v>107</v>
      </c>
    </row>
    <row r="191" spans="3:9" x14ac:dyDescent="0.2">
      <c r="C191" s="266" t="s">
        <v>121</v>
      </c>
      <c r="E191" s="269" t="s">
        <v>109</v>
      </c>
    </row>
    <row r="192" spans="3:9" x14ac:dyDescent="0.2">
      <c r="C192" s="266" t="s">
        <v>123</v>
      </c>
      <c r="E192" s="269" t="s">
        <v>111</v>
      </c>
    </row>
    <row r="193" spans="2:14" x14ac:dyDescent="0.2">
      <c r="C193" s="266" t="s">
        <v>124</v>
      </c>
      <c r="E193" s="269" t="s">
        <v>114</v>
      </c>
    </row>
    <row r="194" spans="2:14" x14ac:dyDescent="0.2">
      <c r="C194" s="266" t="s">
        <v>125</v>
      </c>
      <c r="E194" s="269" t="s">
        <v>263</v>
      </c>
    </row>
    <row r="195" spans="2:14" x14ac:dyDescent="0.2">
      <c r="C195" s="266" t="s">
        <v>126</v>
      </c>
      <c r="E195" s="269" t="s">
        <v>264</v>
      </c>
    </row>
    <row r="196" spans="2:14" ht="13.5" thickBot="1" x14ac:dyDescent="0.25">
      <c r="C196" s="267" t="s">
        <v>127</v>
      </c>
      <c r="E196" s="269" t="s">
        <v>265</v>
      </c>
    </row>
    <row r="208" spans="2:14" x14ac:dyDescent="0.2">
      <c r="B208" s="44"/>
      <c r="C208" s="44"/>
      <c r="D208" s="44"/>
      <c r="E208" s="44"/>
      <c r="F208" s="44"/>
      <c r="G208" s="44"/>
      <c r="H208" s="44"/>
      <c r="I208" s="44"/>
      <c r="J208" s="44"/>
      <c r="K208" s="44"/>
      <c r="L208" s="44"/>
      <c r="M208" s="44"/>
      <c r="N208" s="44"/>
    </row>
    <row r="209" spans="1:18" x14ac:dyDescent="0.2">
      <c r="B209" s="45"/>
      <c r="C209" s="45" t="s">
        <v>92</v>
      </c>
      <c r="D209" s="45" t="s">
        <v>232</v>
      </c>
      <c r="E209" s="45"/>
      <c r="F209" s="45"/>
      <c r="G209" s="45"/>
      <c r="H209" s="45"/>
      <c r="I209" s="45"/>
      <c r="J209" s="45" t="s">
        <v>143</v>
      </c>
      <c r="K209" s="45"/>
      <c r="L209" s="45"/>
      <c r="M209" s="45"/>
      <c r="N209" s="45"/>
      <c r="O209" s="45"/>
      <c r="P209" s="45"/>
      <c r="Q209" s="45"/>
      <c r="R209" s="45"/>
    </row>
    <row r="210" spans="1:18" x14ac:dyDescent="0.2">
      <c r="A210" s="46"/>
      <c r="B210" s="45" t="s">
        <v>66</v>
      </c>
      <c r="C210" s="45" t="s">
        <v>93</v>
      </c>
      <c r="D210" s="45" t="s">
        <v>43</v>
      </c>
      <c r="E210" s="45"/>
      <c r="F210" s="45"/>
      <c r="G210" s="45"/>
      <c r="H210" s="45"/>
      <c r="I210" s="45"/>
      <c r="J210" s="67" t="s">
        <v>144</v>
      </c>
      <c r="K210" s="45"/>
      <c r="L210" s="45"/>
      <c r="M210" s="45"/>
      <c r="N210" s="45"/>
      <c r="O210" s="45"/>
      <c r="P210" s="45"/>
      <c r="Q210" s="45"/>
      <c r="R210" s="45"/>
    </row>
    <row r="211" spans="1:18" x14ac:dyDescent="0.2">
      <c r="A211" s="46"/>
      <c r="B211" s="45" t="s">
        <v>67</v>
      </c>
      <c r="C211" s="45" t="s">
        <v>42</v>
      </c>
      <c r="D211" s="45" t="s">
        <v>231</v>
      </c>
      <c r="E211" s="45"/>
      <c r="F211" s="45" t="s">
        <v>30</v>
      </c>
      <c r="G211" s="45"/>
      <c r="H211" s="45" t="s">
        <v>82</v>
      </c>
      <c r="I211" s="45"/>
      <c r="J211" s="68" t="s">
        <v>139</v>
      </c>
      <c r="K211" s="45"/>
      <c r="L211" s="45"/>
      <c r="M211" s="45"/>
      <c r="N211" s="45"/>
      <c r="O211" s="45"/>
      <c r="P211" s="45"/>
      <c r="Q211" s="45"/>
      <c r="R211" s="45"/>
    </row>
    <row r="212" spans="1:18" x14ac:dyDescent="0.2">
      <c r="A212" s="46"/>
      <c r="B212" s="45" t="s">
        <v>41</v>
      </c>
      <c r="C212" s="45"/>
      <c r="D212" s="45" t="s">
        <v>38</v>
      </c>
      <c r="E212" s="45"/>
      <c r="F212" s="45" t="s">
        <v>94</v>
      </c>
      <c r="G212" s="45"/>
      <c r="H212" s="45" t="s">
        <v>84</v>
      </c>
      <c r="I212" s="45"/>
      <c r="J212" s="68" t="s">
        <v>140</v>
      </c>
      <c r="K212" s="45"/>
      <c r="L212" s="45"/>
      <c r="M212" s="45"/>
      <c r="N212" s="45"/>
      <c r="O212" s="45"/>
      <c r="P212" s="45"/>
      <c r="Q212" s="45"/>
      <c r="R212" s="45"/>
    </row>
    <row r="213" spans="1:18" x14ac:dyDescent="0.2">
      <c r="A213" s="46"/>
      <c r="B213" s="45" t="s">
        <v>68</v>
      </c>
      <c r="C213" s="45"/>
      <c r="D213" s="45" t="s">
        <v>95</v>
      </c>
      <c r="E213" s="45"/>
      <c r="F213" s="45"/>
      <c r="G213" s="45"/>
      <c r="H213" s="45"/>
      <c r="I213" s="45"/>
      <c r="J213" s="68" t="s">
        <v>145</v>
      </c>
      <c r="K213" s="45"/>
      <c r="L213" s="45"/>
      <c r="M213" s="45"/>
      <c r="N213" s="45"/>
      <c r="O213" s="45"/>
      <c r="P213" s="45"/>
      <c r="Q213" s="45"/>
      <c r="R213" s="45"/>
    </row>
    <row r="214" spans="1:18" x14ac:dyDescent="0.2">
      <c r="A214" s="46"/>
      <c r="B214" s="45" t="s">
        <v>69</v>
      </c>
      <c r="C214" s="45"/>
      <c r="D214" s="45"/>
      <c r="E214" s="45"/>
      <c r="F214" s="45"/>
      <c r="G214" s="45"/>
      <c r="H214" s="45"/>
      <c r="I214" s="45"/>
      <c r="J214" s="68" t="s">
        <v>141</v>
      </c>
      <c r="K214" s="45"/>
      <c r="L214" s="45"/>
      <c r="M214" s="45"/>
      <c r="N214" s="45"/>
      <c r="O214" s="45"/>
      <c r="P214" s="45"/>
      <c r="Q214" s="45"/>
      <c r="R214" s="45"/>
    </row>
    <row r="215" spans="1:18" x14ac:dyDescent="0.2">
      <c r="A215" s="46"/>
      <c r="B215" s="45" t="s">
        <v>87</v>
      </c>
      <c r="C215" s="45"/>
      <c r="D215" s="45"/>
      <c r="E215" s="45"/>
      <c r="F215" s="45" t="s">
        <v>134</v>
      </c>
      <c r="G215" s="45"/>
      <c r="H215" s="45"/>
      <c r="I215" s="45"/>
      <c r="J215" s="68" t="s">
        <v>142</v>
      </c>
      <c r="K215" s="45"/>
      <c r="L215" s="45"/>
      <c r="M215" s="45"/>
      <c r="N215" s="45"/>
      <c r="O215" s="45"/>
      <c r="P215" s="45"/>
      <c r="Q215" s="45"/>
      <c r="R215" s="45"/>
    </row>
    <row r="216" spans="1:18" x14ac:dyDescent="0.2">
      <c r="A216" s="46"/>
      <c r="B216" s="45" t="s">
        <v>44</v>
      </c>
      <c r="C216" s="45"/>
      <c r="D216" s="45"/>
      <c r="E216" s="45"/>
      <c r="F216" s="45" t="s">
        <v>135</v>
      </c>
      <c r="G216" s="45"/>
      <c r="H216" s="45"/>
      <c r="I216" s="45"/>
      <c r="J216" s="68"/>
      <c r="K216" s="45"/>
      <c r="L216" s="45"/>
      <c r="M216" s="45"/>
      <c r="N216" s="45"/>
      <c r="O216" s="45"/>
      <c r="P216" s="45"/>
      <c r="Q216" s="45"/>
      <c r="R216" s="45"/>
    </row>
    <row r="217" spans="1:18" x14ac:dyDescent="0.2">
      <c r="A217" s="46"/>
      <c r="B217" s="45" t="s">
        <v>88</v>
      </c>
      <c r="C217" s="45"/>
      <c r="D217" s="45"/>
      <c r="E217" s="45"/>
      <c r="F217" s="45"/>
      <c r="G217" s="45"/>
      <c r="H217" s="45"/>
      <c r="I217" s="45"/>
      <c r="J217" s="45"/>
      <c r="K217" s="45"/>
      <c r="L217" s="45"/>
      <c r="M217" s="45"/>
      <c r="N217" s="45"/>
      <c r="O217" s="45"/>
      <c r="P217" s="45"/>
      <c r="Q217" s="45"/>
      <c r="R217" s="45"/>
    </row>
    <row r="218" spans="1:18" x14ac:dyDescent="0.2">
      <c r="A218" s="46"/>
      <c r="B218" s="45" t="s">
        <v>89</v>
      </c>
      <c r="C218" s="45"/>
      <c r="D218" s="45"/>
      <c r="E218" s="45"/>
      <c r="F218" s="45"/>
      <c r="G218" s="45"/>
      <c r="H218" s="45"/>
      <c r="I218" s="45"/>
      <c r="J218" s="45"/>
      <c r="K218" s="45"/>
      <c r="L218" s="45"/>
      <c r="M218" s="45"/>
      <c r="N218" s="45"/>
      <c r="O218" s="45"/>
      <c r="P218" s="45"/>
      <c r="Q218" s="45"/>
      <c r="R218" s="45"/>
    </row>
    <row r="219" spans="1:18" x14ac:dyDescent="0.2">
      <c r="A219" s="46"/>
      <c r="B219" s="45"/>
      <c r="C219" s="45"/>
      <c r="D219" s="45" t="s">
        <v>138</v>
      </c>
      <c r="E219" s="45"/>
      <c r="F219" s="45"/>
      <c r="G219" s="45"/>
      <c r="H219" s="45"/>
      <c r="I219" s="45"/>
      <c r="K219" s="45"/>
      <c r="L219" s="45"/>
      <c r="M219" s="45"/>
      <c r="N219" s="45"/>
      <c r="O219" s="45"/>
      <c r="P219" s="45"/>
      <c r="Q219" s="45"/>
      <c r="R219" s="45"/>
    </row>
    <row r="220" spans="1:18" x14ac:dyDescent="0.2">
      <c r="B220" s="45" t="s">
        <v>39</v>
      </c>
      <c r="D220" s="45" t="s">
        <v>139</v>
      </c>
      <c r="E220" s="45" t="s">
        <v>96</v>
      </c>
      <c r="F220" s="45"/>
      <c r="G220" s="45"/>
      <c r="H220" s="45"/>
      <c r="I220" s="45"/>
      <c r="K220" s="45"/>
      <c r="L220" s="45"/>
      <c r="M220" s="45"/>
      <c r="N220" s="45"/>
      <c r="O220" s="45"/>
      <c r="P220" s="45"/>
      <c r="Q220" s="45"/>
      <c r="R220" s="45"/>
    </row>
    <row r="221" spans="1:18" x14ac:dyDescent="0.2">
      <c r="B221" s="45" t="s">
        <v>86</v>
      </c>
      <c r="D221" s="45" t="s">
        <v>140</v>
      </c>
      <c r="E221" s="45" t="s">
        <v>97</v>
      </c>
      <c r="F221" s="45"/>
      <c r="G221" s="45"/>
      <c r="H221" s="45"/>
      <c r="I221" s="45"/>
      <c r="K221" s="45">
        <v>5</v>
      </c>
      <c r="L221" s="45" t="s">
        <v>147</v>
      </c>
      <c r="M221" s="45"/>
      <c r="N221" s="45"/>
      <c r="O221" s="45"/>
      <c r="P221" s="45"/>
      <c r="Q221" s="45"/>
      <c r="R221" s="45"/>
    </row>
    <row r="222" spans="1:18" x14ac:dyDescent="0.2">
      <c r="B222" s="45"/>
      <c r="D222" s="45" t="s">
        <v>145</v>
      </c>
      <c r="E222" s="45" t="s">
        <v>37</v>
      </c>
      <c r="F222" s="45"/>
      <c r="G222" s="45"/>
      <c r="H222" s="45"/>
      <c r="I222" s="45"/>
      <c r="K222" s="45">
        <v>10</v>
      </c>
      <c r="L222" s="45"/>
      <c r="M222" s="45"/>
      <c r="N222" s="45"/>
      <c r="O222" s="45"/>
      <c r="P222" s="45"/>
      <c r="Q222" s="45"/>
      <c r="R222" s="45"/>
    </row>
    <row r="223" spans="1:18" x14ac:dyDescent="0.2">
      <c r="B223" s="45"/>
      <c r="D223" s="45" t="s">
        <v>141</v>
      </c>
      <c r="E223" s="45" t="s">
        <v>98</v>
      </c>
      <c r="F223" s="45"/>
      <c r="G223" s="45"/>
      <c r="H223" s="45"/>
      <c r="I223" s="45"/>
      <c r="K223" s="45">
        <v>15</v>
      </c>
      <c r="L223" s="45"/>
      <c r="M223" s="45"/>
      <c r="N223" s="45"/>
      <c r="O223" s="45"/>
      <c r="P223" s="45"/>
      <c r="Q223" s="45"/>
      <c r="R223" s="45"/>
    </row>
    <row r="224" spans="1:18" x14ac:dyDescent="0.2">
      <c r="B224" s="45"/>
      <c r="D224" s="45" t="s">
        <v>142</v>
      </c>
      <c r="E224" s="45" t="s">
        <v>100</v>
      </c>
      <c r="F224" s="45"/>
      <c r="G224" s="45"/>
      <c r="H224" s="45"/>
      <c r="I224" s="45"/>
      <c r="K224" s="45">
        <v>20</v>
      </c>
      <c r="L224" s="45"/>
      <c r="M224" s="45"/>
      <c r="N224" s="45"/>
      <c r="O224" s="45"/>
      <c r="P224" s="45"/>
      <c r="Q224" s="45"/>
      <c r="R224" s="45"/>
    </row>
    <row r="225" spans="2:18" x14ac:dyDescent="0.2">
      <c r="B225" s="45"/>
      <c r="D225" s="45" t="s">
        <v>148</v>
      </c>
      <c r="E225" s="45" t="s">
        <v>102</v>
      </c>
      <c r="F225" s="45"/>
      <c r="G225" s="45"/>
      <c r="H225" s="45"/>
      <c r="I225" s="45"/>
      <c r="K225" s="45">
        <v>25</v>
      </c>
      <c r="L225" s="45"/>
      <c r="M225" s="45"/>
      <c r="N225" s="45"/>
      <c r="O225" s="45"/>
      <c r="P225" s="45"/>
      <c r="Q225" s="45"/>
      <c r="R225" s="45"/>
    </row>
    <row r="226" spans="2:18" x14ac:dyDescent="0.2">
      <c r="D226" s="4" t="s">
        <v>149</v>
      </c>
      <c r="E226" s="4" t="s">
        <v>104</v>
      </c>
      <c r="K226" s="45">
        <v>30</v>
      </c>
      <c r="M226" s="45"/>
    </row>
    <row r="227" spans="2:18" x14ac:dyDescent="0.2">
      <c r="D227" s="4" t="s">
        <v>150</v>
      </c>
      <c r="E227" s="4" t="s">
        <v>106</v>
      </c>
      <c r="K227" s="45">
        <v>35</v>
      </c>
      <c r="M227" s="45"/>
    </row>
    <row r="228" spans="2:18" x14ac:dyDescent="0.2">
      <c r="D228" s="4" t="s">
        <v>151</v>
      </c>
      <c r="E228" s="4" t="s">
        <v>108</v>
      </c>
      <c r="K228" s="45">
        <v>40</v>
      </c>
      <c r="M228" s="45"/>
    </row>
    <row r="229" spans="2:18" x14ac:dyDescent="0.2">
      <c r="D229" s="4" t="s">
        <v>152</v>
      </c>
      <c r="E229" s="4" t="s">
        <v>110</v>
      </c>
      <c r="K229" s="45">
        <v>45</v>
      </c>
      <c r="M229" s="45"/>
    </row>
    <row r="230" spans="2:18" x14ac:dyDescent="0.2">
      <c r="D230" s="4" t="s">
        <v>153</v>
      </c>
      <c r="E230" s="4" t="s">
        <v>112</v>
      </c>
      <c r="K230" s="45">
        <v>50</v>
      </c>
      <c r="M230" s="45"/>
    </row>
    <row r="231" spans="2:18" x14ac:dyDescent="0.2">
      <c r="D231" s="4" t="s">
        <v>154</v>
      </c>
      <c r="E231" s="4" t="s">
        <v>243</v>
      </c>
      <c r="K231" s="45">
        <v>55</v>
      </c>
      <c r="M231" s="45"/>
    </row>
    <row r="232" spans="2:18" x14ac:dyDescent="0.2">
      <c r="D232" s="4" t="s">
        <v>155</v>
      </c>
      <c r="E232" s="4" t="s">
        <v>116</v>
      </c>
      <c r="K232" s="45">
        <v>60</v>
      </c>
      <c r="M232" s="45"/>
    </row>
    <row r="233" spans="2:18" x14ac:dyDescent="0.2">
      <c r="D233" s="4" t="s">
        <v>156</v>
      </c>
      <c r="E233" s="4" t="s">
        <v>118</v>
      </c>
      <c r="K233" s="45">
        <v>65</v>
      </c>
      <c r="M233" s="45"/>
    </row>
    <row r="234" spans="2:18" x14ac:dyDescent="0.2">
      <c r="D234" s="4" t="s">
        <v>157</v>
      </c>
      <c r="E234" s="4" t="s">
        <v>120</v>
      </c>
      <c r="K234" s="45">
        <v>70</v>
      </c>
      <c r="M234" s="45"/>
    </row>
    <row r="235" spans="2:18" x14ac:dyDescent="0.2">
      <c r="D235" s="4" t="s">
        <v>158</v>
      </c>
      <c r="E235" s="4" t="s">
        <v>122</v>
      </c>
      <c r="K235" s="45">
        <v>75</v>
      </c>
      <c r="M235" s="45"/>
    </row>
    <row r="236" spans="2:18" x14ac:dyDescent="0.2">
      <c r="D236" s="4" t="s">
        <v>159</v>
      </c>
      <c r="K236" s="45">
        <v>80</v>
      </c>
      <c r="M236" s="45"/>
    </row>
    <row r="237" spans="2:18" x14ac:dyDescent="0.2">
      <c r="D237" s="4" t="s">
        <v>160</v>
      </c>
      <c r="K237" s="45">
        <v>85</v>
      </c>
      <c r="M237" s="45"/>
    </row>
    <row r="238" spans="2:18" x14ac:dyDescent="0.2">
      <c r="D238" s="4" t="s">
        <v>161</v>
      </c>
      <c r="K238" s="45">
        <v>90</v>
      </c>
      <c r="M238" s="45"/>
    </row>
    <row r="239" spans="2:18" x14ac:dyDescent="0.2">
      <c r="D239" s="4" t="s">
        <v>162</v>
      </c>
      <c r="K239" s="45">
        <v>95</v>
      </c>
      <c r="M239" s="45"/>
    </row>
    <row r="240" spans="2:18" x14ac:dyDescent="0.2">
      <c r="D240" s="4" t="s">
        <v>163</v>
      </c>
      <c r="K240" s="45">
        <v>100</v>
      </c>
      <c r="M240" s="45"/>
    </row>
    <row r="241" spans="4:13" x14ac:dyDescent="0.2">
      <c r="D241" s="4" t="s">
        <v>164</v>
      </c>
      <c r="K241" s="45">
        <v>105</v>
      </c>
      <c r="M241" s="45"/>
    </row>
    <row r="242" spans="4:13" x14ac:dyDescent="0.2">
      <c r="D242" s="4" t="s">
        <v>165</v>
      </c>
      <c r="K242" s="45">
        <v>110</v>
      </c>
      <c r="M242" s="45"/>
    </row>
    <row r="243" spans="4:13" x14ac:dyDescent="0.2">
      <c r="D243" s="4" t="s">
        <v>166</v>
      </c>
      <c r="K243" s="45">
        <v>115</v>
      </c>
      <c r="M243" s="45"/>
    </row>
    <row r="244" spans="4:13" x14ac:dyDescent="0.2">
      <c r="D244" s="4" t="s">
        <v>167</v>
      </c>
      <c r="K244" s="45">
        <v>120</v>
      </c>
      <c r="M244" s="45"/>
    </row>
    <row r="245" spans="4:13" x14ac:dyDescent="0.2">
      <c r="D245" s="4" t="s">
        <v>168</v>
      </c>
      <c r="K245" s="45">
        <v>125</v>
      </c>
      <c r="M245" s="45"/>
    </row>
    <row r="246" spans="4:13" x14ac:dyDescent="0.2">
      <c r="D246" s="4" t="s">
        <v>169</v>
      </c>
      <c r="K246" s="45">
        <v>130</v>
      </c>
      <c r="M246" s="45"/>
    </row>
    <row r="247" spans="4:13" x14ac:dyDescent="0.2">
      <c r="D247" s="4" t="s">
        <v>170</v>
      </c>
      <c r="K247" s="45">
        <v>135</v>
      </c>
      <c r="M247" s="45"/>
    </row>
    <row r="248" spans="4:13" x14ac:dyDescent="0.2">
      <c r="D248" s="4" t="s">
        <v>171</v>
      </c>
      <c r="K248" s="45">
        <v>140</v>
      </c>
      <c r="M248" s="45"/>
    </row>
    <row r="249" spans="4:13" x14ac:dyDescent="0.2">
      <c r="D249" s="4" t="s">
        <v>172</v>
      </c>
      <c r="K249" s="45">
        <v>145</v>
      </c>
      <c r="M249" s="45"/>
    </row>
    <row r="250" spans="4:13" x14ac:dyDescent="0.2">
      <c r="D250" s="4" t="s">
        <v>173</v>
      </c>
      <c r="K250" s="45">
        <v>150</v>
      </c>
      <c r="M250" s="45"/>
    </row>
    <row r="251" spans="4:13" x14ac:dyDescent="0.2">
      <c r="D251" s="4" t="s">
        <v>174</v>
      </c>
      <c r="K251" s="45">
        <v>155</v>
      </c>
      <c r="M251" s="45"/>
    </row>
    <row r="252" spans="4:13" x14ac:dyDescent="0.2">
      <c r="D252" s="4" t="s">
        <v>175</v>
      </c>
      <c r="K252" s="45">
        <v>160</v>
      </c>
      <c r="M252" s="45"/>
    </row>
    <row r="253" spans="4:13" x14ac:dyDescent="0.2">
      <c r="D253" s="4" t="s">
        <v>176</v>
      </c>
      <c r="K253" s="45">
        <v>165</v>
      </c>
      <c r="M253" s="45"/>
    </row>
    <row r="254" spans="4:13" x14ac:dyDescent="0.2">
      <c r="D254" s="4" t="s">
        <v>177</v>
      </c>
      <c r="K254" s="45">
        <v>170</v>
      </c>
      <c r="M254" s="45"/>
    </row>
    <row r="255" spans="4:13" x14ac:dyDescent="0.2">
      <c r="D255" s="4" t="s">
        <v>178</v>
      </c>
      <c r="K255" s="45">
        <v>175</v>
      </c>
      <c r="M255" s="45"/>
    </row>
    <row r="256" spans="4:13" x14ac:dyDescent="0.2">
      <c r="D256" s="4" t="s">
        <v>179</v>
      </c>
      <c r="K256" s="45">
        <v>180</v>
      </c>
      <c r="M256" s="45"/>
    </row>
    <row r="257" spans="4:13" x14ac:dyDescent="0.2">
      <c r="D257" s="4" t="s">
        <v>180</v>
      </c>
      <c r="K257" s="45">
        <v>185</v>
      </c>
      <c r="M257" s="45"/>
    </row>
    <row r="258" spans="4:13" x14ac:dyDescent="0.2">
      <c r="D258" s="4" t="s">
        <v>181</v>
      </c>
      <c r="K258" s="45">
        <v>190</v>
      </c>
      <c r="M258" s="45"/>
    </row>
    <row r="259" spans="4:13" x14ac:dyDescent="0.2">
      <c r="D259" s="4" t="s">
        <v>182</v>
      </c>
      <c r="K259" s="45">
        <v>195</v>
      </c>
      <c r="M259" s="45"/>
    </row>
    <row r="260" spans="4:13" x14ac:dyDescent="0.2">
      <c r="K260" s="45">
        <v>200</v>
      </c>
      <c r="M260" s="45"/>
    </row>
  </sheetData>
  <sheetProtection selectLockedCells="1"/>
  <mergeCells count="129">
    <mergeCell ref="I175:J176"/>
    <mergeCell ref="AV7:AX7"/>
    <mergeCell ref="AV114:AX114"/>
    <mergeCell ref="B159:C159"/>
    <mergeCell ref="D159:F159"/>
    <mergeCell ref="B160:C160"/>
    <mergeCell ref="D160:F160"/>
    <mergeCell ref="B161:C161"/>
    <mergeCell ref="D161:F161"/>
    <mergeCell ref="B158:C158"/>
    <mergeCell ref="D158:F158"/>
    <mergeCell ref="B138:C138"/>
    <mergeCell ref="G128:H128"/>
    <mergeCell ref="D138:E138"/>
    <mergeCell ref="AJ118:AL118"/>
    <mergeCell ref="J143:J144"/>
    <mergeCell ref="AD118:AF118"/>
    <mergeCell ref="Q114:S114"/>
    <mergeCell ref="V114:W114"/>
    <mergeCell ref="AD114:AE114"/>
    <mergeCell ref="AH114:AI114"/>
    <mergeCell ref="H115:H116"/>
    <mergeCell ref="J115:J116"/>
    <mergeCell ref="AD115:AE115"/>
    <mergeCell ref="AM2:AP2"/>
    <mergeCell ref="B166:C166"/>
    <mergeCell ref="B163:C163"/>
    <mergeCell ref="C4:E5"/>
    <mergeCell ref="F4:G5"/>
    <mergeCell ref="J141:J142"/>
    <mergeCell ref="D136:E136"/>
    <mergeCell ref="B137:C137"/>
    <mergeCell ref="D137:E137"/>
    <mergeCell ref="B140:C140"/>
    <mergeCell ref="B141:C141"/>
    <mergeCell ref="B133:C133"/>
    <mergeCell ref="D133:E133"/>
    <mergeCell ref="B134:C134"/>
    <mergeCell ref="D134:E134"/>
    <mergeCell ref="B135:C135"/>
    <mergeCell ref="D135:E135"/>
    <mergeCell ref="B128:C128"/>
    <mergeCell ref="B129:C129"/>
    <mergeCell ref="B132:C132"/>
    <mergeCell ref="D132:E132"/>
    <mergeCell ref="D128:E128"/>
    <mergeCell ref="D129:E129"/>
    <mergeCell ref="B164:C164"/>
    <mergeCell ref="B165:C165"/>
    <mergeCell ref="I7:I8"/>
    <mergeCell ref="B147:C147"/>
    <mergeCell ref="G141:I142"/>
    <mergeCell ref="G143:I144"/>
    <mergeCell ref="G124:H124"/>
    <mergeCell ref="G122:H122"/>
    <mergeCell ref="B153:C153"/>
    <mergeCell ref="D153:F153"/>
    <mergeCell ref="B154:C154"/>
    <mergeCell ref="D154:F154"/>
    <mergeCell ref="B155:C155"/>
    <mergeCell ref="D155:F155"/>
    <mergeCell ref="B142:C142"/>
    <mergeCell ref="B143:C143"/>
    <mergeCell ref="B144:C144"/>
    <mergeCell ref="B145:C145"/>
    <mergeCell ref="B152:C152"/>
    <mergeCell ref="D152:F152"/>
    <mergeCell ref="B136:C136"/>
    <mergeCell ref="C114:D114"/>
    <mergeCell ref="F115:F116"/>
    <mergeCell ref="G115:G116"/>
    <mergeCell ref="AD117:AF117"/>
    <mergeCell ref="AJ117:AL117"/>
    <mergeCell ref="V115:W115"/>
    <mergeCell ref="M115:M116"/>
    <mergeCell ref="L115:L116"/>
    <mergeCell ref="G129:H129"/>
    <mergeCell ref="G125:H125"/>
    <mergeCell ref="G126:H126"/>
    <mergeCell ref="G123:H123"/>
    <mergeCell ref="G121:H121"/>
    <mergeCell ref="G120:H120"/>
    <mergeCell ref="I115:I116"/>
    <mergeCell ref="G119:H119"/>
    <mergeCell ref="G118:J118"/>
    <mergeCell ref="AH115:AI115"/>
    <mergeCell ref="O7:O8"/>
    <mergeCell ref="P7:P8"/>
    <mergeCell ref="AQ7:AQ8"/>
    <mergeCell ref="AR7:AR8"/>
    <mergeCell ref="AD7:AE7"/>
    <mergeCell ref="AF7:AF8"/>
    <mergeCell ref="AG7:AG8"/>
    <mergeCell ref="AH7:AI7"/>
    <mergeCell ref="AJ7:AJ8"/>
    <mergeCell ref="AL7:AL8"/>
    <mergeCell ref="AP7:AP8"/>
    <mergeCell ref="AK7:AK8"/>
    <mergeCell ref="Q7:R7"/>
    <mergeCell ref="S7:S8"/>
    <mergeCell ref="T7:T8"/>
    <mergeCell ref="AM7:AM8"/>
    <mergeCell ref="AN7:AN8"/>
    <mergeCell ref="AO7:AO8"/>
    <mergeCell ref="AA7:AA8"/>
    <mergeCell ref="C174:C176"/>
    <mergeCell ref="E172:G175"/>
    <mergeCell ref="B2:O2"/>
    <mergeCell ref="P2:X2"/>
    <mergeCell ref="Y2:AE2"/>
    <mergeCell ref="AF2:AI2"/>
    <mergeCell ref="AN3:AP3"/>
    <mergeCell ref="K115:K116"/>
    <mergeCell ref="AF6:AG6"/>
    <mergeCell ref="B7:B8"/>
    <mergeCell ref="C7:C8"/>
    <mergeCell ref="D7:D8"/>
    <mergeCell ref="E7:E8"/>
    <mergeCell ref="F7:F8"/>
    <mergeCell ref="G7:G8"/>
    <mergeCell ref="H7:H8"/>
    <mergeCell ref="J7:J8"/>
    <mergeCell ref="K7:L7"/>
    <mergeCell ref="U7:U8"/>
    <mergeCell ref="V7:W7"/>
    <mergeCell ref="X7:X8"/>
    <mergeCell ref="Y7:Y8"/>
    <mergeCell ref="Z7:Z8"/>
    <mergeCell ref="M7:N7"/>
  </mergeCells>
  <conditionalFormatting sqref="X9:AC9 AB119:AC125 X10:AA11 AB10:AC114 AB116:AC116 AF9:AG113 AN15:AO113 AN9:AN14 X12:Y113 AA12:AA113 Z15:Z25 Z27:Z113 AJ9:AK113">
    <cfRule type="cellIs" dxfId="14" priority="15" operator="equal">
      <formula>"INC"</formula>
    </cfRule>
  </conditionalFormatting>
  <conditionalFormatting sqref="AQ9:AQ113">
    <cfRule type="cellIs" dxfId="13" priority="13" operator="equal">
      <formula>"No Notification Time"</formula>
    </cfRule>
    <cfRule type="cellIs" dxfId="12" priority="14" operator="equal">
      <formula>"No Promised Time"</formula>
    </cfRule>
  </conditionalFormatting>
  <conditionalFormatting sqref="AB115:AC115">
    <cfRule type="cellIs" dxfId="11" priority="12" operator="equal">
      <formula>"INC"</formula>
    </cfRule>
  </conditionalFormatting>
  <conditionalFormatting sqref="Z12:Z14">
    <cfRule type="cellIs" dxfId="10" priority="11" operator="equal">
      <formula>"INC"</formula>
    </cfRule>
  </conditionalFormatting>
  <conditionalFormatting sqref="Z11">
    <cfRule type="cellIs" dxfId="9" priority="10" operator="equal">
      <formula>"INC"</formula>
    </cfRule>
  </conditionalFormatting>
  <conditionalFormatting sqref="Z12">
    <cfRule type="cellIs" dxfId="8" priority="9" operator="equal">
      <formula>"INC"</formula>
    </cfRule>
  </conditionalFormatting>
  <conditionalFormatting sqref="Z13">
    <cfRule type="cellIs" dxfId="7" priority="8" operator="equal">
      <formula>"INC"</formula>
    </cfRule>
  </conditionalFormatting>
  <conditionalFormatting sqref="Z14">
    <cfRule type="cellIs" dxfId="6" priority="7" operator="equal">
      <formula>"INC"</formula>
    </cfRule>
  </conditionalFormatting>
  <conditionalFormatting sqref="Z19">
    <cfRule type="cellIs" dxfId="5" priority="6" operator="equal">
      <formula>"INC"</formula>
    </cfRule>
  </conditionalFormatting>
  <conditionalFormatting sqref="Z20">
    <cfRule type="cellIs" dxfId="4" priority="5" operator="equal">
      <formula>"INC"</formula>
    </cfRule>
  </conditionalFormatting>
  <conditionalFormatting sqref="Z21">
    <cfRule type="cellIs" dxfId="3" priority="4" operator="equal">
      <formula>"INC"</formula>
    </cfRule>
  </conditionalFormatting>
  <conditionalFormatting sqref="Z22">
    <cfRule type="cellIs" dxfId="2" priority="3" operator="equal">
      <formula>"INC"</formula>
    </cfRule>
  </conditionalFormatting>
  <conditionalFormatting sqref="Z23">
    <cfRule type="cellIs" dxfId="1" priority="2" operator="equal">
      <formula>"INC"</formula>
    </cfRule>
  </conditionalFormatting>
  <conditionalFormatting sqref="Z25">
    <cfRule type="cellIs" dxfId="0" priority="1" operator="equal">
      <formula>"INC"</formula>
    </cfRule>
  </conditionalFormatting>
  <dataValidations count="18">
    <dataValidation type="list" allowBlank="1" showInputMessage="1" showErrorMessage="1" sqref="WWA983161:WWA983210 WME983161:WME983210 WCI983161:WCI983210 VSM983161:VSM983210 VIQ983161:VIQ983210 UYU983161:UYU983210 UOY983161:UOY983210 UFC983161:UFC983210 TVG983161:TVG983210 TLK983161:TLK983210 TBO983161:TBO983210 SRS983161:SRS983210 SHW983161:SHW983210 RYA983161:RYA983210 ROE983161:ROE983210 REI983161:REI983210 QUM983161:QUM983210 QKQ983161:QKQ983210 QAU983161:QAU983210 PQY983161:PQY983210 PHC983161:PHC983210 OXG983161:OXG983210 ONK983161:ONK983210 ODO983161:ODO983210 NTS983161:NTS983210 NJW983161:NJW983210 NAA983161:NAA983210 MQE983161:MQE983210 MGI983161:MGI983210 LWM983161:LWM983210 LMQ983161:LMQ983210 LCU983161:LCU983210 KSY983161:KSY983210 KJC983161:KJC983210 JZG983161:JZG983210 JPK983161:JPK983210 JFO983161:JFO983210 IVS983161:IVS983210 ILW983161:ILW983210 ICA983161:ICA983210 HSE983161:HSE983210 HII983161:HII983210 GYM983161:GYM983210 GOQ983161:GOQ983210 GEU983161:GEU983210 FUY983161:FUY983210 FLC983161:FLC983210 FBG983161:FBG983210 ERK983161:ERK983210 EHO983161:EHO983210 DXS983161:DXS983210 DNW983161:DNW983210 DEA983161:DEA983210 CUE983161:CUE983210 CKI983161:CKI983210 CAM983161:CAM983210 BQQ983161:BQQ983210 BGU983161:BGU983210 AWY983161:AWY983210 ANC983161:ANC983210 ADG983161:ADG983210 TK983161:TK983210 JO983161:JO983210 J983161:N983210 WWA917625:WWA917674 WME917625:WME917674 WCI917625:WCI917674 VSM917625:VSM917674 VIQ917625:VIQ917674 UYU917625:UYU917674 UOY917625:UOY917674 UFC917625:UFC917674 TVG917625:TVG917674 TLK917625:TLK917674 TBO917625:TBO917674 SRS917625:SRS917674 SHW917625:SHW917674 RYA917625:RYA917674 ROE917625:ROE917674 REI917625:REI917674 QUM917625:QUM917674 QKQ917625:QKQ917674 QAU917625:QAU917674 PQY917625:PQY917674 PHC917625:PHC917674 OXG917625:OXG917674 ONK917625:ONK917674 ODO917625:ODO917674 NTS917625:NTS917674 NJW917625:NJW917674 NAA917625:NAA917674 MQE917625:MQE917674 MGI917625:MGI917674 LWM917625:LWM917674 LMQ917625:LMQ917674 LCU917625:LCU917674 KSY917625:KSY917674 KJC917625:KJC917674 JZG917625:JZG917674 JPK917625:JPK917674 JFO917625:JFO917674 IVS917625:IVS917674 ILW917625:ILW917674 ICA917625:ICA917674 HSE917625:HSE917674 HII917625:HII917674 GYM917625:GYM917674 GOQ917625:GOQ917674 GEU917625:GEU917674 FUY917625:FUY917674 FLC917625:FLC917674 FBG917625:FBG917674 ERK917625:ERK917674 EHO917625:EHO917674 DXS917625:DXS917674 DNW917625:DNW917674 DEA917625:DEA917674 CUE917625:CUE917674 CKI917625:CKI917674 CAM917625:CAM917674 BQQ917625:BQQ917674 BGU917625:BGU917674 AWY917625:AWY917674 ANC917625:ANC917674 ADG917625:ADG917674 TK917625:TK917674 JO917625:JO917674 J917625:N917674 WWA852089:WWA852138 WME852089:WME852138 WCI852089:WCI852138 VSM852089:VSM852138 VIQ852089:VIQ852138 UYU852089:UYU852138 UOY852089:UOY852138 UFC852089:UFC852138 TVG852089:TVG852138 TLK852089:TLK852138 TBO852089:TBO852138 SRS852089:SRS852138 SHW852089:SHW852138 RYA852089:RYA852138 ROE852089:ROE852138 REI852089:REI852138 QUM852089:QUM852138 QKQ852089:QKQ852138 QAU852089:QAU852138 PQY852089:PQY852138 PHC852089:PHC852138 OXG852089:OXG852138 ONK852089:ONK852138 ODO852089:ODO852138 NTS852089:NTS852138 NJW852089:NJW852138 NAA852089:NAA852138 MQE852089:MQE852138 MGI852089:MGI852138 LWM852089:LWM852138 LMQ852089:LMQ852138 LCU852089:LCU852138 KSY852089:KSY852138 KJC852089:KJC852138 JZG852089:JZG852138 JPK852089:JPK852138 JFO852089:JFO852138 IVS852089:IVS852138 ILW852089:ILW852138 ICA852089:ICA852138 HSE852089:HSE852138 HII852089:HII852138 GYM852089:GYM852138 GOQ852089:GOQ852138 GEU852089:GEU852138 FUY852089:FUY852138 FLC852089:FLC852138 FBG852089:FBG852138 ERK852089:ERK852138 EHO852089:EHO852138 DXS852089:DXS852138 DNW852089:DNW852138 DEA852089:DEA852138 CUE852089:CUE852138 CKI852089:CKI852138 CAM852089:CAM852138 BQQ852089:BQQ852138 BGU852089:BGU852138 AWY852089:AWY852138 ANC852089:ANC852138 ADG852089:ADG852138 TK852089:TK852138 JO852089:JO852138 J852089:N852138 WWA786553:WWA786602 WME786553:WME786602 WCI786553:WCI786602 VSM786553:VSM786602 VIQ786553:VIQ786602 UYU786553:UYU786602 UOY786553:UOY786602 UFC786553:UFC786602 TVG786553:TVG786602 TLK786553:TLK786602 TBO786553:TBO786602 SRS786553:SRS786602 SHW786553:SHW786602 RYA786553:RYA786602 ROE786553:ROE786602 REI786553:REI786602 QUM786553:QUM786602 QKQ786553:QKQ786602 QAU786553:QAU786602 PQY786553:PQY786602 PHC786553:PHC786602 OXG786553:OXG786602 ONK786553:ONK786602 ODO786553:ODO786602 NTS786553:NTS786602 NJW786553:NJW786602 NAA786553:NAA786602 MQE786553:MQE786602 MGI786553:MGI786602 LWM786553:LWM786602 LMQ786553:LMQ786602 LCU786553:LCU786602 KSY786553:KSY786602 KJC786553:KJC786602 JZG786553:JZG786602 JPK786553:JPK786602 JFO786553:JFO786602 IVS786553:IVS786602 ILW786553:ILW786602 ICA786553:ICA786602 HSE786553:HSE786602 HII786553:HII786602 GYM786553:GYM786602 GOQ786553:GOQ786602 GEU786553:GEU786602 FUY786553:FUY786602 FLC786553:FLC786602 FBG786553:FBG786602 ERK786553:ERK786602 EHO786553:EHO786602 DXS786553:DXS786602 DNW786553:DNW786602 DEA786553:DEA786602 CUE786553:CUE786602 CKI786553:CKI786602 CAM786553:CAM786602 BQQ786553:BQQ786602 BGU786553:BGU786602 AWY786553:AWY786602 ANC786553:ANC786602 ADG786553:ADG786602 TK786553:TK786602 JO786553:JO786602 J786553:N786602 WWA721017:WWA721066 WME721017:WME721066 WCI721017:WCI721066 VSM721017:VSM721066 VIQ721017:VIQ721066 UYU721017:UYU721066 UOY721017:UOY721066 UFC721017:UFC721066 TVG721017:TVG721066 TLK721017:TLK721066 TBO721017:TBO721066 SRS721017:SRS721066 SHW721017:SHW721066 RYA721017:RYA721066 ROE721017:ROE721066 REI721017:REI721066 QUM721017:QUM721066 QKQ721017:QKQ721066 QAU721017:QAU721066 PQY721017:PQY721066 PHC721017:PHC721066 OXG721017:OXG721066 ONK721017:ONK721066 ODO721017:ODO721066 NTS721017:NTS721066 NJW721017:NJW721066 NAA721017:NAA721066 MQE721017:MQE721066 MGI721017:MGI721066 LWM721017:LWM721066 LMQ721017:LMQ721066 LCU721017:LCU721066 KSY721017:KSY721066 KJC721017:KJC721066 JZG721017:JZG721066 JPK721017:JPK721066 JFO721017:JFO721066 IVS721017:IVS721066 ILW721017:ILW721066 ICA721017:ICA721066 HSE721017:HSE721066 HII721017:HII721066 GYM721017:GYM721066 GOQ721017:GOQ721066 GEU721017:GEU721066 FUY721017:FUY721066 FLC721017:FLC721066 FBG721017:FBG721066 ERK721017:ERK721066 EHO721017:EHO721066 DXS721017:DXS721066 DNW721017:DNW721066 DEA721017:DEA721066 CUE721017:CUE721066 CKI721017:CKI721066 CAM721017:CAM721066 BQQ721017:BQQ721066 BGU721017:BGU721066 AWY721017:AWY721066 ANC721017:ANC721066 ADG721017:ADG721066 TK721017:TK721066 JO721017:JO721066 J721017:N721066 WWA655481:WWA655530 WME655481:WME655530 WCI655481:WCI655530 VSM655481:VSM655530 VIQ655481:VIQ655530 UYU655481:UYU655530 UOY655481:UOY655530 UFC655481:UFC655530 TVG655481:TVG655530 TLK655481:TLK655530 TBO655481:TBO655530 SRS655481:SRS655530 SHW655481:SHW655530 RYA655481:RYA655530 ROE655481:ROE655530 REI655481:REI655530 QUM655481:QUM655530 QKQ655481:QKQ655530 QAU655481:QAU655530 PQY655481:PQY655530 PHC655481:PHC655530 OXG655481:OXG655530 ONK655481:ONK655530 ODO655481:ODO655530 NTS655481:NTS655530 NJW655481:NJW655530 NAA655481:NAA655530 MQE655481:MQE655530 MGI655481:MGI655530 LWM655481:LWM655530 LMQ655481:LMQ655530 LCU655481:LCU655530 KSY655481:KSY655530 KJC655481:KJC655530 JZG655481:JZG655530 JPK655481:JPK655530 JFO655481:JFO655530 IVS655481:IVS655530 ILW655481:ILW655530 ICA655481:ICA655530 HSE655481:HSE655530 HII655481:HII655530 GYM655481:GYM655530 GOQ655481:GOQ655530 GEU655481:GEU655530 FUY655481:FUY655530 FLC655481:FLC655530 FBG655481:FBG655530 ERK655481:ERK655530 EHO655481:EHO655530 DXS655481:DXS655530 DNW655481:DNW655530 DEA655481:DEA655530 CUE655481:CUE655530 CKI655481:CKI655530 CAM655481:CAM655530 BQQ655481:BQQ655530 BGU655481:BGU655530 AWY655481:AWY655530 ANC655481:ANC655530 ADG655481:ADG655530 TK655481:TK655530 JO655481:JO655530 J655481:N655530 WWA589945:WWA589994 WME589945:WME589994 WCI589945:WCI589994 VSM589945:VSM589994 VIQ589945:VIQ589994 UYU589945:UYU589994 UOY589945:UOY589994 UFC589945:UFC589994 TVG589945:TVG589994 TLK589945:TLK589994 TBO589945:TBO589994 SRS589945:SRS589994 SHW589945:SHW589994 RYA589945:RYA589994 ROE589945:ROE589994 REI589945:REI589994 QUM589945:QUM589994 QKQ589945:QKQ589994 QAU589945:QAU589994 PQY589945:PQY589994 PHC589945:PHC589994 OXG589945:OXG589994 ONK589945:ONK589994 ODO589945:ODO589994 NTS589945:NTS589994 NJW589945:NJW589994 NAA589945:NAA589994 MQE589945:MQE589994 MGI589945:MGI589994 LWM589945:LWM589994 LMQ589945:LMQ589994 LCU589945:LCU589994 KSY589945:KSY589994 KJC589945:KJC589994 JZG589945:JZG589994 JPK589945:JPK589994 JFO589945:JFO589994 IVS589945:IVS589994 ILW589945:ILW589994 ICA589945:ICA589994 HSE589945:HSE589994 HII589945:HII589994 GYM589945:GYM589994 GOQ589945:GOQ589994 GEU589945:GEU589994 FUY589945:FUY589994 FLC589945:FLC589994 FBG589945:FBG589994 ERK589945:ERK589994 EHO589945:EHO589994 DXS589945:DXS589994 DNW589945:DNW589994 DEA589945:DEA589994 CUE589945:CUE589994 CKI589945:CKI589994 CAM589945:CAM589994 BQQ589945:BQQ589994 BGU589945:BGU589994 AWY589945:AWY589994 ANC589945:ANC589994 ADG589945:ADG589994 TK589945:TK589994 JO589945:JO589994 J589945:N589994 WWA524409:WWA524458 WME524409:WME524458 WCI524409:WCI524458 VSM524409:VSM524458 VIQ524409:VIQ524458 UYU524409:UYU524458 UOY524409:UOY524458 UFC524409:UFC524458 TVG524409:TVG524458 TLK524409:TLK524458 TBO524409:TBO524458 SRS524409:SRS524458 SHW524409:SHW524458 RYA524409:RYA524458 ROE524409:ROE524458 REI524409:REI524458 QUM524409:QUM524458 QKQ524409:QKQ524458 QAU524409:QAU524458 PQY524409:PQY524458 PHC524409:PHC524458 OXG524409:OXG524458 ONK524409:ONK524458 ODO524409:ODO524458 NTS524409:NTS524458 NJW524409:NJW524458 NAA524409:NAA524458 MQE524409:MQE524458 MGI524409:MGI524458 LWM524409:LWM524458 LMQ524409:LMQ524458 LCU524409:LCU524458 KSY524409:KSY524458 KJC524409:KJC524458 JZG524409:JZG524458 JPK524409:JPK524458 JFO524409:JFO524458 IVS524409:IVS524458 ILW524409:ILW524458 ICA524409:ICA524458 HSE524409:HSE524458 HII524409:HII524458 GYM524409:GYM524458 GOQ524409:GOQ524458 GEU524409:GEU524458 FUY524409:FUY524458 FLC524409:FLC524458 FBG524409:FBG524458 ERK524409:ERK524458 EHO524409:EHO524458 DXS524409:DXS524458 DNW524409:DNW524458 DEA524409:DEA524458 CUE524409:CUE524458 CKI524409:CKI524458 CAM524409:CAM524458 BQQ524409:BQQ524458 BGU524409:BGU524458 AWY524409:AWY524458 ANC524409:ANC524458 ADG524409:ADG524458 TK524409:TK524458 JO524409:JO524458 J524409:N524458 WWA458873:WWA458922 WME458873:WME458922 WCI458873:WCI458922 VSM458873:VSM458922 VIQ458873:VIQ458922 UYU458873:UYU458922 UOY458873:UOY458922 UFC458873:UFC458922 TVG458873:TVG458922 TLK458873:TLK458922 TBO458873:TBO458922 SRS458873:SRS458922 SHW458873:SHW458922 RYA458873:RYA458922 ROE458873:ROE458922 REI458873:REI458922 QUM458873:QUM458922 QKQ458873:QKQ458922 QAU458873:QAU458922 PQY458873:PQY458922 PHC458873:PHC458922 OXG458873:OXG458922 ONK458873:ONK458922 ODO458873:ODO458922 NTS458873:NTS458922 NJW458873:NJW458922 NAA458873:NAA458922 MQE458873:MQE458922 MGI458873:MGI458922 LWM458873:LWM458922 LMQ458873:LMQ458922 LCU458873:LCU458922 KSY458873:KSY458922 KJC458873:KJC458922 JZG458873:JZG458922 JPK458873:JPK458922 JFO458873:JFO458922 IVS458873:IVS458922 ILW458873:ILW458922 ICA458873:ICA458922 HSE458873:HSE458922 HII458873:HII458922 GYM458873:GYM458922 GOQ458873:GOQ458922 GEU458873:GEU458922 FUY458873:FUY458922 FLC458873:FLC458922 FBG458873:FBG458922 ERK458873:ERK458922 EHO458873:EHO458922 DXS458873:DXS458922 DNW458873:DNW458922 DEA458873:DEA458922 CUE458873:CUE458922 CKI458873:CKI458922 CAM458873:CAM458922 BQQ458873:BQQ458922 BGU458873:BGU458922 AWY458873:AWY458922 ANC458873:ANC458922 ADG458873:ADG458922 TK458873:TK458922 JO458873:JO458922 J458873:N458922 WWA393337:WWA393386 WME393337:WME393386 WCI393337:WCI393386 VSM393337:VSM393386 VIQ393337:VIQ393386 UYU393337:UYU393386 UOY393337:UOY393386 UFC393337:UFC393386 TVG393337:TVG393386 TLK393337:TLK393386 TBO393337:TBO393386 SRS393337:SRS393386 SHW393337:SHW393386 RYA393337:RYA393386 ROE393337:ROE393386 REI393337:REI393386 QUM393337:QUM393386 QKQ393337:QKQ393386 QAU393337:QAU393386 PQY393337:PQY393386 PHC393337:PHC393386 OXG393337:OXG393386 ONK393337:ONK393386 ODO393337:ODO393386 NTS393337:NTS393386 NJW393337:NJW393386 NAA393337:NAA393386 MQE393337:MQE393386 MGI393337:MGI393386 LWM393337:LWM393386 LMQ393337:LMQ393386 LCU393337:LCU393386 KSY393337:KSY393386 KJC393337:KJC393386 JZG393337:JZG393386 JPK393337:JPK393386 JFO393337:JFO393386 IVS393337:IVS393386 ILW393337:ILW393386 ICA393337:ICA393386 HSE393337:HSE393386 HII393337:HII393386 GYM393337:GYM393386 GOQ393337:GOQ393386 GEU393337:GEU393386 FUY393337:FUY393386 FLC393337:FLC393386 FBG393337:FBG393386 ERK393337:ERK393386 EHO393337:EHO393386 DXS393337:DXS393386 DNW393337:DNW393386 DEA393337:DEA393386 CUE393337:CUE393386 CKI393337:CKI393386 CAM393337:CAM393386 BQQ393337:BQQ393386 BGU393337:BGU393386 AWY393337:AWY393386 ANC393337:ANC393386 ADG393337:ADG393386 TK393337:TK393386 JO393337:JO393386 J393337:N393386 WWA327801:WWA327850 WME327801:WME327850 WCI327801:WCI327850 VSM327801:VSM327850 VIQ327801:VIQ327850 UYU327801:UYU327850 UOY327801:UOY327850 UFC327801:UFC327850 TVG327801:TVG327850 TLK327801:TLK327850 TBO327801:TBO327850 SRS327801:SRS327850 SHW327801:SHW327850 RYA327801:RYA327850 ROE327801:ROE327850 REI327801:REI327850 QUM327801:QUM327850 QKQ327801:QKQ327850 QAU327801:QAU327850 PQY327801:PQY327850 PHC327801:PHC327850 OXG327801:OXG327850 ONK327801:ONK327850 ODO327801:ODO327850 NTS327801:NTS327850 NJW327801:NJW327850 NAA327801:NAA327850 MQE327801:MQE327850 MGI327801:MGI327850 LWM327801:LWM327850 LMQ327801:LMQ327850 LCU327801:LCU327850 KSY327801:KSY327850 KJC327801:KJC327850 JZG327801:JZG327850 JPK327801:JPK327850 JFO327801:JFO327850 IVS327801:IVS327850 ILW327801:ILW327850 ICA327801:ICA327850 HSE327801:HSE327850 HII327801:HII327850 GYM327801:GYM327850 GOQ327801:GOQ327850 GEU327801:GEU327850 FUY327801:FUY327850 FLC327801:FLC327850 FBG327801:FBG327850 ERK327801:ERK327850 EHO327801:EHO327850 DXS327801:DXS327850 DNW327801:DNW327850 DEA327801:DEA327850 CUE327801:CUE327850 CKI327801:CKI327850 CAM327801:CAM327850 BQQ327801:BQQ327850 BGU327801:BGU327850 AWY327801:AWY327850 ANC327801:ANC327850 ADG327801:ADG327850 TK327801:TK327850 JO327801:JO327850 J327801:N327850 WWA262265:WWA262314 WME262265:WME262314 WCI262265:WCI262314 VSM262265:VSM262314 VIQ262265:VIQ262314 UYU262265:UYU262314 UOY262265:UOY262314 UFC262265:UFC262314 TVG262265:TVG262314 TLK262265:TLK262314 TBO262265:TBO262314 SRS262265:SRS262314 SHW262265:SHW262314 RYA262265:RYA262314 ROE262265:ROE262314 REI262265:REI262314 QUM262265:QUM262314 QKQ262265:QKQ262314 QAU262265:QAU262314 PQY262265:PQY262314 PHC262265:PHC262314 OXG262265:OXG262314 ONK262265:ONK262314 ODO262265:ODO262314 NTS262265:NTS262314 NJW262265:NJW262314 NAA262265:NAA262314 MQE262265:MQE262314 MGI262265:MGI262314 LWM262265:LWM262314 LMQ262265:LMQ262314 LCU262265:LCU262314 KSY262265:KSY262314 KJC262265:KJC262314 JZG262265:JZG262314 JPK262265:JPK262314 JFO262265:JFO262314 IVS262265:IVS262314 ILW262265:ILW262314 ICA262265:ICA262314 HSE262265:HSE262314 HII262265:HII262314 GYM262265:GYM262314 GOQ262265:GOQ262314 GEU262265:GEU262314 FUY262265:FUY262314 FLC262265:FLC262314 FBG262265:FBG262314 ERK262265:ERK262314 EHO262265:EHO262314 DXS262265:DXS262314 DNW262265:DNW262314 DEA262265:DEA262314 CUE262265:CUE262314 CKI262265:CKI262314 CAM262265:CAM262314 BQQ262265:BQQ262314 BGU262265:BGU262314 AWY262265:AWY262314 ANC262265:ANC262314 ADG262265:ADG262314 TK262265:TK262314 JO262265:JO262314 J262265:N262314 WWA196729:WWA196778 WME196729:WME196778 WCI196729:WCI196778 VSM196729:VSM196778 VIQ196729:VIQ196778 UYU196729:UYU196778 UOY196729:UOY196778 UFC196729:UFC196778 TVG196729:TVG196778 TLK196729:TLK196778 TBO196729:TBO196778 SRS196729:SRS196778 SHW196729:SHW196778 RYA196729:RYA196778 ROE196729:ROE196778 REI196729:REI196778 QUM196729:QUM196778 QKQ196729:QKQ196778 QAU196729:QAU196778 PQY196729:PQY196778 PHC196729:PHC196778 OXG196729:OXG196778 ONK196729:ONK196778 ODO196729:ODO196778 NTS196729:NTS196778 NJW196729:NJW196778 NAA196729:NAA196778 MQE196729:MQE196778 MGI196729:MGI196778 LWM196729:LWM196778 LMQ196729:LMQ196778 LCU196729:LCU196778 KSY196729:KSY196778 KJC196729:KJC196778 JZG196729:JZG196778 JPK196729:JPK196778 JFO196729:JFO196778 IVS196729:IVS196778 ILW196729:ILW196778 ICA196729:ICA196778 HSE196729:HSE196778 HII196729:HII196778 GYM196729:GYM196778 GOQ196729:GOQ196778 GEU196729:GEU196778 FUY196729:FUY196778 FLC196729:FLC196778 FBG196729:FBG196778 ERK196729:ERK196778 EHO196729:EHO196778 DXS196729:DXS196778 DNW196729:DNW196778 DEA196729:DEA196778 CUE196729:CUE196778 CKI196729:CKI196778 CAM196729:CAM196778 BQQ196729:BQQ196778 BGU196729:BGU196778 AWY196729:AWY196778 ANC196729:ANC196778 ADG196729:ADG196778 TK196729:TK196778 JO196729:JO196778 J196729:N196778 WWA131193:WWA131242 WME131193:WME131242 WCI131193:WCI131242 VSM131193:VSM131242 VIQ131193:VIQ131242 UYU131193:UYU131242 UOY131193:UOY131242 UFC131193:UFC131242 TVG131193:TVG131242 TLK131193:TLK131242 TBO131193:TBO131242 SRS131193:SRS131242 SHW131193:SHW131242 RYA131193:RYA131242 ROE131193:ROE131242 REI131193:REI131242 QUM131193:QUM131242 QKQ131193:QKQ131242 QAU131193:QAU131242 PQY131193:PQY131242 PHC131193:PHC131242 OXG131193:OXG131242 ONK131193:ONK131242 ODO131193:ODO131242 NTS131193:NTS131242 NJW131193:NJW131242 NAA131193:NAA131242 MQE131193:MQE131242 MGI131193:MGI131242 LWM131193:LWM131242 LMQ131193:LMQ131242 LCU131193:LCU131242 KSY131193:KSY131242 KJC131193:KJC131242 JZG131193:JZG131242 JPK131193:JPK131242 JFO131193:JFO131242 IVS131193:IVS131242 ILW131193:ILW131242 ICA131193:ICA131242 HSE131193:HSE131242 HII131193:HII131242 GYM131193:GYM131242 GOQ131193:GOQ131242 GEU131193:GEU131242 FUY131193:FUY131242 FLC131193:FLC131242 FBG131193:FBG131242 ERK131193:ERK131242 EHO131193:EHO131242 DXS131193:DXS131242 DNW131193:DNW131242 DEA131193:DEA131242 CUE131193:CUE131242 CKI131193:CKI131242 CAM131193:CAM131242 BQQ131193:BQQ131242 BGU131193:BGU131242 AWY131193:AWY131242 ANC131193:ANC131242 ADG131193:ADG131242 TK131193:TK131242 JO131193:JO131242 J131193:N131242 WWA65657:WWA65706 WME65657:WME65706 WCI65657:WCI65706 VSM65657:VSM65706 VIQ65657:VIQ65706 UYU65657:UYU65706 UOY65657:UOY65706 UFC65657:UFC65706 TVG65657:TVG65706 TLK65657:TLK65706 TBO65657:TBO65706 SRS65657:SRS65706 SHW65657:SHW65706 RYA65657:RYA65706 ROE65657:ROE65706 REI65657:REI65706 QUM65657:QUM65706 QKQ65657:QKQ65706 QAU65657:QAU65706 PQY65657:PQY65706 PHC65657:PHC65706 OXG65657:OXG65706 ONK65657:ONK65706 ODO65657:ODO65706 NTS65657:NTS65706 NJW65657:NJW65706 NAA65657:NAA65706 MQE65657:MQE65706 MGI65657:MGI65706 LWM65657:LWM65706 LMQ65657:LMQ65706 LCU65657:LCU65706 KSY65657:KSY65706 KJC65657:KJC65706 JZG65657:JZG65706 JPK65657:JPK65706 JFO65657:JFO65706 IVS65657:IVS65706 ILW65657:ILW65706 ICA65657:ICA65706 HSE65657:HSE65706 HII65657:HII65706 GYM65657:GYM65706 GOQ65657:GOQ65706 GEU65657:GEU65706 FUY65657:FUY65706 FLC65657:FLC65706 FBG65657:FBG65706 ERK65657:ERK65706 EHO65657:EHO65706 DXS65657:DXS65706 DNW65657:DNW65706 DEA65657:DEA65706 CUE65657:CUE65706 CKI65657:CKI65706 CAM65657:CAM65706 BQQ65657:BQQ65706 BGU65657:BGU65706 AWY65657:AWY65706 ANC65657:ANC65706 ADG65657:ADG65706 TK65657:TK65706 JO65657:JO65706 J65657:N65706 WWA9:WWA113 WME9:WME113 WCI9:WCI113 VSM9:VSM113 VIQ9:VIQ113 UYU9:UYU113 UOY9:UOY113 UFC9:UFC113 TVG9:TVG113 TLK9:TLK113 TBO9:TBO113 SRS9:SRS113 SHW9:SHW113 RYA9:RYA113 ROE9:ROE113 REI9:REI113 QUM9:QUM113 QKQ9:QKQ113 QAU9:QAU113 PQY9:PQY113 PHC9:PHC113 OXG9:OXG113 ONK9:ONK113 ODO9:ODO113 NTS9:NTS113 NJW9:NJW113 NAA9:NAA113 MQE9:MQE113 MGI9:MGI113 LWM9:LWM113 LMQ9:LMQ113 LCU9:LCU113 KSY9:KSY113 KJC9:KJC113 JZG9:JZG113 JPK9:JPK113 JFO9:JFO113 IVS9:IVS113 ILW9:ILW113 ICA9:ICA113 HSE9:HSE113 HII9:HII113 GYM9:GYM113 GOQ9:GOQ113 GEU9:GEU113 FUY9:FUY113 FLC9:FLC113 FBG9:FBG113 ERK9:ERK113 EHO9:EHO113 DXS9:DXS113 DNW9:DNW113 DEA9:DEA113 CUE9:CUE113 CKI9:CKI113 CAM9:CAM113 BQQ9:BQQ113 BGU9:BGU113 AWY9:AWY113 ANC9:ANC113 ADG9:ADG113 TK9:TK113 JO9:JO113">
      <formula1>$B$211:$B$214</formula1>
    </dataValidation>
    <dataValidation type="list" allowBlank="1" showInputMessage="1" showErrorMessage="1" promptTitle="Important." sqref="WWB983161:WWB983210 WMF983161:WMF983210 WCJ983161:WCJ983210 VSN983161:VSN983210 VIR983161:VIR983210 UYV983161:UYV983210 UOZ983161:UOZ983210 UFD983161:UFD983210 TVH983161:TVH983210 TLL983161:TLL983210 TBP983161:TBP983210 SRT983161:SRT983210 SHX983161:SHX983210 RYB983161:RYB983210 ROF983161:ROF983210 REJ983161:REJ983210 QUN983161:QUN983210 QKR983161:QKR983210 QAV983161:QAV983210 PQZ983161:PQZ983210 PHD983161:PHD983210 OXH983161:OXH983210 ONL983161:ONL983210 ODP983161:ODP983210 NTT983161:NTT983210 NJX983161:NJX983210 NAB983161:NAB983210 MQF983161:MQF983210 MGJ983161:MGJ983210 LWN983161:LWN983210 LMR983161:LMR983210 LCV983161:LCV983210 KSZ983161:KSZ983210 KJD983161:KJD983210 JZH983161:JZH983210 JPL983161:JPL983210 JFP983161:JFP983210 IVT983161:IVT983210 ILX983161:ILX983210 ICB983161:ICB983210 HSF983161:HSF983210 HIJ983161:HIJ983210 GYN983161:GYN983210 GOR983161:GOR983210 GEV983161:GEV983210 FUZ983161:FUZ983210 FLD983161:FLD983210 FBH983161:FBH983210 ERL983161:ERL983210 EHP983161:EHP983210 DXT983161:DXT983210 DNX983161:DNX983210 DEB983161:DEB983210 CUF983161:CUF983210 CKJ983161:CKJ983210 CAN983161:CAN983210 BQR983161:BQR983210 BGV983161:BGV983210 AWZ983161:AWZ983210 AND983161:AND983210 ADH983161:ADH983210 TL983161:TL983210 JP983161:JP983210 O983161:O983210 WWB917625:WWB917674 WMF917625:WMF917674 WCJ917625:WCJ917674 VSN917625:VSN917674 VIR917625:VIR917674 UYV917625:UYV917674 UOZ917625:UOZ917674 UFD917625:UFD917674 TVH917625:TVH917674 TLL917625:TLL917674 TBP917625:TBP917674 SRT917625:SRT917674 SHX917625:SHX917674 RYB917625:RYB917674 ROF917625:ROF917674 REJ917625:REJ917674 QUN917625:QUN917674 QKR917625:QKR917674 QAV917625:QAV917674 PQZ917625:PQZ917674 PHD917625:PHD917674 OXH917625:OXH917674 ONL917625:ONL917674 ODP917625:ODP917674 NTT917625:NTT917674 NJX917625:NJX917674 NAB917625:NAB917674 MQF917625:MQF917674 MGJ917625:MGJ917674 LWN917625:LWN917674 LMR917625:LMR917674 LCV917625:LCV917674 KSZ917625:KSZ917674 KJD917625:KJD917674 JZH917625:JZH917674 JPL917625:JPL917674 JFP917625:JFP917674 IVT917625:IVT917674 ILX917625:ILX917674 ICB917625:ICB917674 HSF917625:HSF917674 HIJ917625:HIJ917674 GYN917625:GYN917674 GOR917625:GOR917674 GEV917625:GEV917674 FUZ917625:FUZ917674 FLD917625:FLD917674 FBH917625:FBH917674 ERL917625:ERL917674 EHP917625:EHP917674 DXT917625:DXT917674 DNX917625:DNX917674 DEB917625:DEB917674 CUF917625:CUF917674 CKJ917625:CKJ917674 CAN917625:CAN917674 BQR917625:BQR917674 BGV917625:BGV917674 AWZ917625:AWZ917674 AND917625:AND917674 ADH917625:ADH917674 TL917625:TL917674 JP917625:JP917674 O917625:O917674 WWB852089:WWB852138 WMF852089:WMF852138 WCJ852089:WCJ852138 VSN852089:VSN852138 VIR852089:VIR852138 UYV852089:UYV852138 UOZ852089:UOZ852138 UFD852089:UFD852138 TVH852089:TVH852138 TLL852089:TLL852138 TBP852089:TBP852138 SRT852089:SRT852138 SHX852089:SHX852138 RYB852089:RYB852138 ROF852089:ROF852138 REJ852089:REJ852138 QUN852089:QUN852138 QKR852089:QKR852138 QAV852089:QAV852138 PQZ852089:PQZ852138 PHD852089:PHD852138 OXH852089:OXH852138 ONL852089:ONL852138 ODP852089:ODP852138 NTT852089:NTT852138 NJX852089:NJX852138 NAB852089:NAB852138 MQF852089:MQF852138 MGJ852089:MGJ852138 LWN852089:LWN852138 LMR852089:LMR852138 LCV852089:LCV852138 KSZ852089:KSZ852138 KJD852089:KJD852138 JZH852089:JZH852138 JPL852089:JPL852138 JFP852089:JFP852138 IVT852089:IVT852138 ILX852089:ILX852138 ICB852089:ICB852138 HSF852089:HSF852138 HIJ852089:HIJ852138 GYN852089:GYN852138 GOR852089:GOR852138 GEV852089:GEV852138 FUZ852089:FUZ852138 FLD852089:FLD852138 FBH852089:FBH852138 ERL852089:ERL852138 EHP852089:EHP852138 DXT852089:DXT852138 DNX852089:DNX852138 DEB852089:DEB852138 CUF852089:CUF852138 CKJ852089:CKJ852138 CAN852089:CAN852138 BQR852089:BQR852138 BGV852089:BGV852138 AWZ852089:AWZ852138 AND852089:AND852138 ADH852089:ADH852138 TL852089:TL852138 JP852089:JP852138 O852089:O852138 WWB786553:WWB786602 WMF786553:WMF786602 WCJ786553:WCJ786602 VSN786553:VSN786602 VIR786553:VIR786602 UYV786553:UYV786602 UOZ786553:UOZ786602 UFD786553:UFD786602 TVH786553:TVH786602 TLL786553:TLL786602 TBP786553:TBP786602 SRT786553:SRT786602 SHX786553:SHX786602 RYB786553:RYB786602 ROF786553:ROF786602 REJ786553:REJ786602 QUN786553:QUN786602 QKR786553:QKR786602 QAV786553:QAV786602 PQZ786553:PQZ786602 PHD786553:PHD786602 OXH786553:OXH786602 ONL786553:ONL786602 ODP786553:ODP786602 NTT786553:NTT786602 NJX786553:NJX786602 NAB786553:NAB786602 MQF786553:MQF786602 MGJ786553:MGJ786602 LWN786553:LWN786602 LMR786553:LMR786602 LCV786553:LCV786602 KSZ786553:KSZ786602 KJD786553:KJD786602 JZH786553:JZH786602 JPL786553:JPL786602 JFP786553:JFP786602 IVT786553:IVT786602 ILX786553:ILX786602 ICB786553:ICB786602 HSF786553:HSF786602 HIJ786553:HIJ786602 GYN786553:GYN786602 GOR786553:GOR786602 GEV786553:GEV786602 FUZ786553:FUZ786602 FLD786553:FLD786602 FBH786553:FBH786602 ERL786553:ERL786602 EHP786553:EHP786602 DXT786553:DXT786602 DNX786553:DNX786602 DEB786553:DEB786602 CUF786553:CUF786602 CKJ786553:CKJ786602 CAN786553:CAN786602 BQR786553:BQR786602 BGV786553:BGV786602 AWZ786553:AWZ786602 AND786553:AND786602 ADH786553:ADH786602 TL786553:TL786602 JP786553:JP786602 O786553:O786602 WWB721017:WWB721066 WMF721017:WMF721066 WCJ721017:WCJ721066 VSN721017:VSN721066 VIR721017:VIR721066 UYV721017:UYV721066 UOZ721017:UOZ721066 UFD721017:UFD721066 TVH721017:TVH721066 TLL721017:TLL721066 TBP721017:TBP721066 SRT721017:SRT721066 SHX721017:SHX721066 RYB721017:RYB721066 ROF721017:ROF721066 REJ721017:REJ721066 QUN721017:QUN721066 QKR721017:QKR721066 QAV721017:QAV721066 PQZ721017:PQZ721066 PHD721017:PHD721066 OXH721017:OXH721066 ONL721017:ONL721066 ODP721017:ODP721066 NTT721017:NTT721066 NJX721017:NJX721066 NAB721017:NAB721066 MQF721017:MQF721066 MGJ721017:MGJ721066 LWN721017:LWN721066 LMR721017:LMR721066 LCV721017:LCV721066 KSZ721017:KSZ721066 KJD721017:KJD721066 JZH721017:JZH721066 JPL721017:JPL721066 JFP721017:JFP721066 IVT721017:IVT721066 ILX721017:ILX721066 ICB721017:ICB721066 HSF721017:HSF721066 HIJ721017:HIJ721066 GYN721017:GYN721066 GOR721017:GOR721066 GEV721017:GEV721066 FUZ721017:FUZ721066 FLD721017:FLD721066 FBH721017:FBH721066 ERL721017:ERL721066 EHP721017:EHP721066 DXT721017:DXT721066 DNX721017:DNX721066 DEB721017:DEB721066 CUF721017:CUF721066 CKJ721017:CKJ721066 CAN721017:CAN721066 BQR721017:BQR721066 BGV721017:BGV721066 AWZ721017:AWZ721066 AND721017:AND721066 ADH721017:ADH721066 TL721017:TL721066 JP721017:JP721066 O721017:O721066 WWB655481:WWB655530 WMF655481:WMF655530 WCJ655481:WCJ655530 VSN655481:VSN655530 VIR655481:VIR655530 UYV655481:UYV655530 UOZ655481:UOZ655530 UFD655481:UFD655530 TVH655481:TVH655530 TLL655481:TLL655530 TBP655481:TBP655530 SRT655481:SRT655530 SHX655481:SHX655530 RYB655481:RYB655530 ROF655481:ROF655530 REJ655481:REJ655530 QUN655481:QUN655530 QKR655481:QKR655530 QAV655481:QAV655530 PQZ655481:PQZ655530 PHD655481:PHD655530 OXH655481:OXH655530 ONL655481:ONL655530 ODP655481:ODP655530 NTT655481:NTT655530 NJX655481:NJX655530 NAB655481:NAB655530 MQF655481:MQF655530 MGJ655481:MGJ655530 LWN655481:LWN655530 LMR655481:LMR655530 LCV655481:LCV655530 KSZ655481:KSZ655530 KJD655481:KJD655530 JZH655481:JZH655530 JPL655481:JPL655530 JFP655481:JFP655530 IVT655481:IVT655530 ILX655481:ILX655530 ICB655481:ICB655530 HSF655481:HSF655530 HIJ655481:HIJ655530 GYN655481:GYN655530 GOR655481:GOR655530 GEV655481:GEV655530 FUZ655481:FUZ655530 FLD655481:FLD655530 FBH655481:FBH655530 ERL655481:ERL655530 EHP655481:EHP655530 DXT655481:DXT655530 DNX655481:DNX655530 DEB655481:DEB655530 CUF655481:CUF655530 CKJ655481:CKJ655530 CAN655481:CAN655530 BQR655481:BQR655530 BGV655481:BGV655530 AWZ655481:AWZ655530 AND655481:AND655530 ADH655481:ADH655530 TL655481:TL655530 JP655481:JP655530 O655481:O655530 WWB589945:WWB589994 WMF589945:WMF589994 WCJ589945:WCJ589994 VSN589945:VSN589994 VIR589945:VIR589994 UYV589945:UYV589994 UOZ589945:UOZ589994 UFD589945:UFD589994 TVH589945:TVH589994 TLL589945:TLL589994 TBP589945:TBP589994 SRT589945:SRT589994 SHX589945:SHX589994 RYB589945:RYB589994 ROF589945:ROF589994 REJ589945:REJ589994 QUN589945:QUN589994 QKR589945:QKR589994 QAV589945:QAV589994 PQZ589945:PQZ589994 PHD589945:PHD589994 OXH589945:OXH589994 ONL589945:ONL589994 ODP589945:ODP589994 NTT589945:NTT589994 NJX589945:NJX589994 NAB589945:NAB589994 MQF589945:MQF589994 MGJ589945:MGJ589994 LWN589945:LWN589994 LMR589945:LMR589994 LCV589945:LCV589994 KSZ589945:KSZ589994 KJD589945:KJD589994 JZH589945:JZH589994 JPL589945:JPL589994 JFP589945:JFP589994 IVT589945:IVT589994 ILX589945:ILX589994 ICB589945:ICB589994 HSF589945:HSF589994 HIJ589945:HIJ589994 GYN589945:GYN589994 GOR589945:GOR589994 GEV589945:GEV589994 FUZ589945:FUZ589994 FLD589945:FLD589994 FBH589945:FBH589994 ERL589945:ERL589994 EHP589945:EHP589994 DXT589945:DXT589994 DNX589945:DNX589994 DEB589945:DEB589994 CUF589945:CUF589994 CKJ589945:CKJ589994 CAN589945:CAN589994 BQR589945:BQR589994 BGV589945:BGV589994 AWZ589945:AWZ589994 AND589945:AND589994 ADH589945:ADH589994 TL589945:TL589994 JP589945:JP589994 O589945:O589994 WWB524409:WWB524458 WMF524409:WMF524458 WCJ524409:WCJ524458 VSN524409:VSN524458 VIR524409:VIR524458 UYV524409:UYV524458 UOZ524409:UOZ524458 UFD524409:UFD524458 TVH524409:TVH524458 TLL524409:TLL524458 TBP524409:TBP524458 SRT524409:SRT524458 SHX524409:SHX524458 RYB524409:RYB524458 ROF524409:ROF524458 REJ524409:REJ524458 QUN524409:QUN524458 QKR524409:QKR524458 QAV524409:QAV524458 PQZ524409:PQZ524458 PHD524409:PHD524458 OXH524409:OXH524458 ONL524409:ONL524458 ODP524409:ODP524458 NTT524409:NTT524458 NJX524409:NJX524458 NAB524409:NAB524458 MQF524409:MQF524458 MGJ524409:MGJ524458 LWN524409:LWN524458 LMR524409:LMR524458 LCV524409:LCV524458 KSZ524409:KSZ524458 KJD524409:KJD524458 JZH524409:JZH524458 JPL524409:JPL524458 JFP524409:JFP524458 IVT524409:IVT524458 ILX524409:ILX524458 ICB524409:ICB524458 HSF524409:HSF524458 HIJ524409:HIJ524458 GYN524409:GYN524458 GOR524409:GOR524458 GEV524409:GEV524458 FUZ524409:FUZ524458 FLD524409:FLD524458 FBH524409:FBH524458 ERL524409:ERL524458 EHP524409:EHP524458 DXT524409:DXT524458 DNX524409:DNX524458 DEB524409:DEB524458 CUF524409:CUF524458 CKJ524409:CKJ524458 CAN524409:CAN524458 BQR524409:BQR524458 BGV524409:BGV524458 AWZ524409:AWZ524458 AND524409:AND524458 ADH524409:ADH524458 TL524409:TL524458 JP524409:JP524458 O524409:O524458 WWB458873:WWB458922 WMF458873:WMF458922 WCJ458873:WCJ458922 VSN458873:VSN458922 VIR458873:VIR458922 UYV458873:UYV458922 UOZ458873:UOZ458922 UFD458873:UFD458922 TVH458873:TVH458922 TLL458873:TLL458922 TBP458873:TBP458922 SRT458873:SRT458922 SHX458873:SHX458922 RYB458873:RYB458922 ROF458873:ROF458922 REJ458873:REJ458922 QUN458873:QUN458922 QKR458873:QKR458922 QAV458873:QAV458922 PQZ458873:PQZ458922 PHD458873:PHD458922 OXH458873:OXH458922 ONL458873:ONL458922 ODP458873:ODP458922 NTT458873:NTT458922 NJX458873:NJX458922 NAB458873:NAB458922 MQF458873:MQF458922 MGJ458873:MGJ458922 LWN458873:LWN458922 LMR458873:LMR458922 LCV458873:LCV458922 KSZ458873:KSZ458922 KJD458873:KJD458922 JZH458873:JZH458922 JPL458873:JPL458922 JFP458873:JFP458922 IVT458873:IVT458922 ILX458873:ILX458922 ICB458873:ICB458922 HSF458873:HSF458922 HIJ458873:HIJ458922 GYN458873:GYN458922 GOR458873:GOR458922 GEV458873:GEV458922 FUZ458873:FUZ458922 FLD458873:FLD458922 FBH458873:FBH458922 ERL458873:ERL458922 EHP458873:EHP458922 DXT458873:DXT458922 DNX458873:DNX458922 DEB458873:DEB458922 CUF458873:CUF458922 CKJ458873:CKJ458922 CAN458873:CAN458922 BQR458873:BQR458922 BGV458873:BGV458922 AWZ458873:AWZ458922 AND458873:AND458922 ADH458873:ADH458922 TL458873:TL458922 JP458873:JP458922 O458873:O458922 WWB393337:WWB393386 WMF393337:WMF393386 WCJ393337:WCJ393386 VSN393337:VSN393386 VIR393337:VIR393386 UYV393337:UYV393386 UOZ393337:UOZ393386 UFD393337:UFD393386 TVH393337:TVH393386 TLL393337:TLL393386 TBP393337:TBP393386 SRT393337:SRT393386 SHX393337:SHX393386 RYB393337:RYB393386 ROF393337:ROF393386 REJ393337:REJ393386 QUN393337:QUN393386 QKR393337:QKR393386 QAV393337:QAV393386 PQZ393337:PQZ393386 PHD393337:PHD393386 OXH393337:OXH393386 ONL393337:ONL393386 ODP393337:ODP393386 NTT393337:NTT393386 NJX393337:NJX393386 NAB393337:NAB393386 MQF393337:MQF393386 MGJ393337:MGJ393386 LWN393337:LWN393386 LMR393337:LMR393386 LCV393337:LCV393386 KSZ393337:KSZ393386 KJD393337:KJD393386 JZH393337:JZH393386 JPL393337:JPL393386 JFP393337:JFP393386 IVT393337:IVT393386 ILX393337:ILX393386 ICB393337:ICB393386 HSF393337:HSF393386 HIJ393337:HIJ393386 GYN393337:GYN393386 GOR393337:GOR393386 GEV393337:GEV393386 FUZ393337:FUZ393386 FLD393337:FLD393386 FBH393337:FBH393386 ERL393337:ERL393386 EHP393337:EHP393386 DXT393337:DXT393386 DNX393337:DNX393386 DEB393337:DEB393386 CUF393337:CUF393386 CKJ393337:CKJ393386 CAN393337:CAN393386 BQR393337:BQR393386 BGV393337:BGV393386 AWZ393337:AWZ393386 AND393337:AND393386 ADH393337:ADH393386 TL393337:TL393386 JP393337:JP393386 O393337:O393386 WWB327801:WWB327850 WMF327801:WMF327850 WCJ327801:WCJ327850 VSN327801:VSN327850 VIR327801:VIR327850 UYV327801:UYV327850 UOZ327801:UOZ327850 UFD327801:UFD327850 TVH327801:TVH327850 TLL327801:TLL327850 TBP327801:TBP327850 SRT327801:SRT327850 SHX327801:SHX327850 RYB327801:RYB327850 ROF327801:ROF327850 REJ327801:REJ327850 QUN327801:QUN327850 QKR327801:QKR327850 QAV327801:QAV327850 PQZ327801:PQZ327850 PHD327801:PHD327850 OXH327801:OXH327850 ONL327801:ONL327850 ODP327801:ODP327850 NTT327801:NTT327850 NJX327801:NJX327850 NAB327801:NAB327850 MQF327801:MQF327850 MGJ327801:MGJ327850 LWN327801:LWN327850 LMR327801:LMR327850 LCV327801:LCV327850 KSZ327801:KSZ327850 KJD327801:KJD327850 JZH327801:JZH327850 JPL327801:JPL327850 JFP327801:JFP327850 IVT327801:IVT327850 ILX327801:ILX327850 ICB327801:ICB327850 HSF327801:HSF327850 HIJ327801:HIJ327850 GYN327801:GYN327850 GOR327801:GOR327850 GEV327801:GEV327850 FUZ327801:FUZ327850 FLD327801:FLD327850 FBH327801:FBH327850 ERL327801:ERL327850 EHP327801:EHP327850 DXT327801:DXT327850 DNX327801:DNX327850 DEB327801:DEB327850 CUF327801:CUF327850 CKJ327801:CKJ327850 CAN327801:CAN327850 BQR327801:BQR327850 BGV327801:BGV327850 AWZ327801:AWZ327850 AND327801:AND327850 ADH327801:ADH327850 TL327801:TL327850 JP327801:JP327850 O327801:O327850 WWB262265:WWB262314 WMF262265:WMF262314 WCJ262265:WCJ262314 VSN262265:VSN262314 VIR262265:VIR262314 UYV262265:UYV262314 UOZ262265:UOZ262314 UFD262265:UFD262314 TVH262265:TVH262314 TLL262265:TLL262314 TBP262265:TBP262314 SRT262265:SRT262314 SHX262265:SHX262314 RYB262265:RYB262314 ROF262265:ROF262314 REJ262265:REJ262314 QUN262265:QUN262314 QKR262265:QKR262314 QAV262265:QAV262314 PQZ262265:PQZ262314 PHD262265:PHD262314 OXH262265:OXH262314 ONL262265:ONL262314 ODP262265:ODP262314 NTT262265:NTT262314 NJX262265:NJX262314 NAB262265:NAB262314 MQF262265:MQF262314 MGJ262265:MGJ262314 LWN262265:LWN262314 LMR262265:LMR262314 LCV262265:LCV262314 KSZ262265:KSZ262314 KJD262265:KJD262314 JZH262265:JZH262314 JPL262265:JPL262314 JFP262265:JFP262314 IVT262265:IVT262314 ILX262265:ILX262314 ICB262265:ICB262314 HSF262265:HSF262314 HIJ262265:HIJ262314 GYN262265:GYN262314 GOR262265:GOR262314 GEV262265:GEV262314 FUZ262265:FUZ262314 FLD262265:FLD262314 FBH262265:FBH262314 ERL262265:ERL262314 EHP262265:EHP262314 DXT262265:DXT262314 DNX262265:DNX262314 DEB262265:DEB262314 CUF262265:CUF262314 CKJ262265:CKJ262314 CAN262265:CAN262314 BQR262265:BQR262314 BGV262265:BGV262314 AWZ262265:AWZ262314 AND262265:AND262314 ADH262265:ADH262314 TL262265:TL262314 JP262265:JP262314 O262265:O262314 WWB196729:WWB196778 WMF196729:WMF196778 WCJ196729:WCJ196778 VSN196729:VSN196778 VIR196729:VIR196778 UYV196729:UYV196778 UOZ196729:UOZ196778 UFD196729:UFD196778 TVH196729:TVH196778 TLL196729:TLL196778 TBP196729:TBP196778 SRT196729:SRT196778 SHX196729:SHX196778 RYB196729:RYB196778 ROF196729:ROF196778 REJ196729:REJ196778 QUN196729:QUN196778 QKR196729:QKR196778 QAV196729:QAV196778 PQZ196729:PQZ196778 PHD196729:PHD196778 OXH196729:OXH196778 ONL196729:ONL196778 ODP196729:ODP196778 NTT196729:NTT196778 NJX196729:NJX196778 NAB196729:NAB196778 MQF196729:MQF196778 MGJ196729:MGJ196778 LWN196729:LWN196778 LMR196729:LMR196778 LCV196729:LCV196778 KSZ196729:KSZ196778 KJD196729:KJD196778 JZH196729:JZH196778 JPL196729:JPL196778 JFP196729:JFP196778 IVT196729:IVT196778 ILX196729:ILX196778 ICB196729:ICB196778 HSF196729:HSF196778 HIJ196729:HIJ196778 GYN196729:GYN196778 GOR196729:GOR196778 GEV196729:GEV196778 FUZ196729:FUZ196778 FLD196729:FLD196778 FBH196729:FBH196778 ERL196729:ERL196778 EHP196729:EHP196778 DXT196729:DXT196778 DNX196729:DNX196778 DEB196729:DEB196778 CUF196729:CUF196778 CKJ196729:CKJ196778 CAN196729:CAN196778 BQR196729:BQR196778 BGV196729:BGV196778 AWZ196729:AWZ196778 AND196729:AND196778 ADH196729:ADH196778 TL196729:TL196778 JP196729:JP196778 O196729:O196778 WWB131193:WWB131242 WMF131193:WMF131242 WCJ131193:WCJ131242 VSN131193:VSN131242 VIR131193:VIR131242 UYV131193:UYV131242 UOZ131193:UOZ131242 UFD131193:UFD131242 TVH131193:TVH131242 TLL131193:TLL131242 TBP131193:TBP131242 SRT131193:SRT131242 SHX131193:SHX131242 RYB131193:RYB131242 ROF131193:ROF131242 REJ131193:REJ131242 QUN131193:QUN131242 QKR131193:QKR131242 QAV131193:QAV131242 PQZ131193:PQZ131242 PHD131193:PHD131242 OXH131193:OXH131242 ONL131193:ONL131242 ODP131193:ODP131242 NTT131193:NTT131242 NJX131193:NJX131242 NAB131193:NAB131242 MQF131193:MQF131242 MGJ131193:MGJ131242 LWN131193:LWN131242 LMR131193:LMR131242 LCV131193:LCV131242 KSZ131193:KSZ131242 KJD131193:KJD131242 JZH131193:JZH131242 JPL131193:JPL131242 JFP131193:JFP131242 IVT131193:IVT131242 ILX131193:ILX131242 ICB131193:ICB131242 HSF131193:HSF131242 HIJ131193:HIJ131242 GYN131193:GYN131242 GOR131193:GOR131242 GEV131193:GEV131242 FUZ131193:FUZ131242 FLD131193:FLD131242 FBH131193:FBH131242 ERL131193:ERL131242 EHP131193:EHP131242 DXT131193:DXT131242 DNX131193:DNX131242 DEB131193:DEB131242 CUF131193:CUF131242 CKJ131193:CKJ131242 CAN131193:CAN131242 BQR131193:BQR131242 BGV131193:BGV131242 AWZ131193:AWZ131242 AND131193:AND131242 ADH131193:ADH131242 TL131193:TL131242 JP131193:JP131242 O131193:O131242 WWB65657:WWB65706 WMF65657:WMF65706 WCJ65657:WCJ65706 VSN65657:VSN65706 VIR65657:VIR65706 UYV65657:UYV65706 UOZ65657:UOZ65706 UFD65657:UFD65706 TVH65657:TVH65706 TLL65657:TLL65706 TBP65657:TBP65706 SRT65657:SRT65706 SHX65657:SHX65706 RYB65657:RYB65706 ROF65657:ROF65706 REJ65657:REJ65706 QUN65657:QUN65706 QKR65657:QKR65706 QAV65657:QAV65706 PQZ65657:PQZ65706 PHD65657:PHD65706 OXH65657:OXH65706 ONL65657:ONL65706 ODP65657:ODP65706 NTT65657:NTT65706 NJX65657:NJX65706 NAB65657:NAB65706 MQF65657:MQF65706 MGJ65657:MGJ65706 LWN65657:LWN65706 LMR65657:LMR65706 LCV65657:LCV65706 KSZ65657:KSZ65706 KJD65657:KJD65706 JZH65657:JZH65706 JPL65657:JPL65706 JFP65657:JFP65706 IVT65657:IVT65706 ILX65657:ILX65706 ICB65657:ICB65706 HSF65657:HSF65706 HIJ65657:HIJ65706 GYN65657:GYN65706 GOR65657:GOR65706 GEV65657:GEV65706 FUZ65657:FUZ65706 FLD65657:FLD65706 FBH65657:FBH65706 ERL65657:ERL65706 EHP65657:EHP65706 DXT65657:DXT65706 DNX65657:DNX65706 DEB65657:DEB65706 CUF65657:CUF65706 CKJ65657:CKJ65706 CAN65657:CAN65706 BQR65657:BQR65706 BGV65657:BGV65706 AWZ65657:AWZ65706 AND65657:AND65706 ADH65657:ADH65706 TL65657:TL65706 JP65657:JP65706 O65657:O65706 WWB9:WWB113 WMF9:WMF113 WCJ9:WCJ113 VSN9:VSN113 VIR9:VIR113 UYV9:UYV113 UOZ9:UOZ113 UFD9:UFD113 TVH9:TVH113 TLL9:TLL113 TBP9:TBP113 SRT9:SRT113 SHX9:SHX113 RYB9:RYB113 ROF9:ROF113 REJ9:REJ113 QUN9:QUN113 QKR9:QKR113 QAV9:QAV113 PQZ9:PQZ113 PHD9:PHD113 OXH9:OXH113 ONL9:ONL113 ODP9:ODP113 NTT9:NTT113 NJX9:NJX113 NAB9:NAB113 MQF9:MQF113 MGJ9:MGJ113 LWN9:LWN113 LMR9:LMR113 LCV9:LCV113 KSZ9:KSZ113 KJD9:KJD113 JZH9:JZH113 JPL9:JPL113 JFP9:JFP113 IVT9:IVT113 ILX9:ILX113 ICB9:ICB113 HSF9:HSF113 HIJ9:HIJ113 GYN9:GYN113 GOR9:GOR113 GEV9:GEV113 FUZ9:FUZ113 FLD9:FLD113 FBH9:FBH113 ERL9:ERL113 EHP9:EHP113 DXT9:DXT113 DNX9:DNX113 DEB9:DEB113 CUF9:CUF113 CKJ9:CKJ113 CAN9:CAN113 BQR9:BQR113 BGV9:BGV113 AWZ9:AWZ113 AND9:AND113 ADH9:ADH113 TL9:TL113 JP9:JP113">
      <formula1>$B$215:$B$218</formula1>
    </dataValidation>
    <dataValidation type="list" allowBlank="1" showInputMessage="1" showErrorMessage="1" promptTitle="Important." prompt="W = Waiting_x000a_NW = Non-Waiting" sqref="WVZ983161:WVZ983210 F983161:I983210 F917625:I917674 F852089:I852138 F786553:I786602 F721017:I721066 F655481:I655530 F589945:I589994 F524409:I524458 F458873:I458922 F393337:I393386 F327801:I327850 F262265:I262314 F196729:I196778 F131193:I131242 F65657:I65706 TJ9:TJ113 ADF9:ADF113 ANB9:ANB113 AWX9:AWX113 BGT9:BGT113 BQP9:BQP113 CAL9:CAL113 CKH9:CKH113 CUD9:CUD113 DDZ9:DDZ113 DNV9:DNV113 DXR9:DXR113 EHN9:EHN113 ERJ9:ERJ113 FBF9:FBF113 FLB9:FLB113 FUX9:FUX113 GET9:GET113 GOP9:GOP113 GYL9:GYL113 HIH9:HIH113 HSD9:HSD113 IBZ9:IBZ113 ILV9:ILV113 IVR9:IVR113 JFN9:JFN113 JPJ9:JPJ113 JZF9:JZF113 KJB9:KJB113 KSX9:KSX113 LCT9:LCT113 LMP9:LMP113 LWL9:LWL113 MGH9:MGH113 MQD9:MQD113 MZZ9:MZZ113 NJV9:NJV113 NTR9:NTR113 ODN9:ODN113 ONJ9:ONJ113 OXF9:OXF113 PHB9:PHB113 PQX9:PQX113 QAT9:QAT113 QKP9:QKP113 QUL9:QUL113 REH9:REH113 ROD9:ROD113 RXZ9:RXZ113 SHV9:SHV113 SRR9:SRR113 TBN9:TBN113 TLJ9:TLJ113 TVF9:TVF113 UFB9:UFB113 UOX9:UOX113 UYT9:UYT113 VIP9:VIP113 VSL9:VSL113 WCH9:WCH113 WMD9:WMD113 WVZ9:WVZ113 JN65657:JN65706 TJ65657:TJ65706 ADF65657:ADF65706 ANB65657:ANB65706 AWX65657:AWX65706 BGT65657:BGT65706 BQP65657:BQP65706 CAL65657:CAL65706 CKH65657:CKH65706 CUD65657:CUD65706 DDZ65657:DDZ65706 DNV65657:DNV65706 DXR65657:DXR65706 EHN65657:EHN65706 ERJ65657:ERJ65706 FBF65657:FBF65706 FLB65657:FLB65706 FUX65657:FUX65706 GET65657:GET65706 GOP65657:GOP65706 GYL65657:GYL65706 HIH65657:HIH65706 HSD65657:HSD65706 IBZ65657:IBZ65706 ILV65657:ILV65706 IVR65657:IVR65706 JFN65657:JFN65706 JPJ65657:JPJ65706 JZF65657:JZF65706 KJB65657:KJB65706 KSX65657:KSX65706 LCT65657:LCT65706 LMP65657:LMP65706 LWL65657:LWL65706 MGH65657:MGH65706 MQD65657:MQD65706 MZZ65657:MZZ65706 NJV65657:NJV65706 NTR65657:NTR65706 ODN65657:ODN65706 ONJ65657:ONJ65706 OXF65657:OXF65706 PHB65657:PHB65706 PQX65657:PQX65706 QAT65657:QAT65706 QKP65657:QKP65706 QUL65657:QUL65706 REH65657:REH65706 ROD65657:ROD65706 RXZ65657:RXZ65706 SHV65657:SHV65706 SRR65657:SRR65706 TBN65657:TBN65706 TLJ65657:TLJ65706 TVF65657:TVF65706 UFB65657:UFB65706 UOX65657:UOX65706 UYT65657:UYT65706 VIP65657:VIP65706 VSL65657:VSL65706 WCH65657:WCH65706 WMD65657:WMD65706 WVZ65657:WVZ65706 JN131193:JN131242 TJ131193:TJ131242 ADF131193:ADF131242 ANB131193:ANB131242 AWX131193:AWX131242 BGT131193:BGT131242 BQP131193:BQP131242 CAL131193:CAL131242 CKH131193:CKH131242 CUD131193:CUD131242 DDZ131193:DDZ131242 DNV131193:DNV131242 DXR131193:DXR131242 EHN131193:EHN131242 ERJ131193:ERJ131242 FBF131193:FBF131242 FLB131193:FLB131242 FUX131193:FUX131242 GET131193:GET131242 GOP131193:GOP131242 GYL131193:GYL131242 HIH131193:HIH131242 HSD131193:HSD131242 IBZ131193:IBZ131242 ILV131193:ILV131242 IVR131193:IVR131242 JFN131193:JFN131242 JPJ131193:JPJ131242 JZF131193:JZF131242 KJB131193:KJB131242 KSX131193:KSX131242 LCT131193:LCT131242 LMP131193:LMP131242 LWL131193:LWL131242 MGH131193:MGH131242 MQD131193:MQD131242 MZZ131193:MZZ131242 NJV131193:NJV131242 NTR131193:NTR131242 ODN131193:ODN131242 ONJ131193:ONJ131242 OXF131193:OXF131242 PHB131193:PHB131242 PQX131193:PQX131242 QAT131193:QAT131242 QKP131193:QKP131242 QUL131193:QUL131242 REH131193:REH131242 ROD131193:ROD131242 RXZ131193:RXZ131242 SHV131193:SHV131242 SRR131193:SRR131242 TBN131193:TBN131242 TLJ131193:TLJ131242 TVF131193:TVF131242 UFB131193:UFB131242 UOX131193:UOX131242 UYT131193:UYT131242 VIP131193:VIP131242 VSL131193:VSL131242 WCH131193:WCH131242 WMD131193:WMD131242 WVZ131193:WVZ131242 JN196729:JN196778 TJ196729:TJ196778 ADF196729:ADF196778 ANB196729:ANB196778 AWX196729:AWX196778 BGT196729:BGT196778 BQP196729:BQP196778 CAL196729:CAL196778 CKH196729:CKH196778 CUD196729:CUD196778 DDZ196729:DDZ196778 DNV196729:DNV196778 DXR196729:DXR196778 EHN196729:EHN196778 ERJ196729:ERJ196778 FBF196729:FBF196778 FLB196729:FLB196778 FUX196729:FUX196778 GET196729:GET196778 GOP196729:GOP196778 GYL196729:GYL196778 HIH196729:HIH196778 HSD196729:HSD196778 IBZ196729:IBZ196778 ILV196729:ILV196778 IVR196729:IVR196778 JFN196729:JFN196778 JPJ196729:JPJ196778 JZF196729:JZF196778 KJB196729:KJB196778 KSX196729:KSX196778 LCT196729:LCT196778 LMP196729:LMP196778 LWL196729:LWL196778 MGH196729:MGH196778 MQD196729:MQD196778 MZZ196729:MZZ196778 NJV196729:NJV196778 NTR196729:NTR196778 ODN196729:ODN196778 ONJ196729:ONJ196778 OXF196729:OXF196778 PHB196729:PHB196778 PQX196729:PQX196778 QAT196729:QAT196778 QKP196729:QKP196778 QUL196729:QUL196778 REH196729:REH196778 ROD196729:ROD196778 RXZ196729:RXZ196778 SHV196729:SHV196778 SRR196729:SRR196778 TBN196729:TBN196778 TLJ196729:TLJ196778 TVF196729:TVF196778 UFB196729:UFB196778 UOX196729:UOX196778 UYT196729:UYT196778 VIP196729:VIP196778 VSL196729:VSL196778 WCH196729:WCH196778 WMD196729:WMD196778 WVZ196729:WVZ196778 JN262265:JN262314 TJ262265:TJ262314 ADF262265:ADF262314 ANB262265:ANB262314 AWX262265:AWX262314 BGT262265:BGT262314 BQP262265:BQP262314 CAL262265:CAL262314 CKH262265:CKH262314 CUD262265:CUD262314 DDZ262265:DDZ262314 DNV262265:DNV262314 DXR262265:DXR262314 EHN262265:EHN262314 ERJ262265:ERJ262314 FBF262265:FBF262314 FLB262265:FLB262314 FUX262265:FUX262314 GET262265:GET262314 GOP262265:GOP262314 GYL262265:GYL262314 HIH262265:HIH262314 HSD262265:HSD262314 IBZ262265:IBZ262314 ILV262265:ILV262314 IVR262265:IVR262314 JFN262265:JFN262314 JPJ262265:JPJ262314 JZF262265:JZF262314 KJB262265:KJB262314 KSX262265:KSX262314 LCT262265:LCT262314 LMP262265:LMP262314 LWL262265:LWL262314 MGH262265:MGH262314 MQD262265:MQD262314 MZZ262265:MZZ262314 NJV262265:NJV262314 NTR262265:NTR262314 ODN262265:ODN262314 ONJ262265:ONJ262314 OXF262265:OXF262314 PHB262265:PHB262314 PQX262265:PQX262314 QAT262265:QAT262314 QKP262265:QKP262314 QUL262265:QUL262314 REH262265:REH262314 ROD262265:ROD262314 RXZ262265:RXZ262314 SHV262265:SHV262314 SRR262265:SRR262314 TBN262265:TBN262314 TLJ262265:TLJ262314 TVF262265:TVF262314 UFB262265:UFB262314 UOX262265:UOX262314 UYT262265:UYT262314 VIP262265:VIP262314 VSL262265:VSL262314 WCH262265:WCH262314 WMD262265:WMD262314 WVZ262265:WVZ262314 JN327801:JN327850 TJ327801:TJ327850 ADF327801:ADF327850 ANB327801:ANB327850 AWX327801:AWX327850 BGT327801:BGT327850 BQP327801:BQP327850 CAL327801:CAL327850 CKH327801:CKH327850 CUD327801:CUD327850 DDZ327801:DDZ327850 DNV327801:DNV327850 DXR327801:DXR327850 EHN327801:EHN327850 ERJ327801:ERJ327850 FBF327801:FBF327850 FLB327801:FLB327850 FUX327801:FUX327850 GET327801:GET327850 GOP327801:GOP327850 GYL327801:GYL327850 HIH327801:HIH327850 HSD327801:HSD327850 IBZ327801:IBZ327850 ILV327801:ILV327850 IVR327801:IVR327850 JFN327801:JFN327850 JPJ327801:JPJ327850 JZF327801:JZF327850 KJB327801:KJB327850 KSX327801:KSX327850 LCT327801:LCT327850 LMP327801:LMP327850 LWL327801:LWL327850 MGH327801:MGH327850 MQD327801:MQD327850 MZZ327801:MZZ327850 NJV327801:NJV327850 NTR327801:NTR327850 ODN327801:ODN327850 ONJ327801:ONJ327850 OXF327801:OXF327850 PHB327801:PHB327850 PQX327801:PQX327850 QAT327801:QAT327850 QKP327801:QKP327850 QUL327801:QUL327850 REH327801:REH327850 ROD327801:ROD327850 RXZ327801:RXZ327850 SHV327801:SHV327850 SRR327801:SRR327850 TBN327801:TBN327850 TLJ327801:TLJ327850 TVF327801:TVF327850 UFB327801:UFB327850 UOX327801:UOX327850 UYT327801:UYT327850 VIP327801:VIP327850 VSL327801:VSL327850 WCH327801:WCH327850 WMD327801:WMD327850 WVZ327801:WVZ327850 JN393337:JN393386 TJ393337:TJ393386 ADF393337:ADF393386 ANB393337:ANB393386 AWX393337:AWX393386 BGT393337:BGT393386 BQP393337:BQP393386 CAL393337:CAL393386 CKH393337:CKH393386 CUD393337:CUD393386 DDZ393337:DDZ393386 DNV393337:DNV393386 DXR393337:DXR393386 EHN393337:EHN393386 ERJ393337:ERJ393386 FBF393337:FBF393386 FLB393337:FLB393386 FUX393337:FUX393386 GET393337:GET393386 GOP393337:GOP393386 GYL393337:GYL393386 HIH393337:HIH393386 HSD393337:HSD393386 IBZ393337:IBZ393386 ILV393337:ILV393386 IVR393337:IVR393386 JFN393337:JFN393386 JPJ393337:JPJ393386 JZF393337:JZF393386 KJB393337:KJB393386 KSX393337:KSX393386 LCT393337:LCT393386 LMP393337:LMP393386 LWL393337:LWL393386 MGH393337:MGH393386 MQD393337:MQD393386 MZZ393337:MZZ393386 NJV393337:NJV393386 NTR393337:NTR393386 ODN393337:ODN393386 ONJ393337:ONJ393386 OXF393337:OXF393386 PHB393337:PHB393386 PQX393337:PQX393386 QAT393337:QAT393386 QKP393337:QKP393386 QUL393337:QUL393386 REH393337:REH393386 ROD393337:ROD393386 RXZ393337:RXZ393386 SHV393337:SHV393386 SRR393337:SRR393386 TBN393337:TBN393386 TLJ393337:TLJ393386 TVF393337:TVF393386 UFB393337:UFB393386 UOX393337:UOX393386 UYT393337:UYT393386 VIP393337:VIP393386 VSL393337:VSL393386 WCH393337:WCH393386 WMD393337:WMD393386 WVZ393337:WVZ393386 JN458873:JN458922 TJ458873:TJ458922 ADF458873:ADF458922 ANB458873:ANB458922 AWX458873:AWX458922 BGT458873:BGT458922 BQP458873:BQP458922 CAL458873:CAL458922 CKH458873:CKH458922 CUD458873:CUD458922 DDZ458873:DDZ458922 DNV458873:DNV458922 DXR458873:DXR458922 EHN458873:EHN458922 ERJ458873:ERJ458922 FBF458873:FBF458922 FLB458873:FLB458922 FUX458873:FUX458922 GET458873:GET458922 GOP458873:GOP458922 GYL458873:GYL458922 HIH458873:HIH458922 HSD458873:HSD458922 IBZ458873:IBZ458922 ILV458873:ILV458922 IVR458873:IVR458922 JFN458873:JFN458922 JPJ458873:JPJ458922 JZF458873:JZF458922 KJB458873:KJB458922 KSX458873:KSX458922 LCT458873:LCT458922 LMP458873:LMP458922 LWL458873:LWL458922 MGH458873:MGH458922 MQD458873:MQD458922 MZZ458873:MZZ458922 NJV458873:NJV458922 NTR458873:NTR458922 ODN458873:ODN458922 ONJ458873:ONJ458922 OXF458873:OXF458922 PHB458873:PHB458922 PQX458873:PQX458922 QAT458873:QAT458922 QKP458873:QKP458922 QUL458873:QUL458922 REH458873:REH458922 ROD458873:ROD458922 RXZ458873:RXZ458922 SHV458873:SHV458922 SRR458873:SRR458922 TBN458873:TBN458922 TLJ458873:TLJ458922 TVF458873:TVF458922 UFB458873:UFB458922 UOX458873:UOX458922 UYT458873:UYT458922 VIP458873:VIP458922 VSL458873:VSL458922 WCH458873:WCH458922 WMD458873:WMD458922 WVZ458873:WVZ458922 JN524409:JN524458 TJ524409:TJ524458 ADF524409:ADF524458 ANB524409:ANB524458 AWX524409:AWX524458 BGT524409:BGT524458 BQP524409:BQP524458 CAL524409:CAL524458 CKH524409:CKH524458 CUD524409:CUD524458 DDZ524409:DDZ524458 DNV524409:DNV524458 DXR524409:DXR524458 EHN524409:EHN524458 ERJ524409:ERJ524458 FBF524409:FBF524458 FLB524409:FLB524458 FUX524409:FUX524458 GET524409:GET524458 GOP524409:GOP524458 GYL524409:GYL524458 HIH524409:HIH524458 HSD524409:HSD524458 IBZ524409:IBZ524458 ILV524409:ILV524458 IVR524409:IVR524458 JFN524409:JFN524458 JPJ524409:JPJ524458 JZF524409:JZF524458 KJB524409:KJB524458 KSX524409:KSX524458 LCT524409:LCT524458 LMP524409:LMP524458 LWL524409:LWL524458 MGH524409:MGH524458 MQD524409:MQD524458 MZZ524409:MZZ524458 NJV524409:NJV524458 NTR524409:NTR524458 ODN524409:ODN524458 ONJ524409:ONJ524458 OXF524409:OXF524458 PHB524409:PHB524458 PQX524409:PQX524458 QAT524409:QAT524458 QKP524409:QKP524458 QUL524409:QUL524458 REH524409:REH524458 ROD524409:ROD524458 RXZ524409:RXZ524458 SHV524409:SHV524458 SRR524409:SRR524458 TBN524409:TBN524458 TLJ524409:TLJ524458 TVF524409:TVF524458 UFB524409:UFB524458 UOX524409:UOX524458 UYT524409:UYT524458 VIP524409:VIP524458 VSL524409:VSL524458 WCH524409:WCH524458 WMD524409:WMD524458 WVZ524409:WVZ524458 JN589945:JN589994 TJ589945:TJ589994 ADF589945:ADF589994 ANB589945:ANB589994 AWX589945:AWX589994 BGT589945:BGT589994 BQP589945:BQP589994 CAL589945:CAL589994 CKH589945:CKH589994 CUD589945:CUD589994 DDZ589945:DDZ589994 DNV589945:DNV589994 DXR589945:DXR589994 EHN589945:EHN589994 ERJ589945:ERJ589994 FBF589945:FBF589994 FLB589945:FLB589994 FUX589945:FUX589994 GET589945:GET589994 GOP589945:GOP589994 GYL589945:GYL589994 HIH589945:HIH589994 HSD589945:HSD589994 IBZ589945:IBZ589994 ILV589945:ILV589994 IVR589945:IVR589994 JFN589945:JFN589994 JPJ589945:JPJ589994 JZF589945:JZF589994 KJB589945:KJB589994 KSX589945:KSX589994 LCT589945:LCT589994 LMP589945:LMP589994 LWL589945:LWL589994 MGH589945:MGH589994 MQD589945:MQD589994 MZZ589945:MZZ589994 NJV589945:NJV589994 NTR589945:NTR589994 ODN589945:ODN589994 ONJ589945:ONJ589994 OXF589945:OXF589994 PHB589945:PHB589994 PQX589945:PQX589994 QAT589945:QAT589994 QKP589945:QKP589994 QUL589945:QUL589994 REH589945:REH589994 ROD589945:ROD589994 RXZ589945:RXZ589994 SHV589945:SHV589994 SRR589945:SRR589994 TBN589945:TBN589994 TLJ589945:TLJ589994 TVF589945:TVF589994 UFB589945:UFB589994 UOX589945:UOX589994 UYT589945:UYT589994 VIP589945:VIP589994 VSL589945:VSL589994 WCH589945:WCH589994 WMD589945:WMD589994 WVZ589945:WVZ589994 JN655481:JN655530 TJ655481:TJ655530 ADF655481:ADF655530 ANB655481:ANB655530 AWX655481:AWX655530 BGT655481:BGT655530 BQP655481:BQP655530 CAL655481:CAL655530 CKH655481:CKH655530 CUD655481:CUD655530 DDZ655481:DDZ655530 DNV655481:DNV655530 DXR655481:DXR655530 EHN655481:EHN655530 ERJ655481:ERJ655530 FBF655481:FBF655530 FLB655481:FLB655530 FUX655481:FUX655530 GET655481:GET655530 GOP655481:GOP655530 GYL655481:GYL655530 HIH655481:HIH655530 HSD655481:HSD655530 IBZ655481:IBZ655530 ILV655481:ILV655530 IVR655481:IVR655530 JFN655481:JFN655530 JPJ655481:JPJ655530 JZF655481:JZF655530 KJB655481:KJB655530 KSX655481:KSX655530 LCT655481:LCT655530 LMP655481:LMP655530 LWL655481:LWL655530 MGH655481:MGH655530 MQD655481:MQD655530 MZZ655481:MZZ655530 NJV655481:NJV655530 NTR655481:NTR655530 ODN655481:ODN655530 ONJ655481:ONJ655530 OXF655481:OXF655530 PHB655481:PHB655530 PQX655481:PQX655530 QAT655481:QAT655530 QKP655481:QKP655530 QUL655481:QUL655530 REH655481:REH655530 ROD655481:ROD655530 RXZ655481:RXZ655530 SHV655481:SHV655530 SRR655481:SRR655530 TBN655481:TBN655530 TLJ655481:TLJ655530 TVF655481:TVF655530 UFB655481:UFB655530 UOX655481:UOX655530 UYT655481:UYT655530 VIP655481:VIP655530 VSL655481:VSL655530 WCH655481:WCH655530 WMD655481:WMD655530 WVZ655481:WVZ655530 JN721017:JN721066 TJ721017:TJ721066 ADF721017:ADF721066 ANB721017:ANB721066 AWX721017:AWX721066 BGT721017:BGT721066 BQP721017:BQP721066 CAL721017:CAL721066 CKH721017:CKH721066 CUD721017:CUD721066 DDZ721017:DDZ721066 DNV721017:DNV721066 DXR721017:DXR721066 EHN721017:EHN721066 ERJ721017:ERJ721066 FBF721017:FBF721066 FLB721017:FLB721066 FUX721017:FUX721066 GET721017:GET721066 GOP721017:GOP721066 GYL721017:GYL721066 HIH721017:HIH721066 HSD721017:HSD721066 IBZ721017:IBZ721066 ILV721017:ILV721066 IVR721017:IVR721066 JFN721017:JFN721066 JPJ721017:JPJ721066 JZF721017:JZF721066 KJB721017:KJB721066 KSX721017:KSX721066 LCT721017:LCT721066 LMP721017:LMP721066 LWL721017:LWL721066 MGH721017:MGH721066 MQD721017:MQD721066 MZZ721017:MZZ721066 NJV721017:NJV721066 NTR721017:NTR721066 ODN721017:ODN721066 ONJ721017:ONJ721066 OXF721017:OXF721066 PHB721017:PHB721066 PQX721017:PQX721066 QAT721017:QAT721066 QKP721017:QKP721066 QUL721017:QUL721066 REH721017:REH721066 ROD721017:ROD721066 RXZ721017:RXZ721066 SHV721017:SHV721066 SRR721017:SRR721066 TBN721017:TBN721066 TLJ721017:TLJ721066 TVF721017:TVF721066 UFB721017:UFB721066 UOX721017:UOX721066 UYT721017:UYT721066 VIP721017:VIP721066 VSL721017:VSL721066 WCH721017:WCH721066 WMD721017:WMD721066 WVZ721017:WVZ721066 JN786553:JN786602 TJ786553:TJ786602 ADF786553:ADF786602 ANB786553:ANB786602 AWX786553:AWX786602 BGT786553:BGT786602 BQP786553:BQP786602 CAL786553:CAL786602 CKH786553:CKH786602 CUD786553:CUD786602 DDZ786553:DDZ786602 DNV786553:DNV786602 DXR786553:DXR786602 EHN786553:EHN786602 ERJ786553:ERJ786602 FBF786553:FBF786602 FLB786553:FLB786602 FUX786553:FUX786602 GET786553:GET786602 GOP786553:GOP786602 GYL786553:GYL786602 HIH786553:HIH786602 HSD786553:HSD786602 IBZ786553:IBZ786602 ILV786553:ILV786602 IVR786553:IVR786602 JFN786553:JFN786602 JPJ786553:JPJ786602 JZF786553:JZF786602 KJB786553:KJB786602 KSX786553:KSX786602 LCT786553:LCT786602 LMP786553:LMP786602 LWL786553:LWL786602 MGH786553:MGH786602 MQD786553:MQD786602 MZZ786553:MZZ786602 NJV786553:NJV786602 NTR786553:NTR786602 ODN786553:ODN786602 ONJ786553:ONJ786602 OXF786553:OXF786602 PHB786553:PHB786602 PQX786553:PQX786602 QAT786553:QAT786602 QKP786553:QKP786602 QUL786553:QUL786602 REH786553:REH786602 ROD786553:ROD786602 RXZ786553:RXZ786602 SHV786553:SHV786602 SRR786553:SRR786602 TBN786553:TBN786602 TLJ786553:TLJ786602 TVF786553:TVF786602 UFB786553:UFB786602 UOX786553:UOX786602 UYT786553:UYT786602 VIP786553:VIP786602 VSL786553:VSL786602 WCH786553:WCH786602 WMD786553:WMD786602 WVZ786553:WVZ786602 JN852089:JN852138 TJ852089:TJ852138 ADF852089:ADF852138 ANB852089:ANB852138 AWX852089:AWX852138 BGT852089:BGT852138 BQP852089:BQP852138 CAL852089:CAL852138 CKH852089:CKH852138 CUD852089:CUD852138 DDZ852089:DDZ852138 DNV852089:DNV852138 DXR852089:DXR852138 EHN852089:EHN852138 ERJ852089:ERJ852138 FBF852089:FBF852138 FLB852089:FLB852138 FUX852089:FUX852138 GET852089:GET852138 GOP852089:GOP852138 GYL852089:GYL852138 HIH852089:HIH852138 HSD852089:HSD852138 IBZ852089:IBZ852138 ILV852089:ILV852138 IVR852089:IVR852138 JFN852089:JFN852138 JPJ852089:JPJ852138 JZF852089:JZF852138 KJB852089:KJB852138 KSX852089:KSX852138 LCT852089:LCT852138 LMP852089:LMP852138 LWL852089:LWL852138 MGH852089:MGH852138 MQD852089:MQD852138 MZZ852089:MZZ852138 NJV852089:NJV852138 NTR852089:NTR852138 ODN852089:ODN852138 ONJ852089:ONJ852138 OXF852089:OXF852138 PHB852089:PHB852138 PQX852089:PQX852138 QAT852089:QAT852138 QKP852089:QKP852138 QUL852089:QUL852138 REH852089:REH852138 ROD852089:ROD852138 RXZ852089:RXZ852138 SHV852089:SHV852138 SRR852089:SRR852138 TBN852089:TBN852138 TLJ852089:TLJ852138 TVF852089:TVF852138 UFB852089:UFB852138 UOX852089:UOX852138 UYT852089:UYT852138 VIP852089:VIP852138 VSL852089:VSL852138 WCH852089:WCH852138 WMD852089:WMD852138 WVZ852089:WVZ852138 JN917625:JN917674 TJ917625:TJ917674 ADF917625:ADF917674 ANB917625:ANB917674 AWX917625:AWX917674 BGT917625:BGT917674 BQP917625:BQP917674 CAL917625:CAL917674 CKH917625:CKH917674 CUD917625:CUD917674 DDZ917625:DDZ917674 DNV917625:DNV917674 DXR917625:DXR917674 EHN917625:EHN917674 ERJ917625:ERJ917674 FBF917625:FBF917674 FLB917625:FLB917674 FUX917625:FUX917674 GET917625:GET917674 GOP917625:GOP917674 GYL917625:GYL917674 HIH917625:HIH917674 HSD917625:HSD917674 IBZ917625:IBZ917674 ILV917625:ILV917674 IVR917625:IVR917674 JFN917625:JFN917674 JPJ917625:JPJ917674 JZF917625:JZF917674 KJB917625:KJB917674 KSX917625:KSX917674 LCT917625:LCT917674 LMP917625:LMP917674 LWL917625:LWL917674 MGH917625:MGH917674 MQD917625:MQD917674 MZZ917625:MZZ917674 NJV917625:NJV917674 NTR917625:NTR917674 ODN917625:ODN917674 ONJ917625:ONJ917674 OXF917625:OXF917674 PHB917625:PHB917674 PQX917625:PQX917674 QAT917625:QAT917674 QKP917625:QKP917674 QUL917625:QUL917674 REH917625:REH917674 ROD917625:ROD917674 RXZ917625:RXZ917674 SHV917625:SHV917674 SRR917625:SRR917674 TBN917625:TBN917674 TLJ917625:TLJ917674 TVF917625:TVF917674 UFB917625:UFB917674 UOX917625:UOX917674 UYT917625:UYT917674 VIP917625:VIP917674 VSL917625:VSL917674 WCH917625:WCH917674 WMD917625:WMD917674 WVZ917625:WVZ917674 JN983161:JN983210 TJ983161:TJ983210 ADF983161:ADF983210 ANB983161:ANB983210 AWX983161:AWX983210 BGT983161:BGT983210 BQP983161:BQP983210 CAL983161:CAL983210 CKH983161:CKH983210 CUD983161:CUD983210 DDZ983161:DDZ983210 DNV983161:DNV983210 DXR983161:DXR983210 EHN983161:EHN983210 ERJ983161:ERJ983210 FBF983161:FBF983210 FLB983161:FLB983210 FUX983161:FUX983210 GET983161:GET983210 GOP983161:GOP983210 GYL983161:GYL983210 HIH983161:HIH983210 HSD983161:HSD983210 IBZ983161:IBZ983210 ILV983161:ILV983210 IVR983161:IVR983210 JFN983161:JFN983210 JPJ983161:JPJ983210 JZF983161:JZF983210 KJB983161:KJB983210 KSX983161:KSX983210 LCT983161:LCT983210 LMP983161:LMP983210 LWL983161:LWL983210 MGH983161:MGH983210 MQD983161:MQD983210 MZZ983161:MZZ983210 NJV983161:NJV983210 NTR983161:NTR983210 ODN983161:ODN983210 ONJ983161:ONJ983210 OXF983161:OXF983210 PHB983161:PHB983210 PQX983161:PQX983210 QAT983161:QAT983210 QKP983161:QKP983210 QUL983161:QUL983210 REH983161:REH983210 ROD983161:ROD983210 RXZ983161:RXZ983210 SHV983161:SHV983210 SRR983161:SRR983210 TBN983161:TBN983210 TLJ983161:TLJ983210 TVF983161:TVF983210 UFB983161:UFB983210 UOX983161:UOX983210 UYT983161:UYT983210 VIP983161:VIP983210 VSL983161:VSL983210 WCH983161:WCH983210 WMD983161:WMD983210 JN9:JN113">
      <formula1>$C$115:$C$117</formula1>
    </dataValidation>
    <dataValidation type="list" allowBlank="1" showInputMessage="1" showErrorMessage="1" sqref="G12:G14">
      <formula1>$B$220:$B$221</formula1>
    </dataValidation>
    <dataValidation type="list" allowBlank="1" showInputMessage="1" showErrorMessage="1" promptTitle="Important." prompt="W = Waiting_x000a_NW = Non-Waiting" sqref="F12:F14">
      <formula1>$D$212:$D$213</formula1>
    </dataValidation>
    <dataValidation type="list" allowBlank="1" showInputMessage="1" showErrorMessage="1" sqref="E12:E14">
      <formula1>$E$220:$E$235</formula1>
    </dataValidation>
    <dataValidation type="list" allowBlank="1" showInputMessage="1" showErrorMessage="1" sqref="K12:K14">
      <formula1>$C$210:$C$211</formula1>
    </dataValidation>
    <dataValidation type="list" allowBlank="1" showInputMessage="1" showErrorMessage="1" sqref="M12:M14">
      <formula1>$D$209:$D$211</formula1>
    </dataValidation>
    <dataValidation type="list" allowBlank="1" showInputMessage="1" showErrorMessage="1" sqref="O12:O14">
      <formula1>$B$215:$B$218</formula1>
    </dataValidation>
    <dataValidation type="list" allowBlank="1" showInputMessage="1" showErrorMessage="1" sqref="U9:U113">
      <formula1>$C$177:$C$196</formula1>
    </dataValidation>
    <dataValidation type="list" allowBlank="1" showInputMessage="1" showErrorMessage="1" sqref="H9:H113">
      <formula1>$E$176:$E$196</formula1>
    </dataValidation>
    <dataValidation type="list" allowBlank="1" showInputMessage="1" showErrorMessage="1" sqref="E9:E11 E15:E113">
      <formula1>#REF!</formula1>
    </dataValidation>
    <dataValidation type="list" allowBlank="1" showInputMessage="1" showErrorMessage="1" promptTitle="Important." prompt="W = Waiting_x000a_NW = Non-Waiting" sqref="F9:F11 F15:F113">
      <formula1>#REF!</formula1>
    </dataValidation>
    <dataValidation type="list" allowBlank="1" showInputMessage="1" showErrorMessage="1" sqref="M9:M11 M15:M113">
      <formula1>#REF!</formula1>
    </dataValidation>
    <dataValidation type="list" allowBlank="1" showInputMessage="1" showErrorMessage="1" sqref="K9:K11 K15:K113">
      <formula1>#REF!</formula1>
    </dataValidation>
    <dataValidation type="list" allowBlank="1" showInputMessage="1" showErrorMessage="1" sqref="G9:G11 G15:G113">
      <formula1>#REF!</formula1>
    </dataValidation>
    <dataValidation type="list" allowBlank="1" showInputMessage="1" showErrorMessage="1" sqref="O9:O11 O15:O113">
      <formula1>#REF!</formula1>
    </dataValidation>
    <dataValidation type="list" allowBlank="1" showInputMessage="1" showErrorMessage="1" sqref="L9:L113">
      <formula1>#REF!</formula1>
    </dataValidation>
  </dataValidations>
  <printOptions horizontalCentered="1"/>
  <pageMargins left="0" right="0.2" top="0.5" bottom="0.5" header="0" footer="0"/>
  <pageSetup paperSize="9" scale="24" orientation="landscape" r:id="rId1"/>
  <ignoredErrors>
    <ignoredError sqref="D148:E149 J142 C126" unlockedFormula="1"/>
  </ignoredError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5:P17"/>
  <sheetViews>
    <sheetView workbookViewId="0">
      <selection activeCell="G7" sqref="G7"/>
    </sheetView>
  </sheetViews>
  <sheetFormatPr defaultRowHeight="15" x14ac:dyDescent="0.25"/>
  <sheetData>
    <row r="5" spans="4:16" x14ac:dyDescent="0.25">
      <c r="E5" t="s">
        <v>134</v>
      </c>
    </row>
    <row r="6" spans="4:16" x14ac:dyDescent="0.25">
      <c r="J6" t="e">
        <f>COUNT</f>
        <v>#NAME?</v>
      </c>
    </row>
    <row r="7" spans="4:16" x14ac:dyDescent="0.25">
      <c r="D7">
        <f>HOUR(E7)</f>
        <v>8</v>
      </c>
      <c r="E7" s="61">
        <v>0.33333333333333331</v>
      </c>
      <c r="F7" s="62">
        <f>HOUR(E7)</f>
        <v>8</v>
      </c>
      <c r="G7" t="str">
        <f>IF(F7&lt;12,"AM","PM")</f>
        <v>AM</v>
      </c>
      <c r="H7">
        <f>COUNTIF(G7:G10,E5)</f>
        <v>3</v>
      </c>
    </row>
    <row r="8" spans="4:16" x14ac:dyDescent="0.25">
      <c r="E8" s="61">
        <v>0.33680555555555558</v>
      </c>
      <c r="F8" s="62">
        <f>HOUR(E8)</f>
        <v>8</v>
      </c>
      <c r="G8" t="str">
        <f>IF(F8&lt;12,"AM","PM")</f>
        <v>AM</v>
      </c>
      <c r="O8" s="60">
        <v>0.33333333333333331</v>
      </c>
      <c r="P8">
        <f>HOUR(O8)</f>
        <v>8</v>
      </c>
    </row>
    <row r="9" spans="4:16" x14ac:dyDescent="0.25">
      <c r="E9" s="61">
        <v>8.3333333333333329E-2</v>
      </c>
      <c r="F9" s="62">
        <f>HOUR(E9)</f>
        <v>2</v>
      </c>
      <c r="G9" t="str">
        <f>IF(F9&lt;12,"AM","PM")</f>
        <v>AM</v>
      </c>
    </row>
    <row r="10" spans="4:16" x14ac:dyDescent="0.25">
      <c r="E10" s="61">
        <v>0.5625</v>
      </c>
      <c r="F10" s="62">
        <f>HOUR(E10)</f>
        <v>13</v>
      </c>
      <c r="G10" t="str">
        <f>IF(F10&lt;12,"AM","PM")</f>
        <v>PM</v>
      </c>
    </row>
    <row r="11" spans="4:16" x14ac:dyDescent="0.25">
      <c r="E11" s="61"/>
    </row>
    <row r="12" spans="4:16" x14ac:dyDescent="0.25">
      <c r="E12" s="61"/>
    </row>
    <row r="13" spans="4:16" x14ac:dyDescent="0.25">
      <c r="E13" s="61"/>
    </row>
    <row r="14" spans="4:16" x14ac:dyDescent="0.25">
      <c r="E14" s="61"/>
    </row>
    <row r="15" spans="4:16" x14ac:dyDescent="0.25">
      <c r="E15" s="61"/>
    </row>
    <row r="16" spans="4:16" x14ac:dyDescent="0.25">
      <c r="E16" s="61"/>
    </row>
    <row r="17" spans="5:5" x14ac:dyDescent="0.25">
      <c r="E17" s="61"/>
    </row>
  </sheetData>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Guidelines</vt:lpstr>
      <vt:lpstr>Mileage and Series</vt:lpstr>
      <vt:lpstr>Sheet1</vt:lpstr>
      <vt:lpstr>1</vt:lpstr>
      <vt:lpstr>Sheet2</vt:lpstr>
      <vt:lpstr>'1'!Print_Area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Cymond Jerick A. Calalo</dc:creator>
  <cp:lastModifiedBy>Leisue_004</cp:lastModifiedBy>
  <cp:lastPrinted>2018-08-16T07:05:41Z</cp:lastPrinted>
  <dcterms:created xsi:type="dcterms:W3CDTF">2018-07-03T03:00:04Z</dcterms:created>
  <dcterms:modified xsi:type="dcterms:W3CDTF">2019-07-15T10:00:43Z</dcterms:modified>
</cp:coreProperties>
</file>