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INAJEROS\Documents\C\Christian\CMH\Cuenta Pública 2014\proyectos\"/>
    </mc:Choice>
  </mc:AlternateContent>
  <bookViews>
    <workbookView xWindow="0" yWindow="0" windowWidth="7890" windowHeight="708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23" i="2"/>
  <c r="P73" i="2"/>
  <c r="O82" i="2"/>
  <c r="O116" i="2"/>
  <c r="O137" i="2"/>
  <c r="M23" i="2"/>
  <c r="O23" i="2" s="1"/>
  <c r="N23" i="2"/>
  <c r="M28" i="2"/>
  <c r="N28" i="2"/>
  <c r="M32" i="2"/>
  <c r="O32" i="2" s="1"/>
  <c r="N32" i="2"/>
  <c r="P32" i="2" s="1"/>
  <c r="M33" i="2"/>
  <c r="O33" i="2" s="1"/>
  <c r="N33" i="2"/>
  <c r="P33" i="2" s="1"/>
  <c r="M34" i="2"/>
  <c r="O34" i="2" s="1"/>
  <c r="N34" i="2"/>
  <c r="P34" i="2" s="1"/>
  <c r="M35" i="2"/>
  <c r="O35" i="2" s="1"/>
  <c r="N35" i="2"/>
  <c r="P35" i="2" s="1"/>
  <c r="M36" i="2"/>
  <c r="O36" i="2" s="1"/>
  <c r="N36" i="2"/>
  <c r="P36" i="2" s="1"/>
  <c r="M37" i="2"/>
  <c r="O37" i="2" s="1"/>
  <c r="N37" i="2"/>
  <c r="P37" i="2" s="1"/>
  <c r="M41" i="2"/>
  <c r="O41" i="2" s="1"/>
  <c r="N41" i="2"/>
  <c r="P41" i="2" s="1"/>
  <c r="M42" i="2"/>
  <c r="O42" i="2" s="1"/>
  <c r="N42" i="2"/>
  <c r="P42" i="2" s="1"/>
  <c r="M43" i="2"/>
  <c r="O43" i="2" s="1"/>
  <c r="N43" i="2"/>
  <c r="P43" i="2" s="1"/>
  <c r="M44" i="2"/>
  <c r="O44" i="2" s="1"/>
  <c r="N44" i="2"/>
  <c r="P44" i="2" s="1"/>
  <c r="M45" i="2"/>
  <c r="O45" i="2" s="1"/>
  <c r="N45" i="2"/>
  <c r="P45" i="2" s="1"/>
  <c r="M46" i="2"/>
  <c r="O46" i="2" s="1"/>
  <c r="N46" i="2"/>
  <c r="P46" i="2" s="1"/>
  <c r="M47" i="2"/>
  <c r="O47" i="2" s="1"/>
  <c r="N47" i="2"/>
  <c r="P47" i="2" s="1"/>
  <c r="M48" i="2"/>
  <c r="O48" i="2" s="1"/>
  <c r="N48" i="2"/>
  <c r="P48" i="2" s="1"/>
  <c r="M51" i="2"/>
  <c r="O51" i="2" s="1"/>
  <c r="N51" i="2"/>
  <c r="P51" i="2" s="1"/>
  <c r="M53" i="2"/>
  <c r="O53" i="2" s="1"/>
  <c r="N53" i="2"/>
  <c r="P53" i="2" s="1"/>
  <c r="M60" i="2"/>
  <c r="O60" i="2" s="1"/>
  <c r="N60" i="2"/>
  <c r="P60" i="2" s="1"/>
  <c r="M61" i="2"/>
  <c r="O61" i="2" s="1"/>
  <c r="N61" i="2"/>
  <c r="P61" i="2" s="1"/>
  <c r="M62" i="2"/>
  <c r="N62" i="2"/>
  <c r="M65" i="2"/>
  <c r="O65" i="2" s="1"/>
  <c r="N65" i="2"/>
  <c r="P65" i="2" s="1"/>
  <c r="M67" i="2"/>
  <c r="O67" i="2" s="1"/>
  <c r="N67" i="2"/>
  <c r="P67" i="2" s="1"/>
  <c r="M72" i="2"/>
  <c r="O72" i="2" s="1"/>
  <c r="N72" i="2"/>
  <c r="P72" i="2" s="1"/>
  <c r="M73" i="2"/>
  <c r="O73" i="2" s="1"/>
  <c r="N73" i="2"/>
  <c r="M74" i="2"/>
  <c r="O74" i="2" s="1"/>
  <c r="N74" i="2"/>
  <c r="P74" i="2" s="1"/>
  <c r="M77" i="2"/>
  <c r="O77" i="2" s="1"/>
  <c r="N77" i="2"/>
  <c r="M80" i="2"/>
  <c r="O80" i="2" s="1"/>
  <c r="N80" i="2"/>
  <c r="P80" i="2" s="1"/>
  <c r="M82" i="2"/>
  <c r="N82" i="2"/>
  <c r="P82" i="2" s="1"/>
  <c r="M88" i="2"/>
  <c r="O88" i="2" s="1"/>
  <c r="N88" i="2"/>
  <c r="P88" i="2" s="1"/>
  <c r="M89" i="2"/>
  <c r="O89" i="2" s="1"/>
  <c r="N89" i="2"/>
  <c r="P89" i="2" s="1"/>
  <c r="M92" i="2"/>
  <c r="O92" i="2" s="1"/>
  <c r="N92" i="2"/>
  <c r="P92" i="2" s="1"/>
  <c r="M93" i="2"/>
  <c r="O93" i="2" s="1"/>
  <c r="N93" i="2"/>
  <c r="P93" i="2" s="1"/>
  <c r="M94" i="2"/>
  <c r="O94" i="2" s="1"/>
  <c r="N94" i="2"/>
  <c r="M95" i="2"/>
  <c r="O95" i="2" s="1"/>
  <c r="N95" i="2"/>
  <c r="P95" i="2" s="1"/>
  <c r="M96" i="2"/>
  <c r="O96" i="2" s="1"/>
  <c r="N96" i="2"/>
  <c r="P96" i="2" s="1"/>
  <c r="M97" i="2"/>
  <c r="O97" i="2" s="1"/>
  <c r="N97" i="2"/>
  <c r="P97" i="2" s="1"/>
  <c r="M101" i="2"/>
  <c r="O101" i="2" s="1"/>
  <c r="N101" i="2"/>
  <c r="P101" i="2" s="1"/>
  <c r="M102" i="2"/>
  <c r="O102" i="2" s="1"/>
  <c r="N102" i="2"/>
  <c r="P102" i="2" s="1"/>
  <c r="M103" i="2"/>
  <c r="O103" i="2" s="1"/>
  <c r="N103" i="2"/>
  <c r="P103" i="2" s="1"/>
  <c r="M104" i="2"/>
  <c r="O104" i="2" s="1"/>
  <c r="N104" i="2"/>
  <c r="M107" i="2"/>
  <c r="O107" i="2" s="1"/>
  <c r="N107" i="2"/>
  <c r="P107" i="2" s="1"/>
  <c r="M108" i="2"/>
  <c r="O108" i="2" s="1"/>
  <c r="N108" i="2"/>
  <c r="P108" i="2" s="1"/>
  <c r="M109" i="2"/>
  <c r="O109" i="2" s="1"/>
  <c r="N109" i="2"/>
  <c r="P109" i="2" s="1"/>
  <c r="M110" i="2"/>
  <c r="O110" i="2" s="1"/>
  <c r="N110" i="2"/>
  <c r="M115" i="2"/>
  <c r="O115" i="2" s="1"/>
  <c r="N115" i="2"/>
  <c r="P115" i="2" s="1"/>
  <c r="M116" i="2"/>
  <c r="N116" i="2"/>
  <c r="P116" i="2" s="1"/>
  <c r="M120" i="2"/>
  <c r="O120" i="2" s="1"/>
  <c r="N120" i="2"/>
  <c r="P120" i="2" s="1"/>
  <c r="M121" i="2"/>
  <c r="O121" i="2" s="1"/>
  <c r="N121" i="2"/>
  <c r="P121" i="2" s="1"/>
  <c r="M122" i="2"/>
  <c r="O122" i="2" s="1"/>
  <c r="N122" i="2"/>
  <c r="P122" i="2" s="1"/>
  <c r="M125" i="2"/>
  <c r="N125" i="2"/>
  <c r="M128" i="2"/>
  <c r="O128" i="2" s="1"/>
  <c r="N128" i="2"/>
  <c r="P128" i="2" s="1"/>
  <c r="M131" i="2"/>
  <c r="O131" i="2" s="1"/>
  <c r="N131" i="2"/>
  <c r="P131" i="2" s="1"/>
  <c r="M134" i="2"/>
  <c r="O134" i="2" s="1"/>
  <c r="N134" i="2"/>
  <c r="P134" i="2" s="1"/>
  <c r="M135" i="2"/>
  <c r="O135" i="2" s="1"/>
  <c r="N135" i="2"/>
  <c r="P135" i="2" s="1"/>
  <c r="M136" i="2"/>
  <c r="O136" i="2" s="1"/>
  <c r="N136" i="2"/>
  <c r="P136" i="2" s="1"/>
  <c r="M137" i="2"/>
  <c r="N137" i="2"/>
  <c r="P137" i="2" s="1"/>
  <c r="M140" i="2"/>
  <c r="O140" i="2" s="1"/>
  <c r="N140" i="2"/>
  <c r="P140" i="2" s="1"/>
  <c r="M149" i="2"/>
  <c r="O149" i="2" s="1"/>
  <c r="N149" i="2"/>
  <c r="P149" i="2" s="1"/>
  <c r="M150" i="2"/>
  <c r="O150" i="2" s="1"/>
  <c r="N150" i="2"/>
  <c r="P150" i="2" s="1"/>
  <c r="M151" i="2"/>
  <c r="O151" i="2" s="1"/>
  <c r="N151" i="2"/>
  <c r="P151" i="2" s="1"/>
  <c r="M152" i="2"/>
  <c r="O152" i="2" s="1"/>
  <c r="N152" i="2"/>
  <c r="P152" i="2" s="1"/>
  <c r="M157" i="2"/>
  <c r="O157" i="2" s="1"/>
  <c r="N157" i="2"/>
  <c r="P157" i="2" s="1"/>
  <c r="M158" i="2"/>
  <c r="O158" i="2" s="1"/>
  <c r="N158" i="2"/>
  <c r="P158" i="2" s="1"/>
  <c r="M159" i="2"/>
  <c r="O159" i="2" s="1"/>
  <c r="N159" i="2"/>
  <c r="P159" i="2" s="1"/>
  <c r="M160" i="2"/>
  <c r="O160" i="2" s="1"/>
  <c r="N160" i="2"/>
  <c r="P160" i="2" s="1"/>
  <c r="M161" i="2"/>
  <c r="O161" i="2" s="1"/>
  <c r="N161" i="2"/>
  <c r="P161" i="2" s="1"/>
  <c r="M162" i="2"/>
  <c r="O162" i="2" s="1"/>
  <c r="M166" i="2"/>
  <c r="O166" i="2" s="1"/>
  <c r="N166" i="2"/>
  <c r="P166" i="2" s="1"/>
  <c r="M169" i="2"/>
  <c r="N169" i="2"/>
  <c r="M170" i="2"/>
  <c r="N170" i="2"/>
  <c r="P170" i="2" s="1"/>
  <c r="M15" i="2"/>
  <c r="O15" i="2" s="1"/>
  <c r="N15" i="2"/>
  <c r="P15" i="2" s="1"/>
  <c r="M16" i="2"/>
  <c r="O16" i="2" s="1"/>
  <c r="N16" i="2"/>
  <c r="P16" i="2" s="1"/>
  <c r="M17" i="2"/>
  <c r="O17" i="2" s="1"/>
  <c r="N17" i="2"/>
  <c r="P17" i="2" s="1"/>
  <c r="M18" i="2"/>
  <c r="O18" i="2" s="1"/>
  <c r="N18" i="2"/>
  <c r="M19" i="2"/>
  <c r="O19" i="2" s="1"/>
  <c r="N19" i="2"/>
  <c r="P19" i="2" s="1"/>
  <c r="M20" i="2"/>
  <c r="O20" i="2" s="1"/>
  <c r="N20" i="2"/>
  <c r="P20" i="2" s="1"/>
  <c r="N14" i="2"/>
  <c r="P14" i="2" s="1"/>
  <c r="M14" i="2"/>
  <c r="O14" i="2" s="1"/>
  <c r="I171" i="2"/>
  <c r="K171" i="2"/>
  <c r="G171" i="2"/>
  <c r="I25" i="2"/>
  <c r="I21" i="2"/>
  <c r="K21" i="2"/>
  <c r="G21" i="2"/>
  <c r="G25" i="2" s="1"/>
  <c r="I163" i="2"/>
  <c r="K163" i="2"/>
  <c r="G163" i="2"/>
  <c r="I153" i="2"/>
  <c r="K153" i="2"/>
  <c r="G153" i="2"/>
  <c r="I138" i="2"/>
  <c r="K138" i="2"/>
  <c r="G138" i="2"/>
  <c r="M21" i="2" l="1"/>
  <c r="O21" i="2" s="1"/>
  <c r="M153" i="2"/>
  <c r="O153" i="2" s="1"/>
  <c r="N138" i="2"/>
  <c r="P138" i="2" s="1"/>
  <c r="M138" i="2"/>
  <c r="O138" i="2" s="1"/>
  <c r="G173" i="2"/>
  <c r="M163" i="2"/>
  <c r="O163" i="2" s="1"/>
  <c r="N163" i="2"/>
  <c r="P163" i="2" s="1"/>
  <c r="K173" i="2"/>
  <c r="M171" i="2"/>
  <c r="N171" i="2"/>
  <c r="P171" i="2" s="1"/>
  <c r="N153" i="2"/>
  <c r="P153" i="2" s="1"/>
  <c r="K25" i="2"/>
  <c r="I173" i="2"/>
  <c r="N21" i="2"/>
  <c r="P21" i="2" s="1"/>
  <c r="I123" i="2"/>
  <c r="K123" i="2"/>
  <c r="G123" i="2"/>
  <c r="I117" i="2"/>
  <c r="K117" i="2"/>
  <c r="G117" i="2"/>
  <c r="I105" i="2"/>
  <c r="K105" i="2"/>
  <c r="G105" i="2"/>
  <c r="I98" i="2"/>
  <c r="K98" i="2"/>
  <c r="G98" i="2"/>
  <c r="I75" i="2"/>
  <c r="K75" i="2"/>
  <c r="G75" i="2"/>
  <c r="I63" i="2"/>
  <c r="K63" i="2"/>
  <c r="G63" i="2"/>
  <c r="G68" i="2" s="1"/>
  <c r="K49" i="2"/>
  <c r="I49" i="2"/>
  <c r="G49" i="2"/>
  <c r="K38" i="2"/>
  <c r="I38" i="2"/>
  <c r="G38" i="2"/>
  <c r="N3" i="1"/>
  <c r="K112" i="2" l="1"/>
  <c r="M98" i="2"/>
  <c r="O98" i="2" s="1"/>
  <c r="N98" i="2"/>
  <c r="P98" i="2" s="1"/>
  <c r="K68" i="2"/>
  <c r="M63" i="2"/>
  <c r="O63" i="2" s="1"/>
  <c r="N63" i="2"/>
  <c r="P63" i="2" s="1"/>
  <c r="N75" i="2"/>
  <c r="P75" i="2" s="1"/>
  <c r="M75" i="2"/>
  <c r="O75" i="2" s="1"/>
  <c r="I112" i="2"/>
  <c r="N123" i="2"/>
  <c r="P123" i="2" s="1"/>
  <c r="M123" i="2"/>
  <c r="O123" i="2" s="1"/>
  <c r="M25" i="2"/>
  <c r="O25" i="2" s="1"/>
  <c r="N25" i="2"/>
  <c r="P25" i="2" s="1"/>
  <c r="K55" i="2"/>
  <c r="M38" i="2"/>
  <c r="O38" i="2" s="1"/>
  <c r="N38" i="2"/>
  <c r="P38" i="2" s="1"/>
  <c r="N117" i="2"/>
  <c r="P117" i="2" s="1"/>
  <c r="M117" i="2"/>
  <c r="O117" i="2" s="1"/>
  <c r="I55" i="2"/>
  <c r="N49" i="2"/>
  <c r="P49" i="2" s="1"/>
  <c r="M49" i="2"/>
  <c r="O49" i="2" s="1"/>
  <c r="I68" i="2"/>
  <c r="N105" i="2"/>
  <c r="P105" i="2" s="1"/>
  <c r="M105" i="2"/>
  <c r="O105" i="2" s="1"/>
  <c r="N173" i="2"/>
  <c r="P173" i="2" s="1"/>
  <c r="M173" i="2"/>
  <c r="O173" i="2" s="1"/>
  <c r="G84" i="2"/>
  <c r="G55" i="2"/>
  <c r="G112" i="2"/>
  <c r="I84" i="2" l="1"/>
  <c r="K84" i="2"/>
  <c r="N68" i="2"/>
  <c r="P68" i="2" s="1"/>
  <c r="M68" i="2"/>
  <c r="O68" i="2" s="1"/>
  <c r="M55" i="2"/>
  <c r="O55" i="2" s="1"/>
  <c r="N55" i="2"/>
  <c r="P55" i="2" s="1"/>
  <c r="I142" i="2"/>
  <c r="G142" i="2"/>
  <c r="G144" i="2" s="1"/>
  <c r="K142" i="2"/>
  <c r="M112" i="2"/>
  <c r="O112" i="2" s="1"/>
  <c r="N112" i="2"/>
  <c r="P112" i="2" s="1"/>
  <c r="G175" i="2" l="1"/>
  <c r="N142" i="2"/>
  <c r="P142" i="2" s="1"/>
  <c r="M142" i="2"/>
  <c r="O142" i="2" s="1"/>
  <c r="N84" i="2"/>
  <c r="P84" i="2" s="1"/>
  <c r="M84" i="2"/>
  <c r="O84" i="2" s="1"/>
  <c r="K144" i="2"/>
  <c r="I144" i="2"/>
  <c r="M144" i="2" l="1"/>
  <c r="O144" i="2" s="1"/>
  <c r="N144" i="2"/>
  <c r="P144" i="2" s="1"/>
  <c r="K175" i="2"/>
  <c r="H169" i="2"/>
  <c r="H160" i="2"/>
  <c r="H149" i="2"/>
  <c r="H134" i="2"/>
  <c r="H110" i="2"/>
  <c r="H101" i="2"/>
  <c r="H95" i="2"/>
  <c r="H89" i="2"/>
  <c r="H80" i="2"/>
  <c r="H73" i="2"/>
  <c r="H65" i="2"/>
  <c r="H60" i="2"/>
  <c r="H45" i="2"/>
  <c r="H41" i="2"/>
  <c r="H35" i="2"/>
  <c r="H28" i="2"/>
  <c r="H15" i="2"/>
  <c r="H19" i="2"/>
  <c r="H42" i="2"/>
  <c r="H46" i="2"/>
  <c r="H34" i="2"/>
  <c r="H16" i="2"/>
  <c r="H20" i="2"/>
  <c r="H158" i="2"/>
  <c r="H151" i="2"/>
  <c r="H136" i="2"/>
  <c r="H128" i="2"/>
  <c r="H121" i="2"/>
  <c r="H115" i="2"/>
  <c r="H108" i="2"/>
  <c r="H103" i="2"/>
  <c r="H97" i="2"/>
  <c r="H93" i="2"/>
  <c r="H61" i="2"/>
  <c r="H53" i="2"/>
  <c r="H43" i="2"/>
  <c r="H47" i="2"/>
  <c r="H37" i="2"/>
  <c r="H33" i="2"/>
  <c r="H23" i="2"/>
  <c r="H17" i="2"/>
  <c r="H14" i="2"/>
  <c r="H166" i="2"/>
  <c r="H159" i="2"/>
  <c r="H152" i="2"/>
  <c r="H137" i="2"/>
  <c r="H131" i="2"/>
  <c r="H122" i="2"/>
  <c r="H116" i="2"/>
  <c r="H109" i="2"/>
  <c r="H104" i="2"/>
  <c r="H94" i="2"/>
  <c r="H88" i="2"/>
  <c r="H77" i="2"/>
  <c r="H72" i="2"/>
  <c r="H170" i="2"/>
  <c r="H161" i="2"/>
  <c r="H157" i="2"/>
  <c r="H125" i="2"/>
  <c r="H102" i="2"/>
  <c r="H74" i="2"/>
  <c r="H44" i="2"/>
  <c r="H150" i="2"/>
  <c r="H120" i="2"/>
  <c r="H123" i="2" s="1"/>
  <c r="H96" i="2"/>
  <c r="H67" i="2"/>
  <c r="H48" i="2"/>
  <c r="H18" i="2"/>
  <c r="H140" i="2"/>
  <c r="H92" i="2"/>
  <c r="H62" i="2"/>
  <c r="H36" i="2"/>
  <c r="H135" i="2"/>
  <c r="H107" i="2"/>
  <c r="H82" i="2"/>
  <c r="H51" i="2"/>
  <c r="H32" i="2"/>
  <c r="H25" i="2"/>
  <c r="H163" i="2"/>
  <c r="H173" i="2"/>
  <c r="H112" i="2"/>
  <c r="H55" i="2"/>
  <c r="H144" i="2"/>
  <c r="I175" i="2"/>
  <c r="J144" i="2" s="1"/>
  <c r="H142" i="2"/>
  <c r="H63" i="2" l="1"/>
  <c r="H68" i="2" s="1"/>
  <c r="H84" i="2" s="1"/>
  <c r="H138" i="2"/>
  <c r="H75" i="2"/>
  <c r="M175" i="2"/>
  <c r="O175" i="2" s="1"/>
  <c r="L32" i="2"/>
  <c r="L36" i="2"/>
  <c r="L42" i="2"/>
  <c r="L46" i="2"/>
  <c r="L51" i="2"/>
  <c r="L60" i="2"/>
  <c r="L65" i="2"/>
  <c r="L72" i="2"/>
  <c r="L77" i="2"/>
  <c r="L88" i="2"/>
  <c r="L94" i="2"/>
  <c r="L104" i="2"/>
  <c r="L109" i="2"/>
  <c r="L116" i="2"/>
  <c r="L122" i="2"/>
  <c r="L131" i="2"/>
  <c r="L137" i="2"/>
  <c r="L152" i="2"/>
  <c r="L159" i="2"/>
  <c r="N175" i="2"/>
  <c r="P175" i="2" s="1"/>
  <c r="L33" i="2"/>
  <c r="L37" i="2"/>
  <c r="L43" i="2"/>
  <c r="L47" i="2"/>
  <c r="L52" i="2"/>
  <c r="L61" i="2"/>
  <c r="L66" i="2"/>
  <c r="L73" i="2"/>
  <c r="L80" i="2"/>
  <c r="L89" i="2"/>
  <c r="L95" i="2"/>
  <c r="L101" i="2"/>
  <c r="L110" i="2"/>
  <c r="L134" i="2"/>
  <c r="L149" i="2"/>
  <c r="L160" i="2"/>
  <c r="L166" i="2"/>
  <c r="L35" i="2"/>
  <c r="L45" i="2"/>
  <c r="L97" i="2"/>
  <c r="L108" i="2"/>
  <c r="L121" i="2"/>
  <c r="L136" i="2"/>
  <c r="L151" i="2"/>
  <c r="L162" i="2"/>
  <c r="L17" i="2"/>
  <c r="L41" i="2"/>
  <c r="L93" i="2"/>
  <c r="L103" i="2"/>
  <c r="L115" i="2"/>
  <c r="L128" i="2"/>
  <c r="L158" i="2"/>
  <c r="L170" i="2"/>
  <c r="L28" i="2"/>
  <c r="L23" i="2"/>
  <c r="L15" i="2"/>
  <c r="L19" i="2"/>
  <c r="L14" i="2"/>
  <c r="L34" i="2"/>
  <c r="L53" i="2"/>
  <c r="L96" i="2"/>
  <c r="L120" i="2"/>
  <c r="L150" i="2"/>
  <c r="L175" i="2"/>
  <c r="L16" i="2"/>
  <c r="L20" i="2"/>
  <c r="L48" i="2"/>
  <c r="L62" i="2"/>
  <c r="L74" i="2"/>
  <c r="L92" i="2"/>
  <c r="L102" i="2"/>
  <c r="L125" i="2"/>
  <c r="L140" i="2"/>
  <c r="L157" i="2"/>
  <c r="L169" i="2"/>
  <c r="L18" i="2"/>
  <c r="L44" i="2"/>
  <c r="L67" i="2"/>
  <c r="L82" i="2"/>
  <c r="L107" i="2"/>
  <c r="L135" i="2"/>
  <c r="L161" i="2"/>
  <c r="L153" i="2"/>
  <c r="L138" i="2"/>
  <c r="L163" i="2"/>
  <c r="L171" i="2"/>
  <c r="L63" i="2"/>
  <c r="L123" i="2"/>
  <c r="L38" i="2"/>
  <c r="L49" i="2"/>
  <c r="L105" i="2"/>
  <c r="L173" i="2"/>
  <c r="L98" i="2"/>
  <c r="L117" i="2"/>
  <c r="L75" i="2"/>
  <c r="L25" i="2"/>
  <c r="L68" i="2"/>
  <c r="L55" i="2"/>
  <c r="L112" i="2"/>
  <c r="L142" i="2"/>
  <c r="L84" i="2"/>
  <c r="H153" i="2"/>
  <c r="H175" i="2"/>
  <c r="H98" i="2"/>
  <c r="H21" i="2"/>
  <c r="H49" i="2"/>
  <c r="H105" i="2"/>
  <c r="J35" i="2"/>
  <c r="J41" i="2"/>
  <c r="J45" i="2"/>
  <c r="J93" i="2"/>
  <c r="J97" i="2"/>
  <c r="J103" i="2"/>
  <c r="J108" i="2"/>
  <c r="J115" i="2"/>
  <c r="J121" i="2"/>
  <c r="J128" i="2"/>
  <c r="J36" i="2"/>
  <c r="J42" i="2"/>
  <c r="J46" i="2"/>
  <c r="J51" i="2"/>
  <c r="J60" i="2"/>
  <c r="J65" i="2"/>
  <c r="J72" i="2"/>
  <c r="J77" i="2"/>
  <c r="J88" i="2"/>
  <c r="J94" i="2"/>
  <c r="J104" i="2"/>
  <c r="J109" i="2"/>
  <c r="J116" i="2"/>
  <c r="J122" i="2"/>
  <c r="J131" i="2"/>
  <c r="J137" i="2"/>
  <c r="J34" i="2"/>
  <c r="J44" i="2"/>
  <c r="J53" i="2"/>
  <c r="J67" i="2"/>
  <c r="J82" i="2"/>
  <c r="J96" i="2"/>
  <c r="J107" i="2"/>
  <c r="J120" i="2"/>
  <c r="J135" i="2"/>
  <c r="J151" i="2"/>
  <c r="J158" i="2"/>
  <c r="J162" i="2"/>
  <c r="J170" i="2"/>
  <c r="J33" i="2"/>
  <c r="J15" i="2"/>
  <c r="J19" i="2"/>
  <c r="J48" i="2"/>
  <c r="J62" i="2"/>
  <c r="J74" i="2"/>
  <c r="J92" i="2"/>
  <c r="J102" i="2"/>
  <c r="J125" i="2"/>
  <c r="J149" i="2"/>
  <c r="J160" i="2"/>
  <c r="J166" i="2"/>
  <c r="J17" i="2"/>
  <c r="J43" i="2"/>
  <c r="J66" i="2"/>
  <c r="J95" i="2"/>
  <c r="J140" i="2"/>
  <c r="J157" i="2"/>
  <c r="J169" i="2"/>
  <c r="J28" i="2"/>
  <c r="J37" i="2"/>
  <c r="J47" i="2"/>
  <c r="J61" i="2"/>
  <c r="J73" i="2"/>
  <c r="J89" i="2"/>
  <c r="J101" i="2"/>
  <c r="J110" i="2"/>
  <c r="J136" i="2"/>
  <c r="J152" i="2"/>
  <c r="J159" i="2"/>
  <c r="J32" i="2"/>
  <c r="J16" i="2"/>
  <c r="J20" i="2"/>
  <c r="J52" i="2"/>
  <c r="J80" i="2"/>
  <c r="J134" i="2"/>
  <c r="J150" i="2"/>
  <c r="J161" i="2"/>
  <c r="J175" i="2"/>
  <c r="J23" i="2"/>
  <c r="J18" i="2"/>
  <c r="J14" i="2"/>
  <c r="J25" i="2"/>
  <c r="J153" i="2"/>
  <c r="J171" i="2"/>
  <c r="J138" i="2"/>
  <c r="J163" i="2"/>
  <c r="J75" i="2"/>
  <c r="J123" i="2"/>
  <c r="J173" i="2"/>
  <c r="J105" i="2"/>
  <c r="J98" i="2"/>
  <c r="J49" i="2"/>
  <c r="J38" i="2"/>
  <c r="J117" i="2"/>
  <c r="J63" i="2"/>
  <c r="J68" i="2"/>
  <c r="J55" i="2"/>
  <c r="J112" i="2"/>
  <c r="J84" i="2"/>
  <c r="J142" i="2"/>
  <c r="H38" i="2"/>
  <c r="H117" i="2"/>
  <c r="H171" i="2"/>
  <c r="L144" i="2"/>
  <c r="L21" i="2" l="1"/>
  <c r="J21" i="2"/>
</calcChain>
</file>

<file path=xl/sharedStrings.xml><?xml version="1.0" encoding="utf-8"?>
<sst xmlns="http://schemas.openxmlformats.org/spreadsheetml/2006/main" count="182" uniqueCount="138">
  <si>
    <t>ing tributario</t>
  </si>
  <si>
    <t>ing no tributario</t>
  </si>
  <si>
    <t>Ingresos Tributarios</t>
  </si>
  <si>
    <t>(siete tributos locales)</t>
  </si>
  <si>
    <t>Impuesto Predial</t>
  </si>
  <si>
    <t>Impuesto sobre Nóminas</t>
  </si>
  <si>
    <t>Impuesto sobre Adquisición de Inmuebles</t>
  </si>
  <si>
    <t>Impuesto sobre Tenencia o Uso de Vehículos</t>
  </si>
  <si>
    <t>Ingresos Federales</t>
  </si>
  <si>
    <t>Ingresos no tributarios</t>
  </si>
  <si>
    <t>Derechos</t>
  </si>
  <si>
    <t>Aprovechamientos</t>
  </si>
  <si>
    <t>Productos</t>
  </si>
  <si>
    <t>Participaciones en Ingresos Federales</t>
  </si>
  <si>
    <t>Convenios con la Federación</t>
  </si>
  <si>
    <t xml:space="preserve">Fondos de </t>
  </si>
  <si>
    <t>DIRECCIÓN GENERAL DE AUDITORÍA DE CUMPLIMIENTO FINANCIERO "B"</t>
  </si>
  <si>
    <t>DIRECCIÓN "B" DE AUDITORÍA</t>
  </si>
  <si>
    <t>INGRESOS DEL SECTOR GOBIERNO</t>
  </si>
  <si>
    <t>(Miles de pesos y por cientos)</t>
  </si>
  <si>
    <t>INGRESOS LOCALES</t>
  </si>
  <si>
    <t>Impuestos</t>
  </si>
  <si>
    <t>Predial</t>
  </si>
  <si>
    <t>Recaudado</t>
  </si>
  <si>
    <t>%</t>
  </si>
  <si>
    <t>VARIACIONES</t>
  </si>
  <si>
    <t>Absoluta</t>
  </si>
  <si>
    <t>Relativa</t>
  </si>
  <si>
    <t>Importe</t>
  </si>
  <si>
    <t>Sobre Adquisiciones de Inmuebles</t>
  </si>
  <si>
    <t>Sobre Tenencia o Uso de vehículos</t>
  </si>
  <si>
    <t>Sobre Espectáculos Públicos</t>
  </si>
  <si>
    <t>Sobre Loterías, Rifas, Sorteos y Concursos</t>
  </si>
  <si>
    <t>Por la Prestación de Servicios de Hospedaje</t>
  </si>
  <si>
    <t>Sobre Nóminas</t>
  </si>
  <si>
    <t>Accesorios de los Impuestos</t>
  </si>
  <si>
    <t>Subtotal</t>
  </si>
  <si>
    <t>Contribuciones de Mejoras</t>
  </si>
  <si>
    <t>Por los Servicios de Grúa y Almacenaje de Vehículos</t>
  </si>
  <si>
    <t>Por el Estacionamiento de Vehículos en la Vía Pública</t>
  </si>
  <si>
    <t>Por el Uso o Aprovechamiento de Inmuebles</t>
  </si>
  <si>
    <t>Por los Servicios de Construcción y Operación Hidráulica y por la Autorización para Usar las redes de Agua y Drenaje</t>
  </si>
  <si>
    <t>Por Descarga a la Red de Drenaje</t>
  </si>
  <si>
    <t>Por los Servicios de Recolección y Recepción de Residuos Sólidos</t>
  </si>
  <si>
    <t>Por el Uso, Goce, Apreovechamiento o Explotación de Bienes de Dominio Público</t>
  </si>
  <si>
    <t>Por Prestación de Servicios</t>
  </si>
  <si>
    <t>Por Cuotas de Recuperación por Servicios Médicos</t>
  </si>
  <si>
    <t>Por la Prestación de Servicios de Registro Civil</t>
  </si>
  <si>
    <t>Por la Prestación de Servicios por el Suministro de Agua</t>
  </si>
  <si>
    <t>Por la Prestación de Servicios del Registro Público de la Propiedad o de Comercio y del Archivo General de Notarias</t>
  </si>
  <si>
    <t>Por los Servicios de Control Vehicular</t>
  </si>
  <si>
    <t>Por los Servicios de Expedición de Licencias</t>
  </si>
  <si>
    <t>Por los Servicios de Alineamiento y Señalamiento de Número Oficial y Expedición de Constancias de Zonificación de Uso de Inmuebles</t>
  </si>
  <si>
    <t>Por la Supervisión y Revisión de la Obras Públicas Sujetas a Contrato, así como la Auditoría de las Mismas</t>
  </si>
  <si>
    <t>Otros Derechos</t>
  </si>
  <si>
    <t>Accesorios de los Derechos</t>
  </si>
  <si>
    <t>Productos derivados del Uso y Aprovechamiento de Bienes no Sujetos a Régimen de Dominio Público</t>
  </si>
  <si>
    <t>Total Derechos</t>
  </si>
  <si>
    <t>Por la Prestación de Servicios que Corresponden a Funciones de Derecho Privado</t>
  </si>
  <si>
    <t>Policía Auxiliar</t>
  </si>
  <si>
    <t>Policía Bancaria e Industrial</t>
  </si>
  <si>
    <t>Otros</t>
  </si>
  <si>
    <t>Productos que se destinen a la Unidad Generadora de los Mismos</t>
  </si>
  <si>
    <t>Venta de Holográmas de Verificación Vehicular Obligatoria</t>
  </si>
  <si>
    <t>Derivados del Uso, Aprovechamiento o Enajenación de Bienes no Sujetos al Régimen de Dominio Público</t>
  </si>
  <si>
    <t>Enajenación de Bienes Muebles no Sujetos a ser Inventariados</t>
  </si>
  <si>
    <t>Enajenación de Muebles e Inmuebles</t>
  </si>
  <si>
    <t>Planta de Asfalto</t>
  </si>
  <si>
    <t>Tierras y Construcciones</t>
  </si>
  <si>
    <t>Accesorios de los Productos</t>
  </si>
  <si>
    <t>Otros Productos que Generan Ingresos Corrientes</t>
  </si>
  <si>
    <t>Productos Financieros</t>
  </si>
  <si>
    <t>Total Productos</t>
  </si>
  <si>
    <t>Incentivos Derivados de la Colaboración Fiscal</t>
  </si>
  <si>
    <t>Por la Participación de la Recaudación del Impuesto sobre Tenencia o Uso de Vehículos y Motocicletas</t>
  </si>
  <si>
    <t>Impuesto sobre Automóviles Nuevos</t>
  </si>
  <si>
    <t>Por Incentivos de Fiscalización y Gestión de Cobro</t>
  </si>
  <si>
    <t>Por el Impuesto al Valor Agregado</t>
  </si>
  <si>
    <t>Por el Impuesto al Activo</t>
  </si>
  <si>
    <t>Por el Impuesto Especial sobre Producción y Servicios</t>
  </si>
  <si>
    <t>Por Gastos de Ejecución</t>
  </si>
  <si>
    <t>Por el Impuesto sobre la Renta</t>
  </si>
  <si>
    <t>Por la Participación de la Recaudación de Impuestos Federales</t>
  </si>
  <si>
    <t>Respecto del Régimen de Pequeños Contribuyentes</t>
  </si>
  <si>
    <t>Por el Impuesto sobre la Renta de Personas Físicas, respecto del Régimen Intermedio</t>
  </si>
  <si>
    <t>Por el Impuesto sobre la Renta por Enajenación de Bienes Inmuebles y Construcciones</t>
  </si>
  <si>
    <t>Régimen de Incorporación Fiscal</t>
  </si>
  <si>
    <t>Por Multas Administrativas Impuestas por Autoridades Federales no Fiscales</t>
  </si>
  <si>
    <t>Por la Administración de las Cuotas de Gasolina y Diesel</t>
  </si>
  <si>
    <t>Fondo de Compensación del ISAN</t>
  </si>
  <si>
    <t>Fondo de Compensación del Régimen de Pequeños Contribuyentes y del Régimen de Intermedios</t>
  </si>
  <si>
    <t>Multas</t>
  </si>
  <si>
    <t>Multas de Tránsito</t>
  </si>
  <si>
    <t>Otras Multas Administrativas así como las Impuestas por Autoridades Judiciales y Reparación del Daño Denunciado por los Ofendidos</t>
  </si>
  <si>
    <t>Indemnizaciones</t>
  </si>
  <si>
    <t>Sanciones, Responsabilidades e Indemnizaciones</t>
  </si>
  <si>
    <t>Resarcimientos</t>
  </si>
  <si>
    <t>Seguros, Reaseguros, Fianzas y Cauciones</t>
  </si>
  <si>
    <t>Reintegros</t>
  </si>
  <si>
    <t>Aprovechamientos Provenientes de Obras Públicas</t>
  </si>
  <si>
    <t>Sobre Tierras y Construcciones del Dominio Públicos</t>
  </si>
  <si>
    <t>Aprovechamientos por Participaciones Derivadas de la Aplicación de Leyes</t>
  </si>
  <si>
    <t>Donativos y Donaciones</t>
  </si>
  <si>
    <t>Otros Aprovechamientos</t>
  </si>
  <si>
    <t>Recuperación de Impuestos Federales</t>
  </si>
  <si>
    <t>Venta de Bases para Licitaciones Públicas</t>
  </si>
  <si>
    <t>Aprovechamientos que se destinen a la Unidad Generadora de los Mismos</t>
  </si>
  <si>
    <t>Otros no Especificados</t>
  </si>
  <si>
    <t>Accesorios de los Aprovechamientos</t>
  </si>
  <si>
    <t>Total Aprovechamientos</t>
  </si>
  <si>
    <t>Participaciones de Ingresos Federales</t>
  </si>
  <si>
    <t>Fondo General de Participaciones (FGP)</t>
  </si>
  <si>
    <t>Fondo de Fomento Municipal (FFM)</t>
  </si>
  <si>
    <t>Participaciones en Impuestos Especiales sobre Producción y Servicios (IEPS)</t>
  </si>
  <si>
    <t>Fondo de Fiscalización y Recaudación (FOFIR)</t>
  </si>
  <si>
    <t>Transferencias del Gobierno Federal</t>
  </si>
  <si>
    <t>Aportaciones Federales</t>
  </si>
  <si>
    <t>Fondo de Aportaciones para los Servicios de Salud (FASSA)</t>
  </si>
  <si>
    <t>Fondo de Aportaciones Múltiples (FAM)</t>
  </si>
  <si>
    <t>Fondo de Aportaciones para la Seguridad Pública (FASP)</t>
  </si>
  <si>
    <t>Fondo de Aportaciones para el Fortalecimiento de los Municipios y las Demarcaciones Territoriales del Distrito Federal (FORTAMUN-DF)</t>
  </si>
  <si>
    <t>Fondo de Aportaciones para el Fortalecimiento de las Entidades Federativas (FAFEF)</t>
  </si>
  <si>
    <t>n.a.</t>
  </si>
  <si>
    <t>Fondo de Aportaciones para la Infraestrutura Social (FAIS)</t>
  </si>
  <si>
    <t>Fideicomiso para la Infraestrutura de los Estados (FIES)</t>
  </si>
  <si>
    <t>Fondo de Estabilización de los Ingresos de las Entidades Federativas (FEIF)</t>
  </si>
  <si>
    <t>Total Participaciones y Aportaciones</t>
  </si>
  <si>
    <t>TRIBUTARIOS</t>
  </si>
  <si>
    <t>TOTAL INGRESOS TRIBUTARIOS</t>
  </si>
  <si>
    <t>NO TRIBUTARIOS</t>
  </si>
  <si>
    <t>Total Impuestos</t>
  </si>
  <si>
    <t>TOTAL INGRESOS NO TRIBUTARIOS</t>
  </si>
  <si>
    <t>PARTICIPACIONES Y APORTACIONES</t>
  </si>
  <si>
    <t>TOTAL INGRESOS SECTOR GOBIERNO</t>
  </si>
  <si>
    <t>n.a</t>
  </si>
  <si>
    <t>2014-2013</t>
  </si>
  <si>
    <t>CONCEPTO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</si>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</sst>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0" xfId="1" applyFont="1"/>
    <xf numFmtId="43" fontId="0" fillId="0" borderId="1" xfId="1" applyFont="1" applyBorder="1"/>
    <xf numFmtId="164" fontId="0" fillId="0" borderId="0" xfId="1" applyNumberFormat="1" applyFont="1"/>
    <xf numFmtId="43" fontId="4" fillId="0" borderId="0" xfId="1" applyFont="1"/>
    <xf numFmtId="43" fontId="3" fillId="0" borderId="0" xfId="1" applyFont="1" applyBorder="1"/>
    <xf numFmtId="43" fontId="3" fillId="0" borderId="3" xfId="1" applyFont="1" applyBorder="1"/>
    <xf numFmtId="43" fontId="3" fillId="0" borderId="1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43" fontId="3" fillId="0" borderId="5" xfId="1" applyFont="1" applyBorder="1"/>
    <xf numFmtId="43" fontId="3" fillId="0" borderId="6" xfId="1" applyFont="1" applyBorder="1"/>
    <xf numFmtId="43" fontId="3" fillId="0" borderId="7" xfId="1" applyFont="1" applyBorder="1"/>
    <xf numFmtId="43" fontId="3" fillId="0" borderId="10" xfId="1" applyFont="1" applyBorder="1"/>
    <xf numFmtId="43" fontId="3" fillId="0" borderId="11" xfId="1" applyFont="1" applyBorder="1" applyAlignment="1">
      <alignment horizontal="center"/>
    </xf>
    <xf numFmtId="43" fontId="3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3" fillId="0" borderId="17" xfId="1" applyFont="1" applyBorder="1"/>
    <xf numFmtId="43" fontId="0" fillId="0" borderId="17" xfId="1" applyFont="1" applyBorder="1"/>
    <xf numFmtId="43" fontId="2" fillId="0" borderId="17" xfId="1" applyFont="1" applyBorder="1"/>
    <xf numFmtId="43" fontId="0" fillId="0" borderId="17" xfId="1" applyFont="1" applyBorder="1" applyAlignment="1">
      <alignment horizontal="justify"/>
    </xf>
    <xf numFmtId="43" fontId="4" fillId="0" borderId="17" xfId="1" applyFont="1" applyBorder="1"/>
    <xf numFmtId="43" fontId="5" fillId="0" borderId="19" xfId="1" applyFont="1" applyBorder="1"/>
    <xf numFmtId="43" fontId="5" fillId="0" borderId="20" xfId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3" fillId="0" borderId="23" xfId="1" applyNumberFormat="1" applyFont="1" applyBorder="1"/>
    <xf numFmtId="164" fontId="3" fillId="0" borderId="24" xfId="1" applyNumberFormat="1" applyFont="1" applyBorder="1"/>
    <xf numFmtId="164" fontId="1" fillId="0" borderId="24" xfId="1" applyNumberFormat="1" applyFont="1" applyBorder="1"/>
    <xf numFmtId="164" fontId="5" fillId="0" borderId="25" xfId="1" applyNumberFormat="1" applyFont="1" applyBorder="1"/>
    <xf numFmtId="164" fontId="5" fillId="0" borderId="26" xfId="1" applyNumberFormat="1" applyFont="1" applyBorder="1"/>
    <xf numFmtId="164" fontId="3" fillId="0" borderId="26" xfId="1" applyNumberFormat="1" applyFont="1" applyBorder="1"/>
    <xf numFmtId="164" fontId="3" fillId="0" borderId="25" xfId="1" applyNumberFormat="1" applyFont="1" applyBorder="1"/>
    <xf numFmtId="164" fontId="0" fillId="0" borderId="27" xfId="1" applyNumberFormat="1" applyFont="1" applyBorder="1"/>
    <xf numFmtId="164" fontId="3" fillId="0" borderId="28" xfId="1" applyNumberFormat="1" applyFont="1" applyBorder="1"/>
    <xf numFmtId="0" fontId="3" fillId="0" borderId="2" xfId="1" applyNumberFormat="1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43" fontId="3" fillId="0" borderId="29" xfId="1" applyFont="1" applyBorder="1" applyAlignment="1">
      <alignment horizontal="center"/>
    </xf>
    <xf numFmtId="0" fontId="3" fillId="0" borderId="30" xfId="1" applyNumberFormat="1" applyFont="1" applyBorder="1" applyAlignment="1">
      <alignment horizontal="center"/>
    </xf>
    <xf numFmtId="0" fontId="3" fillId="0" borderId="31" xfId="1" applyNumberFormat="1" applyFont="1" applyBorder="1" applyAlignment="1">
      <alignment horizontal="center"/>
    </xf>
    <xf numFmtId="0" fontId="3" fillId="0" borderId="30" xfId="1" applyNumberFormat="1" applyFont="1" applyBorder="1"/>
    <xf numFmtId="0" fontId="3" fillId="0" borderId="31" xfId="1" applyNumberFormat="1" applyFont="1" applyBorder="1"/>
    <xf numFmtId="43" fontId="3" fillId="0" borderId="35" xfId="1" applyFont="1" applyBorder="1" applyAlignment="1">
      <alignment horizontal="center"/>
    </xf>
    <xf numFmtId="43" fontId="3" fillId="0" borderId="36" xfId="1" applyFont="1" applyBorder="1" applyAlignment="1">
      <alignment horizontal="center"/>
    </xf>
    <xf numFmtId="164" fontId="0" fillId="0" borderId="37" xfId="1" applyNumberFormat="1" applyFont="1" applyBorder="1"/>
    <xf numFmtId="164" fontId="3" fillId="0" borderId="27" xfId="1" applyNumberFormat="1" applyFont="1" applyBorder="1"/>
    <xf numFmtId="43" fontId="0" fillId="0" borderId="17" xfId="1" applyFont="1" applyBorder="1" applyAlignment="1">
      <alignment horizontal="justify"/>
    </xf>
    <xf numFmtId="0" fontId="3" fillId="0" borderId="8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3" fillId="0" borderId="7" xfId="1" applyNumberFormat="1" applyFont="1" applyBorder="1" applyAlignment="1">
      <alignment horizontal="center"/>
    </xf>
    <xf numFmtId="43" fontId="2" fillId="0" borderId="17" xfId="1" applyFont="1" applyBorder="1" applyAlignment="1">
      <alignment horizontal="justify"/>
    </xf>
    <xf numFmtId="43" fontId="2" fillId="0" borderId="18" xfId="1" applyFont="1" applyBorder="1" applyAlignment="1">
      <alignment horizontal="justify"/>
    </xf>
    <xf numFmtId="43" fontId="3" fillId="0" borderId="0" xfId="1" applyFont="1" applyAlignment="1">
      <alignment horizontal="center"/>
    </xf>
    <xf numFmtId="0" fontId="3" fillId="0" borderId="32" xfId="1" applyNumberFormat="1" applyFont="1" applyBorder="1" applyAlignment="1">
      <alignment horizontal="center"/>
    </xf>
    <xf numFmtId="0" fontId="3" fillId="0" borderId="33" xfId="1" applyNumberFormat="1" applyFont="1" applyBorder="1" applyAlignment="1">
      <alignment horizontal="center"/>
    </xf>
    <xf numFmtId="0" fontId="3" fillId="0" borderId="9" xfId="1" applyNumberFormat="1" applyFont="1" applyBorder="1" applyAlignment="1">
      <alignment horizontal="center"/>
    </xf>
    <xf numFmtId="0" fontId="3" fillId="0" borderId="12" xfId="1" applyNumberFormat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3" fillId="0" borderId="34" xfId="1" applyNumberFormat="1" applyFont="1" applyBorder="1" applyAlignment="1">
      <alignment horizontal="center"/>
    </xf>
    <xf numFmtId="43" fontId="0" fillId="0" borderId="18" xfId="1" applyFont="1" applyBorder="1" applyAlignment="1">
      <alignment horizontal="justify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23" sqref="C23"/>
    </sheetView>
  </sheetViews>
  <sheetFormatPr baseColWidth="10" defaultRowHeight="15" x14ac:dyDescent="0.25"/>
  <cols>
    <col min="1" max="16384" width="11.42578125" style="1"/>
  </cols>
  <sheetData>
    <row r="1" spans="1:14" x14ac:dyDescent="0.25">
      <c r="L1" s="1" t="s">
        <v>0</v>
      </c>
      <c r="N1" s="1">
        <v>42804.5</v>
      </c>
    </row>
    <row r="2" spans="1:14" x14ac:dyDescent="0.25">
      <c r="A2" s="1" t="s">
        <v>2</v>
      </c>
      <c r="C2" s="1" t="s">
        <v>3</v>
      </c>
      <c r="L2" s="1" t="s">
        <v>1</v>
      </c>
      <c r="N2" s="2">
        <v>39057</v>
      </c>
    </row>
    <row r="3" spans="1:14" x14ac:dyDescent="0.25">
      <c r="B3" s="1" t="s">
        <v>4</v>
      </c>
      <c r="N3" s="1">
        <f>SUM(N1:N2)</f>
        <v>81861.5</v>
      </c>
    </row>
    <row r="4" spans="1:14" x14ac:dyDescent="0.25">
      <c r="B4" s="1" t="s">
        <v>5</v>
      </c>
    </row>
    <row r="5" spans="1:14" x14ac:dyDescent="0.25">
      <c r="B5" s="1" t="s">
        <v>6</v>
      </c>
    </row>
    <row r="6" spans="1:14" x14ac:dyDescent="0.25">
      <c r="B6" s="1" t="s">
        <v>7</v>
      </c>
    </row>
    <row r="10" spans="1:14" x14ac:dyDescent="0.25">
      <c r="A10" s="1" t="s">
        <v>9</v>
      </c>
    </row>
    <row r="11" spans="1:14" x14ac:dyDescent="0.25">
      <c r="A11" s="1" t="s">
        <v>10</v>
      </c>
    </row>
    <row r="12" spans="1:14" x14ac:dyDescent="0.25">
      <c r="A12" s="1" t="s">
        <v>11</v>
      </c>
    </row>
    <row r="13" spans="1:14" x14ac:dyDescent="0.25">
      <c r="A13" s="1" t="s">
        <v>12</v>
      </c>
    </row>
    <row r="16" spans="1:14" x14ac:dyDescent="0.25">
      <c r="A16" s="1" t="s">
        <v>8</v>
      </c>
    </row>
    <row r="17" spans="2:2" x14ac:dyDescent="0.25">
      <c r="B17" s="1" t="s">
        <v>13</v>
      </c>
    </row>
    <row r="18" spans="2:2" x14ac:dyDescent="0.25">
      <c r="B18" s="1" t="s">
        <v>14</v>
      </c>
    </row>
    <row r="19" spans="2:2" x14ac:dyDescent="0.25">
      <c r="B19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abSelected="1" topLeftCell="D34" workbookViewId="0">
      <selection activeCell="G46" sqref="G46"/>
    </sheetView>
  </sheetViews>
  <sheetFormatPr baseColWidth="10" defaultRowHeight="15" x14ac:dyDescent="0.25"/>
  <cols>
    <col min="1" max="5" width="5.7109375" style="1" customWidth="1"/>
    <col min="6" max="6" width="54.85546875" style="1" customWidth="1"/>
    <col min="7" max="7" width="14.140625" style="1" bestFit="1" customWidth="1"/>
    <col min="8" max="8" width="11.42578125" style="1"/>
    <col min="9" max="9" width="14.140625" style="1" bestFit="1" customWidth="1"/>
    <col min="10" max="10" width="11.42578125" style="1"/>
    <col min="11" max="11" width="14.140625" style="1" bestFit="1" customWidth="1"/>
    <col min="12" max="12" width="11.42578125" style="1"/>
    <col min="13" max="14" width="13.140625" style="1" bestFit="1" customWidth="1"/>
    <col min="15" max="16384" width="11.42578125" style="1"/>
  </cols>
  <sheetData>
    <row r="1" spans="1:16" x14ac:dyDescent="0.25">
      <c r="A1" s="54" t="s">
        <v>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25">
      <c r="A2" s="54" t="s">
        <v>17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x14ac:dyDescent="0.25">
      <c r="A4" s="54" t="s">
        <v>18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x14ac:dyDescent="0.25">
      <c r="A5" s="54" t="s">
        <v>19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</row>
    <row r="6" spans="1:16" ht="15.75" thickBot="1" x14ac:dyDescent="0.3"/>
    <row r="7" spans="1:16" x14ac:dyDescent="0.25">
      <c r="A7" s="9" t="s">
        <v>136</v>
      </c>
      <c r="B7" s="10"/>
      <c r="C7" s="10"/>
      <c r="D7" s="10"/>
      <c r="E7" s="10"/>
      <c r="F7" s="11"/>
      <c r="G7" s="55">
        <v>2013</v>
      </c>
      <c r="H7" s="56"/>
      <c r="I7" s="49">
        <v>2014</v>
      </c>
      <c r="J7" s="50"/>
      <c r="K7" s="50"/>
      <c r="L7" s="51"/>
      <c r="M7" s="49" t="s">
        <v>25</v>
      </c>
      <c r="N7" s="50"/>
      <c r="O7" s="50"/>
      <c r="P7" s="57"/>
    </row>
    <row r="8" spans="1:16" x14ac:dyDescent="0.25">
      <c r="A8" s="12"/>
      <c r="B8" s="5"/>
      <c r="C8" s="5"/>
      <c r="D8" s="5"/>
      <c r="E8" s="5"/>
      <c r="F8" s="6"/>
      <c r="G8" s="42"/>
      <c r="H8" s="42"/>
      <c r="I8" s="40"/>
      <c r="J8" s="40"/>
      <c r="K8" s="40"/>
      <c r="L8" s="40"/>
      <c r="M8" s="58" t="s">
        <v>26</v>
      </c>
      <c r="N8" s="59"/>
      <c r="O8" s="58" t="s">
        <v>27</v>
      </c>
      <c r="P8" s="60"/>
    </row>
    <row r="9" spans="1:16" x14ac:dyDescent="0.25">
      <c r="A9" s="12"/>
      <c r="B9" s="5"/>
      <c r="C9" s="5"/>
      <c r="D9" s="5"/>
      <c r="E9" s="5"/>
      <c r="F9" s="6"/>
      <c r="G9" s="43"/>
      <c r="H9" s="43"/>
      <c r="I9" s="41"/>
      <c r="J9" s="41"/>
      <c r="K9" s="41"/>
      <c r="L9" s="41"/>
      <c r="M9" s="37">
        <v>2014</v>
      </c>
      <c r="N9" s="38" t="s">
        <v>135</v>
      </c>
      <c r="O9" s="37">
        <v>2014</v>
      </c>
      <c r="P9" s="44" t="s">
        <v>135</v>
      </c>
    </row>
    <row r="10" spans="1:16" x14ac:dyDescent="0.25">
      <c r="A10" s="13"/>
      <c r="B10" s="7"/>
      <c r="C10" s="7"/>
      <c r="D10" s="7"/>
      <c r="E10" s="7"/>
      <c r="F10" s="8"/>
      <c r="G10" s="39" t="s">
        <v>23</v>
      </c>
      <c r="H10" s="39" t="s">
        <v>24</v>
      </c>
      <c r="I10" s="39" t="s">
        <v>137</v>
      </c>
      <c r="J10" s="39" t="s">
        <v>24</v>
      </c>
      <c r="K10" s="39" t="s">
        <v>23</v>
      </c>
      <c r="L10" s="39" t="s">
        <v>24</v>
      </c>
      <c r="M10" s="39" t="s">
        <v>28</v>
      </c>
      <c r="N10" s="39" t="s">
        <v>28</v>
      </c>
      <c r="O10" s="39" t="s">
        <v>24</v>
      </c>
      <c r="P10" s="45" t="s">
        <v>24</v>
      </c>
    </row>
    <row r="11" spans="1:16" x14ac:dyDescent="0.25">
      <c r="A11" s="14" t="s">
        <v>20</v>
      </c>
      <c r="B11" s="15"/>
      <c r="C11" s="15"/>
      <c r="D11" s="15"/>
      <c r="E11" s="15"/>
      <c r="F11" s="15"/>
      <c r="G11" s="24"/>
      <c r="H11" s="25"/>
      <c r="I11" s="24"/>
      <c r="J11" s="25"/>
      <c r="K11" s="24"/>
      <c r="L11" s="25"/>
      <c r="M11" s="24"/>
      <c r="N11" s="25"/>
      <c r="O11" s="24"/>
      <c r="P11" s="46"/>
    </row>
    <row r="12" spans="1:16" x14ac:dyDescent="0.25">
      <c r="A12" s="16"/>
      <c r="B12" s="17" t="s">
        <v>127</v>
      </c>
      <c r="C12" s="18"/>
      <c r="D12" s="18"/>
      <c r="E12" s="18"/>
      <c r="F12" s="18"/>
      <c r="G12" s="26"/>
      <c r="H12" s="27"/>
      <c r="I12" s="26"/>
      <c r="J12" s="27"/>
      <c r="K12" s="26"/>
      <c r="L12" s="27"/>
      <c r="M12" s="26"/>
      <c r="N12" s="27"/>
      <c r="O12" s="26"/>
      <c r="P12" s="35"/>
    </row>
    <row r="13" spans="1:16" x14ac:dyDescent="0.25">
      <c r="A13" s="16"/>
      <c r="B13" s="18"/>
      <c r="C13" s="17" t="s">
        <v>21</v>
      </c>
      <c r="D13" s="18"/>
      <c r="E13" s="18"/>
      <c r="F13" s="18"/>
      <c r="G13" s="26"/>
      <c r="H13" s="27"/>
      <c r="I13" s="26"/>
      <c r="J13" s="27"/>
      <c r="K13" s="26"/>
      <c r="L13" s="27"/>
      <c r="M13" s="26"/>
      <c r="N13" s="27"/>
      <c r="O13" s="26"/>
      <c r="P13" s="35"/>
    </row>
    <row r="14" spans="1:16" x14ac:dyDescent="0.25">
      <c r="A14" s="16"/>
      <c r="B14" s="18"/>
      <c r="C14" s="18"/>
      <c r="D14" s="18" t="s">
        <v>22</v>
      </c>
      <c r="E14" s="18"/>
      <c r="F14" s="18"/>
      <c r="G14" s="26">
        <v>10344662.9</v>
      </c>
      <c r="H14" s="27">
        <f>(G14*100)/$G$175</f>
        <v>6.9646630974252188</v>
      </c>
      <c r="I14" s="26">
        <v>10598608.4</v>
      </c>
      <c r="J14" s="27">
        <f>(I14*100)/$I$175</f>
        <v>7.6569958041999433</v>
      </c>
      <c r="K14" s="26">
        <v>11511561.800000001</v>
      </c>
      <c r="L14" s="27">
        <f>(K14*100)/$K$175</f>
        <v>6.8311714778144665</v>
      </c>
      <c r="M14" s="26">
        <f>K14-I14</f>
        <v>912953.40000000037</v>
      </c>
      <c r="N14" s="27">
        <f>K14-G14</f>
        <v>1166898.9000000004</v>
      </c>
      <c r="O14" s="26">
        <f>(M14/I14)*100</f>
        <v>8.6138987831647817</v>
      </c>
      <c r="P14" s="35">
        <f>(N14/G14)*100</f>
        <v>11.280202277060186</v>
      </c>
    </row>
    <row r="15" spans="1:16" x14ac:dyDescent="0.25">
      <c r="A15" s="16"/>
      <c r="B15" s="18"/>
      <c r="C15" s="18"/>
      <c r="D15" s="18" t="s">
        <v>29</v>
      </c>
      <c r="E15" s="18"/>
      <c r="F15" s="18"/>
      <c r="G15" s="26">
        <v>4889813.5</v>
      </c>
      <c r="H15" s="27">
        <f t="shared" ref="H15:H20" si="0">(G15*100)/$G$175</f>
        <v>3.2921230943873145</v>
      </c>
      <c r="I15" s="26">
        <v>4482016.0999999996</v>
      </c>
      <c r="J15" s="27">
        <f t="shared" ref="J15:J20" si="1">(I15*100)/$I$175</f>
        <v>3.2380457109875471</v>
      </c>
      <c r="K15" s="26">
        <v>5902661.0999999996</v>
      </c>
      <c r="L15" s="27">
        <f t="shared" ref="L15:L20" si="2">(K15*100)/$K$175</f>
        <v>3.5027471380577535</v>
      </c>
      <c r="M15" s="26">
        <f t="shared" ref="M15:M20" si="3">K15-I15</f>
        <v>1420645</v>
      </c>
      <c r="N15" s="27">
        <f t="shared" ref="N15:N20" si="4">K15-G15</f>
        <v>1012847.5999999996</v>
      </c>
      <c r="O15" s="26">
        <f t="shared" ref="O15:O77" si="5">(M15/I15)*100</f>
        <v>31.696561732564955</v>
      </c>
      <c r="P15" s="35">
        <f t="shared" ref="P15:P75" si="6">(N15/G15)*100</f>
        <v>20.713419847198665</v>
      </c>
    </row>
    <row r="16" spans="1:16" x14ac:dyDescent="0.25">
      <c r="A16" s="16"/>
      <c r="B16" s="18"/>
      <c r="C16" s="18"/>
      <c r="D16" s="18" t="s">
        <v>30</v>
      </c>
      <c r="E16" s="18"/>
      <c r="F16" s="18"/>
      <c r="G16" s="26">
        <v>5396799.0999999996</v>
      </c>
      <c r="H16" s="27">
        <f t="shared" si="0"/>
        <v>3.6334569719026448</v>
      </c>
      <c r="I16" s="26">
        <v>2698530.4</v>
      </c>
      <c r="J16" s="27">
        <f t="shared" si="1"/>
        <v>1.9495612226135268</v>
      </c>
      <c r="K16" s="26">
        <v>5749247.2000000002</v>
      </c>
      <c r="L16" s="27">
        <f t="shared" si="2"/>
        <v>3.4117085217354854</v>
      </c>
      <c r="M16" s="26">
        <f t="shared" si="3"/>
        <v>3050716.8000000003</v>
      </c>
      <c r="N16" s="27">
        <f t="shared" si="4"/>
        <v>352448.10000000056</v>
      </c>
      <c r="O16" s="26">
        <f t="shared" si="5"/>
        <v>113.05104437585733</v>
      </c>
      <c r="P16" s="35">
        <f t="shared" si="6"/>
        <v>6.53068779232491</v>
      </c>
    </row>
    <row r="17" spans="1:16" x14ac:dyDescent="0.25">
      <c r="A17" s="16"/>
      <c r="B17" s="18"/>
      <c r="C17" s="18"/>
      <c r="D17" s="18" t="s">
        <v>31</v>
      </c>
      <c r="E17" s="18"/>
      <c r="F17" s="18"/>
      <c r="G17" s="26">
        <v>281484.59999999998</v>
      </c>
      <c r="H17" s="27">
        <f t="shared" si="0"/>
        <v>0.18951273957061457</v>
      </c>
      <c r="I17" s="26">
        <v>258848.1</v>
      </c>
      <c r="J17" s="27">
        <f t="shared" si="1"/>
        <v>0.18700557099789888</v>
      </c>
      <c r="K17" s="26">
        <v>235642.7</v>
      </c>
      <c r="L17" s="27">
        <f t="shared" si="2"/>
        <v>0.13983469134441784</v>
      </c>
      <c r="M17" s="26">
        <f t="shared" si="3"/>
        <v>-23205.399999999994</v>
      </c>
      <c r="N17" s="27">
        <f t="shared" si="4"/>
        <v>-45841.899999999965</v>
      </c>
      <c r="O17" s="26">
        <f t="shared" si="5"/>
        <v>-8.9648716757047833</v>
      </c>
      <c r="P17" s="35">
        <f t="shared" si="6"/>
        <v>-16.285757728841993</v>
      </c>
    </row>
    <row r="18" spans="1:16" x14ac:dyDescent="0.25">
      <c r="A18" s="16"/>
      <c r="B18" s="18"/>
      <c r="C18" s="18"/>
      <c r="D18" s="18" t="s">
        <v>32</v>
      </c>
      <c r="E18" s="18"/>
      <c r="F18" s="18"/>
      <c r="G18" s="26">
        <v>394549.4</v>
      </c>
      <c r="H18" s="27">
        <f t="shared" si="0"/>
        <v>0.2656349146274512</v>
      </c>
      <c r="I18" s="26">
        <v>332038.90000000002</v>
      </c>
      <c r="J18" s="27">
        <f t="shared" si="1"/>
        <v>0.23988247967829107</v>
      </c>
      <c r="K18" s="26">
        <v>373617.1</v>
      </c>
      <c r="L18" s="27">
        <f t="shared" si="2"/>
        <v>0.22171122576467037</v>
      </c>
      <c r="M18" s="26">
        <f t="shared" si="3"/>
        <v>41578.199999999953</v>
      </c>
      <c r="N18" s="27">
        <f t="shared" si="4"/>
        <v>-20932.300000000047</v>
      </c>
      <c r="O18" s="26">
        <f t="shared" si="5"/>
        <v>12.522087020526799</v>
      </c>
      <c r="P18" s="35">
        <f t="shared" si="6"/>
        <v>-5.3053686053001332</v>
      </c>
    </row>
    <row r="19" spans="1:16" x14ac:dyDescent="0.25">
      <c r="A19" s="16"/>
      <c r="B19" s="18"/>
      <c r="C19" s="18"/>
      <c r="D19" s="18" t="s">
        <v>33</v>
      </c>
      <c r="E19" s="18"/>
      <c r="F19" s="18"/>
      <c r="G19" s="26">
        <v>249461.2</v>
      </c>
      <c r="H19" s="27">
        <f t="shared" si="0"/>
        <v>0.16795261775803366</v>
      </c>
      <c r="I19" s="26">
        <v>253888.5</v>
      </c>
      <c r="J19" s="27">
        <f t="shared" si="1"/>
        <v>0.1834224933940023</v>
      </c>
      <c r="K19" s="26">
        <v>287777.8</v>
      </c>
      <c r="L19" s="27">
        <f t="shared" si="2"/>
        <v>0.17077261395653506</v>
      </c>
      <c r="M19" s="26">
        <f t="shared" si="3"/>
        <v>33889.299999999988</v>
      </c>
      <c r="N19" s="27">
        <f t="shared" si="4"/>
        <v>38316.599999999977</v>
      </c>
      <c r="O19" s="26">
        <f t="shared" si="5"/>
        <v>13.348103596657584</v>
      </c>
      <c r="P19" s="35">
        <f t="shared" si="6"/>
        <v>15.359743318800669</v>
      </c>
    </row>
    <row r="20" spans="1:16" x14ac:dyDescent="0.25">
      <c r="A20" s="16"/>
      <c r="B20" s="18"/>
      <c r="C20" s="18"/>
      <c r="D20" s="18" t="s">
        <v>34</v>
      </c>
      <c r="E20" s="18"/>
      <c r="F20" s="18"/>
      <c r="G20" s="26">
        <v>14410428.199999999</v>
      </c>
      <c r="H20" s="27">
        <f t="shared" si="0"/>
        <v>9.7019862776423302</v>
      </c>
      <c r="I20" s="26">
        <v>14877790.6</v>
      </c>
      <c r="J20" s="27">
        <f t="shared" si="1"/>
        <v>10.748503567691525</v>
      </c>
      <c r="K20" s="26">
        <v>18197164</v>
      </c>
      <c r="L20" s="27">
        <f t="shared" si="2"/>
        <v>10.798530195434664</v>
      </c>
      <c r="M20" s="26">
        <f t="shared" si="3"/>
        <v>3319373.4000000004</v>
      </c>
      <c r="N20" s="27">
        <f t="shared" si="4"/>
        <v>3786735.8000000007</v>
      </c>
      <c r="O20" s="26">
        <f t="shared" si="5"/>
        <v>22.310929688713326</v>
      </c>
      <c r="P20" s="35">
        <f t="shared" si="6"/>
        <v>26.277746555789378</v>
      </c>
    </row>
    <row r="21" spans="1:16" x14ac:dyDescent="0.25">
      <c r="A21" s="16"/>
      <c r="B21" s="18"/>
      <c r="C21" s="19" t="s">
        <v>130</v>
      </c>
      <c r="D21" s="18"/>
      <c r="E21" s="18"/>
      <c r="F21" s="18"/>
      <c r="G21" s="28">
        <f>SUM(G14:G20)</f>
        <v>35967198.899999999</v>
      </c>
      <c r="H21" s="29">
        <f>SUM(H14:H20)</f>
        <v>24.215329713313608</v>
      </c>
      <c r="I21" s="28">
        <f t="shared" ref="I21:K21" si="7">SUM(I14:I20)</f>
        <v>33501721</v>
      </c>
      <c r="J21" s="29">
        <f>SUM(J14:J20)</f>
        <v>24.203416849562736</v>
      </c>
      <c r="K21" s="28">
        <f t="shared" si="7"/>
        <v>42257671.700000003</v>
      </c>
      <c r="L21" s="29">
        <f>SUM(L14:L20)</f>
        <v>25.076475864107991</v>
      </c>
      <c r="M21" s="28">
        <f t="shared" ref="M21:M84" si="8">K21-I21</f>
        <v>8755950.700000003</v>
      </c>
      <c r="N21" s="29">
        <f t="shared" ref="N21:N84" si="9">K21-G21</f>
        <v>6290472.8000000045</v>
      </c>
      <c r="O21" s="28">
        <f t="shared" si="5"/>
        <v>26.135823589480683</v>
      </c>
      <c r="P21" s="47">
        <f t="shared" si="6"/>
        <v>17.489470941258105</v>
      </c>
    </row>
    <row r="22" spans="1:16" ht="4.5" customHeight="1" x14ac:dyDescent="0.25">
      <c r="A22" s="16"/>
      <c r="B22" s="18"/>
      <c r="C22" s="18"/>
      <c r="D22" s="18"/>
      <c r="E22" s="18"/>
      <c r="F22" s="18"/>
      <c r="G22" s="26"/>
      <c r="H22" s="27"/>
      <c r="I22" s="26"/>
      <c r="J22" s="27"/>
      <c r="K22" s="26"/>
      <c r="L22" s="27"/>
      <c r="M22" s="26"/>
      <c r="N22" s="27"/>
      <c r="O22" s="26"/>
      <c r="P22" s="35"/>
    </row>
    <row r="23" spans="1:16" x14ac:dyDescent="0.25">
      <c r="A23" s="16"/>
      <c r="B23" s="18"/>
      <c r="C23" s="17" t="s">
        <v>35</v>
      </c>
      <c r="D23" s="18"/>
      <c r="E23" s="18"/>
      <c r="F23" s="18"/>
      <c r="G23" s="28">
        <v>491451.2</v>
      </c>
      <c r="H23" s="29">
        <f t="shared" ref="H23" si="10">(G23*100)/$G$175</f>
        <v>0.33087516431544045</v>
      </c>
      <c r="I23" s="28">
        <v>526171</v>
      </c>
      <c r="J23" s="29">
        <f t="shared" ref="J23" si="11">(I23*100)/$I$175</f>
        <v>0.38013378617627652</v>
      </c>
      <c r="K23" s="28">
        <v>546820.19999999995</v>
      </c>
      <c r="L23" s="29">
        <f t="shared" ref="L23" si="12">(K23*100)/$K$175</f>
        <v>0.324493115585133</v>
      </c>
      <c r="M23" s="28">
        <f t="shared" si="8"/>
        <v>20649.199999999953</v>
      </c>
      <c r="N23" s="29">
        <f t="shared" si="9"/>
        <v>55368.999999999942</v>
      </c>
      <c r="O23" s="28">
        <f t="shared" si="5"/>
        <v>3.924427610035512</v>
      </c>
      <c r="P23" s="47">
        <f t="shared" si="6"/>
        <v>11.266428894669488</v>
      </c>
    </row>
    <row r="24" spans="1:16" x14ac:dyDescent="0.25">
      <c r="A24" s="16"/>
      <c r="B24" s="18"/>
      <c r="C24" s="17"/>
      <c r="D24" s="18"/>
      <c r="E24" s="18"/>
      <c r="F24" s="18"/>
      <c r="G24" s="28"/>
      <c r="H24" s="29"/>
      <c r="I24" s="28"/>
      <c r="J24" s="29"/>
      <c r="K24" s="28"/>
      <c r="L24" s="27"/>
      <c r="M24" s="26"/>
      <c r="N24" s="27"/>
      <c r="O24" s="26"/>
      <c r="P24" s="35"/>
    </row>
    <row r="25" spans="1:16" x14ac:dyDescent="0.25">
      <c r="A25" s="16"/>
      <c r="B25" s="17" t="s">
        <v>128</v>
      </c>
      <c r="C25" s="17"/>
      <c r="D25" s="17"/>
      <c r="E25" s="17"/>
      <c r="F25" s="17"/>
      <c r="G25" s="28">
        <f>G21+G23</f>
        <v>36458650.100000001</v>
      </c>
      <c r="H25" s="29">
        <f t="shared" ref="H25" si="13">(G25*100)/$G$175</f>
        <v>24.546204877629048</v>
      </c>
      <c r="I25" s="28">
        <f t="shared" ref="I25:K25" si="14">I21+I23</f>
        <v>34027892</v>
      </c>
      <c r="J25" s="29">
        <f t="shared" ref="J25" si="15">(I25*100)/$I$175</f>
        <v>24.583550635739012</v>
      </c>
      <c r="K25" s="28">
        <f t="shared" si="14"/>
        <v>42804491.900000006</v>
      </c>
      <c r="L25" s="29">
        <f t="shared" ref="L25" si="16">(K25*100)/$K$175</f>
        <v>25.400968979693129</v>
      </c>
      <c r="M25" s="28">
        <f t="shared" si="8"/>
        <v>8776599.900000006</v>
      </c>
      <c r="N25" s="29">
        <f t="shared" si="9"/>
        <v>6345841.8000000045</v>
      </c>
      <c r="O25" s="28">
        <f t="shared" si="5"/>
        <v>25.792370270835484</v>
      </c>
      <c r="P25" s="47">
        <f t="shared" si="6"/>
        <v>17.405586280880993</v>
      </c>
    </row>
    <row r="26" spans="1:16" x14ac:dyDescent="0.25">
      <c r="A26" s="16"/>
      <c r="B26" s="18"/>
      <c r="C26" s="18"/>
      <c r="D26" s="18"/>
      <c r="E26" s="18"/>
      <c r="F26" s="18"/>
      <c r="G26" s="26"/>
      <c r="H26" s="27"/>
      <c r="I26" s="26"/>
      <c r="J26" s="27"/>
      <c r="K26" s="26"/>
      <c r="L26" s="27"/>
      <c r="M26" s="26"/>
      <c r="N26" s="27"/>
      <c r="O26" s="26"/>
      <c r="P26" s="35"/>
    </row>
    <row r="27" spans="1:16" x14ac:dyDescent="0.25">
      <c r="A27" s="16"/>
      <c r="B27" s="17" t="s">
        <v>129</v>
      </c>
      <c r="C27" s="18"/>
      <c r="D27" s="18"/>
      <c r="E27" s="18"/>
      <c r="F27" s="18"/>
      <c r="G27" s="26"/>
      <c r="H27" s="27"/>
      <c r="I27" s="26"/>
      <c r="J27" s="27"/>
      <c r="K27" s="26"/>
      <c r="L27" s="27"/>
      <c r="M27" s="26"/>
      <c r="N27" s="27"/>
      <c r="O27" s="26"/>
      <c r="P27" s="35"/>
    </row>
    <row r="28" spans="1:16" x14ac:dyDescent="0.25">
      <c r="A28" s="16"/>
      <c r="B28" s="18"/>
      <c r="C28" s="17" t="s">
        <v>37</v>
      </c>
      <c r="D28" s="18"/>
      <c r="E28" s="18"/>
      <c r="F28" s="18"/>
      <c r="G28" s="26">
        <v>0</v>
      </c>
      <c r="H28" s="27">
        <f t="shared" ref="H28" si="17">(G28*100)/$G$175</f>
        <v>0</v>
      </c>
      <c r="I28" s="26">
        <v>0</v>
      </c>
      <c r="J28" s="27">
        <f t="shared" ref="J28" si="18">(I28*100)/$I$175</f>
        <v>0</v>
      </c>
      <c r="K28" s="26">
        <v>0</v>
      </c>
      <c r="L28" s="27">
        <f t="shared" ref="L28:L89" si="19">(K28*100)/$K$175</f>
        <v>0</v>
      </c>
      <c r="M28" s="26">
        <f t="shared" si="8"/>
        <v>0</v>
      </c>
      <c r="N28" s="27">
        <f t="shared" si="9"/>
        <v>0</v>
      </c>
      <c r="O28" s="26" t="s">
        <v>122</v>
      </c>
      <c r="P28" s="35" t="s">
        <v>122</v>
      </c>
    </row>
    <row r="29" spans="1:16" ht="4.5" customHeight="1" x14ac:dyDescent="0.25">
      <c r="A29" s="16"/>
      <c r="B29" s="18"/>
      <c r="C29" s="18"/>
      <c r="D29" s="18"/>
      <c r="E29" s="18"/>
      <c r="F29" s="18"/>
      <c r="G29" s="26"/>
      <c r="H29" s="27"/>
      <c r="I29" s="26"/>
      <c r="J29" s="27"/>
      <c r="K29" s="26"/>
      <c r="L29" s="27"/>
      <c r="M29" s="26"/>
      <c r="N29" s="27"/>
      <c r="O29" s="26"/>
      <c r="P29" s="35"/>
    </row>
    <row r="30" spans="1:16" x14ac:dyDescent="0.25">
      <c r="A30" s="16"/>
      <c r="B30" s="18"/>
      <c r="C30" s="17" t="s">
        <v>10</v>
      </c>
      <c r="D30" s="18"/>
      <c r="E30" s="18"/>
      <c r="F30" s="18"/>
      <c r="G30" s="26"/>
      <c r="H30" s="27"/>
      <c r="I30" s="26"/>
      <c r="J30" s="27"/>
      <c r="K30" s="26"/>
      <c r="L30" s="27"/>
      <c r="M30" s="26"/>
      <c r="N30" s="27"/>
      <c r="O30" s="26"/>
      <c r="P30" s="35"/>
    </row>
    <row r="31" spans="1:16" ht="30" customHeight="1" x14ac:dyDescent="0.25">
      <c r="A31" s="16"/>
      <c r="B31" s="18"/>
      <c r="C31" s="18"/>
      <c r="D31" s="52" t="s">
        <v>44</v>
      </c>
      <c r="E31" s="52"/>
      <c r="F31" s="52"/>
      <c r="G31" s="26"/>
      <c r="H31" s="27"/>
      <c r="I31" s="26"/>
      <c r="J31" s="27"/>
      <c r="K31" s="26"/>
      <c r="L31" s="27"/>
      <c r="M31" s="26"/>
      <c r="N31" s="27"/>
      <c r="O31" s="26"/>
      <c r="P31" s="35"/>
    </row>
    <row r="32" spans="1:16" x14ac:dyDescent="0.25">
      <c r="A32" s="16"/>
      <c r="B32" s="18"/>
      <c r="C32" s="18"/>
      <c r="D32" s="18"/>
      <c r="E32" s="18" t="s">
        <v>38</v>
      </c>
      <c r="F32" s="18"/>
      <c r="G32" s="26">
        <v>245653.7</v>
      </c>
      <c r="H32" s="27">
        <f t="shared" ref="H32:H37" si="20">(G32*100)/$G$175</f>
        <v>0.16538917465700748</v>
      </c>
      <c r="I32" s="26">
        <v>257260.3</v>
      </c>
      <c r="J32" s="27">
        <f t="shared" ref="J32:J95" si="21">(I32*100)/$I$175</f>
        <v>0.18585846021891125</v>
      </c>
      <c r="K32" s="26">
        <v>214742.8</v>
      </c>
      <c r="L32" s="27">
        <f t="shared" si="19"/>
        <v>0.12743230813615719</v>
      </c>
      <c r="M32" s="26">
        <f t="shared" si="8"/>
        <v>-42517.5</v>
      </c>
      <c r="N32" s="27">
        <f t="shared" si="9"/>
        <v>-30910.900000000023</v>
      </c>
      <c r="O32" s="26">
        <f t="shared" si="5"/>
        <v>-16.527035069149807</v>
      </c>
      <c r="P32" s="35">
        <f t="shared" si="6"/>
        <v>-12.583120058847078</v>
      </c>
    </row>
    <row r="33" spans="1:16" x14ac:dyDescent="0.25">
      <c r="A33" s="16"/>
      <c r="B33" s="18"/>
      <c r="C33" s="18"/>
      <c r="D33" s="18"/>
      <c r="E33" s="18" t="s">
        <v>39</v>
      </c>
      <c r="F33" s="18"/>
      <c r="G33" s="26">
        <v>63171.6</v>
      </c>
      <c r="H33" s="27">
        <f t="shared" si="20"/>
        <v>4.2531005174205043E-2</v>
      </c>
      <c r="I33" s="26">
        <v>63806.5</v>
      </c>
      <c r="J33" s="27">
        <f t="shared" si="21"/>
        <v>4.6097193550493264E-2</v>
      </c>
      <c r="K33" s="26">
        <v>75657.5</v>
      </c>
      <c r="L33" s="27">
        <f t="shared" si="19"/>
        <v>4.4896545322177565E-2</v>
      </c>
      <c r="M33" s="26">
        <f t="shared" si="8"/>
        <v>11851</v>
      </c>
      <c r="N33" s="27">
        <f t="shared" si="9"/>
        <v>12485.900000000001</v>
      </c>
      <c r="O33" s="26">
        <f t="shared" si="5"/>
        <v>18.573342841246582</v>
      </c>
      <c r="P33" s="35">
        <f t="shared" si="6"/>
        <v>19.765052650241564</v>
      </c>
    </row>
    <row r="34" spans="1:16" x14ac:dyDescent="0.25">
      <c r="A34" s="16"/>
      <c r="B34" s="18"/>
      <c r="C34" s="18"/>
      <c r="D34" s="18"/>
      <c r="E34" s="18" t="s">
        <v>40</v>
      </c>
      <c r="F34" s="18"/>
      <c r="G34" s="26">
        <v>46632.6</v>
      </c>
      <c r="H34" s="27">
        <f t="shared" si="20"/>
        <v>3.1395933487304961E-2</v>
      </c>
      <c r="I34" s="26">
        <v>47348.4</v>
      </c>
      <c r="J34" s="27">
        <f t="shared" si="21"/>
        <v>3.4206990809810524E-2</v>
      </c>
      <c r="K34" s="26">
        <v>49303.7</v>
      </c>
      <c r="L34" s="27">
        <f t="shared" si="19"/>
        <v>2.925771802664701E-2</v>
      </c>
      <c r="M34" s="26">
        <f t="shared" si="8"/>
        <v>1955.2999999999956</v>
      </c>
      <c r="N34" s="27">
        <f t="shared" si="9"/>
        <v>2671.0999999999985</v>
      </c>
      <c r="O34" s="26">
        <f t="shared" si="5"/>
        <v>4.1296010002449837</v>
      </c>
      <c r="P34" s="35">
        <f t="shared" si="6"/>
        <v>5.7279671302908239</v>
      </c>
    </row>
    <row r="35" spans="1:16" ht="30.75" customHeight="1" x14ac:dyDescent="0.25">
      <c r="A35" s="16"/>
      <c r="B35" s="18"/>
      <c r="C35" s="18"/>
      <c r="D35" s="18"/>
      <c r="E35" s="48" t="s">
        <v>41</v>
      </c>
      <c r="F35" s="48"/>
      <c r="G35" s="26">
        <v>79938.8</v>
      </c>
      <c r="H35" s="27">
        <f t="shared" si="20"/>
        <v>5.3819715131795648E-2</v>
      </c>
      <c r="I35" s="26">
        <v>101442.4</v>
      </c>
      <c r="J35" s="27">
        <f t="shared" si="21"/>
        <v>7.3287360175320032E-2</v>
      </c>
      <c r="K35" s="26">
        <v>121599.8</v>
      </c>
      <c r="L35" s="27">
        <f t="shared" si="19"/>
        <v>7.2159547062323331E-2</v>
      </c>
      <c r="M35" s="26">
        <f t="shared" si="8"/>
        <v>20157.400000000009</v>
      </c>
      <c r="N35" s="27">
        <f t="shared" si="9"/>
        <v>41661</v>
      </c>
      <c r="O35" s="26">
        <f t="shared" si="5"/>
        <v>19.870783814263078</v>
      </c>
      <c r="P35" s="35">
        <f t="shared" si="6"/>
        <v>52.116118830905641</v>
      </c>
    </row>
    <row r="36" spans="1:16" x14ac:dyDescent="0.25">
      <c r="A36" s="16"/>
      <c r="B36" s="18"/>
      <c r="C36" s="18"/>
      <c r="D36" s="18"/>
      <c r="E36" s="18" t="s">
        <v>42</v>
      </c>
      <c r="F36" s="18"/>
      <c r="G36" s="26">
        <v>232651.2</v>
      </c>
      <c r="H36" s="27">
        <f t="shared" si="20"/>
        <v>0.15663509220892002</v>
      </c>
      <c r="I36" s="26">
        <v>243963.7</v>
      </c>
      <c r="J36" s="27">
        <f t="shared" si="21"/>
        <v>0.17625229244974217</v>
      </c>
      <c r="K36" s="26">
        <v>189363.9</v>
      </c>
      <c r="L36" s="27">
        <f t="shared" si="19"/>
        <v>0.11237200434503256</v>
      </c>
      <c r="M36" s="26">
        <f t="shared" si="8"/>
        <v>-54599.800000000017</v>
      </c>
      <c r="N36" s="27">
        <f t="shared" si="9"/>
        <v>-43287.300000000017</v>
      </c>
      <c r="O36" s="26">
        <f t="shared" si="5"/>
        <v>-22.380296740867603</v>
      </c>
      <c r="P36" s="35">
        <f t="shared" si="6"/>
        <v>-18.606093585590795</v>
      </c>
    </row>
    <row r="37" spans="1:16" x14ac:dyDescent="0.25">
      <c r="A37" s="16"/>
      <c r="B37" s="18"/>
      <c r="C37" s="18"/>
      <c r="D37" s="18"/>
      <c r="E37" s="48" t="s">
        <v>43</v>
      </c>
      <c r="F37" s="48"/>
      <c r="G37" s="26">
        <v>18033.400000000001</v>
      </c>
      <c r="H37" s="27">
        <f t="shared" si="20"/>
        <v>1.2141193648862927E-2</v>
      </c>
      <c r="I37" s="26">
        <v>18396.8</v>
      </c>
      <c r="J37" s="27">
        <f t="shared" si="21"/>
        <v>1.3290822256505441E-2</v>
      </c>
      <c r="K37" s="26">
        <v>18514.2</v>
      </c>
      <c r="L37" s="27">
        <f t="shared" si="19"/>
        <v>1.0986665160808378E-2</v>
      </c>
      <c r="M37" s="26">
        <f t="shared" si="8"/>
        <v>117.40000000000146</v>
      </c>
      <c r="N37" s="27">
        <f t="shared" si="9"/>
        <v>480.79999999999927</v>
      </c>
      <c r="O37" s="26">
        <f t="shared" si="5"/>
        <v>0.63815446164551148</v>
      </c>
      <c r="P37" s="35">
        <f t="shared" si="6"/>
        <v>2.666163895882081</v>
      </c>
    </row>
    <row r="38" spans="1:16" x14ac:dyDescent="0.25">
      <c r="A38" s="16"/>
      <c r="B38" s="18"/>
      <c r="C38" s="18"/>
      <c r="D38" s="18" t="s">
        <v>36</v>
      </c>
      <c r="E38" s="18"/>
      <c r="F38" s="18"/>
      <c r="G38" s="26">
        <f>SUM(G32:G37)</f>
        <v>686081.29999999993</v>
      </c>
      <c r="H38" s="27">
        <f>SUM(H32:H37)</f>
        <v>0.46191211430809609</v>
      </c>
      <c r="I38" s="26">
        <f>SUM(I32:I37)</f>
        <v>732218.10000000009</v>
      </c>
      <c r="J38" s="29">
        <f t="shared" si="21"/>
        <v>0.52899311946078276</v>
      </c>
      <c r="K38" s="28">
        <f>SUM(K32:K37)</f>
        <v>669181.89999999991</v>
      </c>
      <c r="L38" s="29">
        <f t="shared" si="19"/>
        <v>0.39710478805314597</v>
      </c>
      <c r="M38" s="28">
        <f t="shared" si="8"/>
        <v>-63036.200000000186</v>
      </c>
      <c r="N38" s="29">
        <f t="shared" si="9"/>
        <v>-16899.400000000023</v>
      </c>
      <c r="O38" s="28">
        <f t="shared" si="5"/>
        <v>-8.6089376921985643</v>
      </c>
      <c r="P38" s="47">
        <f t="shared" si="6"/>
        <v>-2.4631774689093007</v>
      </c>
    </row>
    <row r="39" spans="1:16" ht="4.5" customHeight="1" x14ac:dyDescent="0.25">
      <c r="A39" s="16"/>
      <c r="B39" s="18"/>
      <c r="C39" s="18"/>
      <c r="D39" s="18"/>
      <c r="E39" s="18"/>
      <c r="F39" s="18"/>
      <c r="G39" s="26"/>
      <c r="H39" s="27"/>
      <c r="I39" s="26"/>
      <c r="J39" s="27"/>
      <c r="K39" s="26"/>
      <c r="L39" s="27"/>
      <c r="M39" s="26"/>
      <c r="N39" s="27"/>
      <c r="O39" s="26"/>
      <c r="P39" s="35"/>
    </row>
    <row r="40" spans="1:16" x14ac:dyDescent="0.25">
      <c r="A40" s="16"/>
      <c r="B40" s="18"/>
      <c r="C40" s="18"/>
      <c r="D40" s="19" t="s">
        <v>45</v>
      </c>
      <c r="E40" s="19"/>
      <c r="F40" s="18"/>
      <c r="G40" s="26"/>
      <c r="H40" s="27"/>
      <c r="I40" s="26"/>
      <c r="J40" s="27"/>
      <c r="K40" s="26"/>
      <c r="L40" s="27"/>
      <c r="M40" s="26"/>
      <c r="N40" s="27"/>
      <c r="O40" s="26"/>
      <c r="P40" s="35"/>
    </row>
    <row r="41" spans="1:16" x14ac:dyDescent="0.25">
      <c r="A41" s="16"/>
      <c r="B41" s="18"/>
      <c r="C41" s="18"/>
      <c r="D41" s="18"/>
      <c r="E41" s="18" t="s">
        <v>46</v>
      </c>
      <c r="F41" s="18"/>
      <c r="G41" s="26">
        <v>8914.7999999999993</v>
      </c>
      <c r="H41" s="27">
        <f t="shared" ref="H41:H48" si="22">(G41*100)/$G$175</f>
        <v>6.0019914791932302E-3</v>
      </c>
      <c r="I41" s="26">
        <v>9070.2000000000007</v>
      </c>
      <c r="J41" s="27">
        <f t="shared" si="21"/>
        <v>6.5527926612756384E-3</v>
      </c>
      <c r="K41" s="26">
        <v>8235.9</v>
      </c>
      <c r="L41" s="27">
        <f t="shared" si="19"/>
        <v>4.8873338085308428E-3</v>
      </c>
      <c r="M41" s="26">
        <f t="shared" si="8"/>
        <v>-834.30000000000109</v>
      </c>
      <c r="N41" s="27">
        <f t="shared" si="9"/>
        <v>-678.89999999999964</v>
      </c>
      <c r="O41" s="26">
        <f t="shared" si="5"/>
        <v>-9.198253621750359</v>
      </c>
      <c r="P41" s="35">
        <f t="shared" si="6"/>
        <v>-7.6154260331134704</v>
      </c>
    </row>
    <row r="42" spans="1:16" x14ac:dyDescent="0.25">
      <c r="A42" s="16"/>
      <c r="B42" s="18"/>
      <c r="C42" s="18"/>
      <c r="D42" s="18"/>
      <c r="E42" s="18" t="s">
        <v>47</v>
      </c>
      <c r="F42" s="18"/>
      <c r="G42" s="26">
        <v>193405.4</v>
      </c>
      <c r="H42" s="27">
        <f t="shared" si="22"/>
        <v>0.1302124066529769</v>
      </c>
      <c r="I42" s="26">
        <v>202205.2</v>
      </c>
      <c r="J42" s="27">
        <f t="shared" si="21"/>
        <v>0.14608374133224986</v>
      </c>
      <c r="K42" s="26">
        <v>213753.4</v>
      </c>
      <c r="L42" s="27">
        <f t="shared" si="19"/>
        <v>0.12684518006634571</v>
      </c>
      <c r="M42" s="26">
        <f t="shared" si="8"/>
        <v>11548.199999999983</v>
      </c>
      <c r="N42" s="27">
        <f t="shared" si="9"/>
        <v>20348</v>
      </c>
      <c r="O42" s="26">
        <f t="shared" si="5"/>
        <v>5.7111290906465229</v>
      </c>
      <c r="P42" s="35">
        <f t="shared" si="6"/>
        <v>10.520905827862096</v>
      </c>
    </row>
    <row r="43" spans="1:16" x14ac:dyDescent="0.25">
      <c r="A43" s="16"/>
      <c r="B43" s="18"/>
      <c r="C43" s="18"/>
      <c r="D43" s="18"/>
      <c r="E43" s="18" t="s">
        <v>48</v>
      </c>
      <c r="F43" s="18"/>
      <c r="G43" s="26">
        <v>5693731.0999999996</v>
      </c>
      <c r="H43" s="27">
        <f t="shared" si="22"/>
        <v>3.8333698509240253</v>
      </c>
      <c r="I43" s="26">
        <v>5857255.9000000004</v>
      </c>
      <c r="J43" s="27">
        <f t="shared" si="21"/>
        <v>4.2315917484436323</v>
      </c>
      <c r="K43" s="26">
        <v>6378205.5</v>
      </c>
      <c r="L43" s="27">
        <f t="shared" si="19"/>
        <v>3.7849438893026104</v>
      </c>
      <c r="M43" s="26">
        <f t="shared" si="8"/>
        <v>520949.59999999963</v>
      </c>
      <c r="N43" s="27">
        <f t="shared" si="9"/>
        <v>684474.40000000037</v>
      </c>
      <c r="O43" s="26">
        <f t="shared" si="5"/>
        <v>8.8940898074813433</v>
      </c>
      <c r="P43" s="35">
        <f t="shared" si="6"/>
        <v>12.021544185674669</v>
      </c>
    </row>
    <row r="44" spans="1:16" ht="30" customHeight="1" x14ac:dyDescent="0.25">
      <c r="A44" s="16"/>
      <c r="B44" s="18"/>
      <c r="C44" s="18"/>
      <c r="D44" s="18"/>
      <c r="E44" s="48" t="s">
        <v>49</v>
      </c>
      <c r="F44" s="48"/>
      <c r="G44" s="26">
        <v>1224366.3</v>
      </c>
      <c r="H44" s="27">
        <f t="shared" si="22"/>
        <v>0.82431867232145906</v>
      </c>
      <c r="I44" s="26">
        <v>1214677.8999999999</v>
      </c>
      <c r="J44" s="27">
        <f t="shared" si="21"/>
        <v>0.87754762066257652</v>
      </c>
      <c r="K44" s="26">
        <v>1322365.5</v>
      </c>
      <c r="L44" s="27">
        <f t="shared" si="19"/>
        <v>0.78471589205609493</v>
      </c>
      <c r="M44" s="26">
        <f t="shared" si="8"/>
        <v>107687.60000000009</v>
      </c>
      <c r="N44" s="27">
        <f t="shared" si="9"/>
        <v>97999.199999999953</v>
      </c>
      <c r="O44" s="26">
        <f t="shared" si="5"/>
        <v>8.8655272315401561</v>
      </c>
      <c r="P44" s="35">
        <f t="shared" si="6"/>
        <v>8.0040752510094357</v>
      </c>
    </row>
    <row r="45" spans="1:16" x14ac:dyDescent="0.25">
      <c r="A45" s="16"/>
      <c r="B45" s="18"/>
      <c r="C45" s="18"/>
      <c r="D45" s="18"/>
      <c r="E45" s="18" t="s">
        <v>50</v>
      </c>
      <c r="F45" s="18"/>
      <c r="G45" s="26">
        <v>2136849.2000000002</v>
      </c>
      <c r="H45" s="27">
        <f t="shared" si="22"/>
        <v>1.4386582638669263</v>
      </c>
      <c r="I45" s="26">
        <v>2185851.6</v>
      </c>
      <c r="J45" s="27">
        <f t="shared" si="21"/>
        <v>1.5791749160015889</v>
      </c>
      <c r="K45" s="26">
        <v>2385020.6</v>
      </c>
      <c r="L45" s="27">
        <f t="shared" si="19"/>
        <v>1.4153148790566321</v>
      </c>
      <c r="M45" s="26">
        <f t="shared" si="8"/>
        <v>199169</v>
      </c>
      <c r="N45" s="27">
        <f t="shared" si="9"/>
        <v>248171.39999999991</v>
      </c>
      <c r="O45" s="26">
        <f t="shared" si="5"/>
        <v>9.1117347582059089</v>
      </c>
      <c r="P45" s="35">
        <f t="shared" si="6"/>
        <v>11.613893951898893</v>
      </c>
    </row>
    <row r="46" spans="1:16" x14ac:dyDescent="0.25">
      <c r="A46" s="16"/>
      <c r="B46" s="18"/>
      <c r="C46" s="18"/>
      <c r="D46" s="18"/>
      <c r="E46" s="18" t="s">
        <v>51</v>
      </c>
      <c r="F46" s="18"/>
      <c r="G46" s="26">
        <v>534727.30000000005</v>
      </c>
      <c r="H46" s="27">
        <f t="shared" si="22"/>
        <v>0.36001129563108575</v>
      </c>
      <c r="I46" s="26">
        <v>515069.5</v>
      </c>
      <c r="J46" s="27">
        <f t="shared" si="21"/>
        <v>0.37211347485688429</v>
      </c>
      <c r="K46" s="26">
        <v>645884.30000000005</v>
      </c>
      <c r="L46" s="27">
        <f t="shared" si="19"/>
        <v>0.38327956577778721</v>
      </c>
      <c r="M46" s="26">
        <f t="shared" si="8"/>
        <v>130814.80000000005</v>
      </c>
      <c r="N46" s="27">
        <f t="shared" si="9"/>
        <v>111157</v>
      </c>
      <c r="O46" s="26">
        <f t="shared" si="5"/>
        <v>25.397504608601373</v>
      </c>
      <c r="P46" s="35">
        <f t="shared" si="6"/>
        <v>20.7876051961439</v>
      </c>
    </row>
    <row r="47" spans="1:16" ht="43.5" customHeight="1" x14ac:dyDescent="0.25">
      <c r="A47" s="16"/>
      <c r="B47" s="18"/>
      <c r="C47" s="18"/>
      <c r="D47" s="18"/>
      <c r="E47" s="48" t="s">
        <v>52</v>
      </c>
      <c r="F47" s="48"/>
      <c r="G47" s="26">
        <v>36423</v>
      </c>
      <c r="H47" s="27">
        <f t="shared" si="22"/>
        <v>2.4522203038391782E-2</v>
      </c>
      <c r="I47" s="26">
        <v>37100.800000000003</v>
      </c>
      <c r="J47" s="27">
        <f t="shared" si="21"/>
        <v>2.6803582056344425E-2</v>
      </c>
      <c r="K47" s="26">
        <v>98067.199999999997</v>
      </c>
      <c r="L47" s="27">
        <f t="shared" si="19"/>
        <v>5.8194871485563918E-2</v>
      </c>
      <c r="M47" s="26">
        <f t="shared" si="8"/>
        <v>60966.399999999994</v>
      </c>
      <c r="N47" s="27">
        <f t="shared" si="9"/>
        <v>61644.2</v>
      </c>
      <c r="O47" s="26">
        <f t="shared" si="5"/>
        <v>164.32637571157494</v>
      </c>
      <c r="P47" s="35">
        <f t="shared" si="6"/>
        <v>169.24525711775527</v>
      </c>
    </row>
    <row r="48" spans="1:16" ht="30.75" customHeight="1" x14ac:dyDescent="0.25">
      <c r="A48" s="16"/>
      <c r="B48" s="18"/>
      <c r="C48" s="18"/>
      <c r="D48" s="18"/>
      <c r="E48" s="48" t="s">
        <v>53</v>
      </c>
      <c r="F48" s="48"/>
      <c r="G48" s="26">
        <v>35260.699999999997</v>
      </c>
      <c r="H48" s="27">
        <f t="shared" si="22"/>
        <v>2.3739671215326056E-2</v>
      </c>
      <c r="I48" s="26">
        <v>34093.599999999999</v>
      </c>
      <c r="J48" s="27">
        <f t="shared" si="21"/>
        <v>2.4631021573555938E-2</v>
      </c>
      <c r="K48" s="26">
        <v>49844.2</v>
      </c>
      <c r="L48" s="27">
        <f t="shared" si="19"/>
        <v>2.9578460619868262E-2</v>
      </c>
      <c r="M48" s="26">
        <f t="shared" si="8"/>
        <v>15750.599999999999</v>
      </c>
      <c r="N48" s="27">
        <f t="shared" si="9"/>
        <v>14583.5</v>
      </c>
      <c r="O48" s="26">
        <f t="shared" si="5"/>
        <v>46.198113428913338</v>
      </c>
      <c r="P48" s="35">
        <f t="shared" si="6"/>
        <v>41.359076819235014</v>
      </c>
    </row>
    <row r="49" spans="1:16" x14ac:dyDescent="0.25">
      <c r="A49" s="16"/>
      <c r="B49" s="18"/>
      <c r="C49" s="18"/>
      <c r="D49" s="18" t="s">
        <v>36</v>
      </c>
      <c r="E49" s="18"/>
      <c r="F49" s="18"/>
      <c r="G49" s="26">
        <f>SUM(G41:G48)</f>
        <v>9863677.8000000007</v>
      </c>
      <c r="H49" s="27">
        <f>SUM(H41:H48)</f>
        <v>6.6408343551293845</v>
      </c>
      <c r="I49" s="26">
        <f>SUM(I41:I48)</f>
        <v>10055324.700000001</v>
      </c>
      <c r="J49" s="27">
        <f t="shared" si="21"/>
        <v>7.2644988975881084</v>
      </c>
      <c r="K49" s="26">
        <f>SUM(K41:K48)</f>
        <v>11101376.6</v>
      </c>
      <c r="L49" s="27">
        <f t="shared" si="19"/>
        <v>6.5877600721734328</v>
      </c>
      <c r="M49" s="26">
        <f t="shared" si="8"/>
        <v>1046051.8999999985</v>
      </c>
      <c r="N49" s="27">
        <f t="shared" si="9"/>
        <v>1237698.7999999989</v>
      </c>
      <c r="O49" s="26">
        <f t="shared" si="5"/>
        <v>10.402964908731375</v>
      </c>
      <c r="P49" s="35">
        <f t="shared" si="6"/>
        <v>12.548045719822671</v>
      </c>
    </row>
    <row r="50" spans="1:16" ht="4.5" customHeight="1" x14ac:dyDescent="0.25">
      <c r="A50" s="16"/>
      <c r="B50" s="18"/>
      <c r="C50" s="18"/>
      <c r="D50" s="18"/>
      <c r="E50" s="18"/>
      <c r="F50" s="18"/>
      <c r="G50" s="26"/>
      <c r="H50" s="27"/>
      <c r="I50" s="26"/>
      <c r="J50" s="27"/>
      <c r="K50" s="26"/>
      <c r="L50" s="27"/>
      <c r="M50" s="26"/>
      <c r="N50" s="27"/>
      <c r="O50" s="26"/>
      <c r="P50" s="35"/>
    </row>
    <row r="51" spans="1:16" x14ac:dyDescent="0.25">
      <c r="A51" s="16"/>
      <c r="B51" s="18"/>
      <c r="C51" s="18"/>
      <c r="D51" s="19" t="s">
        <v>54</v>
      </c>
      <c r="E51" s="19"/>
      <c r="F51" s="18"/>
      <c r="G51" s="26">
        <v>143231</v>
      </c>
      <c r="H51" s="27">
        <f t="shared" ref="H51:H55" si="23">(G51*100)/$G$175</f>
        <v>9.6431915640993141E-2</v>
      </c>
      <c r="I51" s="26">
        <v>139963.29999999999</v>
      </c>
      <c r="J51" s="27">
        <f t="shared" si="21"/>
        <v>0.10111689765252369</v>
      </c>
      <c r="K51" s="26">
        <v>180255.6</v>
      </c>
      <c r="L51" s="27">
        <f t="shared" si="19"/>
        <v>0.10696697240823859</v>
      </c>
      <c r="M51" s="26">
        <f t="shared" si="8"/>
        <v>40292.300000000017</v>
      </c>
      <c r="N51" s="27">
        <f t="shared" si="9"/>
        <v>37024.600000000006</v>
      </c>
      <c r="O51" s="26">
        <f t="shared" si="5"/>
        <v>28.787760791578947</v>
      </c>
      <c r="P51" s="35">
        <f t="shared" si="6"/>
        <v>25.849571670937159</v>
      </c>
    </row>
    <row r="52" spans="1:16" ht="4.5" customHeight="1" x14ac:dyDescent="0.25">
      <c r="A52" s="16"/>
      <c r="B52" s="18"/>
      <c r="C52" s="18"/>
      <c r="D52" s="18"/>
      <c r="E52" s="18"/>
      <c r="F52" s="18"/>
      <c r="G52" s="26"/>
      <c r="H52" s="27"/>
      <c r="I52" s="26"/>
      <c r="J52" s="27">
        <f t="shared" si="21"/>
        <v>0</v>
      </c>
      <c r="K52" s="26"/>
      <c r="L52" s="27">
        <f t="shared" si="19"/>
        <v>0</v>
      </c>
      <c r="M52" s="26"/>
      <c r="N52" s="27"/>
      <c r="O52" s="26"/>
      <c r="P52" s="35"/>
    </row>
    <row r="53" spans="1:16" x14ac:dyDescent="0.25">
      <c r="A53" s="16"/>
      <c r="B53" s="18"/>
      <c r="C53" s="18"/>
      <c r="D53" s="19" t="s">
        <v>55</v>
      </c>
      <c r="E53" s="19"/>
      <c r="F53" s="18"/>
      <c r="G53" s="26">
        <v>170855</v>
      </c>
      <c r="H53" s="27">
        <f t="shared" si="23"/>
        <v>0.11503009088006007</v>
      </c>
      <c r="I53" s="26">
        <v>181609.9</v>
      </c>
      <c r="J53" s="27">
        <f t="shared" si="21"/>
        <v>0.13120460628596969</v>
      </c>
      <c r="K53" s="26">
        <v>187503.5</v>
      </c>
      <c r="L53" s="27">
        <f t="shared" si="19"/>
        <v>0.1112680089325833</v>
      </c>
      <c r="M53" s="26">
        <f t="shared" si="8"/>
        <v>5893.6000000000058</v>
      </c>
      <c r="N53" s="27">
        <f t="shared" si="9"/>
        <v>16648.5</v>
      </c>
      <c r="O53" s="26">
        <f t="shared" si="5"/>
        <v>3.2451975360374106</v>
      </c>
      <c r="P53" s="35">
        <f t="shared" si="6"/>
        <v>9.7442275613824592</v>
      </c>
    </row>
    <row r="54" spans="1:16" ht="4.5" customHeight="1" x14ac:dyDescent="0.25">
      <c r="A54" s="16"/>
      <c r="B54" s="18"/>
      <c r="C54" s="18"/>
      <c r="D54" s="18"/>
      <c r="E54" s="18"/>
      <c r="F54" s="18"/>
      <c r="G54" s="26"/>
      <c r="H54" s="27"/>
      <c r="I54" s="26"/>
      <c r="J54" s="27"/>
      <c r="K54" s="26"/>
      <c r="L54" s="27"/>
      <c r="M54" s="26"/>
      <c r="N54" s="27"/>
      <c r="O54" s="26"/>
      <c r="P54" s="35"/>
    </row>
    <row r="55" spans="1:16" x14ac:dyDescent="0.25">
      <c r="A55" s="16"/>
      <c r="B55" s="18"/>
      <c r="C55" s="17" t="s">
        <v>57</v>
      </c>
      <c r="D55" s="18"/>
      <c r="E55" s="18"/>
      <c r="F55" s="18"/>
      <c r="G55" s="28">
        <f>G38+G49+G51+G53</f>
        <v>10863845.100000001</v>
      </c>
      <c r="H55" s="29">
        <f t="shared" si="23"/>
        <v>7.3142084759585355</v>
      </c>
      <c r="I55" s="28">
        <f t="shared" ref="I55:K55" si="24">I38+I49+I51+I53</f>
        <v>11109116.000000002</v>
      </c>
      <c r="J55" s="29">
        <f t="shared" si="21"/>
        <v>8.025813520987386</v>
      </c>
      <c r="K55" s="28">
        <f t="shared" si="24"/>
        <v>12138317.6</v>
      </c>
      <c r="L55" s="29">
        <f t="shared" si="19"/>
        <v>7.2030998415674006</v>
      </c>
      <c r="M55" s="26">
        <f t="shared" si="8"/>
        <v>1029201.5999999978</v>
      </c>
      <c r="N55" s="27">
        <f t="shared" si="9"/>
        <v>1274472.4999999981</v>
      </c>
      <c r="O55" s="26">
        <f t="shared" si="5"/>
        <v>9.2644779296570281</v>
      </c>
      <c r="P55" s="35">
        <f t="shared" si="6"/>
        <v>11.73132061685966</v>
      </c>
    </row>
    <row r="56" spans="1:16" x14ac:dyDescent="0.25">
      <c r="A56" s="16"/>
      <c r="B56" s="18"/>
      <c r="C56" s="18"/>
      <c r="D56" s="18"/>
      <c r="E56" s="18"/>
      <c r="F56" s="18"/>
      <c r="G56" s="26"/>
      <c r="H56" s="27"/>
      <c r="I56" s="26"/>
      <c r="J56" s="27"/>
      <c r="K56" s="26"/>
      <c r="L56" s="27"/>
      <c r="M56" s="26"/>
      <c r="N56" s="27"/>
      <c r="O56" s="26"/>
      <c r="P56" s="35"/>
    </row>
    <row r="57" spans="1:16" x14ac:dyDescent="0.25">
      <c r="A57" s="16"/>
      <c r="B57" s="18"/>
      <c r="C57" s="17" t="s">
        <v>12</v>
      </c>
      <c r="D57" s="18"/>
      <c r="E57" s="18"/>
      <c r="F57" s="18"/>
      <c r="G57" s="26"/>
      <c r="H57" s="27"/>
      <c r="I57" s="26"/>
      <c r="J57" s="27"/>
      <c r="K57" s="26"/>
      <c r="L57" s="27"/>
      <c r="M57" s="26"/>
      <c r="N57" s="27"/>
      <c r="O57" s="26"/>
      <c r="P57" s="35"/>
    </row>
    <row r="58" spans="1:16" ht="30" customHeight="1" x14ac:dyDescent="0.25">
      <c r="A58" s="16"/>
      <c r="B58" s="18"/>
      <c r="C58" s="18"/>
      <c r="D58" s="52" t="s">
        <v>56</v>
      </c>
      <c r="E58" s="52"/>
      <c r="F58" s="53"/>
      <c r="G58" s="26"/>
      <c r="H58" s="27"/>
      <c r="I58" s="26"/>
      <c r="J58" s="27"/>
      <c r="K58" s="26"/>
      <c r="L58" s="27"/>
      <c r="M58" s="26"/>
      <c r="N58" s="27"/>
      <c r="O58" s="26"/>
      <c r="P58" s="35"/>
    </row>
    <row r="59" spans="1:16" ht="30.75" customHeight="1" x14ac:dyDescent="0.25">
      <c r="A59" s="16"/>
      <c r="B59" s="18"/>
      <c r="C59" s="18"/>
      <c r="D59" s="18"/>
      <c r="E59" s="48" t="s">
        <v>58</v>
      </c>
      <c r="F59" s="61"/>
      <c r="G59" s="26"/>
      <c r="H59" s="27"/>
      <c r="I59" s="26"/>
      <c r="J59" s="27"/>
      <c r="K59" s="26"/>
      <c r="L59" s="27"/>
      <c r="M59" s="26"/>
      <c r="N59" s="27"/>
      <c r="O59" s="26"/>
      <c r="P59" s="35"/>
    </row>
    <row r="60" spans="1:16" x14ac:dyDescent="0.25">
      <c r="A60" s="16"/>
      <c r="B60" s="18"/>
      <c r="C60" s="18"/>
      <c r="D60" s="18"/>
      <c r="E60" s="18"/>
      <c r="F60" s="18" t="s">
        <v>59</v>
      </c>
      <c r="G60" s="26">
        <v>4619064.5999999996</v>
      </c>
      <c r="H60" s="27">
        <f t="shared" ref="H60:H62" si="25">(G60*100)/$G$175</f>
        <v>3.1098382881324413</v>
      </c>
      <c r="I60" s="26">
        <v>5011769.3</v>
      </c>
      <c r="J60" s="27">
        <f t="shared" si="21"/>
        <v>3.6207674680874224</v>
      </c>
      <c r="K60" s="26">
        <v>4810581</v>
      </c>
      <c r="L60" s="27">
        <f t="shared" si="19"/>
        <v>2.8546868174669568</v>
      </c>
      <c r="M60" s="26">
        <f t="shared" si="8"/>
        <v>-201188.29999999981</v>
      </c>
      <c r="N60" s="27">
        <f t="shared" si="9"/>
        <v>191516.40000000037</v>
      </c>
      <c r="O60" s="26">
        <f t="shared" si="5"/>
        <v>-4.0143168601156445</v>
      </c>
      <c r="P60" s="35">
        <f t="shared" si="6"/>
        <v>4.1462160975189741</v>
      </c>
    </row>
    <row r="61" spans="1:16" x14ac:dyDescent="0.25">
      <c r="A61" s="16"/>
      <c r="B61" s="18"/>
      <c r="C61" s="18"/>
      <c r="D61" s="18"/>
      <c r="E61" s="18"/>
      <c r="F61" s="18" t="s">
        <v>60</v>
      </c>
      <c r="G61" s="26">
        <v>3249774.9</v>
      </c>
      <c r="H61" s="27">
        <f t="shared" si="25"/>
        <v>2.1879482724341583</v>
      </c>
      <c r="I61" s="26">
        <v>3388483.7</v>
      </c>
      <c r="J61" s="27">
        <f t="shared" si="21"/>
        <v>2.4480200130330223</v>
      </c>
      <c r="K61" s="26">
        <v>3644254.2</v>
      </c>
      <c r="L61" s="27">
        <f t="shared" si="19"/>
        <v>2.1625671460970288</v>
      </c>
      <c r="M61" s="26">
        <f t="shared" si="8"/>
        <v>255770.5</v>
      </c>
      <c r="N61" s="27">
        <f t="shared" si="9"/>
        <v>394479.30000000028</v>
      </c>
      <c r="O61" s="26">
        <f t="shared" si="5"/>
        <v>7.5482287254325584</v>
      </c>
      <c r="P61" s="35">
        <f t="shared" si="6"/>
        <v>12.138665358022191</v>
      </c>
    </row>
    <row r="62" spans="1:16" x14ac:dyDescent="0.25">
      <c r="A62" s="16"/>
      <c r="B62" s="18"/>
      <c r="C62" s="18"/>
      <c r="D62" s="18"/>
      <c r="E62" s="18"/>
      <c r="F62" s="18" t="s">
        <v>61</v>
      </c>
      <c r="G62" s="26">
        <v>0</v>
      </c>
      <c r="H62" s="27">
        <f t="shared" si="25"/>
        <v>0</v>
      </c>
      <c r="I62" s="26">
        <v>0</v>
      </c>
      <c r="J62" s="27">
        <f t="shared" si="21"/>
        <v>0</v>
      </c>
      <c r="K62" s="26">
        <v>0</v>
      </c>
      <c r="L62" s="27">
        <f t="shared" si="19"/>
        <v>0</v>
      </c>
      <c r="M62" s="26">
        <f t="shared" si="8"/>
        <v>0</v>
      </c>
      <c r="N62" s="27">
        <f t="shared" si="9"/>
        <v>0</v>
      </c>
      <c r="O62" s="26" t="s">
        <v>122</v>
      </c>
      <c r="P62" s="35" t="s">
        <v>122</v>
      </c>
    </row>
    <row r="63" spans="1:16" x14ac:dyDescent="0.25">
      <c r="A63" s="16"/>
      <c r="B63" s="18"/>
      <c r="C63" s="18"/>
      <c r="D63" s="18"/>
      <c r="E63" s="18" t="s">
        <v>36</v>
      </c>
      <c r="F63" s="18"/>
      <c r="G63" s="26">
        <f>SUM(G60:G62)</f>
        <v>7868839.5</v>
      </c>
      <c r="H63" s="27">
        <f>SUM(H60:H62)</f>
        <v>5.2977865605665997</v>
      </c>
      <c r="I63" s="26">
        <f t="shared" ref="I63:K63" si="26">SUM(I60:I62)</f>
        <v>8400253</v>
      </c>
      <c r="J63" s="27">
        <f t="shared" si="21"/>
        <v>6.0687874811204452</v>
      </c>
      <c r="K63" s="26">
        <f t="shared" si="26"/>
        <v>8454835.1999999993</v>
      </c>
      <c r="L63" s="27">
        <f t="shared" si="19"/>
        <v>5.0172539635639852</v>
      </c>
      <c r="M63" s="26">
        <f t="shared" si="8"/>
        <v>54582.199999999255</v>
      </c>
      <c r="N63" s="27">
        <f t="shared" si="9"/>
        <v>585995.69999999925</v>
      </c>
      <c r="O63" s="26">
        <f t="shared" si="5"/>
        <v>0.64976852482894576</v>
      </c>
      <c r="P63" s="35">
        <f t="shared" si="6"/>
        <v>7.4470409518455583</v>
      </c>
    </row>
    <row r="64" spans="1:16" ht="4.5" customHeight="1" x14ac:dyDescent="0.25">
      <c r="A64" s="16"/>
      <c r="B64" s="18"/>
      <c r="C64" s="18"/>
      <c r="D64" s="18"/>
      <c r="E64" s="18"/>
      <c r="F64" s="18"/>
      <c r="G64" s="26"/>
      <c r="H64" s="27"/>
      <c r="I64" s="26"/>
      <c r="J64" s="27"/>
      <c r="K64" s="26"/>
      <c r="L64" s="27"/>
      <c r="M64" s="26"/>
      <c r="N64" s="27"/>
      <c r="O64" s="26"/>
      <c r="P64" s="35"/>
    </row>
    <row r="65" spans="1:16" x14ac:dyDescent="0.25">
      <c r="A65" s="16"/>
      <c r="B65" s="18"/>
      <c r="C65" s="18"/>
      <c r="D65" s="18"/>
      <c r="E65" s="18" t="s">
        <v>62</v>
      </c>
      <c r="F65" s="18"/>
      <c r="G65" s="26">
        <v>514258.7</v>
      </c>
      <c r="H65" s="27">
        <f t="shared" ref="H65:H67" si="27">(G65*100)/$G$175</f>
        <v>0.34623057561594067</v>
      </c>
      <c r="I65" s="26">
        <v>155583.20000000001</v>
      </c>
      <c r="J65" s="27">
        <f t="shared" si="21"/>
        <v>0.11240154033844678</v>
      </c>
      <c r="K65" s="26">
        <v>503882.7</v>
      </c>
      <c r="L65" s="27">
        <f t="shared" si="19"/>
        <v>0.29901321716434198</v>
      </c>
      <c r="M65" s="26">
        <f t="shared" si="8"/>
        <v>348299.5</v>
      </c>
      <c r="N65" s="27">
        <f t="shared" si="9"/>
        <v>-10376</v>
      </c>
      <c r="O65" s="26">
        <f t="shared" si="5"/>
        <v>223.8670370579857</v>
      </c>
      <c r="P65" s="35">
        <f t="shared" si="6"/>
        <v>-2.0176615388324981</v>
      </c>
    </row>
    <row r="66" spans="1:16" ht="4.5" customHeight="1" x14ac:dyDescent="0.25">
      <c r="A66" s="16"/>
      <c r="B66" s="18"/>
      <c r="C66" s="18"/>
      <c r="D66" s="18"/>
      <c r="E66" s="18"/>
      <c r="F66" s="18"/>
      <c r="G66" s="26"/>
      <c r="H66" s="27"/>
      <c r="I66" s="26"/>
      <c r="J66" s="27">
        <f t="shared" si="21"/>
        <v>0</v>
      </c>
      <c r="K66" s="26"/>
      <c r="L66" s="27">
        <f t="shared" si="19"/>
        <v>0</v>
      </c>
      <c r="M66" s="26"/>
      <c r="N66" s="27"/>
      <c r="O66" s="26"/>
      <c r="P66" s="35"/>
    </row>
    <row r="67" spans="1:16" x14ac:dyDescent="0.25">
      <c r="A67" s="16"/>
      <c r="B67" s="18"/>
      <c r="C67" s="18"/>
      <c r="D67" s="18"/>
      <c r="E67" s="18" t="s">
        <v>63</v>
      </c>
      <c r="F67" s="18"/>
      <c r="G67" s="26">
        <v>311229.8</v>
      </c>
      <c r="H67" s="27">
        <f t="shared" si="27"/>
        <v>0.20953903706993016</v>
      </c>
      <c r="I67" s="26">
        <v>323947</v>
      </c>
      <c r="J67" s="27">
        <f t="shared" si="21"/>
        <v>0.23403646272874457</v>
      </c>
      <c r="K67" s="26">
        <v>348202.4</v>
      </c>
      <c r="L67" s="27">
        <f t="shared" si="19"/>
        <v>0.20662967759826853</v>
      </c>
      <c r="M67" s="26">
        <f t="shared" si="8"/>
        <v>24255.400000000023</v>
      </c>
      <c r="N67" s="27">
        <f t="shared" si="9"/>
        <v>36972.600000000035</v>
      </c>
      <c r="O67" s="26">
        <f t="shared" si="5"/>
        <v>7.4874593683534716</v>
      </c>
      <c r="P67" s="35">
        <f t="shared" si="6"/>
        <v>11.879517963896784</v>
      </c>
    </row>
    <row r="68" spans="1:16" x14ac:dyDescent="0.25">
      <c r="A68" s="16"/>
      <c r="B68" s="18"/>
      <c r="C68" s="18"/>
      <c r="D68" s="18" t="s">
        <v>36</v>
      </c>
      <c r="E68" s="18"/>
      <c r="F68" s="18"/>
      <c r="G68" s="26">
        <f>G63+G65+G67</f>
        <v>8694328</v>
      </c>
      <c r="H68" s="27">
        <f>H63+H65+H67</f>
        <v>5.8535561732524712</v>
      </c>
      <c r="I68" s="26">
        <f t="shared" ref="I68:K68" si="28">I63+I65+I67</f>
        <v>8879783.1999999993</v>
      </c>
      <c r="J68" s="27">
        <f t="shared" si="21"/>
        <v>6.4152254841876353</v>
      </c>
      <c r="K68" s="26">
        <f t="shared" si="28"/>
        <v>9306920.2999999989</v>
      </c>
      <c r="L68" s="27">
        <f t="shared" si="19"/>
        <v>5.5228968583265958</v>
      </c>
      <c r="M68" s="26">
        <f t="shared" si="8"/>
        <v>427137.09999999963</v>
      </c>
      <c r="N68" s="27">
        <f t="shared" si="9"/>
        <v>612592.29999999888</v>
      </c>
      <c r="O68" s="26">
        <f t="shared" si="5"/>
        <v>4.8102199161799319</v>
      </c>
      <c r="P68" s="35">
        <f t="shared" si="6"/>
        <v>7.045884397276005</v>
      </c>
    </row>
    <row r="69" spans="1:16" ht="4.5" customHeight="1" x14ac:dyDescent="0.25">
      <c r="A69" s="16"/>
      <c r="B69" s="18"/>
      <c r="C69" s="18"/>
      <c r="D69" s="18"/>
      <c r="E69" s="18"/>
      <c r="F69" s="18"/>
      <c r="G69" s="26"/>
      <c r="H69" s="27"/>
      <c r="I69" s="26"/>
      <c r="J69" s="27"/>
      <c r="K69" s="26"/>
      <c r="L69" s="27"/>
      <c r="M69" s="26"/>
      <c r="N69" s="27"/>
      <c r="O69" s="26"/>
      <c r="P69" s="35"/>
    </row>
    <row r="70" spans="1:16" ht="30" customHeight="1" x14ac:dyDescent="0.25">
      <c r="A70" s="16"/>
      <c r="B70" s="18"/>
      <c r="C70" s="18"/>
      <c r="D70" s="52" t="s">
        <v>64</v>
      </c>
      <c r="E70" s="52"/>
      <c r="F70" s="53"/>
      <c r="G70" s="26"/>
      <c r="H70" s="27"/>
      <c r="I70" s="26"/>
      <c r="J70" s="27"/>
      <c r="K70" s="26"/>
      <c r="L70" s="27"/>
      <c r="M70" s="26"/>
      <c r="N70" s="27"/>
      <c r="O70" s="26"/>
      <c r="P70" s="35"/>
    </row>
    <row r="71" spans="1:16" x14ac:dyDescent="0.25">
      <c r="A71" s="16"/>
      <c r="B71" s="18"/>
      <c r="C71" s="18"/>
      <c r="D71" s="18"/>
      <c r="E71" s="18" t="s">
        <v>65</v>
      </c>
      <c r="F71" s="18"/>
      <c r="G71" s="26"/>
      <c r="H71" s="27"/>
      <c r="I71" s="26"/>
      <c r="J71" s="27"/>
      <c r="K71" s="26"/>
      <c r="L71" s="27"/>
      <c r="M71" s="26"/>
      <c r="N71" s="27"/>
      <c r="O71" s="26"/>
      <c r="P71" s="35"/>
    </row>
    <row r="72" spans="1:16" x14ac:dyDescent="0.25">
      <c r="A72" s="16"/>
      <c r="B72" s="18"/>
      <c r="C72" s="18"/>
      <c r="D72" s="18"/>
      <c r="E72" s="18"/>
      <c r="F72" s="18" t="s">
        <v>66</v>
      </c>
      <c r="G72" s="26">
        <v>7476.7</v>
      </c>
      <c r="H72" s="27">
        <f t="shared" ref="H72:H74" si="29">(G72*100)/$G$175</f>
        <v>5.033774138789881E-3</v>
      </c>
      <c r="I72" s="26">
        <v>288575.5</v>
      </c>
      <c r="J72" s="27">
        <f t="shared" si="21"/>
        <v>0.20848221854247401</v>
      </c>
      <c r="K72" s="26">
        <v>53179.4</v>
      </c>
      <c r="L72" s="27">
        <f t="shared" si="19"/>
        <v>3.1557629346809106E-2</v>
      </c>
      <c r="M72" s="26">
        <f t="shared" si="8"/>
        <v>-235396.1</v>
      </c>
      <c r="N72" s="27">
        <f t="shared" si="9"/>
        <v>45702.700000000004</v>
      </c>
      <c r="O72" s="26">
        <f t="shared" si="5"/>
        <v>-81.571755051970811</v>
      </c>
      <c r="P72" s="35">
        <f t="shared" si="6"/>
        <v>611.26834031056489</v>
      </c>
    </row>
    <row r="73" spans="1:16" x14ac:dyDescent="0.25">
      <c r="A73" s="16"/>
      <c r="B73" s="18"/>
      <c r="C73" s="18"/>
      <c r="D73" s="18"/>
      <c r="E73" s="18"/>
      <c r="F73" s="18" t="s">
        <v>67</v>
      </c>
      <c r="G73" s="26">
        <v>256221.7</v>
      </c>
      <c r="H73" s="27">
        <f t="shared" si="29"/>
        <v>0.17250420202185179</v>
      </c>
      <c r="I73" s="26">
        <v>490000</v>
      </c>
      <c r="J73" s="27">
        <f t="shared" si="21"/>
        <v>0.35400194086404518</v>
      </c>
      <c r="K73" s="26">
        <v>307583.2</v>
      </c>
      <c r="L73" s="27">
        <f t="shared" si="19"/>
        <v>0.18252550083125146</v>
      </c>
      <c r="M73" s="26">
        <f t="shared" si="8"/>
        <v>-182416.8</v>
      </c>
      <c r="N73" s="27">
        <f t="shared" si="9"/>
        <v>51361.5</v>
      </c>
      <c r="O73" s="26">
        <f t="shared" si="5"/>
        <v>-37.227918367346938</v>
      </c>
      <c r="P73" s="35">
        <f t="shared" si="6"/>
        <v>20.045726025547406</v>
      </c>
    </row>
    <row r="74" spans="1:16" x14ac:dyDescent="0.25">
      <c r="A74" s="16"/>
      <c r="B74" s="18"/>
      <c r="C74" s="18"/>
      <c r="D74" s="18"/>
      <c r="E74" s="18"/>
      <c r="F74" s="18" t="s">
        <v>68</v>
      </c>
      <c r="G74" s="26">
        <v>9151.4</v>
      </c>
      <c r="H74" s="27">
        <f t="shared" si="29"/>
        <v>6.1612851463508922E-3</v>
      </c>
      <c r="I74" s="26">
        <v>82721.100000000006</v>
      </c>
      <c r="J74" s="27">
        <f t="shared" si="21"/>
        <v>5.9762101939609735E-2</v>
      </c>
      <c r="K74" s="26">
        <v>10795.2</v>
      </c>
      <c r="L74" s="27">
        <f t="shared" si="19"/>
        <v>6.4060692735283522E-3</v>
      </c>
      <c r="M74" s="26">
        <f t="shared" si="8"/>
        <v>-71925.900000000009</v>
      </c>
      <c r="N74" s="27">
        <f t="shared" si="9"/>
        <v>1643.8000000000011</v>
      </c>
      <c r="O74" s="26">
        <f t="shared" si="5"/>
        <v>-86.949883403388014</v>
      </c>
      <c r="P74" s="35">
        <f t="shared" si="6"/>
        <v>17.962278995563533</v>
      </c>
    </row>
    <row r="75" spans="1:16" x14ac:dyDescent="0.25">
      <c r="A75" s="16"/>
      <c r="B75" s="18"/>
      <c r="C75" s="18"/>
      <c r="D75" s="18"/>
      <c r="E75" s="18" t="s">
        <v>36</v>
      </c>
      <c r="F75" s="18"/>
      <c r="G75" s="26">
        <f>SUM(G72:G74)</f>
        <v>272849.80000000005</v>
      </c>
      <c r="H75" s="27">
        <f>SUM(H72:H74)</f>
        <v>0.18369926130699257</v>
      </c>
      <c r="I75" s="26">
        <f t="shared" ref="I75:K75" si="30">SUM(I72:I74)</f>
        <v>861296.6</v>
      </c>
      <c r="J75" s="27">
        <f t="shared" si="21"/>
        <v>0.62224626134612893</v>
      </c>
      <c r="K75" s="26">
        <f t="shared" si="30"/>
        <v>371557.80000000005</v>
      </c>
      <c r="L75" s="27">
        <f t="shared" si="19"/>
        <v>0.22048919945158896</v>
      </c>
      <c r="M75" s="26">
        <f t="shared" si="8"/>
        <v>-489738.79999999993</v>
      </c>
      <c r="N75" s="27">
        <f t="shared" si="9"/>
        <v>98708</v>
      </c>
      <c r="O75" s="26">
        <f t="shared" si="5"/>
        <v>-56.860644753503031</v>
      </c>
      <c r="P75" s="35">
        <f t="shared" si="6"/>
        <v>36.176680356738387</v>
      </c>
    </row>
    <row r="76" spans="1:16" ht="4.5" customHeight="1" x14ac:dyDescent="0.25">
      <c r="A76" s="16"/>
      <c r="B76" s="18"/>
      <c r="C76" s="18"/>
      <c r="D76" s="18"/>
      <c r="E76" s="18"/>
      <c r="F76" s="18"/>
      <c r="G76" s="26"/>
      <c r="H76" s="27"/>
      <c r="I76" s="26"/>
      <c r="J76" s="27"/>
      <c r="K76" s="26"/>
      <c r="L76" s="27"/>
      <c r="M76" s="26"/>
      <c r="N76" s="27"/>
      <c r="O76" s="26"/>
      <c r="P76" s="35"/>
    </row>
    <row r="77" spans="1:16" x14ac:dyDescent="0.25">
      <c r="A77" s="16"/>
      <c r="B77" s="18"/>
      <c r="C77" s="18"/>
      <c r="D77" s="19" t="s">
        <v>69</v>
      </c>
      <c r="E77" s="18"/>
      <c r="F77" s="18"/>
      <c r="G77" s="26">
        <v>0</v>
      </c>
      <c r="H77" s="27">
        <f t="shared" ref="H77" si="31">(G77*100)/$G$175</f>
        <v>0</v>
      </c>
      <c r="I77" s="26">
        <v>14.3</v>
      </c>
      <c r="J77" s="27">
        <f t="shared" si="21"/>
        <v>1.0331077049705808E-5</v>
      </c>
      <c r="K77" s="26">
        <v>0</v>
      </c>
      <c r="L77" s="27">
        <f t="shared" si="19"/>
        <v>0</v>
      </c>
      <c r="M77" s="26">
        <f t="shared" si="8"/>
        <v>-14.3</v>
      </c>
      <c r="N77" s="27">
        <f t="shared" si="9"/>
        <v>0</v>
      </c>
      <c r="O77" s="26">
        <f t="shared" si="5"/>
        <v>-100</v>
      </c>
      <c r="P77" s="35" t="s">
        <v>122</v>
      </c>
    </row>
    <row r="78" spans="1:16" ht="4.5" customHeight="1" x14ac:dyDescent="0.25">
      <c r="A78" s="16"/>
      <c r="B78" s="18"/>
      <c r="C78" s="18"/>
      <c r="D78" s="18"/>
      <c r="E78" s="18"/>
      <c r="F78" s="18"/>
      <c r="G78" s="26"/>
      <c r="H78" s="27"/>
      <c r="I78" s="26"/>
      <c r="J78" s="27"/>
      <c r="K78" s="26"/>
      <c r="L78" s="27"/>
      <c r="M78" s="26"/>
      <c r="N78" s="27"/>
      <c r="O78" s="26"/>
      <c r="P78" s="35"/>
    </row>
    <row r="79" spans="1:16" x14ac:dyDescent="0.25">
      <c r="A79" s="16"/>
      <c r="B79" s="18"/>
      <c r="C79" s="18"/>
      <c r="D79" s="19" t="s">
        <v>70</v>
      </c>
      <c r="E79" s="18"/>
      <c r="F79" s="18"/>
      <c r="G79" s="26"/>
      <c r="H79" s="27"/>
      <c r="I79" s="26"/>
      <c r="J79" s="27"/>
      <c r="K79" s="26"/>
      <c r="L79" s="27"/>
      <c r="M79" s="26"/>
      <c r="N79" s="27"/>
      <c r="O79" s="26"/>
      <c r="P79" s="35"/>
    </row>
    <row r="80" spans="1:16" x14ac:dyDescent="0.25">
      <c r="A80" s="16"/>
      <c r="B80" s="18"/>
      <c r="C80" s="18"/>
      <c r="D80" s="18"/>
      <c r="E80" s="18" t="s">
        <v>61</v>
      </c>
      <c r="F80" s="18"/>
      <c r="G80" s="26">
        <v>8454.1</v>
      </c>
      <c r="H80" s="27">
        <f t="shared" ref="H80:H82" si="32">(G80*100)/$G$175</f>
        <v>5.6918199134301942E-3</v>
      </c>
      <c r="I80" s="26">
        <v>3427.1</v>
      </c>
      <c r="J80" s="27">
        <f t="shared" si="21"/>
        <v>2.4759184725207536E-3</v>
      </c>
      <c r="K80" s="26">
        <v>5751.1</v>
      </c>
      <c r="L80" s="27">
        <f t="shared" si="19"/>
        <v>3.4128080071688252E-3</v>
      </c>
      <c r="M80" s="26">
        <f t="shared" si="8"/>
        <v>2324.0000000000005</v>
      </c>
      <c r="N80" s="27">
        <f t="shared" si="9"/>
        <v>-2703</v>
      </c>
      <c r="O80" s="26">
        <f t="shared" ref="O80:O142" si="33">(M80/I80)*100</f>
        <v>67.812436170523199</v>
      </c>
      <c r="P80" s="35">
        <f t="shared" ref="P80:P142" si="34">(N80/G80)*100</f>
        <v>-31.972652322541723</v>
      </c>
    </row>
    <row r="81" spans="1:16" ht="4.5" customHeight="1" x14ac:dyDescent="0.25">
      <c r="A81" s="16"/>
      <c r="B81" s="18"/>
      <c r="C81" s="18"/>
      <c r="D81" s="18"/>
      <c r="E81" s="18"/>
      <c r="F81" s="18"/>
      <c r="G81" s="26"/>
      <c r="H81" s="27"/>
      <c r="I81" s="26"/>
      <c r="J81" s="27"/>
      <c r="K81" s="26"/>
      <c r="L81" s="27"/>
      <c r="M81" s="26"/>
      <c r="N81" s="27"/>
      <c r="O81" s="26"/>
      <c r="P81" s="35"/>
    </row>
    <row r="82" spans="1:16" x14ac:dyDescent="0.25">
      <c r="A82" s="16"/>
      <c r="B82" s="18"/>
      <c r="C82" s="18"/>
      <c r="D82" s="19" t="s">
        <v>71</v>
      </c>
      <c r="E82" s="18"/>
      <c r="F82" s="18"/>
      <c r="G82" s="26">
        <v>675153.3</v>
      </c>
      <c r="H82" s="27">
        <f t="shared" si="32"/>
        <v>0.45455471280894594</v>
      </c>
      <c r="I82" s="26">
        <v>484601.4</v>
      </c>
      <c r="J82" s="27">
        <f t="shared" si="21"/>
        <v>0.35010170641925203</v>
      </c>
      <c r="K82" s="26">
        <v>750039.7</v>
      </c>
      <c r="L82" s="27">
        <f t="shared" si="19"/>
        <v>0.4450872865807417</v>
      </c>
      <c r="M82" s="26">
        <f t="shared" si="8"/>
        <v>265438.29999999993</v>
      </c>
      <c r="N82" s="27">
        <f t="shared" si="9"/>
        <v>74886.399999999907</v>
      </c>
      <c r="O82" s="26">
        <f t="shared" si="33"/>
        <v>54.774563177077063</v>
      </c>
      <c r="P82" s="35">
        <f t="shared" si="34"/>
        <v>11.091762418994309</v>
      </c>
    </row>
    <row r="83" spans="1:16" ht="4.5" customHeight="1" x14ac:dyDescent="0.25">
      <c r="A83" s="16"/>
      <c r="B83" s="18"/>
      <c r="C83" s="18"/>
      <c r="D83" s="18"/>
      <c r="E83" s="18"/>
      <c r="F83" s="18"/>
      <c r="G83" s="26"/>
      <c r="H83" s="27"/>
      <c r="I83" s="26"/>
      <c r="J83" s="27"/>
      <c r="K83" s="26"/>
      <c r="L83" s="27"/>
      <c r="M83" s="26"/>
      <c r="N83" s="27"/>
      <c r="O83" s="26"/>
      <c r="P83" s="35"/>
    </row>
    <row r="84" spans="1:16" x14ac:dyDescent="0.25">
      <c r="A84" s="16"/>
      <c r="B84" s="18"/>
      <c r="C84" s="17" t="s">
        <v>72</v>
      </c>
      <c r="D84" s="17"/>
      <c r="E84" s="17"/>
      <c r="F84" s="17"/>
      <c r="G84" s="28">
        <f>G68+G75+G77+G80+G82</f>
        <v>9650785.2000000011</v>
      </c>
      <c r="H84" s="29">
        <f>H68+H75+H77+H80+H82</f>
        <v>6.4975019672818402</v>
      </c>
      <c r="I84" s="28">
        <f t="shared" ref="I84:K84" si="35">I68+I75+I77+I80+I82</f>
        <v>10229122.6</v>
      </c>
      <c r="J84" s="27">
        <f t="shared" si="21"/>
        <v>7.3900597015025875</v>
      </c>
      <c r="K84" s="28">
        <f t="shared" si="35"/>
        <v>10434268.899999999</v>
      </c>
      <c r="L84" s="27">
        <f t="shared" si="19"/>
        <v>6.1918861523660951</v>
      </c>
      <c r="M84" s="26">
        <f t="shared" si="8"/>
        <v>205146.29999999888</v>
      </c>
      <c r="N84" s="27">
        <f t="shared" si="9"/>
        <v>783483.69999999739</v>
      </c>
      <c r="O84" s="26">
        <f t="shared" si="33"/>
        <v>2.0055121834202954</v>
      </c>
      <c r="P84" s="35">
        <f t="shared" si="34"/>
        <v>8.1183415003371664</v>
      </c>
    </row>
    <row r="85" spans="1:16" x14ac:dyDescent="0.25">
      <c r="A85" s="16"/>
      <c r="B85" s="18"/>
      <c r="C85" s="18"/>
      <c r="D85" s="18"/>
      <c r="E85" s="18"/>
      <c r="F85" s="18"/>
      <c r="G85" s="26"/>
      <c r="H85" s="27"/>
      <c r="I85" s="26"/>
      <c r="J85" s="27"/>
      <c r="K85" s="26"/>
      <c r="L85" s="27"/>
      <c r="M85" s="26"/>
      <c r="N85" s="27"/>
      <c r="O85" s="26"/>
      <c r="P85" s="35"/>
    </row>
    <row r="86" spans="1:16" x14ac:dyDescent="0.25">
      <c r="A86" s="16"/>
      <c r="B86" s="18"/>
      <c r="C86" s="17" t="s">
        <v>11</v>
      </c>
      <c r="D86" s="18"/>
      <c r="E86" s="18"/>
      <c r="F86" s="18"/>
      <c r="G86" s="26"/>
      <c r="H86" s="27"/>
      <c r="I86" s="26"/>
      <c r="J86" s="27"/>
      <c r="K86" s="26"/>
      <c r="L86" s="27"/>
      <c r="M86" s="26"/>
      <c r="N86" s="27"/>
      <c r="O86" s="26"/>
      <c r="P86" s="35"/>
    </row>
    <row r="87" spans="1:16" x14ac:dyDescent="0.25">
      <c r="A87" s="16"/>
      <c r="B87" s="18"/>
      <c r="C87" s="18"/>
      <c r="D87" s="19" t="s">
        <v>73</v>
      </c>
      <c r="E87" s="18"/>
      <c r="F87" s="18"/>
      <c r="G87" s="26"/>
      <c r="H87" s="27"/>
      <c r="I87" s="26"/>
      <c r="J87" s="27"/>
      <c r="K87" s="26"/>
      <c r="L87" s="27"/>
      <c r="M87" s="26"/>
      <c r="N87" s="27"/>
      <c r="O87" s="26"/>
      <c r="P87" s="35"/>
    </row>
    <row r="88" spans="1:16" ht="30" customHeight="1" x14ac:dyDescent="0.25">
      <c r="A88" s="16"/>
      <c r="B88" s="18"/>
      <c r="C88" s="18"/>
      <c r="D88" s="18"/>
      <c r="E88" s="48" t="s">
        <v>74</v>
      </c>
      <c r="F88" s="48"/>
      <c r="G88" s="26">
        <v>158705.70000000001</v>
      </c>
      <c r="H88" s="27">
        <f t="shared" ref="H88:H89" si="36">(G88*100)/$G$175</f>
        <v>0.10685043513027744</v>
      </c>
      <c r="I88" s="26">
        <v>100177.5</v>
      </c>
      <c r="J88" s="27">
        <f t="shared" si="21"/>
        <v>7.2373529450832419E-2</v>
      </c>
      <c r="K88" s="26">
        <v>62755.199999999997</v>
      </c>
      <c r="L88" s="27">
        <f t="shared" si="19"/>
        <v>3.7240084340644582E-2</v>
      </c>
      <c r="M88" s="26">
        <f t="shared" ref="M88:M144" si="37">K88-I88</f>
        <v>-37422.300000000003</v>
      </c>
      <c r="N88" s="27">
        <f t="shared" ref="N88:N144" si="38">K88-G88</f>
        <v>-95950.500000000015</v>
      </c>
      <c r="O88" s="26">
        <f t="shared" si="33"/>
        <v>-37.355993112225804</v>
      </c>
      <c r="P88" s="35">
        <f t="shared" si="34"/>
        <v>-60.458130993404779</v>
      </c>
    </row>
    <row r="89" spans="1:16" x14ac:dyDescent="0.25">
      <c r="A89" s="16"/>
      <c r="B89" s="18"/>
      <c r="C89" s="18"/>
      <c r="D89" s="18"/>
      <c r="E89" s="18" t="s">
        <v>75</v>
      </c>
      <c r="F89" s="18"/>
      <c r="G89" s="26">
        <v>1361515.7</v>
      </c>
      <c r="H89" s="27">
        <f t="shared" si="36"/>
        <v>0.91665608092024586</v>
      </c>
      <c r="I89" s="26">
        <v>1306471.8999999999</v>
      </c>
      <c r="J89" s="27">
        <f t="shared" si="21"/>
        <v>0.94386446588640138</v>
      </c>
      <c r="K89" s="26">
        <v>1439803.2</v>
      </c>
      <c r="L89" s="27">
        <f t="shared" si="19"/>
        <v>0.85440557279603868</v>
      </c>
      <c r="M89" s="26">
        <f t="shared" si="37"/>
        <v>133331.30000000005</v>
      </c>
      <c r="N89" s="27">
        <f t="shared" si="38"/>
        <v>78287.5</v>
      </c>
      <c r="O89" s="26">
        <f t="shared" si="33"/>
        <v>10.205447204796373</v>
      </c>
      <c r="P89" s="35">
        <f t="shared" si="34"/>
        <v>5.7500255046636628</v>
      </c>
    </row>
    <row r="90" spans="1:16" ht="4.5" customHeight="1" x14ac:dyDescent="0.25">
      <c r="A90" s="16"/>
      <c r="B90" s="18"/>
      <c r="C90" s="18"/>
      <c r="D90" s="18"/>
      <c r="E90" s="18"/>
      <c r="F90" s="18"/>
      <c r="G90" s="26"/>
      <c r="H90" s="27"/>
      <c r="I90" s="26"/>
      <c r="J90" s="27"/>
      <c r="K90" s="26"/>
      <c r="L90" s="27"/>
      <c r="M90" s="26"/>
      <c r="N90" s="27"/>
      <c r="O90" s="26"/>
      <c r="P90" s="35"/>
    </row>
    <row r="91" spans="1:16" x14ac:dyDescent="0.25">
      <c r="A91" s="16"/>
      <c r="B91" s="18"/>
      <c r="C91" s="18"/>
      <c r="D91" s="18"/>
      <c r="E91" s="18" t="s">
        <v>76</v>
      </c>
      <c r="F91" s="18"/>
      <c r="G91" s="26"/>
      <c r="H91" s="27"/>
      <c r="I91" s="26"/>
      <c r="J91" s="27"/>
      <c r="K91" s="26"/>
      <c r="L91" s="27"/>
      <c r="M91" s="26"/>
      <c r="N91" s="27"/>
      <c r="O91" s="26"/>
      <c r="P91" s="35"/>
    </row>
    <row r="92" spans="1:16" x14ac:dyDescent="0.25">
      <c r="A92" s="16"/>
      <c r="B92" s="18"/>
      <c r="C92" s="18"/>
      <c r="D92" s="18"/>
      <c r="E92" s="18"/>
      <c r="F92" s="18" t="s">
        <v>77</v>
      </c>
      <c r="G92" s="26">
        <v>51551.3</v>
      </c>
      <c r="H92" s="27">
        <f t="shared" ref="H92:H97" si="39">(G92*100)/$G$175</f>
        <v>3.4707504749555119E-2</v>
      </c>
      <c r="I92" s="26">
        <v>50224.4</v>
      </c>
      <c r="J92" s="27">
        <f t="shared" si="21"/>
        <v>3.6284765466800303E-2</v>
      </c>
      <c r="K92" s="26">
        <v>175709.8</v>
      </c>
      <c r="L92" s="27">
        <f t="shared" ref="L92:L153" si="40">(K92*100)/$K$175</f>
        <v>0.1042694114826786</v>
      </c>
      <c r="M92" s="26">
        <f t="shared" si="37"/>
        <v>125485.4</v>
      </c>
      <c r="N92" s="27">
        <f t="shared" si="38"/>
        <v>124158.49999999999</v>
      </c>
      <c r="O92" s="26">
        <f t="shared" si="33"/>
        <v>249.84947555371494</v>
      </c>
      <c r="P92" s="35">
        <f t="shared" si="34"/>
        <v>240.84455678130325</v>
      </c>
    </row>
    <row r="93" spans="1:16" x14ac:dyDescent="0.25">
      <c r="A93" s="16"/>
      <c r="B93" s="18"/>
      <c r="C93" s="18"/>
      <c r="D93" s="18"/>
      <c r="E93" s="18"/>
      <c r="F93" s="18" t="s">
        <v>78</v>
      </c>
      <c r="G93" s="26">
        <v>3473.1</v>
      </c>
      <c r="H93" s="27">
        <f t="shared" si="39"/>
        <v>2.3383044607154409E-3</v>
      </c>
      <c r="I93" s="26">
        <v>3394.9</v>
      </c>
      <c r="J93" s="27">
        <f t="shared" si="21"/>
        <v>2.452655487835402E-3</v>
      </c>
      <c r="K93" s="26">
        <v>159.30000000000001</v>
      </c>
      <c r="L93" s="27">
        <f t="shared" si="40"/>
        <v>9.4531535800454507E-5</v>
      </c>
      <c r="M93" s="26">
        <f t="shared" si="37"/>
        <v>-3235.6</v>
      </c>
      <c r="N93" s="27">
        <f t="shared" si="38"/>
        <v>-3313.7999999999997</v>
      </c>
      <c r="O93" s="26">
        <f t="shared" si="33"/>
        <v>-95.307667383428068</v>
      </c>
      <c r="P93" s="35">
        <f t="shared" si="34"/>
        <v>-95.413319512827158</v>
      </c>
    </row>
    <row r="94" spans="1:16" x14ac:dyDescent="0.25">
      <c r="A94" s="16"/>
      <c r="B94" s="18"/>
      <c r="C94" s="18"/>
      <c r="D94" s="18"/>
      <c r="E94" s="18"/>
      <c r="F94" s="18" t="s">
        <v>79</v>
      </c>
      <c r="G94" s="26">
        <v>0</v>
      </c>
      <c r="H94" s="27">
        <f t="shared" si="39"/>
        <v>0</v>
      </c>
      <c r="I94" s="26">
        <v>2686.6</v>
      </c>
      <c r="J94" s="27">
        <f t="shared" si="21"/>
        <v>1.940942070051722E-3</v>
      </c>
      <c r="K94" s="26">
        <v>0</v>
      </c>
      <c r="L94" s="27">
        <f t="shared" si="40"/>
        <v>0</v>
      </c>
      <c r="M94" s="26">
        <f t="shared" si="37"/>
        <v>-2686.6</v>
      </c>
      <c r="N94" s="27">
        <f t="shared" si="38"/>
        <v>0</v>
      </c>
      <c r="O94" s="26">
        <f t="shared" si="33"/>
        <v>-100</v>
      </c>
      <c r="P94" s="35" t="s">
        <v>122</v>
      </c>
    </row>
    <row r="95" spans="1:16" x14ac:dyDescent="0.25">
      <c r="A95" s="16"/>
      <c r="B95" s="18"/>
      <c r="C95" s="18"/>
      <c r="D95" s="18"/>
      <c r="E95" s="18"/>
      <c r="F95" s="18" t="s">
        <v>80</v>
      </c>
      <c r="G95" s="26">
        <v>2967.7</v>
      </c>
      <c r="H95" s="27">
        <f t="shared" si="39"/>
        <v>1.9980381066094306E-3</v>
      </c>
      <c r="I95" s="26">
        <v>2816.5</v>
      </c>
      <c r="J95" s="27">
        <f t="shared" si="21"/>
        <v>2.0347887070277207E-3</v>
      </c>
      <c r="K95" s="26">
        <v>1624</v>
      </c>
      <c r="L95" s="27">
        <f t="shared" si="40"/>
        <v>9.6371132542334031E-4</v>
      </c>
      <c r="M95" s="26">
        <f t="shared" si="37"/>
        <v>-1192.5</v>
      </c>
      <c r="N95" s="27">
        <f t="shared" si="38"/>
        <v>-1343.6999999999998</v>
      </c>
      <c r="O95" s="26">
        <f t="shared" si="33"/>
        <v>-42.339783419137227</v>
      </c>
      <c r="P95" s="35">
        <f t="shared" si="34"/>
        <v>-45.277487616672843</v>
      </c>
    </row>
    <row r="96" spans="1:16" x14ac:dyDescent="0.25">
      <c r="A96" s="16"/>
      <c r="B96" s="18"/>
      <c r="C96" s="18"/>
      <c r="D96" s="18"/>
      <c r="E96" s="18"/>
      <c r="F96" s="18" t="s">
        <v>81</v>
      </c>
      <c r="G96" s="26">
        <v>84374.2</v>
      </c>
      <c r="H96" s="27">
        <f t="shared" si="39"/>
        <v>5.680589911874024E-2</v>
      </c>
      <c r="I96" s="26">
        <v>100006.6</v>
      </c>
      <c r="J96" s="27">
        <f t="shared" ref="J96:J159" si="41">(I96*100)/$I$175</f>
        <v>7.2250062243294319E-2</v>
      </c>
      <c r="K96" s="26">
        <v>147401.5</v>
      </c>
      <c r="L96" s="27">
        <f t="shared" si="40"/>
        <v>8.7470748112308191E-2</v>
      </c>
      <c r="M96" s="26">
        <f t="shared" si="37"/>
        <v>47394.899999999994</v>
      </c>
      <c r="N96" s="27">
        <f t="shared" si="38"/>
        <v>63027.3</v>
      </c>
      <c r="O96" s="26">
        <f t="shared" si="33"/>
        <v>47.391772143038551</v>
      </c>
      <c r="P96" s="35">
        <f t="shared" si="34"/>
        <v>74.699730486333507</v>
      </c>
    </row>
    <row r="97" spans="1:16" x14ac:dyDescent="0.25">
      <c r="A97" s="16"/>
      <c r="B97" s="18"/>
      <c r="C97" s="18"/>
      <c r="D97" s="18"/>
      <c r="E97" s="18"/>
      <c r="F97" s="18" t="s">
        <v>61</v>
      </c>
      <c r="G97" s="26">
        <v>31489</v>
      </c>
      <c r="H97" s="27">
        <f t="shared" si="39"/>
        <v>2.1200330875433621E-2</v>
      </c>
      <c r="I97" s="26">
        <v>94502.9</v>
      </c>
      <c r="J97" s="27">
        <f t="shared" si="41"/>
        <v>6.8273897994450564E-2</v>
      </c>
      <c r="K97" s="26">
        <v>52834</v>
      </c>
      <c r="L97" s="27">
        <f t="shared" si="40"/>
        <v>3.1352662664665493E-2</v>
      </c>
      <c r="M97" s="26">
        <f t="shared" si="37"/>
        <v>-41668.899999999994</v>
      </c>
      <c r="N97" s="27">
        <f t="shared" si="38"/>
        <v>21345</v>
      </c>
      <c r="O97" s="26">
        <f t="shared" si="33"/>
        <v>-44.092720964118556</v>
      </c>
      <c r="P97" s="35">
        <f t="shared" si="34"/>
        <v>67.785575915399036</v>
      </c>
    </row>
    <row r="98" spans="1:16" x14ac:dyDescent="0.25">
      <c r="A98" s="16"/>
      <c r="B98" s="18"/>
      <c r="C98" s="18"/>
      <c r="D98" s="18"/>
      <c r="E98" s="18" t="s">
        <v>36</v>
      </c>
      <c r="F98" s="18"/>
      <c r="G98" s="26">
        <f>SUM(G92:G97)</f>
        <v>173855.3</v>
      </c>
      <c r="H98" s="27">
        <f>SUM(H92:H97)</f>
        <v>0.11705007731105385</v>
      </c>
      <c r="I98" s="26">
        <f t="shared" ref="I98:K98" si="42">SUM(I92:I97)</f>
        <v>253631.9</v>
      </c>
      <c r="J98" s="27">
        <f t="shared" si="41"/>
        <v>0.18323711196946005</v>
      </c>
      <c r="K98" s="26">
        <f t="shared" si="42"/>
        <v>377728.6</v>
      </c>
      <c r="L98" s="27">
        <f t="shared" si="40"/>
        <v>0.22415106512087607</v>
      </c>
      <c r="M98" s="26">
        <f t="shared" si="37"/>
        <v>124096.69999999998</v>
      </c>
      <c r="N98" s="27">
        <f t="shared" si="38"/>
        <v>203873.3</v>
      </c>
      <c r="O98" s="26">
        <f t="shared" si="33"/>
        <v>48.927875397377058</v>
      </c>
      <c r="P98" s="35">
        <f t="shared" si="34"/>
        <v>117.26608277113209</v>
      </c>
    </row>
    <row r="99" spans="1:16" ht="4.5" customHeight="1" x14ac:dyDescent="0.25">
      <c r="A99" s="16"/>
      <c r="B99" s="18"/>
      <c r="C99" s="18"/>
      <c r="D99" s="18"/>
      <c r="E99" s="18"/>
      <c r="F99" s="18"/>
      <c r="G99" s="26"/>
      <c r="H99" s="27"/>
      <c r="I99" s="26"/>
      <c r="J99" s="27"/>
      <c r="K99" s="26"/>
      <c r="L99" s="27"/>
      <c r="M99" s="26"/>
      <c r="N99" s="27"/>
      <c r="O99" s="26"/>
      <c r="P99" s="35"/>
    </row>
    <row r="100" spans="1:16" x14ac:dyDescent="0.25">
      <c r="A100" s="16"/>
      <c r="B100" s="18"/>
      <c r="C100" s="18"/>
      <c r="D100" s="18"/>
      <c r="E100" s="18" t="s">
        <v>82</v>
      </c>
      <c r="F100" s="18"/>
      <c r="G100" s="26"/>
      <c r="H100" s="27"/>
      <c r="I100" s="26"/>
      <c r="J100" s="27"/>
      <c r="K100" s="26"/>
      <c r="L100" s="27"/>
      <c r="M100" s="26"/>
      <c r="N100" s="27"/>
      <c r="O100" s="26"/>
      <c r="P100" s="35"/>
    </row>
    <row r="101" spans="1:16" x14ac:dyDescent="0.25">
      <c r="A101" s="16"/>
      <c r="B101" s="18"/>
      <c r="C101" s="18"/>
      <c r="D101" s="18"/>
      <c r="E101" s="18"/>
      <c r="F101" s="18" t="s">
        <v>83</v>
      </c>
      <c r="G101" s="26">
        <v>286869.3</v>
      </c>
      <c r="H101" s="27">
        <f t="shared" ref="H101:H104" si="43">(G101*100)/$G$175</f>
        <v>0.19313805068449397</v>
      </c>
      <c r="I101" s="26">
        <v>93825.3</v>
      </c>
      <c r="J101" s="27">
        <f t="shared" si="41"/>
        <v>6.7784363881941423E-2</v>
      </c>
      <c r="K101" s="26">
        <v>79174.100000000006</v>
      </c>
      <c r="L101" s="27">
        <f t="shared" si="40"/>
        <v>4.6983360129433556E-2</v>
      </c>
      <c r="M101" s="26">
        <f t="shared" si="37"/>
        <v>-14651.199999999997</v>
      </c>
      <c r="N101" s="27">
        <f t="shared" si="38"/>
        <v>-207695.19999999998</v>
      </c>
      <c r="O101" s="26">
        <f t="shared" si="33"/>
        <v>-15.615404373873568</v>
      </c>
      <c r="P101" s="35">
        <f t="shared" si="34"/>
        <v>-72.400636805681202</v>
      </c>
    </row>
    <row r="102" spans="1:16" ht="30" x14ac:dyDescent="0.25">
      <c r="A102" s="16"/>
      <c r="B102" s="18"/>
      <c r="C102" s="18"/>
      <c r="D102" s="18"/>
      <c r="E102" s="18"/>
      <c r="F102" s="20" t="s">
        <v>84</v>
      </c>
      <c r="G102" s="26">
        <v>63340.1</v>
      </c>
      <c r="H102" s="27">
        <f t="shared" si="43"/>
        <v>4.2644449734289852E-2</v>
      </c>
      <c r="I102" s="26">
        <v>11901.1</v>
      </c>
      <c r="J102" s="27">
        <f t="shared" si="41"/>
        <v>8.5979846906471188E-3</v>
      </c>
      <c r="K102" s="26">
        <v>19995.900000000001</v>
      </c>
      <c r="L102" s="27">
        <f t="shared" si="40"/>
        <v>1.1865933061596412E-2</v>
      </c>
      <c r="M102" s="26">
        <f t="shared" si="37"/>
        <v>8094.8000000000011</v>
      </c>
      <c r="N102" s="27">
        <f t="shared" si="38"/>
        <v>-43344.2</v>
      </c>
      <c r="O102" s="26">
        <f t="shared" si="33"/>
        <v>68.017242103671094</v>
      </c>
      <c r="P102" s="35">
        <f t="shared" si="34"/>
        <v>-68.430899224977537</v>
      </c>
    </row>
    <row r="103" spans="1:16" ht="30" x14ac:dyDescent="0.25">
      <c r="A103" s="16"/>
      <c r="B103" s="18"/>
      <c r="C103" s="18"/>
      <c r="D103" s="18"/>
      <c r="E103" s="18"/>
      <c r="F103" s="20" t="s">
        <v>85</v>
      </c>
      <c r="G103" s="26">
        <v>335685.6</v>
      </c>
      <c r="H103" s="27">
        <f t="shared" si="43"/>
        <v>0.22600418527480901</v>
      </c>
      <c r="I103" s="26">
        <v>279688.7</v>
      </c>
      <c r="J103" s="27">
        <f t="shared" si="41"/>
        <v>0.2020619237504932</v>
      </c>
      <c r="K103" s="26">
        <v>571150.5</v>
      </c>
      <c r="L103" s="27">
        <f t="shared" si="40"/>
        <v>0.3389311609428593</v>
      </c>
      <c r="M103" s="26">
        <f t="shared" si="37"/>
        <v>291461.8</v>
      </c>
      <c r="N103" s="27">
        <f t="shared" si="38"/>
        <v>235464.90000000002</v>
      </c>
      <c r="O103" s="26">
        <f t="shared" si="33"/>
        <v>104.20935847604854</v>
      </c>
      <c r="P103" s="35">
        <f t="shared" si="34"/>
        <v>70.144474472542171</v>
      </c>
    </row>
    <row r="104" spans="1:16" x14ac:dyDescent="0.25">
      <c r="A104" s="16"/>
      <c r="B104" s="18"/>
      <c r="C104" s="18"/>
      <c r="D104" s="18"/>
      <c r="E104" s="18"/>
      <c r="F104" s="18" t="s">
        <v>86</v>
      </c>
      <c r="G104" s="26">
        <v>0</v>
      </c>
      <c r="H104" s="27">
        <f t="shared" si="43"/>
        <v>0</v>
      </c>
      <c r="I104" s="26">
        <v>50000</v>
      </c>
      <c r="J104" s="27">
        <f t="shared" si="41"/>
        <v>3.6122647026943386E-2</v>
      </c>
      <c r="K104" s="26">
        <v>204495.1</v>
      </c>
      <c r="L104" s="27">
        <f t="shared" si="40"/>
        <v>0.12135113538397692</v>
      </c>
      <c r="M104" s="26">
        <f t="shared" si="37"/>
        <v>154495.1</v>
      </c>
      <c r="N104" s="27">
        <f t="shared" si="38"/>
        <v>204495.1</v>
      </c>
      <c r="O104" s="26">
        <f t="shared" si="33"/>
        <v>308.99020000000002</v>
      </c>
      <c r="P104" s="35" t="s">
        <v>122</v>
      </c>
    </row>
    <row r="105" spans="1:16" x14ac:dyDescent="0.25">
      <c r="A105" s="16"/>
      <c r="B105" s="18"/>
      <c r="C105" s="18"/>
      <c r="D105" s="18"/>
      <c r="E105" s="18" t="s">
        <v>36</v>
      </c>
      <c r="F105" s="18"/>
      <c r="G105" s="26">
        <f>SUM(G101:G104)</f>
        <v>685895</v>
      </c>
      <c r="H105" s="27">
        <f>SUM(H101:H104)</f>
        <v>0.46178668569359282</v>
      </c>
      <c r="I105" s="26">
        <f t="shared" ref="I105:K105" si="44">SUM(I101:I104)</f>
        <v>435415.10000000003</v>
      </c>
      <c r="J105" s="27">
        <f t="shared" si="41"/>
        <v>0.31456691935002512</v>
      </c>
      <c r="K105" s="26">
        <f t="shared" si="44"/>
        <v>874815.6</v>
      </c>
      <c r="L105" s="27">
        <f t="shared" si="40"/>
        <v>0.5191315895178662</v>
      </c>
      <c r="M105" s="26">
        <f t="shared" si="37"/>
        <v>439400.49999999994</v>
      </c>
      <c r="N105" s="27">
        <f t="shared" si="38"/>
        <v>188920.59999999998</v>
      </c>
      <c r="O105" s="26">
        <f t="shared" si="33"/>
        <v>100.91531047039936</v>
      </c>
      <c r="P105" s="35">
        <f t="shared" si="34"/>
        <v>27.543661930761992</v>
      </c>
    </row>
    <row r="106" spans="1:16" ht="4.5" customHeight="1" x14ac:dyDescent="0.25">
      <c r="A106" s="16"/>
      <c r="B106" s="18"/>
      <c r="C106" s="18"/>
      <c r="D106" s="18"/>
      <c r="E106" s="18"/>
      <c r="F106" s="18"/>
      <c r="G106" s="26"/>
      <c r="H106" s="27"/>
      <c r="I106" s="26"/>
      <c r="J106" s="27"/>
      <c r="K106" s="26"/>
      <c r="L106" s="27"/>
      <c r="M106" s="26"/>
      <c r="N106" s="27"/>
      <c r="O106" s="26"/>
      <c r="P106" s="35"/>
    </row>
    <row r="107" spans="1:16" ht="30.75" customHeight="1" x14ac:dyDescent="0.25">
      <c r="A107" s="16"/>
      <c r="B107" s="18"/>
      <c r="C107" s="18"/>
      <c r="D107" s="18"/>
      <c r="E107" s="48" t="s">
        <v>87</v>
      </c>
      <c r="F107" s="48"/>
      <c r="G107" s="26">
        <v>29249.7</v>
      </c>
      <c r="H107" s="27">
        <f t="shared" ref="H107:H112" si="45">(G107*100)/$G$175</f>
        <v>1.9692696433902975E-2</v>
      </c>
      <c r="I107" s="26">
        <v>32884.400000000001</v>
      </c>
      <c r="J107" s="27">
        <f t="shared" si="41"/>
        <v>2.375743147785634E-2</v>
      </c>
      <c r="K107" s="26">
        <v>29435.200000000001</v>
      </c>
      <c r="L107" s="27">
        <f t="shared" si="40"/>
        <v>1.7467386456958809E-2</v>
      </c>
      <c r="M107" s="26">
        <f t="shared" si="37"/>
        <v>-3449.2000000000007</v>
      </c>
      <c r="N107" s="27">
        <f t="shared" si="38"/>
        <v>185.5</v>
      </c>
      <c r="O107" s="26">
        <f t="shared" si="33"/>
        <v>-10.488864020629844</v>
      </c>
      <c r="P107" s="35">
        <f t="shared" si="34"/>
        <v>0.63419453874740594</v>
      </c>
    </row>
    <row r="108" spans="1:16" x14ac:dyDescent="0.25">
      <c r="A108" s="16"/>
      <c r="B108" s="18"/>
      <c r="C108" s="18"/>
      <c r="D108" s="18"/>
      <c r="E108" s="18" t="s">
        <v>88</v>
      </c>
      <c r="F108" s="18"/>
      <c r="G108" s="26">
        <v>1128165.1000000001</v>
      </c>
      <c r="H108" s="27">
        <f t="shared" si="45"/>
        <v>0.75955010962928837</v>
      </c>
      <c r="I108" s="26">
        <v>1378112.1</v>
      </c>
      <c r="J108" s="27">
        <f t="shared" si="41"/>
        <v>0.99562113903719407</v>
      </c>
      <c r="K108" s="26">
        <v>1242881.2</v>
      </c>
      <c r="L108" s="27">
        <f t="shared" si="40"/>
        <v>0.7375484535688126</v>
      </c>
      <c r="M108" s="26">
        <f t="shared" si="37"/>
        <v>-135230.90000000014</v>
      </c>
      <c r="N108" s="27">
        <f t="shared" si="38"/>
        <v>114716.09999999986</v>
      </c>
      <c r="O108" s="26">
        <f t="shared" si="33"/>
        <v>-9.8127648686924758</v>
      </c>
      <c r="P108" s="35">
        <f t="shared" si="34"/>
        <v>10.168378724000579</v>
      </c>
    </row>
    <row r="109" spans="1:16" x14ac:dyDescent="0.25">
      <c r="A109" s="16"/>
      <c r="B109" s="18"/>
      <c r="C109" s="18"/>
      <c r="D109" s="18"/>
      <c r="E109" s="18" t="s">
        <v>89</v>
      </c>
      <c r="F109" s="18"/>
      <c r="G109" s="26">
        <v>471409.3</v>
      </c>
      <c r="H109" s="27">
        <f t="shared" si="45"/>
        <v>0.31738172497559625</v>
      </c>
      <c r="I109" s="26">
        <v>487521.4</v>
      </c>
      <c r="J109" s="27">
        <f t="shared" si="41"/>
        <v>0.35221126900562555</v>
      </c>
      <c r="K109" s="26">
        <v>490700.4</v>
      </c>
      <c r="L109" s="27">
        <f t="shared" si="40"/>
        <v>0.29119059905773598</v>
      </c>
      <c r="M109" s="26">
        <f t="shared" si="37"/>
        <v>3179</v>
      </c>
      <c r="N109" s="27">
        <f t="shared" si="38"/>
        <v>19291.100000000035</v>
      </c>
      <c r="O109" s="26">
        <f t="shared" si="33"/>
        <v>0.65207393972859451</v>
      </c>
      <c r="P109" s="35">
        <f t="shared" si="34"/>
        <v>4.0922188000958055</v>
      </c>
    </row>
    <row r="110" spans="1:16" ht="30" customHeight="1" x14ac:dyDescent="0.25">
      <c r="A110" s="16"/>
      <c r="B110" s="18"/>
      <c r="C110" s="18"/>
      <c r="D110" s="18"/>
      <c r="E110" s="48" t="s">
        <v>90</v>
      </c>
      <c r="F110" s="48"/>
      <c r="G110" s="26">
        <v>0</v>
      </c>
      <c r="H110" s="27">
        <f t="shared" si="45"/>
        <v>0</v>
      </c>
      <c r="I110" s="26">
        <v>111000</v>
      </c>
      <c r="J110" s="27">
        <f t="shared" si="41"/>
        <v>8.0192276399814313E-2</v>
      </c>
      <c r="K110" s="26">
        <v>99654.9</v>
      </c>
      <c r="L110" s="27">
        <f t="shared" si="40"/>
        <v>5.9137041726558148E-2</v>
      </c>
      <c r="M110" s="26">
        <f t="shared" si="37"/>
        <v>-11345.100000000006</v>
      </c>
      <c r="N110" s="27">
        <f t="shared" si="38"/>
        <v>99654.9</v>
      </c>
      <c r="O110" s="26">
        <f t="shared" si="33"/>
        <v>-10.220810810810816</v>
      </c>
      <c r="P110" s="35" t="s">
        <v>122</v>
      </c>
    </row>
    <row r="111" spans="1:16" ht="4.5" customHeight="1" x14ac:dyDescent="0.25">
      <c r="A111" s="16"/>
      <c r="B111" s="18"/>
      <c r="C111" s="18"/>
      <c r="D111" s="18"/>
      <c r="E111" s="18"/>
      <c r="F111" s="18"/>
      <c r="G111" s="26"/>
      <c r="H111" s="27"/>
      <c r="I111" s="26"/>
      <c r="J111" s="27"/>
      <c r="K111" s="26"/>
      <c r="L111" s="27"/>
      <c r="M111" s="26"/>
      <c r="N111" s="27"/>
      <c r="O111" s="26"/>
      <c r="P111" s="35"/>
    </row>
    <row r="112" spans="1:16" x14ac:dyDescent="0.25">
      <c r="A112" s="16"/>
      <c r="B112" s="18"/>
      <c r="C112" s="18"/>
      <c r="D112" s="18" t="s">
        <v>36</v>
      </c>
      <c r="E112" s="18"/>
      <c r="F112" s="18"/>
      <c r="G112" s="26">
        <f>G88+G89+G98+G105+G107+G108+G109+G110</f>
        <v>4008795.8000000003</v>
      </c>
      <c r="H112" s="27">
        <f t="shared" si="45"/>
        <v>2.6989678100939574</v>
      </c>
      <c r="I112" s="26">
        <f t="shared" ref="I112" si="46">I88+I89+I98+I105+I107+I108+I109+I110</f>
        <v>4105214.3</v>
      </c>
      <c r="J112" s="27">
        <f t="shared" si="41"/>
        <v>2.9658241425772092</v>
      </c>
      <c r="K112" s="26">
        <f>K88+K89+K98+K105+K107+K108+K109+K110</f>
        <v>4617774.3000000007</v>
      </c>
      <c r="L112" s="27">
        <f t="shared" si="40"/>
        <v>2.7402717925854914</v>
      </c>
      <c r="M112" s="26">
        <f t="shared" si="37"/>
        <v>512560.00000000093</v>
      </c>
      <c r="N112" s="27">
        <f t="shared" si="38"/>
        <v>608978.50000000047</v>
      </c>
      <c r="O112" s="26">
        <f t="shared" si="33"/>
        <v>12.485584491898534</v>
      </c>
      <c r="P112" s="35">
        <f t="shared" si="34"/>
        <v>15.191058122741008</v>
      </c>
    </row>
    <row r="113" spans="1:16" ht="4.5" customHeight="1" x14ac:dyDescent="0.25">
      <c r="A113" s="16"/>
      <c r="B113" s="18"/>
      <c r="C113" s="18"/>
      <c r="D113" s="18"/>
      <c r="E113" s="18"/>
      <c r="F113" s="18"/>
      <c r="G113" s="26"/>
      <c r="H113" s="27"/>
      <c r="I113" s="26"/>
      <c r="J113" s="27"/>
      <c r="K113" s="26"/>
      <c r="L113" s="27"/>
      <c r="M113" s="26"/>
      <c r="N113" s="27"/>
      <c r="O113" s="26"/>
      <c r="P113" s="35"/>
    </row>
    <row r="114" spans="1:16" x14ac:dyDescent="0.25">
      <c r="A114" s="16"/>
      <c r="B114" s="18"/>
      <c r="C114" s="18"/>
      <c r="D114" s="19" t="s">
        <v>91</v>
      </c>
      <c r="E114" s="18"/>
      <c r="F114" s="18"/>
      <c r="G114" s="26"/>
      <c r="H114" s="27"/>
      <c r="I114" s="26"/>
      <c r="J114" s="27"/>
      <c r="K114" s="26"/>
      <c r="L114" s="27"/>
      <c r="M114" s="26"/>
      <c r="N114" s="27"/>
      <c r="O114" s="26"/>
      <c r="P114" s="35"/>
    </row>
    <row r="115" spans="1:16" x14ac:dyDescent="0.25">
      <c r="A115" s="16"/>
      <c r="B115" s="18"/>
      <c r="C115" s="18"/>
      <c r="D115" s="18"/>
      <c r="E115" s="18" t="s">
        <v>92</v>
      </c>
      <c r="F115" s="18"/>
      <c r="G115" s="26">
        <v>428213.4</v>
      </c>
      <c r="H115" s="27">
        <f t="shared" ref="H115:H116" si="47">(G115*100)/$G$175</f>
        <v>0.28829958923098248</v>
      </c>
      <c r="I115" s="26">
        <v>412406.9</v>
      </c>
      <c r="J115" s="27">
        <f t="shared" si="41"/>
        <v>0.29794457760351872</v>
      </c>
      <c r="K115" s="26">
        <v>505057.2</v>
      </c>
      <c r="L115" s="27">
        <f t="shared" si="40"/>
        <v>0.29971018696219276</v>
      </c>
      <c r="M115" s="26">
        <f t="shared" si="37"/>
        <v>92650.299999999988</v>
      </c>
      <c r="N115" s="27">
        <f t="shared" si="38"/>
        <v>76843.799999999988</v>
      </c>
      <c r="O115" s="26">
        <f t="shared" si="33"/>
        <v>22.46574923940409</v>
      </c>
      <c r="P115" s="35">
        <f t="shared" si="34"/>
        <v>17.945211429628309</v>
      </c>
    </row>
    <row r="116" spans="1:16" ht="45" customHeight="1" x14ac:dyDescent="0.25">
      <c r="A116" s="16"/>
      <c r="B116" s="18"/>
      <c r="C116" s="18"/>
      <c r="D116" s="18"/>
      <c r="E116" s="48" t="s">
        <v>93</v>
      </c>
      <c r="F116" s="48"/>
      <c r="G116" s="26">
        <v>461908</v>
      </c>
      <c r="H116" s="27">
        <f t="shared" si="47"/>
        <v>0.31098486563592981</v>
      </c>
      <c r="I116" s="26">
        <v>487754.8</v>
      </c>
      <c r="J116" s="27">
        <f t="shared" si="41"/>
        <v>0.35237988952194732</v>
      </c>
      <c r="K116" s="26">
        <v>649215.1</v>
      </c>
      <c r="L116" s="27">
        <f t="shared" si="40"/>
        <v>0.38525612346419114</v>
      </c>
      <c r="M116" s="26">
        <f t="shared" si="37"/>
        <v>161460.29999999999</v>
      </c>
      <c r="N116" s="27">
        <f t="shared" si="38"/>
        <v>187307.09999999998</v>
      </c>
      <c r="O116" s="26">
        <f t="shared" si="33"/>
        <v>33.102759829324071</v>
      </c>
      <c r="P116" s="35">
        <f t="shared" si="34"/>
        <v>40.550737376274057</v>
      </c>
    </row>
    <row r="117" spans="1:16" x14ac:dyDescent="0.25">
      <c r="A117" s="16"/>
      <c r="B117" s="18"/>
      <c r="C117" s="18"/>
      <c r="D117" s="18" t="s">
        <v>36</v>
      </c>
      <c r="E117" s="18"/>
      <c r="F117" s="18"/>
      <c r="G117" s="26">
        <f>SUM(G115:G116)</f>
        <v>890121.4</v>
      </c>
      <c r="H117" s="27">
        <f>SUM(H115:H116)</f>
        <v>0.59928445486691229</v>
      </c>
      <c r="I117" s="26">
        <f t="shared" ref="I117:K117" si="48">SUM(I115:I116)</f>
        <v>900161.7</v>
      </c>
      <c r="J117" s="27">
        <f t="shared" si="41"/>
        <v>0.6503244671254661</v>
      </c>
      <c r="K117" s="26">
        <f t="shared" si="48"/>
        <v>1154272.3</v>
      </c>
      <c r="L117" s="27">
        <f t="shared" si="40"/>
        <v>0.6849663104263839</v>
      </c>
      <c r="M117" s="26">
        <f t="shared" si="37"/>
        <v>254110.60000000009</v>
      </c>
      <c r="N117" s="27">
        <f t="shared" si="38"/>
        <v>264150.90000000002</v>
      </c>
      <c r="O117" s="26">
        <f t="shared" si="33"/>
        <v>28.229439221864261</v>
      </c>
      <c r="P117" s="35">
        <f t="shared" si="34"/>
        <v>29.675828488114099</v>
      </c>
    </row>
    <row r="118" spans="1:16" ht="4.5" customHeight="1" x14ac:dyDescent="0.25">
      <c r="A118" s="16"/>
      <c r="B118" s="18"/>
      <c r="C118" s="18"/>
      <c r="D118" s="18"/>
      <c r="E118" s="18"/>
      <c r="F118" s="18"/>
      <c r="G118" s="26"/>
      <c r="H118" s="27"/>
      <c r="I118" s="26"/>
      <c r="J118" s="27"/>
      <c r="K118" s="26"/>
      <c r="L118" s="27"/>
      <c r="M118" s="26"/>
      <c r="N118" s="27"/>
      <c r="O118" s="26"/>
      <c r="P118" s="35"/>
    </row>
    <row r="119" spans="1:16" x14ac:dyDescent="0.25">
      <c r="A119" s="16"/>
      <c r="B119" s="18"/>
      <c r="C119" s="18"/>
      <c r="D119" s="19" t="s">
        <v>94</v>
      </c>
      <c r="E119" s="18"/>
      <c r="F119" s="18"/>
      <c r="G119" s="26"/>
      <c r="H119" s="27"/>
      <c r="I119" s="26"/>
      <c r="J119" s="27"/>
      <c r="K119" s="26"/>
      <c r="L119" s="27"/>
      <c r="M119" s="26"/>
      <c r="N119" s="27"/>
      <c r="O119" s="26"/>
      <c r="P119" s="35"/>
    </row>
    <row r="120" spans="1:16" x14ac:dyDescent="0.25">
      <c r="A120" s="16"/>
      <c r="B120" s="18"/>
      <c r="C120" s="18"/>
      <c r="D120" s="18"/>
      <c r="E120" s="18" t="s">
        <v>95</v>
      </c>
      <c r="F120" s="18"/>
      <c r="G120" s="26">
        <v>2381.9</v>
      </c>
      <c r="H120" s="27">
        <f t="shared" ref="H120:H122" si="49">(G120*100)/$G$175</f>
        <v>1.6036415291751196E-3</v>
      </c>
      <c r="I120" s="26">
        <v>3683.9</v>
      </c>
      <c r="J120" s="27">
        <f t="shared" si="41"/>
        <v>2.6614443876511345E-3</v>
      </c>
      <c r="K120" s="26">
        <v>15075.9</v>
      </c>
      <c r="L120" s="27">
        <f t="shared" si="40"/>
        <v>8.9463150067424484E-3</v>
      </c>
      <c r="M120" s="26">
        <f t="shared" si="37"/>
        <v>11392</v>
      </c>
      <c r="N120" s="27">
        <f t="shared" si="38"/>
        <v>12694</v>
      </c>
      <c r="O120" s="26">
        <f t="shared" si="33"/>
        <v>309.23749287439944</v>
      </c>
      <c r="P120" s="35">
        <f t="shared" si="34"/>
        <v>532.93589151517699</v>
      </c>
    </row>
    <row r="121" spans="1:16" x14ac:dyDescent="0.25">
      <c r="A121" s="16"/>
      <c r="B121" s="18"/>
      <c r="C121" s="18"/>
      <c r="D121" s="18"/>
      <c r="E121" s="18" t="s">
        <v>96</v>
      </c>
      <c r="F121" s="18"/>
      <c r="G121" s="26">
        <v>5076.8999999999996</v>
      </c>
      <c r="H121" s="27">
        <f t="shared" si="49"/>
        <v>3.4180812290478878E-3</v>
      </c>
      <c r="I121" s="26">
        <v>923.5</v>
      </c>
      <c r="J121" s="27">
        <f t="shared" si="41"/>
        <v>6.6718529058764427E-4</v>
      </c>
      <c r="K121" s="26">
        <v>5294.2</v>
      </c>
      <c r="L121" s="27">
        <f t="shared" si="40"/>
        <v>3.1416751841479361E-3</v>
      </c>
      <c r="M121" s="26">
        <f t="shared" si="37"/>
        <v>4370.7</v>
      </c>
      <c r="N121" s="27">
        <f t="shared" si="38"/>
        <v>217.30000000000018</v>
      </c>
      <c r="O121" s="26">
        <f t="shared" si="33"/>
        <v>473.27558202490525</v>
      </c>
      <c r="P121" s="35">
        <f t="shared" si="34"/>
        <v>4.2801709704741118</v>
      </c>
    </row>
    <row r="122" spans="1:16" x14ac:dyDescent="0.25">
      <c r="A122" s="16"/>
      <c r="B122" s="18"/>
      <c r="C122" s="18"/>
      <c r="D122" s="18"/>
      <c r="E122" s="18" t="s">
        <v>97</v>
      </c>
      <c r="F122" s="18"/>
      <c r="G122" s="26">
        <v>29897.8</v>
      </c>
      <c r="H122" s="27">
        <f t="shared" si="49"/>
        <v>2.012903720180188E-2</v>
      </c>
      <c r="I122" s="26">
        <v>21152</v>
      </c>
      <c r="J122" s="27">
        <f t="shared" si="41"/>
        <v>1.5281324598278129E-2</v>
      </c>
      <c r="K122" s="26">
        <v>71167.5</v>
      </c>
      <c r="L122" s="27">
        <f t="shared" si="40"/>
        <v>4.2232097137971408E-2</v>
      </c>
      <c r="M122" s="26">
        <f t="shared" si="37"/>
        <v>50015.5</v>
      </c>
      <c r="N122" s="27">
        <f t="shared" si="38"/>
        <v>41269.699999999997</v>
      </c>
      <c r="O122" s="26">
        <f t="shared" si="33"/>
        <v>236.45754538577913</v>
      </c>
      <c r="P122" s="35">
        <f t="shared" si="34"/>
        <v>138.03590899664857</v>
      </c>
    </row>
    <row r="123" spans="1:16" x14ac:dyDescent="0.25">
      <c r="A123" s="16"/>
      <c r="B123" s="18"/>
      <c r="C123" s="18"/>
      <c r="D123" s="18" t="s">
        <v>36</v>
      </c>
      <c r="E123" s="18"/>
      <c r="F123" s="18"/>
      <c r="G123" s="26">
        <f>SUM(G120:G122)</f>
        <v>37356.6</v>
      </c>
      <c r="H123" s="27">
        <f>SUM(H120:H122)</f>
        <v>2.5150759960024888E-2</v>
      </c>
      <c r="I123" s="26">
        <f t="shared" ref="I123:K123" si="50">SUM(I120:I122)</f>
        <v>25759.4</v>
      </c>
      <c r="J123" s="27">
        <f t="shared" si="41"/>
        <v>1.8609954276516908E-2</v>
      </c>
      <c r="K123" s="26">
        <f t="shared" si="50"/>
        <v>91537.600000000006</v>
      </c>
      <c r="L123" s="27">
        <f t="shared" si="40"/>
        <v>5.4320087328861795E-2</v>
      </c>
      <c r="M123" s="26">
        <f t="shared" si="37"/>
        <v>65778.200000000012</v>
      </c>
      <c r="N123" s="27">
        <f t="shared" si="38"/>
        <v>54181.000000000007</v>
      </c>
      <c r="O123" s="26">
        <f t="shared" si="33"/>
        <v>255.3561030148218</v>
      </c>
      <c r="P123" s="35">
        <f t="shared" si="34"/>
        <v>145.03728926080001</v>
      </c>
    </row>
    <row r="124" spans="1:16" ht="4.5" customHeight="1" x14ac:dyDescent="0.25">
      <c r="A124" s="16"/>
      <c r="B124" s="18"/>
      <c r="C124" s="18"/>
      <c r="D124" s="18"/>
      <c r="E124" s="18"/>
      <c r="F124" s="18"/>
      <c r="G124" s="26"/>
      <c r="H124" s="27"/>
      <c r="I124" s="26"/>
      <c r="J124" s="27"/>
      <c r="K124" s="26"/>
      <c r="L124" s="27"/>
      <c r="M124" s="26"/>
      <c r="N124" s="27"/>
      <c r="O124" s="26"/>
      <c r="P124" s="35"/>
    </row>
    <row r="125" spans="1:16" x14ac:dyDescent="0.25">
      <c r="A125" s="16"/>
      <c r="B125" s="18"/>
      <c r="C125" s="18"/>
      <c r="D125" s="19" t="s">
        <v>98</v>
      </c>
      <c r="E125" s="18"/>
      <c r="F125" s="18"/>
      <c r="G125" s="26">
        <v>0</v>
      </c>
      <c r="H125" s="27">
        <f t="shared" ref="H125" si="51">(G125*100)/$G$175</f>
        <v>0</v>
      </c>
      <c r="I125" s="26">
        <v>0</v>
      </c>
      <c r="J125" s="27">
        <f t="shared" si="41"/>
        <v>0</v>
      </c>
      <c r="K125" s="26">
        <v>0</v>
      </c>
      <c r="L125" s="27">
        <f t="shared" si="40"/>
        <v>0</v>
      </c>
      <c r="M125" s="26">
        <f t="shared" si="37"/>
        <v>0</v>
      </c>
      <c r="N125" s="27">
        <f t="shared" si="38"/>
        <v>0</v>
      </c>
      <c r="O125" s="26" t="s">
        <v>122</v>
      </c>
      <c r="P125" s="35" t="s">
        <v>122</v>
      </c>
    </row>
    <row r="126" spans="1:16" ht="4.5" customHeight="1" x14ac:dyDescent="0.25">
      <c r="A126" s="16"/>
      <c r="B126" s="18"/>
      <c r="C126" s="18"/>
      <c r="D126" s="18"/>
      <c r="E126" s="18"/>
      <c r="F126" s="18"/>
      <c r="G126" s="26"/>
      <c r="H126" s="27"/>
      <c r="I126" s="26"/>
      <c r="J126" s="27"/>
      <c r="K126" s="26"/>
      <c r="L126" s="27"/>
      <c r="M126" s="26"/>
      <c r="N126" s="27"/>
      <c r="O126" s="26"/>
      <c r="P126" s="35"/>
    </row>
    <row r="127" spans="1:16" x14ac:dyDescent="0.25">
      <c r="A127" s="16"/>
      <c r="B127" s="18"/>
      <c r="C127" s="18"/>
      <c r="D127" s="19" t="s">
        <v>99</v>
      </c>
      <c r="E127" s="18"/>
      <c r="F127" s="18"/>
      <c r="G127" s="26"/>
      <c r="H127" s="27"/>
      <c r="I127" s="26"/>
      <c r="J127" s="27"/>
      <c r="K127" s="26"/>
      <c r="L127" s="27"/>
      <c r="M127" s="26"/>
      <c r="N127" s="27"/>
      <c r="O127" s="26"/>
      <c r="P127" s="35"/>
    </row>
    <row r="128" spans="1:16" x14ac:dyDescent="0.25">
      <c r="A128" s="16"/>
      <c r="B128" s="18"/>
      <c r="C128" s="18"/>
      <c r="D128" s="18"/>
      <c r="E128" s="18" t="s">
        <v>100</v>
      </c>
      <c r="F128" s="18"/>
      <c r="G128" s="26">
        <v>224863.3</v>
      </c>
      <c r="H128" s="27">
        <f t="shared" ref="H128" si="52">(G128*100)/$G$175</f>
        <v>0.15139179909625244</v>
      </c>
      <c r="I128" s="26">
        <v>156486.1</v>
      </c>
      <c r="J128" s="27">
        <f t="shared" si="41"/>
        <v>0.1130538430984593</v>
      </c>
      <c r="K128" s="26">
        <v>264263.90000000002</v>
      </c>
      <c r="L128" s="27">
        <f t="shared" si="40"/>
        <v>0.15681903530205732</v>
      </c>
      <c r="M128" s="26">
        <f t="shared" si="37"/>
        <v>107777.80000000002</v>
      </c>
      <c r="N128" s="27">
        <f t="shared" si="38"/>
        <v>39400.600000000035</v>
      </c>
      <c r="O128" s="26">
        <f t="shared" si="33"/>
        <v>68.873721052540787</v>
      </c>
      <c r="P128" s="35">
        <f t="shared" si="34"/>
        <v>17.522023380427147</v>
      </c>
    </row>
    <row r="129" spans="1:16" ht="4.5" customHeight="1" x14ac:dyDescent="0.25">
      <c r="A129" s="16"/>
      <c r="B129" s="18"/>
      <c r="C129" s="18"/>
      <c r="D129" s="18"/>
      <c r="E129" s="18"/>
      <c r="F129" s="18"/>
      <c r="G129" s="26"/>
      <c r="H129" s="27"/>
      <c r="I129" s="26"/>
      <c r="J129" s="27"/>
      <c r="K129" s="26"/>
      <c r="L129" s="27"/>
      <c r="M129" s="26"/>
      <c r="N129" s="27"/>
      <c r="O129" s="26"/>
      <c r="P129" s="35"/>
    </row>
    <row r="130" spans="1:16" x14ac:dyDescent="0.25">
      <c r="A130" s="16"/>
      <c r="B130" s="18"/>
      <c r="C130" s="18"/>
      <c r="D130" s="19" t="s">
        <v>101</v>
      </c>
      <c r="E130" s="18"/>
      <c r="F130" s="18"/>
      <c r="G130" s="26"/>
      <c r="H130" s="27"/>
      <c r="I130" s="26"/>
      <c r="J130" s="27"/>
      <c r="K130" s="26"/>
      <c r="L130" s="27"/>
      <c r="M130" s="26"/>
      <c r="N130" s="27"/>
      <c r="O130" s="26"/>
      <c r="P130" s="35"/>
    </row>
    <row r="131" spans="1:16" x14ac:dyDescent="0.25">
      <c r="A131" s="16"/>
      <c r="B131" s="18"/>
      <c r="C131" s="18"/>
      <c r="D131" s="18"/>
      <c r="E131" s="18" t="s">
        <v>102</v>
      </c>
      <c r="F131" s="18"/>
      <c r="G131" s="26">
        <v>12730.3</v>
      </c>
      <c r="H131" s="27">
        <f t="shared" ref="H131" si="53">(G131*100)/$G$175</f>
        <v>8.5708206720928777E-3</v>
      </c>
      <c r="I131" s="26">
        <v>41047.199999999997</v>
      </c>
      <c r="J131" s="27">
        <f t="shared" si="41"/>
        <v>2.9654670340887007E-2</v>
      </c>
      <c r="K131" s="26">
        <v>15125</v>
      </c>
      <c r="L131" s="27">
        <f t="shared" si="40"/>
        <v>8.9754518454606049E-3</v>
      </c>
      <c r="M131" s="26">
        <f t="shared" si="37"/>
        <v>-25922.199999999997</v>
      </c>
      <c r="N131" s="27">
        <f t="shared" si="38"/>
        <v>2394.7000000000007</v>
      </c>
      <c r="O131" s="26">
        <f t="shared" si="33"/>
        <v>-63.152176031495443</v>
      </c>
      <c r="P131" s="35">
        <f t="shared" si="34"/>
        <v>18.81102566318155</v>
      </c>
    </row>
    <row r="132" spans="1:16" ht="4.5" customHeight="1" x14ac:dyDescent="0.25">
      <c r="A132" s="16"/>
      <c r="B132" s="18"/>
      <c r="C132" s="18"/>
      <c r="D132" s="18"/>
      <c r="E132" s="18"/>
      <c r="F132" s="18"/>
      <c r="G132" s="26"/>
      <c r="H132" s="27"/>
      <c r="I132" s="26"/>
      <c r="J132" s="27"/>
      <c r="K132" s="26"/>
      <c r="L132" s="27"/>
      <c r="M132" s="26"/>
      <c r="N132" s="27"/>
      <c r="O132" s="26"/>
      <c r="P132" s="35"/>
    </row>
    <row r="133" spans="1:16" x14ac:dyDescent="0.25">
      <c r="A133" s="16"/>
      <c r="B133" s="18"/>
      <c r="C133" s="18"/>
      <c r="D133" s="19" t="s">
        <v>103</v>
      </c>
      <c r="E133" s="18"/>
      <c r="F133" s="18"/>
      <c r="G133" s="26"/>
      <c r="H133" s="27"/>
      <c r="I133" s="26"/>
      <c r="J133" s="27"/>
      <c r="K133" s="26"/>
      <c r="L133" s="27"/>
      <c r="M133" s="26"/>
      <c r="N133" s="27"/>
      <c r="O133" s="26"/>
      <c r="P133" s="35"/>
    </row>
    <row r="134" spans="1:16" x14ac:dyDescent="0.25">
      <c r="A134" s="16"/>
      <c r="B134" s="18"/>
      <c r="C134" s="18"/>
      <c r="D134" s="18"/>
      <c r="E134" s="18" t="s">
        <v>104</v>
      </c>
      <c r="F134" s="18"/>
      <c r="G134" s="26">
        <v>683609.8</v>
      </c>
      <c r="H134" s="27">
        <f t="shared" ref="H134:H137" si="54">(G134*100)/$G$175</f>
        <v>0.46024814854993817</v>
      </c>
      <c r="I134" s="26">
        <v>709928.9</v>
      </c>
      <c r="J134" s="27">
        <f t="shared" si="41"/>
        <v>0.51289022137852369</v>
      </c>
      <c r="K134" s="26">
        <v>731700.2</v>
      </c>
      <c r="L134" s="27">
        <f t="shared" si="40"/>
        <v>0.43420429159761281</v>
      </c>
      <c r="M134" s="26">
        <f t="shared" si="37"/>
        <v>21771.29999999993</v>
      </c>
      <c r="N134" s="27">
        <f t="shared" si="38"/>
        <v>48090.399999999907</v>
      </c>
      <c r="O134" s="26">
        <f t="shared" si="33"/>
        <v>3.0666873823561667</v>
      </c>
      <c r="P134" s="35">
        <f t="shared" si="34"/>
        <v>7.034773345847281</v>
      </c>
    </row>
    <row r="135" spans="1:16" x14ac:dyDescent="0.25">
      <c r="A135" s="16"/>
      <c r="B135" s="18"/>
      <c r="C135" s="18"/>
      <c r="D135" s="18"/>
      <c r="E135" s="18" t="s">
        <v>105</v>
      </c>
      <c r="F135" s="18"/>
      <c r="G135" s="26">
        <v>8698.9</v>
      </c>
      <c r="H135" s="27">
        <f t="shared" si="54"/>
        <v>5.8566343247581547E-3</v>
      </c>
      <c r="I135" s="26">
        <v>7491.7</v>
      </c>
      <c r="J135" s="27">
        <f t="shared" si="41"/>
        <v>5.4124006946350348E-3</v>
      </c>
      <c r="K135" s="26">
        <v>6283.9</v>
      </c>
      <c r="L135" s="27">
        <f t="shared" si="40"/>
        <v>3.7289812794505718E-3</v>
      </c>
      <c r="M135" s="26">
        <f t="shared" si="37"/>
        <v>-1207.8000000000002</v>
      </c>
      <c r="N135" s="27">
        <f t="shared" si="38"/>
        <v>-2415</v>
      </c>
      <c r="O135" s="26">
        <f t="shared" si="33"/>
        <v>-16.121841504598425</v>
      </c>
      <c r="P135" s="35">
        <f t="shared" si="34"/>
        <v>-27.762130844129718</v>
      </c>
    </row>
    <row r="136" spans="1:16" ht="30.75" customHeight="1" x14ac:dyDescent="0.25">
      <c r="A136" s="16"/>
      <c r="B136" s="18"/>
      <c r="C136" s="18"/>
      <c r="D136" s="18"/>
      <c r="E136" s="48" t="s">
        <v>106</v>
      </c>
      <c r="F136" s="48"/>
      <c r="G136" s="26">
        <v>403680.7</v>
      </c>
      <c r="H136" s="27">
        <f t="shared" si="54"/>
        <v>0.27178266721797001</v>
      </c>
      <c r="I136" s="26">
        <v>151106.79999999999</v>
      </c>
      <c r="J136" s="27">
        <f t="shared" si="41"/>
        <v>0.10916755199541855</v>
      </c>
      <c r="K136" s="26">
        <v>423051.5</v>
      </c>
      <c r="L136" s="27">
        <f t="shared" si="40"/>
        <v>0.25104650356362823</v>
      </c>
      <c r="M136" s="26">
        <f t="shared" si="37"/>
        <v>271944.7</v>
      </c>
      <c r="N136" s="27">
        <f t="shared" si="38"/>
        <v>19370.799999999988</v>
      </c>
      <c r="O136" s="26">
        <f t="shared" si="33"/>
        <v>179.96853880831307</v>
      </c>
      <c r="P136" s="35">
        <f t="shared" si="34"/>
        <v>4.7985449886506801</v>
      </c>
    </row>
    <row r="137" spans="1:16" x14ac:dyDescent="0.25">
      <c r="A137" s="16"/>
      <c r="B137" s="18"/>
      <c r="C137" s="18"/>
      <c r="D137" s="18"/>
      <c r="E137" s="18" t="s">
        <v>107</v>
      </c>
      <c r="F137" s="18"/>
      <c r="G137" s="26">
        <v>5919992.0999999996</v>
      </c>
      <c r="H137" s="27">
        <f t="shared" si="54"/>
        <v>3.9857026675967204</v>
      </c>
      <c r="I137" s="26">
        <v>2063199.6</v>
      </c>
      <c r="J137" s="27">
        <f t="shared" si="41"/>
        <v>1.4905646179386156</v>
      </c>
      <c r="K137" s="26">
        <v>9165835.5999999996</v>
      </c>
      <c r="L137" s="27">
        <f t="shared" si="40"/>
        <v>5.4391746149559346</v>
      </c>
      <c r="M137" s="26">
        <f t="shared" si="37"/>
        <v>7102636</v>
      </c>
      <c r="N137" s="27">
        <f t="shared" si="38"/>
        <v>3245843.5</v>
      </c>
      <c r="O137" s="26">
        <f t="shared" si="33"/>
        <v>344.25345952955786</v>
      </c>
      <c r="P137" s="35">
        <f t="shared" si="34"/>
        <v>54.828510666424712</v>
      </c>
    </row>
    <row r="138" spans="1:16" x14ac:dyDescent="0.25">
      <c r="A138" s="16"/>
      <c r="B138" s="18"/>
      <c r="C138" s="18"/>
      <c r="D138" s="18" t="s">
        <v>36</v>
      </c>
      <c r="E138" s="18"/>
      <c r="F138" s="18"/>
      <c r="G138" s="26">
        <f>SUM(G134:G137)</f>
        <v>7015981.5</v>
      </c>
      <c r="H138" s="27">
        <f>SUM(H134:H137)</f>
        <v>4.7235901176893869</v>
      </c>
      <c r="I138" s="26">
        <f t="shared" ref="I138:K138" si="55">SUM(I134:I137)</f>
        <v>2931727</v>
      </c>
      <c r="J138" s="27">
        <f t="shared" si="41"/>
        <v>2.1180347920071929</v>
      </c>
      <c r="K138" s="26">
        <f t="shared" si="55"/>
        <v>10326871.199999999</v>
      </c>
      <c r="L138" s="27">
        <f t="shared" si="40"/>
        <v>6.1281543913966257</v>
      </c>
      <c r="M138" s="26">
        <f t="shared" si="37"/>
        <v>7395144.1999999993</v>
      </c>
      <c r="N138" s="27">
        <f t="shared" si="38"/>
        <v>3310889.6999999993</v>
      </c>
      <c r="O138" s="26">
        <f t="shared" si="33"/>
        <v>252.2453216141885</v>
      </c>
      <c r="P138" s="35">
        <f t="shared" si="34"/>
        <v>47.190684582050267</v>
      </c>
    </row>
    <row r="139" spans="1:16" ht="4.5" customHeight="1" x14ac:dyDescent="0.25">
      <c r="A139" s="16"/>
      <c r="B139" s="18"/>
      <c r="C139" s="18"/>
      <c r="D139" s="18"/>
      <c r="E139" s="18"/>
      <c r="F139" s="18"/>
      <c r="G139" s="26"/>
      <c r="H139" s="27"/>
      <c r="I139" s="26"/>
      <c r="J139" s="27"/>
      <c r="K139" s="26"/>
      <c r="L139" s="27"/>
      <c r="M139" s="26"/>
      <c r="N139" s="27"/>
      <c r="O139" s="26"/>
      <c r="P139" s="35"/>
    </row>
    <row r="140" spans="1:16" x14ac:dyDescent="0.25">
      <c r="A140" s="16"/>
      <c r="B140" s="18"/>
      <c r="C140" s="18"/>
      <c r="D140" s="19" t="s">
        <v>108</v>
      </c>
      <c r="E140" s="18"/>
      <c r="F140" s="18"/>
      <c r="G140" s="26">
        <v>15990.2</v>
      </c>
      <c r="H140" s="27">
        <f t="shared" ref="H140" si="56">(G140*100)/$G$175</f>
        <v>1.0765585784380536E-2</v>
      </c>
      <c r="I140" s="26">
        <v>14589.1</v>
      </c>
      <c r="J140" s="27">
        <f t="shared" si="41"/>
        <v>1.0539938194815595E-2</v>
      </c>
      <c r="K140" s="26">
        <v>14521.8</v>
      </c>
      <c r="L140" s="27">
        <f t="shared" si="40"/>
        <v>8.6175019245890785E-3</v>
      </c>
      <c r="M140" s="26">
        <f t="shared" si="37"/>
        <v>-67.300000000001091</v>
      </c>
      <c r="N140" s="27">
        <f t="shared" si="38"/>
        <v>-1468.4000000000015</v>
      </c>
      <c r="O140" s="26">
        <f t="shared" si="33"/>
        <v>-0.46130330178010359</v>
      </c>
      <c r="P140" s="35">
        <f t="shared" si="34"/>
        <v>-9.1831246638566206</v>
      </c>
    </row>
    <row r="141" spans="1:16" ht="4.5" customHeight="1" x14ac:dyDescent="0.25">
      <c r="A141" s="16"/>
      <c r="B141" s="18"/>
      <c r="C141" s="18"/>
      <c r="D141" s="18"/>
      <c r="E141" s="18"/>
      <c r="F141" s="18"/>
      <c r="G141" s="26"/>
      <c r="H141" s="27"/>
      <c r="I141" s="26"/>
      <c r="J141" s="27"/>
      <c r="K141" s="26"/>
      <c r="L141" s="27"/>
      <c r="M141" s="26"/>
      <c r="N141" s="27"/>
      <c r="O141" s="26"/>
      <c r="P141" s="35"/>
    </row>
    <row r="142" spans="1:16" x14ac:dyDescent="0.25">
      <c r="A142" s="16"/>
      <c r="B142" s="18"/>
      <c r="C142" s="17" t="s">
        <v>109</v>
      </c>
      <c r="D142" s="18"/>
      <c r="E142" s="18"/>
      <c r="F142" s="18"/>
      <c r="G142" s="28">
        <f>G112+G117+G123+G125+G128+G131+G138+G140</f>
        <v>12205839.099999998</v>
      </c>
      <c r="H142" s="29">
        <f t="shared" ref="H142:H144" si="57">(G142*100)/$G$175</f>
        <v>8.2177213481630051</v>
      </c>
      <c r="I142" s="28">
        <f t="shared" ref="I142:K142" si="58">I112+I117+I123+I125+I128+I131+I138+I140</f>
        <v>8174984.7999999998</v>
      </c>
      <c r="J142" s="29">
        <f t="shared" si="41"/>
        <v>5.9060418076205474</v>
      </c>
      <c r="K142" s="28">
        <f t="shared" si="58"/>
        <v>16484366.100000001</v>
      </c>
      <c r="L142" s="29">
        <f t="shared" si="40"/>
        <v>9.7821245708094722</v>
      </c>
      <c r="M142" s="26">
        <f t="shared" si="37"/>
        <v>8309381.3000000017</v>
      </c>
      <c r="N142" s="27">
        <f t="shared" si="38"/>
        <v>4278527.0000000037</v>
      </c>
      <c r="O142" s="26">
        <f t="shared" si="33"/>
        <v>101.64399694052034</v>
      </c>
      <c r="P142" s="35">
        <f t="shared" si="34"/>
        <v>35.053116503887097</v>
      </c>
    </row>
    <row r="143" spans="1:16" x14ac:dyDescent="0.25">
      <c r="A143" s="16"/>
      <c r="B143" s="18"/>
      <c r="C143" s="18"/>
      <c r="D143" s="18"/>
      <c r="E143" s="18"/>
      <c r="F143" s="18"/>
      <c r="G143" s="26"/>
      <c r="H143" s="27"/>
      <c r="I143" s="26"/>
      <c r="J143" s="27"/>
      <c r="K143" s="26"/>
      <c r="L143" s="27"/>
      <c r="M143" s="26"/>
      <c r="N143" s="27"/>
      <c r="O143" s="26"/>
      <c r="P143" s="35"/>
    </row>
    <row r="144" spans="1:16" x14ac:dyDescent="0.25">
      <c r="A144" s="16"/>
      <c r="B144" s="17" t="s">
        <v>131</v>
      </c>
      <c r="C144" s="17"/>
      <c r="D144" s="17"/>
      <c r="E144" s="17"/>
      <c r="F144" s="17"/>
      <c r="G144" s="28">
        <f>G28+G55+G84+G142</f>
        <v>32720469.400000002</v>
      </c>
      <c r="H144" s="29">
        <f t="shared" si="57"/>
        <v>22.029431791403379</v>
      </c>
      <c r="I144" s="28">
        <f t="shared" ref="I144:K144" si="59">I28+I55+I84+I142</f>
        <v>29513223.400000002</v>
      </c>
      <c r="J144" s="29">
        <f t="shared" si="41"/>
        <v>21.321915030110517</v>
      </c>
      <c r="K144" s="28">
        <f t="shared" si="59"/>
        <v>39056952.600000001</v>
      </c>
      <c r="L144" s="29">
        <f t="shared" si="40"/>
        <v>23.177110564742968</v>
      </c>
      <c r="M144" s="26">
        <f t="shared" si="37"/>
        <v>9543729.1999999993</v>
      </c>
      <c r="N144" s="27">
        <f t="shared" si="38"/>
        <v>6336483.1999999993</v>
      </c>
      <c r="O144" s="26">
        <f t="shared" ref="O144:O175" si="60">(M144/I144)*100</f>
        <v>32.337129261183982</v>
      </c>
      <c r="P144" s="35">
        <f t="shared" ref="P144:P175" si="61">(N144/G144)*100</f>
        <v>19.365502134269498</v>
      </c>
    </row>
    <row r="145" spans="1:16" x14ac:dyDescent="0.25">
      <c r="A145" s="16"/>
      <c r="B145" s="18"/>
      <c r="C145" s="18"/>
      <c r="D145" s="18"/>
      <c r="E145" s="18"/>
      <c r="F145" s="18"/>
      <c r="G145" s="26"/>
      <c r="H145" s="27"/>
      <c r="I145" s="26"/>
      <c r="J145" s="27"/>
      <c r="K145" s="26"/>
      <c r="L145" s="27"/>
      <c r="M145" s="26"/>
      <c r="N145" s="27"/>
      <c r="O145" s="26"/>
      <c r="P145" s="35"/>
    </row>
    <row r="146" spans="1:16" x14ac:dyDescent="0.25">
      <c r="A146" s="16"/>
      <c r="B146" s="17" t="s">
        <v>132</v>
      </c>
      <c r="C146" s="18"/>
      <c r="D146" s="18"/>
      <c r="E146" s="18"/>
      <c r="F146" s="18"/>
      <c r="G146" s="26"/>
      <c r="H146" s="27"/>
      <c r="I146" s="26"/>
      <c r="J146" s="27"/>
      <c r="K146" s="26"/>
      <c r="L146" s="27"/>
      <c r="M146" s="26"/>
      <c r="N146" s="27"/>
      <c r="O146" s="26"/>
      <c r="P146" s="35"/>
    </row>
    <row r="147" spans="1:16" ht="4.5" customHeight="1" x14ac:dyDescent="0.25">
      <c r="A147" s="16"/>
      <c r="B147" s="18"/>
      <c r="C147" s="18"/>
      <c r="D147" s="18"/>
      <c r="E147" s="18"/>
      <c r="F147" s="18"/>
      <c r="G147" s="26"/>
      <c r="H147" s="27"/>
      <c r="I147" s="26"/>
      <c r="J147" s="27"/>
      <c r="K147" s="26"/>
      <c r="L147" s="27"/>
      <c r="M147" s="26"/>
      <c r="N147" s="27"/>
      <c r="O147" s="26"/>
      <c r="P147" s="35"/>
    </row>
    <row r="148" spans="1:16" x14ac:dyDescent="0.25">
      <c r="A148" s="16"/>
      <c r="B148" s="18"/>
      <c r="C148" s="19" t="s">
        <v>110</v>
      </c>
      <c r="D148" s="18"/>
      <c r="E148" s="18"/>
      <c r="F148" s="18"/>
      <c r="G148" s="26"/>
      <c r="H148" s="27"/>
      <c r="I148" s="26"/>
      <c r="J148" s="27"/>
      <c r="K148" s="26"/>
      <c r="L148" s="27"/>
      <c r="M148" s="26"/>
      <c r="N148" s="27"/>
      <c r="O148" s="26"/>
      <c r="P148" s="35"/>
    </row>
    <row r="149" spans="1:16" x14ac:dyDescent="0.25">
      <c r="A149" s="16"/>
      <c r="B149" s="18"/>
      <c r="C149" s="18"/>
      <c r="D149" s="18" t="s">
        <v>111</v>
      </c>
      <c r="E149" s="18"/>
      <c r="F149" s="18"/>
      <c r="G149" s="26">
        <v>48366095.5</v>
      </c>
      <c r="H149" s="30">
        <f t="shared" ref="H149:H152" si="62">(G149*100)/$G$175</f>
        <v>32.563029240459244</v>
      </c>
      <c r="I149" s="26">
        <v>49117484.600000001</v>
      </c>
      <c r="J149" s="27">
        <f t="shared" si="41"/>
        <v>35.485071181142551</v>
      </c>
      <c r="K149" s="26">
        <v>52023578.799999997</v>
      </c>
      <c r="L149" s="27">
        <f t="shared" si="40"/>
        <v>30.871743890771913</v>
      </c>
      <c r="M149" s="26">
        <f t="shared" ref="M149:M175" si="63">K149-I149</f>
        <v>2906094.1999999955</v>
      </c>
      <c r="N149" s="27">
        <f t="shared" ref="N149:N175" si="64">K149-G149</f>
        <v>3657483.299999997</v>
      </c>
      <c r="O149" s="26">
        <f t="shared" si="60"/>
        <v>5.9166185395414068</v>
      </c>
      <c r="P149" s="35">
        <f t="shared" si="61"/>
        <v>7.562080962272419</v>
      </c>
    </row>
    <row r="150" spans="1:16" x14ac:dyDescent="0.25">
      <c r="A150" s="16"/>
      <c r="B150" s="18"/>
      <c r="C150" s="18"/>
      <c r="D150" s="18" t="s">
        <v>112</v>
      </c>
      <c r="E150" s="18"/>
      <c r="F150" s="18"/>
      <c r="G150" s="26">
        <v>2639618.5</v>
      </c>
      <c r="H150" s="30">
        <f t="shared" si="62"/>
        <v>1.7771534689864963</v>
      </c>
      <c r="I150" s="26">
        <v>2678622.5</v>
      </c>
      <c r="J150" s="27">
        <f t="shared" si="41"/>
        <v>1.9351787017185731</v>
      </c>
      <c r="K150" s="26">
        <v>2768733.6</v>
      </c>
      <c r="L150" s="27">
        <f t="shared" si="40"/>
        <v>1.6430171966749609</v>
      </c>
      <c r="M150" s="26">
        <f t="shared" si="63"/>
        <v>90111.100000000093</v>
      </c>
      <c r="N150" s="27">
        <f t="shared" si="64"/>
        <v>129115.10000000009</v>
      </c>
      <c r="O150" s="26">
        <f t="shared" si="60"/>
        <v>3.3640835914728591</v>
      </c>
      <c r="P150" s="35">
        <f t="shared" si="61"/>
        <v>4.8914303335879827</v>
      </c>
    </row>
    <row r="151" spans="1:16" ht="30" customHeight="1" x14ac:dyDescent="0.25">
      <c r="A151" s="16"/>
      <c r="B151" s="18"/>
      <c r="C151" s="18"/>
      <c r="D151" s="48" t="s">
        <v>113</v>
      </c>
      <c r="E151" s="48"/>
      <c r="F151" s="48"/>
      <c r="G151" s="26">
        <v>1334723.3</v>
      </c>
      <c r="H151" s="30">
        <f t="shared" si="62"/>
        <v>0.89861778993142538</v>
      </c>
      <c r="I151" s="26">
        <v>1254779.3</v>
      </c>
      <c r="J151" s="27">
        <f t="shared" si="41"/>
        <v>0.90651899501230204</v>
      </c>
      <c r="K151" s="26">
        <v>1453279.9</v>
      </c>
      <c r="L151" s="27">
        <f t="shared" si="40"/>
        <v>0.86240289325129282</v>
      </c>
      <c r="M151" s="26">
        <f t="shared" si="63"/>
        <v>198500.59999999986</v>
      </c>
      <c r="N151" s="27">
        <f t="shared" si="64"/>
        <v>118556.59999999986</v>
      </c>
      <c r="O151" s="26">
        <f t="shared" si="60"/>
        <v>15.819562850614435</v>
      </c>
      <c r="P151" s="35">
        <f t="shared" si="61"/>
        <v>8.8824852312085856</v>
      </c>
    </row>
    <row r="152" spans="1:16" x14ac:dyDescent="0.25">
      <c r="A152" s="16"/>
      <c r="B152" s="18"/>
      <c r="C152" s="18"/>
      <c r="D152" s="18" t="s">
        <v>114</v>
      </c>
      <c r="E152" s="18"/>
      <c r="F152" s="18"/>
      <c r="G152" s="26">
        <v>2432005.9</v>
      </c>
      <c r="H152" s="30">
        <f t="shared" si="62"/>
        <v>1.637375901775437</v>
      </c>
      <c r="I152" s="26">
        <v>2533775.7000000002</v>
      </c>
      <c r="J152" s="27">
        <f t="shared" si="41"/>
        <v>1.8305337051309281</v>
      </c>
      <c r="K152" s="26">
        <v>2834023.1</v>
      </c>
      <c r="L152" s="27">
        <f t="shared" si="40"/>
        <v>1.6817611810230073</v>
      </c>
      <c r="M152" s="26">
        <f t="shared" si="63"/>
        <v>300247.39999999991</v>
      </c>
      <c r="N152" s="27">
        <f t="shared" si="64"/>
        <v>402017.20000000019</v>
      </c>
      <c r="O152" s="26">
        <f t="shared" si="60"/>
        <v>11.849801858941179</v>
      </c>
      <c r="P152" s="35">
        <f t="shared" si="61"/>
        <v>16.530272397776674</v>
      </c>
    </row>
    <row r="153" spans="1:16" x14ac:dyDescent="0.25">
      <c r="A153" s="16"/>
      <c r="B153" s="18"/>
      <c r="C153" s="18" t="s">
        <v>36</v>
      </c>
      <c r="D153" s="18"/>
      <c r="E153" s="18"/>
      <c r="F153" s="18"/>
      <c r="G153" s="26">
        <f>SUM(G149:G152)</f>
        <v>54772443.199999996</v>
      </c>
      <c r="H153" s="27">
        <f>SUM(H149:H152)</f>
        <v>36.876176401152605</v>
      </c>
      <c r="I153" s="26">
        <f t="shared" ref="I153:K153" si="65">SUM(I149:I152)</f>
        <v>55584662.100000001</v>
      </c>
      <c r="J153" s="27">
        <f t="shared" si="41"/>
        <v>40.157302583004352</v>
      </c>
      <c r="K153" s="26">
        <f t="shared" si="65"/>
        <v>59079615.399999999</v>
      </c>
      <c r="L153" s="27">
        <f t="shared" si="40"/>
        <v>35.058925161721177</v>
      </c>
      <c r="M153" s="26">
        <f t="shared" si="63"/>
        <v>3494953.299999997</v>
      </c>
      <c r="N153" s="27">
        <f t="shared" si="64"/>
        <v>4307172.200000003</v>
      </c>
      <c r="O153" s="26">
        <f t="shared" si="60"/>
        <v>6.2876217430491446</v>
      </c>
      <c r="P153" s="35">
        <f t="shared" si="61"/>
        <v>7.8637576641824944</v>
      </c>
    </row>
    <row r="154" spans="1:16" ht="4.5" customHeight="1" x14ac:dyDescent="0.25">
      <c r="A154" s="16"/>
      <c r="B154" s="18"/>
      <c r="C154" s="18"/>
      <c r="D154" s="18"/>
      <c r="E154" s="18"/>
      <c r="F154" s="18"/>
      <c r="G154" s="26"/>
      <c r="H154" s="27"/>
      <c r="I154" s="26"/>
      <c r="J154" s="27"/>
      <c r="K154" s="26"/>
      <c r="L154" s="27"/>
      <c r="M154" s="26"/>
      <c r="N154" s="27"/>
      <c r="O154" s="26"/>
      <c r="P154" s="35"/>
    </row>
    <row r="155" spans="1:16" x14ac:dyDescent="0.25">
      <c r="A155" s="16"/>
      <c r="B155" s="18"/>
      <c r="C155" s="19" t="s">
        <v>115</v>
      </c>
      <c r="D155" s="18"/>
      <c r="E155" s="18"/>
      <c r="F155" s="18"/>
      <c r="G155" s="26"/>
      <c r="H155" s="27"/>
      <c r="I155" s="26"/>
      <c r="J155" s="27"/>
      <c r="K155" s="26"/>
      <c r="L155" s="27"/>
      <c r="M155" s="26"/>
      <c r="N155" s="27"/>
      <c r="O155" s="26"/>
      <c r="P155" s="35"/>
    </row>
    <row r="156" spans="1:16" x14ac:dyDescent="0.25">
      <c r="A156" s="16"/>
      <c r="B156" s="18"/>
      <c r="C156" s="18"/>
      <c r="D156" s="18" t="s">
        <v>116</v>
      </c>
      <c r="E156" s="18"/>
      <c r="F156" s="18"/>
      <c r="G156" s="26"/>
      <c r="H156" s="27"/>
      <c r="I156" s="26"/>
      <c r="J156" s="27"/>
      <c r="K156" s="26"/>
      <c r="L156" s="27"/>
      <c r="M156" s="26"/>
      <c r="N156" s="27"/>
      <c r="O156" s="26"/>
      <c r="P156" s="35"/>
    </row>
    <row r="157" spans="1:16" x14ac:dyDescent="0.25">
      <c r="A157" s="16"/>
      <c r="B157" s="18"/>
      <c r="C157" s="18"/>
      <c r="D157" s="18"/>
      <c r="E157" s="18" t="s">
        <v>117</v>
      </c>
      <c r="F157" s="18"/>
      <c r="G157" s="26">
        <v>3476671.2</v>
      </c>
      <c r="H157" s="30">
        <f t="shared" ref="H157:H163" si="66">(G157*100)/$G$175</f>
        <v>2.3407088121277546</v>
      </c>
      <c r="I157" s="26">
        <v>3566236.8</v>
      </c>
      <c r="J157" s="27">
        <f t="shared" si="41"/>
        <v>2.5764382628179217</v>
      </c>
      <c r="K157" s="26">
        <v>3668273.2</v>
      </c>
      <c r="L157" s="27">
        <f t="shared" ref="L157:L175" si="67">(K157*100)/$K$175</f>
        <v>2.176820460336772</v>
      </c>
      <c r="M157" s="26">
        <f t="shared" si="63"/>
        <v>102036.40000000037</v>
      </c>
      <c r="N157" s="27">
        <f t="shared" si="64"/>
        <v>191602</v>
      </c>
      <c r="O157" s="26">
        <f t="shared" si="60"/>
        <v>2.8611784837170759</v>
      </c>
      <c r="P157" s="35">
        <f t="shared" si="61"/>
        <v>5.5110762271681022</v>
      </c>
    </row>
    <row r="158" spans="1:16" x14ac:dyDescent="0.25">
      <c r="A158" s="16"/>
      <c r="B158" s="18"/>
      <c r="C158" s="18"/>
      <c r="D158" s="18"/>
      <c r="E158" s="18" t="s">
        <v>118</v>
      </c>
      <c r="F158" s="18"/>
      <c r="G158" s="26">
        <v>578448.1</v>
      </c>
      <c r="H158" s="30">
        <f t="shared" si="66"/>
        <v>0.38944682632874705</v>
      </c>
      <c r="I158" s="26">
        <v>486432.8</v>
      </c>
      <c r="J158" s="27">
        <f t="shared" si="41"/>
        <v>0.3514248067345549</v>
      </c>
      <c r="K158" s="26">
        <v>595536.4</v>
      </c>
      <c r="L158" s="27">
        <f t="shared" si="67"/>
        <v>0.35340220035827868</v>
      </c>
      <c r="M158" s="26">
        <f t="shared" si="63"/>
        <v>109103.60000000003</v>
      </c>
      <c r="N158" s="27">
        <f t="shared" si="64"/>
        <v>17088.300000000047</v>
      </c>
      <c r="O158" s="26">
        <f t="shared" si="60"/>
        <v>22.429326311877006</v>
      </c>
      <c r="P158" s="35">
        <f t="shared" si="61"/>
        <v>2.9541630441866862</v>
      </c>
    </row>
    <row r="159" spans="1:16" x14ac:dyDescent="0.25">
      <c r="A159" s="16"/>
      <c r="B159" s="18"/>
      <c r="C159" s="18"/>
      <c r="D159" s="18"/>
      <c r="E159" s="18" t="s">
        <v>119</v>
      </c>
      <c r="F159" s="18"/>
      <c r="G159" s="26">
        <v>494721.9</v>
      </c>
      <c r="H159" s="30">
        <f t="shared" si="66"/>
        <v>0.33307720065175728</v>
      </c>
      <c r="I159" s="26">
        <v>433461.4</v>
      </c>
      <c r="J159" s="27">
        <f t="shared" si="41"/>
        <v>0.31315546304009434</v>
      </c>
      <c r="K159" s="26">
        <v>504081.3</v>
      </c>
      <c r="L159" s="27">
        <f t="shared" si="67"/>
        <v>0.29913107003948303</v>
      </c>
      <c r="M159" s="26">
        <f t="shared" si="63"/>
        <v>70619.899999999965</v>
      </c>
      <c r="N159" s="27">
        <f t="shared" si="64"/>
        <v>9359.3999999999651</v>
      </c>
      <c r="O159" s="26">
        <f t="shared" si="60"/>
        <v>16.292085062245441</v>
      </c>
      <c r="P159" s="35">
        <f t="shared" si="61"/>
        <v>1.8918507549392831</v>
      </c>
    </row>
    <row r="160" spans="1:16" ht="46.5" customHeight="1" x14ac:dyDescent="0.25">
      <c r="A160" s="16"/>
      <c r="B160" s="18"/>
      <c r="C160" s="18"/>
      <c r="D160" s="18"/>
      <c r="E160" s="48" t="s">
        <v>120</v>
      </c>
      <c r="F160" s="48"/>
      <c r="G160" s="26">
        <v>4547872.4000000004</v>
      </c>
      <c r="H160" s="30">
        <f t="shared" si="66"/>
        <v>3.0619073218981998</v>
      </c>
      <c r="I160" s="26">
        <v>4860801.7</v>
      </c>
      <c r="J160" s="27">
        <f t="shared" ref="J160:J175" si="68">(I160*100)/$I$175</f>
        <v>3.5117004815413271</v>
      </c>
      <c r="K160" s="26">
        <v>4877507.9000000004</v>
      </c>
      <c r="L160" s="27">
        <f t="shared" si="67"/>
        <v>2.8944024649456983</v>
      </c>
      <c r="M160" s="26">
        <f t="shared" si="63"/>
        <v>16706.200000000186</v>
      </c>
      <c r="N160" s="27">
        <f t="shared" si="64"/>
        <v>329635.5</v>
      </c>
      <c r="O160" s="26">
        <f t="shared" si="60"/>
        <v>0.3436922761115761</v>
      </c>
      <c r="P160" s="35">
        <f t="shared" si="61"/>
        <v>7.2481255190888811</v>
      </c>
    </row>
    <row r="161" spans="1:16" ht="30.75" customHeight="1" x14ac:dyDescent="0.25">
      <c r="A161" s="16"/>
      <c r="B161" s="18"/>
      <c r="C161" s="18"/>
      <c r="D161" s="18"/>
      <c r="E161" s="48" t="s">
        <v>121</v>
      </c>
      <c r="F161" s="48"/>
      <c r="G161" s="26">
        <v>1854505.1</v>
      </c>
      <c r="H161" s="30">
        <f t="shared" si="66"/>
        <v>1.2485668560506562</v>
      </c>
      <c r="I161" s="26">
        <v>1876951.6</v>
      </c>
      <c r="J161" s="27">
        <f t="shared" si="68"/>
        <v>1.3560092026691326</v>
      </c>
      <c r="K161" s="26">
        <v>1918791.5</v>
      </c>
      <c r="L161" s="27">
        <f t="shared" si="67"/>
        <v>1.1386459973374625</v>
      </c>
      <c r="M161" s="26">
        <f t="shared" si="63"/>
        <v>41839.899999999907</v>
      </c>
      <c r="N161" s="27">
        <f t="shared" si="64"/>
        <v>64286.399999999907</v>
      </c>
      <c r="O161" s="26">
        <f t="shared" si="60"/>
        <v>2.2291411243635642</v>
      </c>
      <c r="P161" s="35">
        <f t="shared" si="61"/>
        <v>3.4664989597494178</v>
      </c>
    </row>
    <row r="162" spans="1:16" x14ac:dyDescent="0.25">
      <c r="A162" s="16"/>
      <c r="B162" s="18"/>
      <c r="C162" s="18"/>
      <c r="D162" s="18"/>
      <c r="E162" s="18" t="s">
        <v>123</v>
      </c>
      <c r="F162" s="18"/>
      <c r="G162" s="26" t="s">
        <v>122</v>
      </c>
      <c r="H162" s="27" t="s">
        <v>122</v>
      </c>
      <c r="I162" s="26">
        <v>686880.9</v>
      </c>
      <c r="J162" s="27">
        <f t="shared" si="68"/>
        <v>0.49623912600498393</v>
      </c>
      <c r="K162" s="26">
        <v>780786.7</v>
      </c>
      <c r="L162" s="27">
        <f t="shared" si="67"/>
        <v>0.46333311916866748</v>
      </c>
      <c r="M162" s="26">
        <f t="shared" si="63"/>
        <v>93905.79999999993</v>
      </c>
      <c r="N162" s="27" t="s">
        <v>134</v>
      </c>
      <c r="O162" s="26">
        <f t="shared" si="60"/>
        <v>13.67133661745434</v>
      </c>
      <c r="P162" s="35" t="s">
        <v>122</v>
      </c>
    </row>
    <row r="163" spans="1:16" x14ac:dyDescent="0.25">
      <c r="A163" s="16"/>
      <c r="B163" s="18"/>
      <c r="C163" s="18"/>
      <c r="D163" s="18" t="s">
        <v>36</v>
      </c>
      <c r="E163" s="18"/>
      <c r="F163" s="18"/>
      <c r="G163" s="26">
        <f>SUM(G157:G162)</f>
        <v>10952218.700000001</v>
      </c>
      <c r="H163" s="30">
        <f t="shared" si="66"/>
        <v>7.3737070170571144</v>
      </c>
      <c r="I163" s="26">
        <f t="shared" ref="I163:K163" si="69">SUM(I157:I162)</f>
        <v>11910765.199999999</v>
      </c>
      <c r="J163" s="27">
        <f t="shared" si="68"/>
        <v>8.6049673428080151</v>
      </c>
      <c r="K163" s="26">
        <f t="shared" si="69"/>
        <v>12344977</v>
      </c>
      <c r="L163" s="27">
        <f t="shared" si="67"/>
        <v>7.325735312186362</v>
      </c>
      <c r="M163" s="26">
        <f t="shared" si="63"/>
        <v>434211.80000000075</v>
      </c>
      <c r="N163" s="27">
        <f t="shared" si="64"/>
        <v>1392758.2999999989</v>
      </c>
      <c r="O163" s="26">
        <f t="shared" si="60"/>
        <v>3.6455407583721051</v>
      </c>
      <c r="P163" s="35">
        <f t="shared" si="61"/>
        <v>12.716677215366406</v>
      </c>
    </row>
    <row r="164" spans="1:16" ht="4.5" customHeight="1" x14ac:dyDescent="0.25">
      <c r="A164" s="16"/>
      <c r="B164" s="18"/>
      <c r="C164" s="18"/>
      <c r="D164" s="18"/>
      <c r="E164" s="18"/>
      <c r="F164" s="18"/>
      <c r="G164" s="26"/>
      <c r="H164" s="27"/>
      <c r="I164" s="26"/>
      <c r="J164" s="27"/>
      <c r="K164" s="26"/>
      <c r="L164" s="27"/>
      <c r="M164" s="26"/>
      <c r="N164" s="27"/>
      <c r="O164" s="26"/>
      <c r="P164" s="35"/>
    </row>
    <row r="165" spans="1:16" x14ac:dyDescent="0.25">
      <c r="A165" s="16"/>
      <c r="B165" s="18"/>
      <c r="C165" s="19" t="s">
        <v>14</v>
      </c>
      <c r="D165" s="18"/>
      <c r="E165" s="18"/>
      <c r="F165" s="18"/>
      <c r="G165" s="26"/>
      <c r="H165" s="27"/>
      <c r="I165" s="26"/>
      <c r="J165" s="27"/>
      <c r="K165" s="26"/>
      <c r="L165" s="27"/>
      <c r="M165" s="26"/>
      <c r="N165" s="27"/>
      <c r="O165" s="26"/>
      <c r="P165" s="35"/>
    </row>
    <row r="166" spans="1:16" x14ac:dyDescent="0.25">
      <c r="A166" s="16"/>
      <c r="B166" s="18"/>
      <c r="C166" s="18"/>
      <c r="D166" s="18" t="s">
        <v>14</v>
      </c>
      <c r="E166" s="18"/>
      <c r="F166" s="18"/>
      <c r="G166" s="26">
        <v>13592766.300000001</v>
      </c>
      <c r="H166" s="30">
        <f t="shared" ref="H166" si="70">(G166*100)/$G$175</f>
        <v>9.1514860132885651</v>
      </c>
      <c r="I166" s="26">
        <v>7380777.5</v>
      </c>
      <c r="J166" s="27">
        <f t="shared" si="68"/>
        <v>5.3322644083381121</v>
      </c>
      <c r="K166" s="26">
        <v>15071015.6</v>
      </c>
      <c r="L166" s="27">
        <f t="shared" si="67"/>
        <v>8.9434165143792104</v>
      </c>
      <c r="M166" s="26">
        <f t="shared" si="63"/>
        <v>7690238.0999999996</v>
      </c>
      <c r="N166" s="27">
        <f t="shared" si="64"/>
        <v>1478249.2999999989</v>
      </c>
      <c r="O166" s="26">
        <f t="shared" si="60"/>
        <v>104.19279134210453</v>
      </c>
      <c r="P166" s="35">
        <f t="shared" si="61"/>
        <v>10.875264588342102</v>
      </c>
    </row>
    <row r="167" spans="1:16" ht="4.5" customHeight="1" x14ac:dyDescent="0.25">
      <c r="A167" s="16"/>
      <c r="B167" s="18"/>
      <c r="C167" s="18"/>
      <c r="D167" s="18"/>
      <c r="E167" s="18"/>
      <c r="F167" s="18"/>
      <c r="G167" s="26"/>
      <c r="H167" s="27"/>
      <c r="I167" s="26"/>
      <c r="J167" s="27"/>
      <c r="K167" s="26"/>
      <c r="L167" s="27"/>
      <c r="M167" s="26"/>
      <c r="N167" s="27"/>
      <c r="O167" s="26"/>
      <c r="P167" s="35"/>
    </row>
    <row r="168" spans="1:16" x14ac:dyDescent="0.25">
      <c r="A168" s="16"/>
      <c r="B168" s="18"/>
      <c r="C168" s="19" t="s">
        <v>61</v>
      </c>
      <c r="D168" s="18"/>
      <c r="E168" s="18"/>
      <c r="F168" s="18"/>
      <c r="G168" s="26"/>
      <c r="H168" s="27"/>
      <c r="I168" s="26"/>
      <c r="J168" s="27"/>
      <c r="K168" s="26"/>
      <c r="L168" s="27"/>
      <c r="M168" s="26"/>
      <c r="N168" s="27"/>
      <c r="O168" s="26"/>
      <c r="P168" s="35"/>
    </row>
    <row r="169" spans="1:16" x14ac:dyDescent="0.25">
      <c r="A169" s="16"/>
      <c r="B169" s="18"/>
      <c r="C169" s="18"/>
      <c r="D169" s="21" t="s">
        <v>124</v>
      </c>
      <c r="E169" s="18"/>
      <c r="F169" s="18"/>
      <c r="G169" s="26">
        <v>0</v>
      </c>
      <c r="H169" s="30">
        <f t="shared" ref="H169:H170" si="71">(G169*100)/$G$175</f>
        <v>0</v>
      </c>
      <c r="I169" s="26">
        <v>0</v>
      </c>
      <c r="J169" s="27">
        <f t="shared" si="68"/>
        <v>0</v>
      </c>
      <c r="K169" s="26">
        <v>154572.79999999999</v>
      </c>
      <c r="L169" s="27">
        <f t="shared" si="67"/>
        <v>9.1726328794579357E-2</v>
      </c>
      <c r="M169" s="26">
        <f t="shared" si="63"/>
        <v>154572.79999999999</v>
      </c>
      <c r="N169" s="27">
        <f t="shared" si="64"/>
        <v>154572.79999999999</v>
      </c>
      <c r="O169" s="26" t="s">
        <v>122</v>
      </c>
      <c r="P169" s="35" t="s">
        <v>122</v>
      </c>
    </row>
    <row r="170" spans="1:16" x14ac:dyDescent="0.25">
      <c r="A170" s="16"/>
      <c r="B170" s="18"/>
      <c r="C170" s="18"/>
      <c r="D170" s="18" t="s">
        <v>125</v>
      </c>
      <c r="E170" s="18"/>
      <c r="F170" s="18"/>
      <c r="G170" s="26">
        <v>34153</v>
      </c>
      <c r="H170" s="30">
        <f t="shared" si="71"/>
        <v>2.2993899469296721E-2</v>
      </c>
      <c r="I170" s="26">
        <v>0</v>
      </c>
      <c r="J170" s="27">
        <f t="shared" si="68"/>
        <v>0</v>
      </c>
      <c r="K170" s="26">
        <v>3567.7</v>
      </c>
      <c r="L170" s="27">
        <f t="shared" si="67"/>
        <v>2.117138482581805E-3</v>
      </c>
      <c r="M170" s="26">
        <f t="shared" si="63"/>
        <v>3567.7</v>
      </c>
      <c r="N170" s="27">
        <f t="shared" si="64"/>
        <v>-30585.3</v>
      </c>
      <c r="O170" s="26" t="s">
        <v>122</v>
      </c>
      <c r="P170" s="35">
        <f t="shared" si="61"/>
        <v>-89.553772728603633</v>
      </c>
    </row>
    <row r="171" spans="1:16" x14ac:dyDescent="0.25">
      <c r="A171" s="16"/>
      <c r="B171" s="18"/>
      <c r="C171" s="18" t="s">
        <v>36</v>
      </c>
      <c r="D171" s="18"/>
      <c r="E171" s="18"/>
      <c r="F171" s="18"/>
      <c r="G171" s="26">
        <f>SUM(G169:G170)</f>
        <v>34153</v>
      </c>
      <c r="H171" s="27">
        <f>SUM(H169:H170)</f>
        <v>2.2993899469296721E-2</v>
      </c>
      <c r="I171" s="26">
        <f t="shared" ref="I171:K171" si="72">SUM(I169:I170)</f>
        <v>0</v>
      </c>
      <c r="J171" s="27">
        <f t="shared" si="68"/>
        <v>0</v>
      </c>
      <c r="K171" s="26">
        <f t="shared" si="72"/>
        <v>158140.5</v>
      </c>
      <c r="L171" s="27">
        <f t="shared" si="67"/>
        <v>9.3843467277161169E-2</v>
      </c>
      <c r="M171" s="26">
        <f t="shared" si="63"/>
        <v>158140.5</v>
      </c>
      <c r="N171" s="27">
        <f t="shared" si="64"/>
        <v>123987.5</v>
      </c>
      <c r="O171" s="26" t="s">
        <v>122</v>
      </c>
      <c r="P171" s="35">
        <f t="shared" si="61"/>
        <v>363.03545808567333</v>
      </c>
    </row>
    <row r="172" spans="1:16" ht="4.5" customHeight="1" x14ac:dyDescent="0.25">
      <c r="A172" s="16"/>
      <c r="B172" s="18"/>
      <c r="C172" s="18"/>
      <c r="D172" s="18"/>
      <c r="E172" s="18"/>
      <c r="F172" s="18"/>
      <c r="G172" s="26"/>
      <c r="H172" s="27"/>
      <c r="I172" s="26"/>
      <c r="J172" s="27"/>
      <c r="K172" s="26"/>
      <c r="L172" s="27"/>
      <c r="M172" s="26"/>
      <c r="N172" s="27"/>
      <c r="O172" s="26"/>
      <c r="P172" s="35"/>
    </row>
    <row r="173" spans="1:16" x14ac:dyDescent="0.25">
      <c r="A173" s="16"/>
      <c r="B173" s="17" t="s">
        <v>126</v>
      </c>
      <c r="C173" s="17"/>
      <c r="D173" s="17"/>
      <c r="E173" s="17"/>
      <c r="F173" s="17"/>
      <c r="G173" s="28">
        <f>G153+G163+G171+G166</f>
        <v>79351581.200000003</v>
      </c>
      <c r="H173" s="29">
        <f t="shared" ref="H173" si="73">(G173*100)/$G$175</f>
        <v>53.42436333096758</v>
      </c>
      <c r="I173" s="28">
        <f t="shared" ref="I173" si="74">I153+I163+I171+I166</f>
        <v>74876204.799999997</v>
      </c>
      <c r="J173" s="29">
        <f t="shared" si="68"/>
        <v>54.094534334150481</v>
      </c>
      <c r="K173" s="28">
        <f>K153+K163+K171+K166</f>
        <v>86653748.5</v>
      </c>
      <c r="L173" s="29">
        <f t="shared" si="67"/>
        <v>51.421920455563907</v>
      </c>
      <c r="M173" s="26">
        <f t="shared" si="63"/>
        <v>11777543.700000003</v>
      </c>
      <c r="N173" s="27">
        <f t="shared" si="64"/>
        <v>7302167.299999997</v>
      </c>
      <c r="O173" s="26">
        <f t="shared" si="60"/>
        <v>15.729354514506594</v>
      </c>
      <c r="P173" s="35">
        <f t="shared" si="61"/>
        <v>9.2022958957747854</v>
      </c>
    </row>
    <row r="174" spans="1:16" x14ac:dyDescent="0.25">
      <c r="A174" s="16"/>
      <c r="B174" s="18"/>
      <c r="C174" s="18"/>
      <c r="D174" s="18"/>
      <c r="E174" s="18"/>
      <c r="F174" s="18"/>
      <c r="G174" s="26"/>
      <c r="H174" s="27"/>
      <c r="I174" s="26"/>
      <c r="J174" s="27"/>
      <c r="K174" s="26"/>
      <c r="L174" s="27"/>
      <c r="M174" s="26"/>
      <c r="N174" s="27"/>
      <c r="O174" s="26"/>
      <c r="P174" s="35"/>
    </row>
    <row r="175" spans="1:16" s="4" customFormat="1" ht="15.75" thickBot="1" x14ac:dyDescent="0.3">
      <c r="A175" s="22" t="s">
        <v>133</v>
      </c>
      <c r="B175" s="23"/>
      <c r="C175" s="23"/>
      <c r="D175" s="23"/>
      <c r="E175" s="23"/>
      <c r="F175" s="23"/>
      <c r="G175" s="31">
        <f>G25+G144+G173</f>
        <v>148530700.69999999</v>
      </c>
      <c r="H175" s="32">
        <f>H25+H144+H173</f>
        <v>100</v>
      </c>
      <c r="I175" s="31">
        <f t="shared" ref="I175:K175" si="75">I25+I144+I173</f>
        <v>138417320.19999999</v>
      </c>
      <c r="J175" s="33">
        <f t="shared" si="68"/>
        <v>100</v>
      </c>
      <c r="K175" s="31">
        <f t="shared" si="75"/>
        <v>168515193</v>
      </c>
      <c r="L175" s="33">
        <f t="shared" si="67"/>
        <v>100</v>
      </c>
      <c r="M175" s="34">
        <f t="shared" si="63"/>
        <v>30097872.800000012</v>
      </c>
      <c r="N175" s="33">
        <f t="shared" si="64"/>
        <v>19984492.300000012</v>
      </c>
      <c r="O175" s="34">
        <f t="shared" si="60"/>
        <v>21.744296708324811</v>
      </c>
      <c r="P175" s="36">
        <f t="shared" si="61"/>
        <v>13.454788946538656</v>
      </c>
    </row>
    <row r="176" spans="1:16" x14ac:dyDescent="0.25">
      <c r="B176" s="4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7:16" x14ac:dyDescent="0.25"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7:16" x14ac:dyDescent="0.25"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7:16" x14ac:dyDescent="0.25"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7:16" x14ac:dyDescent="0.25"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7:16" x14ac:dyDescent="0.25"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7:16" x14ac:dyDescent="0.25"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7:16" x14ac:dyDescent="0.25"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7:16" x14ac:dyDescent="0.25"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7:16" x14ac:dyDescent="0.25"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7:16" x14ac:dyDescent="0.25"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7:16" x14ac:dyDescent="0.25"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7:16" x14ac:dyDescent="0.25"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7:16" x14ac:dyDescent="0.25"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7:16" x14ac:dyDescent="0.25"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7:16" x14ac:dyDescent="0.25"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7:16" x14ac:dyDescent="0.25"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7:16" x14ac:dyDescent="0.25"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7:16" x14ac:dyDescent="0.25"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7:16" x14ac:dyDescent="0.25"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7:16" x14ac:dyDescent="0.25"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7:16" x14ac:dyDescent="0.25"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7:16" x14ac:dyDescent="0.25"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7:16" x14ac:dyDescent="0.25"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7:16" x14ac:dyDescent="0.25"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7:16" x14ac:dyDescent="0.25"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7:16" x14ac:dyDescent="0.25"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7:16" x14ac:dyDescent="0.25"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7:16" x14ac:dyDescent="0.25"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7:16" x14ac:dyDescent="0.25"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7:16" x14ac:dyDescent="0.25"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7:16" x14ac:dyDescent="0.25"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7:16" x14ac:dyDescent="0.25"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7:16" x14ac:dyDescent="0.25"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7:16" x14ac:dyDescent="0.25"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7:16" x14ac:dyDescent="0.25"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7:16" x14ac:dyDescent="0.25"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7:16" x14ac:dyDescent="0.25"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7:16" x14ac:dyDescent="0.25"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7:16" x14ac:dyDescent="0.25"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7:16" x14ac:dyDescent="0.25"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7:16" x14ac:dyDescent="0.25"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7:16" x14ac:dyDescent="0.25"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7:16" x14ac:dyDescent="0.25"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7:16" x14ac:dyDescent="0.25"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7:16" x14ac:dyDescent="0.25"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7:16" x14ac:dyDescent="0.25"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7:16" x14ac:dyDescent="0.25"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7:16" x14ac:dyDescent="0.25"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7:16" x14ac:dyDescent="0.25"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7:16" x14ac:dyDescent="0.25"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7:16" x14ac:dyDescent="0.25"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7:16" x14ac:dyDescent="0.25"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7:16" x14ac:dyDescent="0.25"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7:16" x14ac:dyDescent="0.25"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7:16" x14ac:dyDescent="0.25"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7:16" x14ac:dyDescent="0.25"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7:16" x14ac:dyDescent="0.25"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7:16" x14ac:dyDescent="0.25"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7:16" x14ac:dyDescent="0.25"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7:16" x14ac:dyDescent="0.25"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7:16" x14ac:dyDescent="0.25"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7:16" x14ac:dyDescent="0.25"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7:16" x14ac:dyDescent="0.25"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7:16" x14ac:dyDescent="0.25"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7:16" x14ac:dyDescent="0.25"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7:16" x14ac:dyDescent="0.25"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7:16" x14ac:dyDescent="0.25"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7:16" x14ac:dyDescent="0.25"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7:16" x14ac:dyDescent="0.25"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7:16" x14ac:dyDescent="0.25"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7:16" x14ac:dyDescent="0.25"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7:16" x14ac:dyDescent="0.25"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7:16" x14ac:dyDescent="0.25"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7:16" x14ac:dyDescent="0.25"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7:16" x14ac:dyDescent="0.25"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7:16" x14ac:dyDescent="0.25"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7:16" x14ac:dyDescent="0.25"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7:16" x14ac:dyDescent="0.25"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7:16" x14ac:dyDescent="0.25"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7:16" x14ac:dyDescent="0.25"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7:16" x14ac:dyDescent="0.25"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7:16" x14ac:dyDescent="0.25"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7:16" x14ac:dyDescent="0.25"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7:16" x14ac:dyDescent="0.25"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7:16" x14ac:dyDescent="0.25"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7:16" x14ac:dyDescent="0.25"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7:16" x14ac:dyDescent="0.25"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7:16" x14ac:dyDescent="0.25"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7:16" x14ac:dyDescent="0.25"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7:16" x14ac:dyDescent="0.25"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7:16" x14ac:dyDescent="0.25"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7:16" x14ac:dyDescent="0.25"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7:16" x14ac:dyDescent="0.25"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7:16" x14ac:dyDescent="0.25"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7:16" x14ac:dyDescent="0.25"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7:16" x14ac:dyDescent="0.25"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7:16" x14ac:dyDescent="0.25"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7:16" x14ac:dyDescent="0.25"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7:16" x14ac:dyDescent="0.25"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7:16" x14ac:dyDescent="0.25"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7:16" x14ac:dyDescent="0.25"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7:16" x14ac:dyDescent="0.25"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7:16" x14ac:dyDescent="0.25"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7:16" x14ac:dyDescent="0.25"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7:16" x14ac:dyDescent="0.25"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7:16" x14ac:dyDescent="0.25"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7:16" x14ac:dyDescent="0.25"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7:16" x14ac:dyDescent="0.25"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7:16" x14ac:dyDescent="0.25"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7:16" x14ac:dyDescent="0.25"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7:16" x14ac:dyDescent="0.25"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7:16" x14ac:dyDescent="0.25"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7:16" x14ac:dyDescent="0.25"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7:16" x14ac:dyDescent="0.25"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7:16" x14ac:dyDescent="0.25"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7:16" x14ac:dyDescent="0.25"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7:16" x14ac:dyDescent="0.25"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7:16" x14ac:dyDescent="0.25"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7:16" x14ac:dyDescent="0.25"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7:16" x14ac:dyDescent="0.25"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7:16" x14ac:dyDescent="0.25"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7:16" x14ac:dyDescent="0.25"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7:16" x14ac:dyDescent="0.25"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7:16" x14ac:dyDescent="0.25"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7:16" x14ac:dyDescent="0.25"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7:16" x14ac:dyDescent="0.25"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7:16" x14ac:dyDescent="0.25"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7:16" x14ac:dyDescent="0.25"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7:16" x14ac:dyDescent="0.25"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7:16" x14ac:dyDescent="0.25"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7:16" x14ac:dyDescent="0.25"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7:16" x14ac:dyDescent="0.25"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7:16" x14ac:dyDescent="0.25"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7:16" x14ac:dyDescent="0.25"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7:16" x14ac:dyDescent="0.25"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7:16" x14ac:dyDescent="0.25"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7:16" x14ac:dyDescent="0.25"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7:16" x14ac:dyDescent="0.25"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7:16" x14ac:dyDescent="0.25"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7:16" x14ac:dyDescent="0.25"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7:16" x14ac:dyDescent="0.25"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7:16" x14ac:dyDescent="0.25"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7:16" x14ac:dyDescent="0.25"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7:16" x14ac:dyDescent="0.25"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7:16" x14ac:dyDescent="0.25"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7:16" x14ac:dyDescent="0.25"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7:16" x14ac:dyDescent="0.25"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7:16" x14ac:dyDescent="0.25"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7:16" x14ac:dyDescent="0.25"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7:16" x14ac:dyDescent="0.25"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7:16" x14ac:dyDescent="0.25"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7:16" x14ac:dyDescent="0.25"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7:16" x14ac:dyDescent="0.25"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7:16" x14ac:dyDescent="0.25"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7:16" x14ac:dyDescent="0.25"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7:16" x14ac:dyDescent="0.25"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7:16" x14ac:dyDescent="0.25"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7:16" x14ac:dyDescent="0.25"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7:16" x14ac:dyDescent="0.25"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7:16" x14ac:dyDescent="0.25"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7:16" x14ac:dyDescent="0.25"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7:16" x14ac:dyDescent="0.25"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7:16" x14ac:dyDescent="0.25"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7:16" x14ac:dyDescent="0.25"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7:16" x14ac:dyDescent="0.25"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7:16" x14ac:dyDescent="0.25"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7:16" x14ac:dyDescent="0.25"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7:16" x14ac:dyDescent="0.25"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7:16" x14ac:dyDescent="0.25"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7:16" x14ac:dyDescent="0.25"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7:16" x14ac:dyDescent="0.25"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7:16" x14ac:dyDescent="0.25"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7:16" x14ac:dyDescent="0.25"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7:16" x14ac:dyDescent="0.25"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7:16" x14ac:dyDescent="0.25"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7:16" x14ac:dyDescent="0.25"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7:16" x14ac:dyDescent="0.25"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7:16" x14ac:dyDescent="0.25"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7:16" x14ac:dyDescent="0.25"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7:16" x14ac:dyDescent="0.25"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7:16" x14ac:dyDescent="0.25"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7:16" x14ac:dyDescent="0.25"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7:16" x14ac:dyDescent="0.25"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7:16" x14ac:dyDescent="0.25"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7:16" x14ac:dyDescent="0.25"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7:16" x14ac:dyDescent="0.25"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7:16" x14ac:dyDescent="0.25"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7:16" x14ac:dyDescent="0.25"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7:16" x14ac:dyDescent="0.25"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7:16" x14ac:dyDescent="0.25"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7:16" x14ac:dyDescent="0.25"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7:16" x14ac:dyDescent="0.25"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7:16" x14ac:dyDescent="0.25"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7:16" x14ac:dyDescent="0.25"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7:16" x14ac:dyDescent="0.25"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7:16" x14ac:dyDescent="0.25"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7:16" x14ac:dyDescent="0.25"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7:16" x14ac:dyDescent="0.25"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7:16" x14ac:dyDescent="0.25"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7:16" x14ac:dyDescent="0.25"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7:16" x14ac:dyDescent="0.25"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7:16" x14ac:dyDescent="0.25"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7:16" x14ac:dyDescent="0.25"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7:16" x14ac:dyDescent="0.25"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7:16" x14ac:dyDescent="0.25"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7:16" x14ac:dyDescent="0.25"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7:16" x14ac:dyDescent="0.25"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7:16" x14ac:dyDescent="0.25"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7:16" x14ac:dyDescent="0.25"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7:16" x14ac:dyDescent="0.25"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7:16" x14ac:dyDescent="0.25"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7:16" x14ac:dyDescent="0.25"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7:16" x14ac:dyDescent="0.25"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7:16" x14ac:dyDescent="0.25"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7:16" x14ac:dyDescent="0.25"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7:16" x14ac:dyDescent="0.25"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7:16" x14ac:dyDescent="0.25"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7:16" x14ac:dyDescent="0.25"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7:16" x14ac:dyDescent="0.25"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7:16" x14ac:dyDescent="0.25"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7:16" x14ac:dyDescent="0.25"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7:16" x14ac:dyDescent="0.25"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7:16" x14ac:dyDescent="0.25"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7:16" x14ac:dyDescent="0.25"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7:16" x14ac:dyDescent="0.25"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7:16" x14ac:dyDescent="0.25"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7:16" x14ac:dyDescent="0.25"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7:16" x14ac:dyDescent="0.25"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7:16" x14ac:dyDescent="0.25"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7:16" x14ac:dyDescent="0.25"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7:16" x14ac:dyDescent="0.25"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7:16" x14ac:dyDescent="0.25"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7:16" x14ac:dyDescent="0.25"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7:16" x14ac:dyDescent="0.25"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7:16" x14ac:dyDescent="0.25"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7:16" x14ac:dyDescent="0.25"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7:16" x14ac:dyDescent="0.25"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7:16" x14ac:dyDescent="0.25"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7:16" x14ac:dyDescent="0.25"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7:16" x14ac:dyDescent="0.25"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7:16" x14ac:dyDescent="0.25"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7:16" x14ac:dyDescent="0.25"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7:16" x14ac:dyDescent="0.25"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7:16" x14ac:dyDescent="0.25"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7:16" x14ac:dyDescent="0.25"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7:16" x14ac:dyDescent="0.25"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7:16" x14ac:dyDescent="0.25"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7:16" x14ac:dyDescent="0.25"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7:16" x14ac:dyDescent="0.25"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7:16" x14ac:dyDescent="0.25"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7:16" x14ac:dyDescent="0.25"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7:16" x14ac:dyDescent="0.25"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7:16" x14ac:dyDescent="0.25">
      <c r="G429" s="3"/>
      <c r="H429" s="3"/>
      <c r="I429" s="3"/>
      <c r="J429" s="3"/>
      <c r="K429" s="3"/>
      <c r="L429" s="3"/>
      <c r="M429" s="3"/>
      <c r="N429" s="3"/>
      <c r="O429" s="3"/>
      <c r="P429" s="3"/>
    </row>
  </sheetData>
  <mergeCells count="27">
    <mergeCell ref="E136:F136"/>
    <mergeCell ref="D151:F151"/>
    <mergeCell ref="E160:F160"/>
    <mergeCell ref="E161:F161"/>
    <mergeCell ref="A1:P1"/>
    <mergeCell ref="A2:P2"/>
    <mergeCell ref="A3:P3"/>
    <mergeCell ref="A4:P4"/>
    <mergeCell ref="A5:P5"/>
    <mergeCell ref="G7:H7"/>
    <mergeCell ref="M7:P7"/>
    <mergeCell ref="M8:N8"/>
    <mergeCell ref="O8:P8"/>
    <mergeCell ref="D31:F31"/>
    <mergeCell ref="D58:F58"/>
    <mergeCell ref="E59:F59"/>
    <mergeCell ref="E88:F88"/>
    <mergeCell ref="E107:F107"/>
    <mergeCell ref="E110:F110"/>
    <mergeCell ref="E116:F116"/>
    <mergeCell ref="I7:L7"/>
    <mergeCell ref="E35:F35"/>
    <mergeCell ref="E37:F37"/>
    <mergeCell ref="E44:F44"/>
    <mergeCell ref="E47:F47"/>
    <mergeCell ref="E48:F48"/>
    <mergeCell ref="D70:F70"/>
  </mergeCells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CRHISTIAN TINAJERO SANTANA</dc:creator>
  <cp:lastModifiedBy>CRHISTIAN TINAJERO SANTANA</cp:lastModifiedBy>
  <cp:lastPrinted>2015-06-22T16:55:20Z</cp:lastPrinted>
  <dcterms:created xsi:type="dcterms:W3CDTF">2015-06-18T22:24:47Z</dcterms:created>
  <dcterms:modified xsi:type="dcterms:W3CDTF">2015-06-26T22:42:28Z</dcterms:modified>
</cp:coreProperties>
</file>