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60" yWindow="0" windowWidth="28365" windowHeight="16335" tabRatio="500"/>
  </bookViews>
  <sheets>
    <sheet name="Feuil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/>
  <c r="M5"/>
  <c r="M6"/>
  <c r="M7"/>
  <c r="M9"/>
  <c r="M10"/>
  <c r="M11"/>
  <c r="M12"/>
  <c r="M13"/>
  <c r="M15"/>
  <c r="M16"/>
  <c r="M17"/>
  <c r="M18"/>
  <c r="M20"/>
  <c r="M21"/>
  <c r="M22"/>
  <c r="L5"/>
  <c r="L6"/>
  <c r="L7"/>
  <c r="L4"/>
  <c r="I5"/>
  <c r="I6"/>
  <c r="I7"/>
  <c r="I9"/>
  <c r="I10"/>
  <c r="I11"/>
  <c r="I12"/>
  <c r="I13"/>
  <c r="I15"/>
  <c r="I16"/>
  <c r="I17"/>
  <c r="I18"/>
  <c r="I20"/>
  <c r="I21"/>
  <c r="L21"/>
  <c r="N21"/>
  <c r="L20"/>
  <c r="N20"/>
  <c r="L16"/>
  <c r="N16"/>
  <c r="L17"/>
  <c r="N17"/>
  <c r="L18"/>
  <c r="N18"/>
  <c r="L15"/>
  <c r="N15"/>
  <c r="L10"/>
  <c r="N10"/>
  <c r="L11"/>
  <c r="N11"/>
  <c r="L12"/>
  <c r="N12"/>
  <c r="L13"/>
  <c r="N13"/>
  <c r="L9"/>
  <c r="N9"/>
  <c r="N6"/>
  <c r="N7"/>
  <c r="N5"/>
  <c r="J22"/>
  <c r="L14"/>
  <c r="L19"/>
  <c r="L8"/>
  <c r="E23"/>
</calcChain>
</file>

<file path=xl/sharedStrings.xml><?xml version="1.0" encoding="utf-8"?>
<sst xmlns="http://schemas.openxmlformats.org/spreadsheetml/2006/main" count="53" uniqueCount="53">
  <si>
    <t>Poids de la compétence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</si>
  <si>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</si>
  <si>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</si>
  <si>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Poids du critère</t>
  </si>
  <si>
    <t xml:space="preserve">Note brute 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</si>
  <si>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</si>
  <si>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</si>
  <si>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</si>
  <si>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</si>
  <si>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</si>
  <si>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O2 - Identifier les éléments permettant la limitation de l’Impact environnemental d’un système et de ses constituants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</si>
  <si>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</si>
  <si>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</si>
  <si>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</si>
  <si>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</si>
  <si>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</si>
  <si>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</si>
  <si>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</si>
  <si>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</si>
  <si>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</si>
  <si>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</si>
  <si>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</si>
  <si>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</si>
  <si>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</si>
  <si>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</si>
  <si>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</si>
  <si>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</si>
  <si>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O6 - Communiquer une idée, un principe ou une solution technique, un projet</t>
  </si>
  <si>
    <t>Le choix de la démarche retenue est argumentée</t>
  </si>
  <si>
    <t>C06.3</t>
  </si>
  <si>
    <t>Présenter et argumenter des démarches et des résultats</t>
  </si>
  <si>
    <t>Le choix des matériaux et/ou des matériels est justifié, des critères d'éco conception sont pris en compte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</si>
  <si>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</si>
  <si>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</si>
  <si>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</si>
  <si>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</si>
  <si>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</si>
  <si>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</si>
  <si>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</si>
  <si>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</si>
  <si>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</si>
  <si>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</si>
  <si>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r>
      <t>La justification des paramètres de confort et</t>
    </r>
    <r>
      <rPr>
        <b/>
        <sz val="10"/>
        <color theme="1"/>
        <rFont val="Arial"/>
      </rPr>
      <t>/ou</t>
    </r>
    <r>
      <rPr>
        <sz val="10"/>
        <color theme="1"/>
        <rFont val="Arial"/>
      </rPr>
      <t xml:space="preserve"> la réponse apportée par le système aux contraintes de préservation de la santé et du respect de la sécurité sont explicitées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</si>
  <si>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</si>
  <si>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</si>
  <si>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</si>
  <si>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</si>
  <si>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</si>
  <si>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</si>
  <si>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Grille 2014 version février</t>
  </si>
  <si>
    <t>Baccalauréat technologique "Sciences et Technologie Industrielles du Développement Durable"</t>
  </si>
  <si>
    <t>Toutes options</t>
  </si>
  <si>
    <t>Soutenance Projet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</si>
</sst>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</font>
    <font>
      <i/>
      <sz val="9"/>
      <color theme="1"/>
      <name val="Arial"/>
      <family val="2"/>
    </font>
    <font>
      <sz val="10"/>
      <color theme="0"/>
      <name val="Arial"/>
    </font>
    <font>
      <b/>
      <sz val="9"/>
      <color indexed="9"/>
      <name val="Arial"/>
    </font>
    <font>
      <b/>
      <sz val="9"/>
      <color theme="1"/>
      <name val="Arial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0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27" fillId="3" borderId="22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1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0" xfId="0" applyFont="1" applyFill="1" applyBorder="1" applyAlignment="1" applyProtection="1">
      <alignment horizontal="center" vertical="center" wrapText="1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27" fillId="7" borderId="18" xfId="0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 wrapText="1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  <xf numFmtId="0" fontId="12" fillId="0" borderId="28" xfId="0" applyFont="1" applyBorder="1" applyAlignment="1" applyProtection="1">
      <alignment horizontal="left" vertical="top"/>
      <protection locked="0"/>
    </xf>
    <xf numFmtId="0" fontId="6" fillId="0" borderId="29" xfId="0" applyFont="1" applyBorder="1" applyAlignment="1" applyProtection="1">
      <alignment horizontal="left" vertical="top"/>
      <protection locked="0"/>
    </xf>
    <xf numFmtId="0" fontId="6" fillId="0" borderId="30" xfId="0" applyFont="1" applyBorder="1" applyAlignment="1" applyProtection="1">
      <alignment horizontal="left" vertical="top"/>
      <protection locked="0"/>
    </xf>
    <xf numFmtId="0" fontId="6" fillId="0" borderId="22" xfId="0" applyFont="1" applyBorder="1" applyAlignment="1" applyProtection="1">
      <alignment horizontal="left" vertical="top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Feuil1!$N$5:$N$7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9563008"/>
        <c:axId val="88806144"/>
      </c:barChart>
      <c:catAx>
        <c:axId val="59563008"/>
        <c:scaling>
          <c:orientation val="maxMin"/>
        </c:scaling>
        <c:delete val="1"/>
        <c:axPos val="l"/>
        <c:tickLblPos val="none"/>
        <c:crossAx val="88806144"/>
        <c:crosses val="autoZero"/>
        <c:auto val="1"/>
        <c:lblAlgn val="ctr"/>
        <c:lblOffset val="100"/>
      </c:catAx>
      <c:valAx>
        <c:axId val="8880614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59563008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Feuil1!$N$9:$N$13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8817024"/>
        <c:axId val="88831104"/>
      </c:barChart>
      <c:catAx>
        <c:axId val="88817024"/>
        <c:scaling>
          <c:orientation val="maxMin"/>
        </c:scaling>
        <c:delete val="1"/>
        <c:axPos val="l"/>
        <c:tickLblPos val="none"/>
        <c:crossAx val="88831104"/>
        <c:crosses val="autoZero"/>
        <c:auto val="1"/>
        <c:lblAlgn val="ctr"/>
        <c:lblOffset val="100"/>
      </c:catAx>
      <c:valAx>
        <c:axId val="8883110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88817024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Feuil1!$N$15:$N$18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88846336"/>
        <c:axId val="88847872"/>
      </c:barChart>
      <c:catAx>
        <c:axId val="88846336"/>
        <c:scaling>
          <c:orientation val="maxMin"/>
        </c:scaling>
        <c:delete val="1"/>
        <c:axPos val="l"/>
        <c:tickLblPos val="none"/>
        <c:crossAx val="88847872"/>
        <c:crosses val="autoZero"/>
        <c:auto val="1"/>
        <c:lblAlgn val="ctr"/>
        <c:lblOffset val="100"/>
      </c:catAx>
      <c:valAx>
        <c:axId val="8884787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88846336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Feuil1!$N$20:$N$21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92746112"/>
        <c:axId val="92747648"/>
      </c:barChart>
      <c:catAx>
        <c:axId val="92746112"/>
        <c:scaling>
          <c:orientation val="maxMin"/>
        </c:scaling>
        <c:delete val="1"/>
        <c:axPos val="l"/>
        <c:tickLblPos val="none"/>
        <c:crossAx val="92747648"/>
        <c:crosses val="autoZero"/>
        <c:auto val="1"/>
        <c:lblAlgn val="ctr"/>
        <c:lblOffset val="100"/>
      </c:catAx>
      <c:valAx>
        <c:axId val="9274764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92746112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360680</xdr:colOff>
      <xdr:row>3</xdr:row>
      <xdr:rowOff>50800</xdr:rowOff>
    </xdr:from>
    <xdr:to>
      <xdr:col>11</xdr:col>
      <xdr:colOff>0</xdr:colOff>
      <xdr:row>7</xdr:row>
      <xdr:rowOff>91440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5080</xdr:colOff>
      <xdr:row>13</xdr:row>
      <xdr:rowOff>121920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40640</xdr:rowOff>
    </xdr:from>
    <xdr:to>
      <xdr:col>11</xdr:col>
      <xdr:colOff>5080</xdr:colOff>
      <xdr:row>19</xdr:row>
      <xdr:rowOff>71120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182880</xdr:rowOff>
    </xdr:from>
    <xdr:to>
      <xdr:col>11</xdr:col>
      <xdr:colOff>5080</xdr:colOff>
      <xdr:row>22</xdr:row>
      <xdr:rowOff>10160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38"/>
  <sheetViews>
    <sheetView tabSelected="1" zoomScale="85" zoomScaleNormal="85" workbookViewId="0">
      <selection activeCell="H21" sqref="H21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18" style="9" customWidth="1"/>
    <col min="12" max="12" width="8.625" style="27" customWidth="1"/>
    <col min="13" max="13" width="2.125" style="57" bestFit="1" customWidth="1"/>
    <col min="14" max="14" width="8.5" style="58" bestFit="1" customWidth="1"/>
    <col min="15" max="15" width="11.5" style="11"/>
    <col min="16" max="26" width="11.5" style="10"/>
    <col min="27" max="16384" width="11.5" style="3"/>
  </cols>
  <sheetData>
    <row r="1" spans="1:26" s="61" customFormat="1" ht="18" customHeight="1">
      <c r="A1" s="59" t="s">
        <v>50</v>
      </c>
      <c r="B1" s="60"/>
      <c r="D1" s="62" t="s">
        <v>51</v>
      </c>
      <c r="E1" s="63"/>
      <c r="F1" s="5" t="s">
        <v>52</v>
      </c>
      <c r="G1" s="26"/>
      <c r="H1" s="26"/>
      <c r="I1" s="64"/>
      <c r="J1" s="65"/>
      <c r="K1" s="90" t="s">
        <v>49</v>
      </c>
      <c r="L1" s="91"/>
      <c r="M1" s="68"/>
      <c r="N1" s="69"/>
    </row>
    <row r="2" spans="1:26">
      <c r="A2" s="3"/>
      <c r="B2" s="3"/>
      <c r="C2" s="12"/>
      <c r="D2" s="98"/>
      <c r="E2" s="98"/>
      <c r="F2" s="98"/>
      <c r="G2" s="98"/>
      <c r="H2" s="98"/>
      <c r="J2" s="66" t="s">
        <v>0</v>
      </c>
      <c r="K2" s="6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99" t="s">
        <v>1</v>
      </c>
      <c r="B3" s="99"/>
      <c r="C3" s="13" t="s">
        <v>2</v>
      </c>
      <c r="D3" s="14"/>
      <c r="E3" s="15">
        <v>0</v>
      </c>
      <c r="F3" s="15">
        <v>1</v>
      </c>
      <c r="G3" s="15">
        <v>2</v>
      </c>
      <c r="H3" s="15">
        <v>3</v>
      </c>
      <c r="J3" s="52" t="s">
        <v>3</v>
      </c>
      <c r="L3" s="2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00" t="s">
        <v>5</v>
      </c>
      <c r="B4" s="101"/>
      <c r="C4" s="101"/>
      <c r="D4" s="101"/>
      <c r="E4" s="101"/>
      <c r="F4" s="101"/>
      <c r="G4" s="101"/>
      <c r="H4" s="102"/>
      <c r="I4" s="16"/>
      <c r="J4" s="53">
        <v>0.2</v>
      </c>
      <c r="L4" s="55" t="e">
        <f>SUMPRODUCT(L5:L7,M5:M7)/SUMPRODUCT(J5:J7,M5:M7)</f>
        <v>#DIV/0!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103" t="s">
        <v>6</v>
      </c>
      <c r="B5" s="104" t="s">
        <v>7</v>
      </c>
      <c r="C5" s="29" t="s">
        <v>31</v>
      </c>
      <c r="D5" s="105"/>
      <c r="E5" s="30"/>
      <c r="F5" s="30"/>
      <c r="G5" s="30"/>
      <c r="H5" s="31"/>
      <c r="I5" s="16" t="str">
        <f>(IF(M5&lt;&gt;1,"◄",""))</f>
        <v>◄</v>
      </c>
      <c r="J5" s="54">
        <v>0.35</v>
      </c>
      <c r="L5" s="56">
        <f>(IF(F5&lt;&gt;"",1/3,0)+IF(G5&lt;&gt;"",2/3,0)+IF(H5&lt;&gt;"",1,0))*J5*J$4*20</f>
        <v>0</v>
      </c>
      <c r="M5" s="57">
        <f>IF(E5&lt;&gt;"",1,0)+IF(F5&lt;&gt;"",1,0)+IF(G5&lt;&gt;"",1,0)+IF(H5&lt;&gt;"",1,0)</f>
        <v>0</v>
      </c>
      <c r="N5" s="58">
        <f>IF(E5&lt;&gt;"",0.02,(L5/(J5*J$4*20)))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100000000000001" customHeight="1">
      <c r="A6" s="103"/>
      <c r="B6" s="104"/>
      <c r="C6" s="32" t="s">
        <v>38</v>
      </c>
      <c r="D6" s="106"/>
      <c r="E6" s="33"/>
      <c r="F6" s="33"/>
      <c r="G6" s="33"/>
      <c r="H6" s="34"/>
      <c r="I6" s="16" t="str">
        <f t="shared" ref="I6:I7" si="0">(IF(M6&lt;&gt;1,"◄",""))</f>
        <v>◄</v>
      </c>
      <c r="J6" s="54">
        <v>0.35</v>
      </c>
      <c r="L6" s="56">
        <f>(IF(F6&lt;&gt;"",1/3,0)+IF(G6&lt;&gt;"",2/3,0)+IF(H6&lt;&gt;"",1,0))*J6*J$4*20</f>
        <v>0</v>
      </c>
      <c r="M6" s="57">
        <f>IF(D6="",IF(E6&lt;&gt;"",1,0)+IF(F6&lt;&gt;"",1,0)+IF(G6&lt;&gt;"",1,0)+IF(H6&lt;&gt;"",1,0),0)</f>
        <v>0</v>
      </c>
      <c r="N6" s="58">
        <f t="shared" ref="N6:N7" si="1">IF(E6&lt;&gt;"",0.02,(L6/(J6*J$4*20)))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5" t="s">
        <v>8</v>
      </c>
      <c r="B7" s="36" t="s">
        <v>9</v>
      </c>
      <c r="C7" s="25" t="s">
        <v>42</v>
      </c>
      <c r="D7" s="106"/>
      <c r="E7" s="70"/>
      <c r="F7" s="70"/>
      <c r="G7" s="70"/>
      <c r="H7" s="71"/>
      <c r="I7" s="16" t="str">
        <f t="shared" si="0"/>
        <v>◄</v>
      </c>
      <c r="J7" s="54">
        <v>0.3</v>
      </c>
      <c r="L7" s="56">
        <f>(IF(F7&lt;&gt;"",1/3,0)+IF(G7&lt;&gt;"",2/3,0)+IF(H7&lt;&gt;"",1,0))*J7*J$4*20</f>
        <v>0</v>
      </c>
      <c r="M7" s="57">
        <f>IF(D7="",IF(E7&lt;&gt;"",1,0)+IF(F7&lt;&gt;"",1,0)+IF(G7&lt;&gt;"",1,0)+IF(H7&lt;&gt;"",1,0),0)</f>
        <v>0</v>
      </c>
      <c r="N7" s="58">
        <f t="shared" si="1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95" t="s">
        <v>10</v>
      </c>
      <c r="B8" s="96"/>
      <c r="C8" s="96"/>
      <c r="D8" s="96"/>
      <c r="E8" s="96"/>
      <c r="F8" s="96"/>
      <c r="G8" s="96"/>
      <c r="H8" s="97"/>
      <c r="I8" s="16"/>
      <c r="J8" s="53">
        <v>0.15</v>
      </c>
      <c r="L8" s="55" t="e">
        <f>SUMPRODUCT(L9:L13,M9:M13)/SUMPRODUCT(J9:J13,M9:M13)</f>
        <v>#DIV/0!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03" t="s">
        <v>11</v>
      </c>
      <c r="B9" s="129" t="s">
        <v>40</v>
      </c>
      <c r="C9" s="32" t="s">
        <v>32</v>
      </c>
      <c r="D9" s="105"/>
      <c r="E9" s="37"/>
      <c r="F9" s="37"/>
      <c r="G9" s="38"/>
      <c r="H9" s="39"/>
      <c r="I9" s="16" t="str">
        <f>(IF(M9&lt;&gt;1,"◄",""))</f>
        <v>◄</v>
      </c>
      <c r="J9" s="54">
        <v>0.2</v>
      </c>
      <c r="L9" s="56">
        <f>(IF(F9&lt;&gt;"",1/3,0)+IF(G9&lt;&gt;"",2/3,0)+IF(H9&lt;&gt;"",1,0))*J9*J$8*20</f>
        <v>0</v>
      </c>
      <c r="M9" s="57">
        <f>IF(D9="",IF(E9&lt;&gt;"",1,0)+IF(F9&lt;&gt;"",1,0)+IF(G9&lt;&gt;"",1,0)+IF(H9&lt;&gt;"",1,0),0)</f>
        <v>0</v>
      </c>
      <c r="N9" s="58">
        <f>IF(E9&lt;&gt;"",0.02,(L9/(J9*J$8*20)))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3"/>
      <c r="B10" s="129"/>
      <c r="C10" s="49" t="s">
        <v>45</v>
      </c>
      <c r="D10" s="122"/>
      <c r="E10" s="72"/>
      <c r="F10" s="72"/>
      <c r="G10" s="73"/>
      <c r="H10" s="74"/>
      <c r="I10" s="16" t="str">
        <f t="shared" ref="I10:I13" si="2">(IF(M10&lt;&gt;1,"◄",""))</f>
        <v>◄</v>
      </c>
      <c r="J10" s="54">
        <v>0.2</v>
      </c>
      <c r="L10" s="56">
        <f>(IF(F10&lt;&gt;"",1/3,0)+IF(G10&lt;&gt;"",2/3,0)+IF(H10&lt;&gt;"",1,0))*J10*J$8*20</f>
        <v>0</v>
      </c>
      <c r="M10" s="57">
        <f>IF(D10="",IF(E10&lt;&gt;"",1,0)+IF(F10&lt;&gt;"",1,0)+IF(G10&lt;&gt;"",1,0)+IF(H10&lt;&gt;"",1,0),0)</f>
        <v>0</v>
      </c>
      <c r="N10" s="58">
        <f t="shared" ref="N10:N13" si="3">IF(E10&lt;&gt;"",0.02,(L10/(J10*J$8*20)))</f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3"/>
      <c r="B11" s="129"/>
      <c r="C11" s="50" t="s">
        <v>48</v>
      </c>
      <c r="D11" s="106"/>
      <c r="E11" s="77"/>
      <c r="F11" s="77"/>
      <c r="G11" s="78"/>
      <c r="H11" s="79"/>
      <c r="I11" s="16" t="str">
        <f t="shared" si="2"/>
        <v>◄</v>
      </c>
      <c r="J11" s="54">
        <v>0.2</v>
      </c>
      <c r="L11" s="56">
        <f>(IF(F11&lt;&gt;"",1/3,0)+IF(G11&lt;&gt;"",2/3,0)+IF(H11&lt;&gt;"",1,0))*J11*J$8*20</f>
        <v>0</v>
      </c>
      <c r="M11" s="57">
        <f>IF(D11="",IF(E11&lt;&gt;"",1,0)+IF(F11&lt;&gt;"",1,0)+IF(G11&lt;&gt;"",1,0)+IF(H11&lt;&gt;"",1,0),0)</f>
        <v>0</v>
      </c>
      <c r="N11" s="58">
        <f t="shared" si="3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03" t="s">
        <v>34</v>
      </c>
      <c r="B12" s="104" t="s">
        <v>35</v>
      </c>
      <c r="C12" s="29" t="s">
        <v>43</v>
      </c>
      <c r="D12" s="106"/>
      <c r="E12" s="40"/>
      <c r="F12" s="40"/>
      <c r="G12" s="40"/>
      <c r="H12" s="41"/>
      <c r="I12" s="16" t="str">
        <f t="shared" si="2"/>
        <v>◄</v>
      </c>
      <c r="J12" s="54">
        <v>0.2</v>
      </c>
      <c r="L12" s="56">
        <f>(IF(F12&lt;&gt;"",1/3,0)+IF(G12&lt;&gt;"",2/3,0)+IF(H12&lt;&gt;"",1,0))*J12*J$8*20</f>
        <v>0</v>
      </c>
      <c r="M12" s="57">
        <f>IF(D12="",IF(E12&lt;&gt;"",1,0)+IF(F12&lt;&gt;"",1,0)+IF(G12&lt;&gt;"",1,0)+IF(H12&lt;&gt;"",1,0),0)</f>
        <v>0</v>
      </c>
      <c r="N12" s="58">
        <f t="shared" si="3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116"/>
      <c r="B13" s="107"/>
      <c r="C13" s="42" t="s">
        <v>44</v>
      </c>
      <c r="D13" s="123"/>
      <c r="E13" s="43"/>
      <c r="F13" s="43"/>
      <c r="G13" s="43"/>
      <c r="H13" s="44"/>
      <c r="I13" s="16" t="str">
        <f t="shared" si="2"/>
        <v>◄</v>
      </c>
      <c r="J13" s="54">
        <v>0.2</v>
      </c>
      <c r="L13" s="56">
        <f>(IF(F13&lt;&gt;"",1/3,0)+IF(G13&lt;&gt;"",2/3,0)+IF(H13&lt;&gt;"",1,0))*J13*J$8*20</f>
        <v>0</v>
      </c>
      <c r="M13" s="57">
        <f>IF(D13="",IF(E13&lt;&gt;"",1,0)+IF(F13&lt;&gt;"",1,0)+IF(G13&lt;&gt;"",1,0)+IF(H13&lt;&gt;"",1,0),0)</f>
        <v>0</v>
      </c>
      <c r="N13" s="58">
        <f t="shared" si="3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19" t="s">
        <v>27</v>
      </c>
      <c r="B14" s="120"/>
      <c r="C14" s="120"/>
      <c r="D14" s="120"/>
      <c r="E14" s="120"/>
      <c r="F14" s="120"/>
      <c r="G14" s="120"/>
      <c r="H14" s="121"/>
      <c r="I14" s="16"/>
      <c r="J14" s="53">
        <v>0.45</v>
      </c>
      <c r="L14" s="55" t="e">
        <f>SUMPRODUCT(L15:L18,M15:M18)/SUMPRODUCT(J15:J18,M15:M18)</f>
        <v>#DIV/0!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.95" customHeight="1">
      <c r="A15" s="45" t="s">
        <v>12</v>
      </c>
      <c r="B15" s="46" t="s">
        <v>13</v>
      </c>
      <c r="C15" s="47" t="s">
        <v>25</v>
      </c>
      <c r="D15" s="105"/>
      <c r="E15" s="40"/>
      <c r="F15" s="40"/>
      <c r="G15" s="40"/>
      <c r="H15" s="48"/>
      <c r="I15" s="16" t="str">
        <f>(IF(M15&lt;&gt;1,"◄",""))</f>
        <v>◄</v>
      </c>
      <c r="J15" s="54">
        <v>0.25</v>
      </c>
      <c r="L15" s="56">
        <f>(IF(F15&lt;&gt;"",1/3,0)+IF(G15&lt;&gt;"",2/3,0)+IF(H15&lt;&gt;"",1,0))*J15*J$14*20</f>
        <v>0</v>
      </c>
      <c r="M15" s="57">
        <f>IF(D15="",IF(E15&lt;&gt;"",1,0)+IF(F15&lt;&gt;"",1,0)+IF(G15&lt;&gt;"",1,0)+IF(H15&lt;&gt;"",1,0),0)</f>
        <v>0</v>
      </c>
      <c r="N15" s="58">
        <f>IF(E15&lt;&gt;"",0.02,(L15/(J15*J$14*20)))</f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45" t="s">
        <v>14</v>
      </c>
      <c r="B16" s="46" t="s">
        <v>15</v>
      </c>
      <c r="C16" s="32" t="s">
        <v>26</v>
      </c>
      <c r="D16" s="106"/>
      <c r="E16" s="37"/>
      <c r="F16" s="37"/>
      <c r="G16" s="37"/>
      <c r="H16" s="39"/>
      <c r="I16" s="16" t="str">
        <f t="shared" ref="I16:I18" si="4">(IF(M16&lt;&gt;1,"◄",""))</f>
        <v>◄</v>
      </c>
      <c r="J16" s="54">
        <v>0.25</v>
      </c>
      <c r="L16" s="56">
        <f>(IF(F16&lt;&gt;"",1/3,0)+IF(G16&lt;&gt;"",2/3,0)+IF(H16&lt;&gt;"",1,0))*J16*J$14*20</f>
        <v>0</v>
      </c>
      <c r="M16" s="57">
        <f>IF(D16="",IF(E16&lt;&gt;"",1,0)+IF(F16&lt;&gt;"",1,0)+IF(G16&lt;&gt;"",1,0)+IF(H16&lt;&gt;"",1,0),0)</f>
        <v>0</v>
      </c>
      <c r="N16" s="58">
        <f t="shared" ref="N16:N18" si="5">IF(E16&lt;&gt;"",0.02,(L16/(J16*J$14*20)))</f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103" t="s">
        <v>29</v>
      </c>
      <c r="B17" s="104" t="s">
        <v>30</v>
      </c>
      <c r="C17" s="49" t="s">
        <v>28</v>
      </c>
      <c r="D17" s="106"/>
      <c r="E17" s="75"/>
      <c r="F17" s="75"/>
      <c r="G17" s="75"/>
      <c r="H17" s="76"/>
      <c r="I17" s="16" t="str">
        <f t="shared" si="4"/>
        <v>◄</v>
      </c>
      <c r="J17" s="54">
        <v>0.25</v>
      </c>
      <c r="L17" s="56">
        <f>(IF(F17&lt;&gt;"",1/3,0)+IF(G17&lt;&gt;"",2/3,0)+IF(H17&lt;&gt;"",1,0))*J17*J$14*20</f>
        <v>0</v>
      </c>
      <c r="M17" s="57">
        <f>IF(D17="",IF(E17&lt;&gt;"",1,0)+IF(F17&lt;&gt;"",1,0)+IF(G17&lt;&gt;"",1,0)+IF(H17&lt;&gt;"",1,0),0)</f>
        <v>0</v>
      </c>
      <c r="N17" s="58">
        <f t="shared" si="5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116"/>
      <c r="B18" s="107"/>
      <c r="C18" s="51" t="s">
        <v>16</v>
      </c>
      <c r="D18" s="124"/>
      <c r="E18" s="80"/>
      <c r="F18" s="80"/>
      <c r="G18" s="80"/>
      <c r="H18" s="81"/>
      <c r="I18" s="16" t="str">
        <f t="shared" si="4"/>
        <v>◄</v>
      </c>
      <c r="J18" s="54">
        <v>0.25</v>
      </c>
      <c r="L18" s="56">
        <f>(IF(F18&lt;&gt;"",1/3,0)+IF(G18&lt;&gt;"",2/3,0)+IF(H18&lt;&gt;"",1,0))*J18*J$14*20</f>
        <v>0</v>
      </c>
      <c r="M18" s="57">
        <f>IF(D18="",IF(E18&lt;&gt;"",1,0)+IF(F18&lt;&gt;"",1,0)+IF(G18&lt;&gt;"",1,0)+IF(H18&lt;&gt;"",1,0),0)</f>
        <v>0</v>
      </c>
      <c r="N18" s="58">
        <f t="shared" si="5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19" t="s">
        <v>17</v>
      </c>
      <c r="B19" s="120"/>
      <c r="C19" s="120"/>
      <c r="D19" s="120"/>
      <c r="E19" s="120"/>
      <c r="F19" s="120"/>
      <c r="G19" s="120"/>
      <c r="H19" s="121"/>
      <c r="I19" s="16"/>
      <c r="J19" s="53">
        <v>0.2</v>
      </c>
      <c r="L19" s="55" t="e">
        <f>SUMPRODUCT(L20:L21,M20:M21)/SUMPRODUCT(J20:J21,M20:M21)</f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103" t="s">
        <v>18</v>
      </c>
      <c r="B20" s="104" t="s">
        <v>36</v>
      </c>
      <c r="C20" s="29" t="s">
        <v>37</v>
      </c>
      <c r="D20" s="105"/>
      <c r="E20" s="40"/>
      <c r="F20" s="40"/>
      <c r="G20" s="40"/>
      <c r="H20" s="48"/>
      <c r="I20" s="16" t="str">
        <f>(IF(M20&lt;&gt;1,"◄",""))</f>
        <v>◄</v>
      </c>
      <c r="J20" s="54">
        <v>0.6</v>
      </c>
      <c r="L20" s="56">
        <f>(IF(F20&lt;&gt;"",1/3,0)+IF(G20&lt;&gt;"",2/3,0)+IF(H20&lt;&gt;"",1,0))*J20*J$19*20</f>
        <v>0</v>
      </c>
      <c r="M20" s="57">
        <f>IF(D20="",IF(E20&lt;&gt;"",1,0)+IF(F20&lt;&gt;"",1,0)+IF(G20&lt;&gt;"",1,0)+IF(H20&lt;&gt;"",1,0),0)</f>
        <v>0</v>
      </c>
      <c r="N20" s="58">
        <f>IF(E20&lt;&gt;"",0.02,(L20/(J20*J$19*20)))</f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103"/>
      <c r="B21" s="104"/>
      <c r="C21" s="32" t="s">
        <v>39</v>
      </c>
      <c r="D21" s="106"/>
      <c r="E21" s="37"/>
      <c r="F21" s="37"/>
      <c r="G21" s="37"/>
      <c r="H21" s="39"/>
      <c r="I21" s="16" t="str">
        <f>(IF(M21&lt;&gt;1,"◄",""))</f>
        <v>◄</v>
      </c>
      <c r="J21" s="54">
        <v>0.4</v>
      </c>
      <c r="L21" s="56">
        <f>(IF(F21&lt;&gt;"",1/3,0)+IF(G21&lt;&gt;"",2/3,0)+IF(H21&lt;&gt;"",1,0))*J21*J$19*20</f>
        <v>0</v>
      </c>
      <c r="M21" s="57">
        <f>IF(D21="",IF(E21&lt;&gt;"",1,0)+IF(F21&lt;&gt;"",1,0)+IF(G21&lt;&gt;"",1,0)+IF(H21&lt;&gt;"",1,0),0)</f>
        <v>0</v>
      </c>
      <c r="N21" s="58">
        <f>IF(E21&lt;&gt;"",0.02,(L21/(J21*J$19*20)))</f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94"/>
      <c r="F22" s="94"/>
      <c r="G22" s="94"/>
      <c r="H22" s="94"/>
      <c r="J22" s="19">
        <f>J4+J8+J19+J14</f>
        <v>1</v>
      </c>
      <c r="M22" s="57">
        <f>IF(SUM(M5:M21)&lt;&gt;14,0,1)</f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33</v>
      </c>
      <c r="E23" s="92" t="str">
        <f>IF(M22&lt;&gt;1,"",L4+L8+L14+L19)</f>
        <v/>
      </c>
      <c r="F23" s="92"/>
      <c r="G23" s="93" t="s">
        <v>19</v>
      </c>
      <c r="H23" s="93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20</v>
      </c>
      <c r="E24" s="108"/>
      <c r="F24" s="109"/>
      <c r="G24" s="110" t="s">
        <v>21</v>
      </c>
      <c r="H24" s="111"/>
      <c r="K24" s="130"/>
      <c r="L24" s="13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22</v>
      </c>
      <c r="E25" s="112">
        <f>E24*6</f>
        <v>0</v>
      </c>
      <c r="F25" s="113"/>
      <c r="G25" s="114">
        <v>120</v>
      </c>
      <c r="H25" s="115"/>
      <c r="I25" s="16"/>
      <c r="K25" s="132"/>
      <c r="L25" s="13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87"/>
      <c r="B26" s="87"/>
      <c r="C26" s="87"/>
      <c r="D26" s="87"/>
      <c r="E26" s="87"/>
      <c r="F26" s="87"/>
      <c r="G26" s="87"/>
      <c r="H26" s="8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82" t="s">
        <v>41</v>
      </c>
      <c r="B27" s="83"/>
      <c r="C27" s="83"/>
      <c r="D27" s="83"/>
      <c r="E27" s="83"/>
      <c r="F27" s="83"/>
      <c r="G27" s="83"/>
      <c r="H27" s="83"/>
      <c r="I27" s="21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27" t="s">
        <v>46</v>
      </c>
      <c r="B28" s="128"/>
      <c r="C28" s="84" t="s">
        <v>24</v>
      </c>
      <c r="D28" s="85"/>
      <c r="E28" s="85"/>
      <c r="F28" s="85"/>
      <c r="G28" s="85"/>
      <c r="H28" s="86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134"/>
      <c r="B29" s="135"/>
      <c r="C29" s="118"/>
      <c r="D29" s="118"/>
      <c r="E29" s="118"/>
      <c r="F29" s="118"/>
      <c r="G29" s="118"/>
      <c r="H29" s="125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134"/>
      <c r="B30" s="135"/>
      <c r="C30" s="118"/>
      <c r="D30" s="118"/>
      <c r="E30" s="118"/>
      <c r="F30" s="118"/>
      <c r="G30" s="118"/>
      <c r="H30" s="125"/>
      <c r="I30" s="23"/>
      <c r="J30" s="3"/>
      <c r="K30" s="3"/>
      <c r="L30" s="28"/>
      <c r="N30" s="5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136"/>
      <c r="B31" s="137"/>
      <c r="C31" s="117"/>
      <c r="D31" s="117"/>
      <c r="E31" s="117"/>
      <c r="F31" s="117"/>
      <c r="G31" s="117"/>
      <c r="H31" s="126"/>
      <c r="I31" s="3"/>
      <c r="J31" s="3"/>
      <c r="K31" s="88" t="s">
        <v>47</v>
      </c>
      <c r="L31" s="89"/>
      <c r="N31" s="5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5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5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5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5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5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5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sheetProtection sheet="1" objects="1" scenarios="1"/>
  <mergeCells count="38">
    <mergeCell ref="A9:A11"/>
    <mergeCell ref="A28:B28"/>
    <mergeCell ref="B9:B11"/>
    <mergeCell ref="D20:D21"/>
    <mergeCell ref="A19:H19"/>
    <mergeCell ref="A20:A21"/>
    <mergeCell ref="B20:B21"/>
    <mergeCell ref="A17:A18"/>
    <mergeCell ref="B17:B18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A12:A13"/>
    <mergeCell ref="A14:H14"/>
    <mergeCell ref="D9:D13"/>
    <mergeCell ref="D15:D18"/>
    <mergeCell ref="K24:L25"/>
    <mergeCell ref="A27:H27"/>
    <mergeCell ref="C28:H28"/>
    <mergeCell ref="A26:H26"/>
    <mergeCell ref="K31:L31"/>
    <mergeCell ref="E24:F24"/>
    <mergeCell ref="G24:H24"/>
    <mergeCell ref="E25:F25"/>
    <mergeCell ref="G25:H25"/>
    <mergeCell ref="A31:B31"/>
    <mergeCell ref="A29:B29"/>
    <mergeCell ref="A30:B30"/>
    <mergeCell ref="C29:H31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2014-10-23T07:42:40Z</dcterms:modified>
</cp:coreProperties>
</file>