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15" yWindow="-15" windowWidth="28860" windowHeight="4245"/>
  </bookViews>
  <sheets>
    <sheet name="Identification projet" sheetId="1" r:id="rId1"/>
    <sheet name="Notation Candidat 1" sheetId="8" r:id="rId2"/>
    <sheet name="Notation Candidat  2" sheetId="9" r:id="rId3"/>
    <sheet name="Notation Candidat 3" sheetId="10" r:id="rId4"/>
    <sheet name="Notation Candidat 4" sheetId="11" r:id="rId5"/>
    <sheet name="Notation Candidat 5" sheetId="12" r:id="rId6"/>
  </sheets>
  <definedNames>
    <definedName name="Excel_BuiltIn_Print_Area_1" localSheetId="2">#REF!</definedName>
    <definedName name="Excel_BuiltIn_Print_Area_1" localSheetId="1">#REF!</definedName>
    <definedName name="Excel_BuiltIn_Print_Area_1" localSheetId="3">#REF!</definedName>
    <definedName name="Excel_BuiltIn_Print_Area_1" localSheetId="4">#REF!</definedName>
    <definedName name="Excel_BuiltIn_Print_Area_1" localSheetId="5">#REF!</definedName>
    <definedName name="Excel_BuiltIn_Print_Area_1">#REF!</definedName>
    <definedName name="_xlnm.Print_Area" localSheetId="2">'Notation Candidat  2'!$A$1:$J$60</definedName>
    <definedName name="_xlnm.Print_Area" localSheetId="1">'Notation Candidat 1'!$A$1:$J$60</definedName>
    <definedName name="_xlnm.Print_Area" localSheetId="3">'Notation Candidat 3'!$A$1:$J$60</definedName>
    <definedName name="_xlnm.Print_Area" localSheetId="4">'Notation Candidat 4'!$A$1:$J$60</definedName>
    <definedName name="_xlnm.Print_Area" localSheetId="5">'Notation Candidat 5'!$A$1:$J$60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2"/>
  <c r="D2"/>
  <c r="D3" i="11"/>
  <c r="D2"/>
  <c r="D3" i="10"/>
  <c r="D2"/>
  <c r="D3" i="9"/>
  <c r="D3" i="8"/>
  <c r="D2"/>
  <c r="O6" i="12"/>
  <c r="O7"/>
  <c r="O8"/>
  <c r="O9"/>
  <c r="O10"/>
  <c r="O11"/>
  <c r="O12"/>
  <c r="O13"/>
  <c r="O14"/>
  <c r="O15"/>
  <c r="O17"/>
  <c r="O18"/>
  <c r="O19"/>
  <c r="O20"/>
  <c r="O21"/>
  <c r="O22"/>
  <c r="O23"/>
  <c r="O24"/>
  <c r="O25"/>
  <c r="O26"/>
  <c r="O27"/>
  <c r="O28"/>
  <c r="O30"/>
  <c r="O31"/>
  <c r="O32"/>
  <c r="O33"/>
  <c r="O34"/>
  <c r="O35"/>
  <c r="O36"/>
  <c r="O37"/>
  <c r="O38"/>
  <c r="O39"/>
  <c r="O40"/>
  <c r="O41"/>
  <c r="O42"/>
  <c r="O43"/>
  <c r="O44"/>
  <c r="C51"/>
  <c r="G49"/>
  <c r="E49"/>
  <c r="L6"/>
  <c r="L7"/>
  <c r="L8"/>
  <c r="L9"/>
  <c r="L10"/>
  <c r="L11"/>
  <c r="L12"/>
  <c r="L13"/>
  <c r="L14"/>
  <c r="L15"/>
  <c r="L5"/>
  <c r="E44"/>
  <c r="L17"/>
  <c r="L18"/>
  <c r="L19"/>
  <c r="L20"/>
  <c r="L21"/>
  <c r="L22"/>
  <c r="L23"/>
  <c r="L24"/>
  <c r="L25"/>
  <c r="L26"/>
  <c r="L27"/>
  <c r="L28"/>
  <c r="L16"/>
  <c r="E45"/>
  <c r="L30"/>
  <c r="L31"/>
  <c r="L32"/>
  <c r="L33"/>
  <c r="L34"/>
  <c r="L35"/>
  <c r="L36"/>
  <c r="L37"/>
  <c r="L38"/>
  <c r="L39"/>
  <c r="L40"/>
  <c r="L41"/>
  <c r="L42"/>
  <c r="L43"/>
  <c r="L29"/>
  <c r="E46"/>
  <c r="E47"/>
  <c r="I46"/>
  <c r="I45"/>
  <c r="J44"/>
  <c r="I44"/>
  <c r="M43"/>
  <c r="I43"/>
  <c r="M42"/>
  <c r="I42"/>
  <c r="M41"/>
  <c r="K41"/>
  <c r="I41"/>
  <c r="M40"/>
  <c r="I40"/>
  <c r="M39"/>
  <c r="I39"/>
  <c r="M38"/>
  <c r="K38"/>
  <c r="I38"/>
  <c r="M37"/>
  <c r="I37"/>
  <c r="M36"/>
  <c r="I36"/>
  <c r="M35"/>
  <c r="I35"/>
  <c r="M34"/>
  <c r="I34"/>
  <c r="M33"/>
  <c r="K33"/>
  <c r="I33"/>
  <c r="M32"/>
  <c r="I32"/>
  <c r="M31"/>
  <c r="I31"/>
  <c r="M30"/>
  <c r="K30"/>
  <c r="I30"/>
  <c r="M29"/>
  <c r="K29"/>
  <c r="M28"/>
  <c r="I28"/>
  <c r="M27"/>
  <c r="I27"/>
  <c r="M26"/>
  <c r="I26"/>
  <c r="M25"/>
  <c r="K25"/>
  <c r="I25"/>
  <c r="M24"/>
  <c r="I24"/>
  <c r="M23"/>
  <c r="K23"/>
  <c r="I23"/>
  <c r="M22"/>
  <c r="I22"/>
  <c r="M21"/>
  <c r="I21"/>
  <c r="M20"/>
  <c r="K20"/>
  <c r="I20"/>
  <c r="M19"/>
  <c r="I19"/>
  <c r="M18"/>
  <c r="I18"/>
  <c r="M17"/>
  <c r="K17"/>
  <c r="I17"/>
  <c r="M16"/>
  <c r="K16"/>
  <c r="M15"/>
  <c r="I15"/>
  <c r="M14"/>
  <c r="I14"/>
  <c r="M13"/>
  <c r="K13"/>
  <c r="I13"/>
  <c r="M12"/>
  <c r="I12"/>
  <c r="M11"/>
  <c r="I11"/>
  <c r="M10"/>
  <c r="K10"/>
  <c r="I10"/>
  <c r="M9"/>
  <c r="I9"/>
  <c r="M8"/>
  <c r="I8"/>
  <c r="M7"/>
  <c r="I7"/>
  <c r="M6"/>
  <c r="K6"/>
  <c r="I6"/>
  <c r="M5"/>
  <c r="K5"/>
  <c r="F1"/>
  <c r="D1"/>
  <c r="A1"/>
  <c r="O6" i="11"/>
  <c r="O7"/>
  <c r="O8"/>
  <c r="O9"/>
  <c r="O10"/>
  <c r="O11"/>
  <c r="O12"/>
  <c r="O13"/>
  <c r="O14"/>
  <c r="O15"/>
  <c r="O17"/>
  <c r="O18"/>
  <c r="O19"/>
  <c r="O20"/>
  <c r="O21"/>
  <c r="O22"/>
  <c r="O23"/>
  <c r="O24"/>
  <c r="O25"/>
  <c r="O26"/>
  <c r="O27"/>
  <c r="O28"/>
  <c r="O30"/>
  <c r="O31"/>
  <c r="O32"/>
  <c r="O33"/>
  <c r="O34"/>
  <c r="O35"/>
  <c r="O36"/>
  <c r="O37"/>
  <c r="O38"/>
  <c r="O39"/>
  <c r="O40"/>
  <c r="O41"/>
  <c r="O42"/>
  <c r="O43"/>
  <c r="O44"/>
  <c r="C51"/>
  <c r="G49"/>
  <c r="E49"/>
  <c r="L6"/>
  <c r="L7"/>
  <c r="L8"/>
  <c r="L9"/>
  <c r="L10"/>
  <c r="L11"/>
  <c r="L12"/>
  <c r="L13"/>
  <c r="L14"/>
  <c r="L15"/>
  <c r="L5"/>
  <c r="E44"/>
  <c r="L17"/>
  <c r="L18"/>
  <c r="L19"/>
  <c r="L20"/>
  <c r="L21"/>
  <c r="L22"/>
  <c r="L23"/>
  <c r="L24"/>
  <c r="L25"/>
  <c r="L26"/>
  <c r="L27"/>
  <c r="L28"/>
  <c r="L16"/>
  <c r="E45"/>
  <c r="L30"/>
  <c r="L31"/>
  <c r="L32"/>
  <c r="L33"/>
  <c r="L34"/>
  <c r="L35"/>
  <c r="L36"/>
  <c r="L37"/>
  <c r="L38"/>
  <c r="L39"/>
  <c r="L40"/>
  <c r="L41"/>
  <c r="L42"/>
  <c r="L43"/>
  <c r="L29"/>
  <c r="E46"/>
  <c r="E47"/>
  <c r="I46"/>
  <c r="I45"/>
  <c r="J44"/>
  <c r="I44"/>
  <c r="M43"/>
  <c r="I43"/>
  <c r="M42"/>
  <c r="I42"/>
  <c r="M41"/>
  <c r="K41"/>
  <c r="I41"/>
  <c r="M40"/>
  <c r="I40"/>
  <c r="M39"/>
  <c r="I39"/>
  <c r="M38"/>
  <c r="K38"/>
  <c r="I38"/>
  <c r="M37"/>
  <c r="I37"/>
  <c r="M36"/>
  <c r="I36"/>
  <c r="M35"/>
  <c r="I35"/>
  <c r="M34"/>
  <c r="I34"/>
  <c r="M33"/>
  <c r="K33"/>
  <c r="I33"/>
  <c r="M32"/>
  <c r="I32"/>
  <c r="M31"/>
  <c r="I31"/>
  <c r="M30"/>
  <c r="K30"/>
  <c r="I30"/>
  <c r="M29"/>
  <c r="K29"/>
  <c r="M28"/>
  <c r="I28"/>
  <c r="M27"/>
  <c r="I27"/>
  <c r="M26"/>
  <c r="I26"/>
  <c r="M25"/>
  <c r="K25"/>
  <c r="I25"/>
  <c r="M24"/>
  <c r="I24"/>
  <c r="M23"/>
  <c r="K23"/>
  <c r="I23"/>
  <c r="M22"/>
  <c r="I22"/>
  <c r="M21"/>
  <c r="I21"/>
  <c r="M20"/>
  <c r="K20"/>
  <c r="I20"/>
  <c r="M19"/>
  <c r="I19"/>
  <c r="M18"/>
  <c r="I18"/>
  <c r="M17"/>
  <c r="K17"/>
  <c r="I17"/>
  <c r="M16"/>
  <c r="K16"/>
  <c r="M15"/>
  <c r="I15"/>
  <c r="M14"/>
  <c r="I14"/>
  <c r="M13"/>
  <c r="K13"/>
  <c r="I13"/>
  <c r="M12"/>
  <c r="I12"/>
  <c r="M11"/>
  <c r="I11"/>
  <c r="M10"/>
  <c r="K10"/>
  <c r="I10"/>
  <c r="M9"/>
  <c r="I9"/>
  <c r="M8"/>
  <c r="I8"/>
  <c r="M7"/>
  <c r="I7"/>
  <c r="M6"/>
  <c r="K6"/>
  <c r="I6"/>
  <c r="M5"/>
  <c r="K5"/>
  <c r="F1"/>
  <c r="D1"/>
  <c r="A1"/>
  <c r="O6" i="10"/>
  <c r="O7"/>
  <c r="O8"/>
  <c r="O9"/>
  <c r="O10"/>
  <c r="O11"/>
  <c r="O12"/>
  <c r="O13"/>
  <c r="O14"/>
  <c r="O15"/>
  <c r="O17"/>
  <c r="O18"/>
  <c r="O19"/>
  <c r="O20"/>
  <c r="O21"/>
  <c r="O22"/>
  <c r="O23"/>
  <c r="O24"/>
  <c r="O25"/>
  <c r="O26"/>
  <c r="O27"/>
  <c r="O28"/>
  <c r="O30"/>
  <c r="O31"/>
  <c r="O32"/>
  <c r="O33"/>
  <c r="O34"/>
  <c r="O35"/>
  <c r="O36"/>
  <c r="O37"/>
  <c r="O38"/>
  <c r="O39"/>
  <c r="O40"/>
  <c r="O41"/>
  <c r="O42"/>
  <c r="O43"/>
  <c r="O44"/>
  <c r="C51"/>
  <c r="G49"/>
  <c r="E49"/>
  <c r="L6"/>
  <c r="L7"/>
  <c r="L8"/>
  <c r="L9"/>
  <c r="L10"/>
  <c r="L11"/>
  <c r="L12"/>
  <c r="L13"/>
  <c r="L14"/>
  <c r="L15"/>
  <c r="L5"/>
  <c r="E44"/>
  <c r="L17"/>
  <c r="L18"/>
  <c r="L19"/>
  <c r="L20"/>
  <c r="L21"/>
  <c r="L22"/>
  <c r="L23"/>
  <c r="L24"/>
  <c r="L25"/>
  <c r="L26"/>
  <c r="L27"/>
  <c r="L28"/>
  <c r="L16"/>
  <c r="E45"/>
  <c r="L30"/>
  <c r="L31"/>
  <c r="L32"/>
  <c r="L33"/>
  <c r="L34"/>
  <c r="L35"/>
  <c r="L36"/>
  <c r="L37"/>
  <c r="L38"/>
  <c r="L39"/>
  <c r="L40"/>
  <c r="L41"/>
  <c r="L42"/>
  <c r="L43"/>
  <c r="L29"/>
  <c r="E46"/>
  <c r="E47"/>
  <c r="I46"/>
  <c r="I45"/>
  <c r="J44"/>
  <c r="I44"/>
  <c r="M43"/>
  <c r="I43"/>
  <c r="M42"/>
  <c r="I42"/>
  <c r="M41"/>
  <c r="K41"/>
  <c r="I41"/>
  <c r="M40"/>
  <c r="I40"/>
  <c r="M39"/>
  <c r="I39"/>
  <c r="M38"/>
  <c r="K38"/>
  <c r="I38"/>
  <c r="M37"/>
  <c r="I37"/>
  <c r="M36"/>
  <c r="I36"/>
  <c r="M35"/>
  <c r="I35"/>
  <c r="M34"/>
  <c r="I34"/>
  <c r="M33"/>
  <c r="K33"/>
  <c r="I33"/>
  <c r="M32"/>
  <c r="I32"/>
  <c r="M31"/>
  <c r="I31"/>
  <c r="M30"/>
  <c r="K30"/>
  <c r="I30"/>
  <c r="M29"/>
  <c r="K29"/>
  <c r="M28"/>
  <c r="I28"/>
  <c r="M27"/>
  <c r="I27"/>
  <c r="M26"/>
  <c r="I26"/>
  <c r="M25"/>
  <c r="K25"/>
  <c r="I25"/>
  <c r="M24"/>
  <c r="I24"/>
  <c r="M23"/>
  <c r="K23"/>
  <c r="I23"/>
  <c r="M22"/>
  <c r="I22"/>
  <c r="M21"/>
  <c r="I21"/>
  <c r="M20"/>
  <c r="K20"/>
  <c r="I20"/>
  <c r="M19"/>
  <c r="I19"/>
  <c r="M18"/>
  <c r="I18"/>
  <c r="M17"/>
  <c r="K17"/>
  <c r="I17"/>
  <c r="M16"/>
  <c r="K16"/>
  <c r="M15"/>
  <c r="I15"/>
  <c r="M14"/>
  <c r="I14"/>
  <c r="M13"/>
  <c r="K13"/>
  <c r="I13"/>
  <c r="M12"/>
  <c r="I12"/>
  <c r="M11"/>
  <c r="I11"/>
  <c r="M10"/>
  <c r="K10"/>
  <c r="I10"/>
  <c r="M9"/>
  <c r="I9"/>
  <c r="M8"/>
  <c r="I8"/>
  <c r="M7"/>
  <c r="I7"/>
  <c r="M6"/>
  <c r="K6"/>
  <c r="I6"/>
  <c r="M5"/>
  <c r="K5"/>
  <c r="F1"/>
  <c r="D1"/>
  <c r="A1"/>
  <c r="O6" i="9"/>
  <c r="O7"/>
  <c r="O8"/>
  <c r="O9"/>
  <c r="O10"/>
  <c r="O11"/>
  <c r="O12"/>
  <c r="O13"/>
  <c r="O14"/>
  <c r="O15"/>
  <c r="O17"/>
  <c r="O18"/>
  <c r="O19"/>
  <c r="O20"/>
  <c r="O21"/>
  <c r="O22"/>
  <c r="O23"/>
  <c r="O24"/>
  <c r="O25"/>
  <c r="O26"/>
  <c r="O27"/>
  <c r="O28"/>
  <c r="O30"/>
  <c r="O31"/>
  <c r="O32"/>
  <c r="O33"/>
  <c r="O34"/>
  <c r="O35"/>
  <c r="O36"/>
  <c r="O37"/>
  <c r="O38"/>
  <c r="O39"/>
  <c r="O40"/>
  <c r="O41"/>
  <c r="O42"/>
  <c r="O43"/>
  <c r="O44"/>
  <c r="C51"/>
  <c r="G49"/>
  <c r="E49"/>
  <c r="L6"/>
  <c r="L7"/>
  <c r="L8"/>
  <c r="L9"/>
  <c r="L10"/>
  <c r="L11"/>
  <c r="L12"/>
  <c r="L13"/>
  <c r="L14"/>
  <c r="L15"/>
  <c r="L5"/>
  <c r="E44"/>
  <c r="L17"/>
  <c r="L18"/>
  <c r="L19"/>
  <c r="L20"/>
  <c r="L21"/>
  <c r="L22"/>
  <c r="L23"/>
  <c r="L24"/>
  <c r="L25"/>
  <c r="L26"/>
  <c r="L27"/>
  <c r="L28"/>
  <c r="L16"/>
  <c r="E45"/>
  <c r="L30"/>
  <c r="L31"/>
  <c r="L32"/>
  <c r="L33"/>
  <c r="L34"/>
  <c r="L35"/>
  <c r="L36"/>
  <c r="L37"/>
  <c r="L38"/>
  <c r="L39"/>
  <c r="L40"/>
  <c r="L41"/>
  <c r="L42"/>
  <c r="L43"/>
  <c r="L29"/>
  <c r="E46"/>
  <c r="E47"/>
  <c r="I46"/>
  <c r="I45"/>
  <c r="J44"/>
  <c r="I44"/>
  <c r="M43"/>
  <c r="I43"/>
  <c r="M42"/>
  <c r="I42"/>
  <c r="M41"/>
  <c r="K41"/>
  <c r="I41"/>
  <c r="M40"/>
  <c r="I40"/>
  <c r="M39"/>
  <c r="I39"/>
  <c r="M38"/>
  <c r="K38"/>
  <c r="I38"/>
  <c r="M37"/>
  <c r="I37"/>
  <c r="M36"/>
  <c r="I36"/>
  <c r="M35"/>
  <c r="I35"/>
  <c r="M34"/>
  <c r="I34"/>
  <c r="M33"/>
  <c r="K33"/>
  <c r="I33"/>
  <c r="M32"/>
  <c r="I32"/>
  <c r="M31"/>
  <c r="I31"/>
  <c r="M30"/>
  <c r="K30"/>
  <c r="I30"/>
  <c r="M29"/>
  <c r="K29"/>
  <c r="M28"/>
  <c r="I28"/>
  <c r="M27"/>
  <c r="I27"/>
  <c r="M26"/>
  <c r="I26"/>
  <c r="M25"/>
  <c r="K25"/>
  <c r="I25"/>
  <c r="M24"/>
  <c r="I24"/>
  <c r="M23"/>
  <c r="K23"/>
  <c r="I23"/>
  <c r="M22"/>
  <c r="I22"/>
  <c r="M21"/>
  <c r="I21"/>
  <c r="M20"/>
  <c r="K20"/>
  <c r="I20"/>
  <c r="M19"/>
  <c r="I19"/>
  <c r="M18"/>
  <c r="I18"/>
  <c r="M17"/>
  <c r="K17"/>
  <c r="I17"/>
  <c r="M16"/>
  <c r="K16"/>
  <c r="M15"/>
  <c r="I15"/>
  <c r="M14"/>
  <c r="I14"/>
  <c r="M13"/>
  <c r="K13"/>
  <c r="I13"/>
  <c r="M12"/>
  <c r="I12"/>
  <c r="M11"/>
  <c r="I11"/>
  <c r="M10"/>
  <c r="K10"/>
  <c r="I10"/>
  <c r="M9"/>
  <c r="I9"/>
  <c r="M8"/>
  <c r="I8"/>
  <c r="M7"/>
  <c r="I7"/>
  <c r="M6"/>
  <c r="K6"/>
  <c r="I6"/>
  <c r="M5"/>
  <c r="K5"/>
  <c r="D2"/>
  <c r="F1"/>
  <c r="D1"/>
  <c r="A1"/>
  <c r="O6" i="8"/>
  <c r="O7"/>
  <c r="O8"/>
  <c r="O9"/>
  <c r="O10"/>
  <c r="O11"/>
  <c r="O12"/>
  <c r="O13"/>
  <c r="O14"/>
  <c r="O15"/>
  <c r="O17"/>
  <c r="O18"/>
  <c r="O19"/>
  <c r="O20"/>
  <c r="O21"/>
  <c r="O22"/>
  <c r="O23"/>
  <c r="O24"/>
  <c r="O25"/>
  <c r="O26"/>
  <c r="O27"/>
  <c r="O28"/>
  <c r="O30"/>
  <c r="O31"/>
  <c r="O32"/>
  <c r="O33"/>
  <c r="O34"/>
  <c r="O35"/>
  <c r="O36"/>
  <c r="O37"/>
  <c r="O38"/>
  <c r="O39"/>
  <c r="O40"/>
  <c r="O41"/>
  <c r="O42"/>
  <c r="O43"/>
  <c r="O44"/>
  <c r="C51"/>
  <c r="M42"/>
  <c r="M41"/>
  <c r="M43"/>
  <c r="K41"/>
  <c r="M30"/>
  <c r="M31"/>
  <c r="M32"/>
  <c r="K30"/>
  <c r="M33"/>
  <c r="M34"/>
  <c r="M35"/>
  <c r="M36"/>
  <c r="M37"/>
  <c r="K33"/>
  <c r="M38"/>
  <c r="M39"/>
  <c r="M40"/>
  <c r="K38"/>
  <c r="K29"/>
  <c r="L11"/>
  <c r="L12"/>
  <c r="L15"/>
  <c r="L9"/>
  <c r="L5"/>
  <c r="E44"/>
  <c r="L19"/>
  <c r="L20"/>
  <c r="L23"/>
  <c r="L25"/>
  <c r="L16"/>
  <c r="E45"/>
  <c r="E47"/>
  <c r="E46"/>
  <c r="I31"/>
  <c r="I32"/>
  <c r="I33"/>
  <c r="I34"/>
  <c r="I35"/>
  <c r="I36"/>
  <c r="I37"/>
  <c r="I38"/>
  <c r="I39"/>
  <c r="I40"/>
  <c r="I41"/>
  <c r="I42"/>
  <c r="I43"/>
  <c r="I18"/>
  <c r="I19"/>
  <c r="I20"/>
  <c r="I21"/>
  <c r="I22"/>
  <c r="I23"/>
  <c r="I24"/>
  <c r="I25"/>
  <c r="I26"/>
  <c r="I27"/>
  <c r="I28"/>
  <c r="I7"/>
  <c r="I8"/>
  <c r="I9"/>
  <c r="I10"/>
  <c r="I11"/>
  <c r="I12"/>
  <c r="I13"/>
  <c r="I14"/>
  <c r="I15"/>
  <c r="M8"/>
  <c r="L8"/>
  <c r="M27"/>
  <c r="M18"/>
  <c r="M29"/>
  <c r="L36"/>
  <c r="L35"/>
  <c r="L31"/>
  <c r="L27"/>
  <c r="L18"/>
  <c r="L39"/>
  <c r="L40"/>
  <c r="L41"/>
  <c r="L42"/>
  <c r="L43"/>
  <c r="L29"/>
  <c r="L30"/>
  <c r="L32"/>
  <c r="L33"/>
  <c r="L34"/>
  <c r="L37"/>
  <c r="L38"/>
  <c r="L14"/>
  <c r="L6"/>
  <c r="L7"/>
  <c r="L10"/>
  <c r="L13"/>
  <c r="L17"/>
  <c r="L21"/>
  <c r="L22"/>
  <c r="L24"/>
  <c r="L26"/>
  <c r="L28"/>
  <c r="M22"/>
  <c r="M20"/>
  <c r="M21"/>
  <c r="K20"/>
  <c r="M17"/>
  <c r="M19"/>
  <c r="K17"/>
  <c r="M23"/>
  <c r="M24"/>
  <c r="K23"/>
  <c r="M25"/>
  <c r="M26"/>
  <c r="M28"/>
  <c r="K25"/>
  <c r="K16"/>
  <c r="M6"/>
  <c r="M7"/>
  <c r="M9"/>
  <c r="K6"/>
  <c r="M10"/>
  <c r="M11"/>
  <c r="M12"/>
  <c r="K10"/>
  <c r="M13"/>
  <c r="M14"/>
  <c r="M15"/>
  <c r="K13"/>
  <c r="K5"/>
  <c r="I17"/>
  <c r="I30"/>
  <c r="I6"/>
  <c r="G49"/>
  <c r="E49"/>
  <c r="I46"/>
  <c r="I45"/>
  <c r="J44"/>
  <c r="I44"/>
  <c r="M16"/>
  <c r="M5"/>
  <c r="F1"/>
  <c r="D1"/>
  <c r="A1"/>
</calcChain>
</file>

<file path=xl/sharedStrings.xml><?xml version="1.0" encoding="utf-8"?>
<sst xmlns="http://schemas.openxmlformats.org/spreadsheetml/2006/main" count="481" uniqueCount="111">
  <si>
    <t>Identifications</t>
  </si>
  <si>
    <t>Diplôme :</t>
  </si>
  <si>
    <t xml:space="preserve">Option </t>
  </si>
  <si>
    <t>Epreuve :</t>
  </si>
  <si>
    <t>Coefficient :</t>
  </si>
  <si>
    <t>Établissement :</t>
  </si>
  <si>
    <t xml:space="preserve">Session : </t>
  </si>
  <si>
    <t>Date de l'évaluation :</t>
  </si>
  <si>
    <t xml:space="preserve">Lieu de l'évaluation : </t>
  </si>
  <si>
    <t>Candidat 1</t>
  </si>
  <si>
    <t>Nom du candidat :</t>
  </si>
  <si>
    <t>Prénom du candidat :</t>
  </si>
  <si>
    <t>Candidat 2</t>
  </si>
  <si>
    <t>Candidat 3</t>
  </si>
  <si>
    <t>Candidat 4</t>
  </si>
  <si>
    <t>Candidat 5</t>
  </si>
  <si>
    <t>Titre et description sommaire du projet</t>
  </si>
  <si>
    <t>Travail demandé</t>
  </si>
  <si>
    <t>Données fournies</t>
  </si>
  <si>
    <t>Résultats obtenus</t>
  </si>
  <si>
    <t xml:space="preserve">Nom : </t>
  </si>
  <si>
    <t xml:space="preserve">Prénom : </t>
  </si>
  <si>
    <t>Poids</t>
  </si>
  <si>
    <t>/20</t>
  </si>
  <si>
    <t>Compétences évaluées</t>
  </si>
  <si>
    <r>
      <t xml:space="preserve">Indicateurs d'évaluation                                                                                   </t>
    </r>
    <r>
      <rPr>
        <b/>
        <sz val="9"/>
        <rFont val="Arial"/>
        <family val="2"/>
      </rPr>
      <t xml:space="preserve"> Évaluation     </t>
    </r>
  </si>
  <si>
    <t>non</t>
  </si>
  <si>
    <t>1/3</t>
  </si>
  <si>
    <t>2/3</t>
  </si>
  <si>
    <t>3/3</t>
  </si>
  <si>
    <t>éval</t>
  </si>
  <si>
    <t>Note</t>
  </si>
  <si>
    <t>O7 - Imaginer une solution, répondre à un besoin</t>
  </si>
  <si>
    <t>CO7.1</t>
  </si>
  <si>
    <t>CO7.2</t>
  </si>
  <si>
    <t>CO7.3</t>
  </si>
  <si>
    <t>O8 – Valider des solutions techniques</t>
  </si>
  <si>
    <t>C08.1</t>
  </si>
  <si>
    <t>CO8.2</t>
  </si>
  <si>
    <t>C08.3</t>
  </si>
  <si>
    <t>CO8.4</t>
  </si>
  <si>
    <t>O9 – Gérer la vie du produit</t>
  </si>
  <si>
    <t>CO9.1</t>
  </si>
  <si>
    <t>CO9.2</t>
  </si>
  <si>
    <t>CO9.3</t>
  </si>
  <si>
    <t>Taux TxO7 d'indicateurs évalués pour l'objectif O7</t>
  </si>
  <si>
    <t>Taux TxO8 d'indicateurs évalués pour l'objectif O8</t>
  </si>
  <si>
    <t>Taux TxO9 d'indicateurs évalués pour l'objectif O9</t>
  </si>
  <si>
    <r>
      <t xml:space="preserve">Note brute (si un taux Tx d'indicateurs évalués par objectif est &lt; 50%, ou si il y a une erreur, alors le calcul est refusé. Voir repères </t>
    </r>
    <r>
      <rPr>
        <sz val="12"/>
        <color indexed="10"/>
        <rFont val="Arial"/>
        <family val="2"/>
      </rPr>
      <t>◄</t>
    </r>
    <r>
      <rPr>
        <sz val="12"/>
        <rFont val="Arial"/>
        <family val="2"/>
      </rPr>
      <t xml:space="preserve"> à droite de la grille) :</t>
    </r>
  </si>
  <si>
    <t xml:space="preserve"> /20</t>
  </si>
  <si>
    <t>á</t>
  </si>
  <si>
    <t>Note sur 20 proposée au jury* :</t>
  </si>
  <si>
    <t>Note x coefficient :</t>
  </si>
  <si>
    <t>* La note proposée, arrondie au demi point, est décidée par les évaluateurs à partir de la note brute qui peut être modulée de + 0 à + 1 point en fonction de la réactivité du candidat.</t>
  </si>
  <si>
    <t>Appréciation globale</t>
  </si>
  <si>
    <t>Noms des Évaluateurs</t>
  </si>
  <si>
    <t>Signatures</t>
  </si>
  <si>
    <t>Date</t>
  </si>
  <si>
    <t>Baccalauréat technologique "Sciences et Technologie de l'Industrie et du Développement Durable"</t>
  </si>
  <si>
    <t>Notes</t>
  </si>
  <si>
    <t xml:space="preserve">Candidat 1 </t>
  </si>
  <si>
    <t>V11</t>
  </si>
  <si>
    <r>
      <t>Projet technologique :</t>
    </r>
    <r>
      <rPr>
        <b/>
        <sz val="10"/>
        <color indexed="10"/>
        <rFont val="Arial"/>
        <family val="2"/>
      </rPr>
      <t xml:space="preserve"> conduite de projet</t>
    </r>
  </si>
  <si>
    <t xml:space="preserve">Décoder la notice technique d’un système, vérifier la conformité du fonctionnement </t>
  </si>
  <si>
    <t>L'interprétation de la notice du système permet de décrire une procédure</t>
  </si>
  <si>
    <t>Le système est installé et paramétré</t>
  </si>
  <si>
    <t>Les mesures sont effectuées et comparées aux caractéristiques de la notice technique</t>
  </si>
  <si>
    <t>Un rapport de mise en œuvre et d'essais est rédigé</t>
  </si>
  <si>
    <t>Décoder le cahier des charges fonctionnel décrivant le besoin exprimé, identifier la fonction définie par un besoin exprimé, faire des mesures pour caractériser cette fonction et conclure sur sa conformité</t>
  </si>
  <si>
    <t>Les diagrammes Sysml utilisés sont bien interprétés</t>
  </si>
  <si>
    <t>Une procédure pertinente est proposée et mise en œuvre</t>
  </si>
  <si>
    <t>Un rapport de conformité est rédigé</t>
  </si>
  <si>
    <t>Exprimer le principe de fonctionnement d'un système à partir des diagrammes SysML pertinents. Repérer les constituants de la chaîne d'énergie et d'information</t>
  </si>
  <si>
    <t xml:space="preserve">Le système est modélisé à l'aide de diagrammes conformes </t>
  </si>
  <si>
    <t xml:space="preserve">Les diagrammes comportementaux permettant d'exprimer le principe de fonctionnement sont correctement utilisés </t>
  </si>
  <si>
    <t>Les constituants sont identifiés</t>
  </si>
  <si>
    <t>Rechercher et choisir une solution logicielle ou matérielle au regard de la définition d'un système</t>
  </si>
  <si>
    <t>La définition du système est exprimée correctement</t>
  </si>
  <si>
    <t xml:space="preserve">Une liste non exhaustive de solutions pertinentes est établie </t>
  </si>
  <si>
    <t>Le choix de la solution est argumenté</t>
  </si>
  <si>
    <t xml:space="preserve">Établir pour une fonction précédemment identifiée, un modèle de comportement à partir de mesures faites sur le système </t>
  </si>
  <si>
    <t>Les mesures nécessaires sont effectuées</t>
  </si>
  <si>
    <t>Un modèle de comportement pertinent est établi</t>
  </si>
  <si>
    <t>Les paramètres du  modèle sont renseignés pour limiter les écarts avec les mesures</t>
  </si>
  <si>
    <t>Traduire sous forme graphique l'architecture de la chaîne d'information identifiée pour un système et définir les paramètres d'utilisation du simulateur</t>
  </si>
  <si>
    <t>La chaîne d'information est modélisée par des diagrammes adaptés (SysML)</t>
  </si>
  <si>
    <t>Le diagramme états transitions est programmé</t>
  </si>
  <si>
    <t>Identifier les variables simulées et mesurées sur un système pour valider le choix d'une solution</t>
  </si>
  <si>
    <t>Les variables caractéristiques du système simulé sont identifiées</t>
  </si>
  <si>
    <t>Les variables caractéristiques du système réel sont mesurables</t>
  </si>
  <si>
    <t>Les paramètres du système simulé sont affinés pour réduire les écarts avec le système réel</t>
  </si>
  <si>
    <t>Les conditions de simulation sont argumentées pour valider le choix d'une solution</t>
  </si>
  <si>
    <t>CO9.4</t>
  </si>
  <si>
    <t>Rechercher et choisir de nouveaux constituants d'un système (ou d'un projet finalisé) au regard d'évolutions technologiques, socio-économiques spécifiées dans un cahier des charges. Organiser le projet permettant de " maquetter " la solution choisie</t>
  </si>
  <si>
    <t>Les diagrammes comportementaux sont correctement mis à jour</t>
  </si>
  <si>
    <t>Des constituants sont choisis et justifiés</t>
  </si>
  <si>
    <t>Le prototypage rapide de la solution est organisée</t>
  </si>
  <si>
    <t>Utiliser les outils adaptés pour planifier un projet (diagramme de Gantt, chemin critique, données économiques, réunions de projet)</t>
  </si>
  <si>
    <t>Le cahier des charges fonctionnel est analysé et reformulé</t>
  </si>
  <si>
    <t>Les données économiques sont identifiées</t>
  </si>
  <si>
    <t>Les chemins critiques sont mis en évidence et les dates de réunions de projet sont fixées</t>
  </si>
  <si>
    <t>Installer, configurer et instrumenter un système réel. Mettre en œuvre la chaîne d'acquisition puis acquérir, traiter, transmettre et restituer l'information</t>
  </si>
  <si>
    <t>La notice du système est correctement interprétée</t>
  </si>
  <si>
    <t>Les grandeurs caractéristiques sont identifiées et les appareils de mesure sont adaptés</t>
  </si>
  <si>
    <t>Les grandeurs sont acquises, traitées et transmises</t>
  </si>
  <si>
    <t>Les contraintes temporelles et fréquentielles sont respectées, l'information est restituée</t>
  </si>
  <si>
    <t>Rechercher des évolutions de constituants dans le cadre d'une démarche de veille technologique, analyser la structure d'un système pour intervenir sur les constituants dans le cadre d'une opération de maintenance</t>
  </si>
  <si>
    <t>Les procédures adaptées d'intervention sur les constituants sont proposées</t>
  </si>
  <si>
    <t>L'intervention de maintenance sur le système est planifiée et la continuité de service assurée</t>
  </si>
  <si>
    <t>Le rapport d'intervention est établi</t>
  </si>
  <si>
    <t>Systèmes d'information et numérique</t>
  </si>
</sst>
</file>

<file path=xl/styles.xml><?xml version="1.0" encoding="utf-8"?>
<styleSheet xmlns="http://schemas.openxmlformats.org/spreadsheetml/2006/main">
  <numFmts count="1">
    <numFmt numFmtId="164" formatCode="0.0"/>
  </numFmts>
  <fonts count="29"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indexed="16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u/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9"/>
      <color indexed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  <font>
      <b/>
      <sz val="9"/>
      <color indexed="12"/>
      <name val="Wingdings"/>
    </font>
    <font>
      <b/>
      <sz val="10"/>
      <color indexed="52"/>
      <name val="Arial"/>
      <family val="2"/>
    </font>
    <font>
      <sz val="9"/>
      <name val="Arial Narrow"/>
      <family val="2"/>
    </font>
    <font>
      <sz val="8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0"/>
      <name val="Arial"/>
    </font>
    <font>
      <b/>
      <sz val="10"/>
      <color theme="0"/>
      <name val="Arial"/>
    </font>
    <font>
      <sz val="9"/>
      <color theme="0"/>
      <name val="Arial"/>
    </font>
    <font>
      <sz val="10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41"/>
      </patternFill>
    </fill>
    <fill>
      <patternFill patternType="solid">
        <fgColor indexed="41"/>
        <bgColor indexed="42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41"/>
      </patternFill>
    </fill>
    <fill>
      <patternFill patternType="solid">
        <fgColor rgb="FFCCFFCC"/>
        <bgColor indexed="26"/>
      </patternFill>
    </fill>
    <fill>
      <patternFill patternType="solid">
        <fgColor rgb="FFCCFFCC"/>
        <bgColor indexed="42"/>
      </patternFill>
    </fill>
  </fills>
  <borders count="60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medium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medium">
        <color indexed="8"/>
      </top>
      <bottom/>
      <diagonal/>
    </border>
    <border>
      <left style="double">
        <color indexed="8"/>
      </left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medium">
        <color auto="1"/>
      </left>
      <right style="medium">
        <color indexed="8"/>
      </right>
      <top style="medium">
        <color auto="1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auto="1"/>
      </top>
      <bottom style="thin">
        <color indexed="8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thin">
        <color indexed="8"/>
      </top>
      <bottom/>
      <diagonal/>
    </border>
    <border>
      <left style="medium">
        <color auto="1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auto="1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/>
      <bottom style="thin">
        <color indexed="8"/>
      </bottom>
      <diagonal/>
    </border>
    <border>
      <left/>
      <right style="medium">
        <color auto="1"/>
      </right>
      <top/>
      <bottom style="thin">
        <color indexed="8"/>
      </bottom>
      <diagonal/>
    </border>
    <border>
      <left style="medium">
        <color auto="1"/>
      </left>
      <right/>
      <top style="thin">
        <color indexed="8"/>
      </top>
      <bottom style="medium">
        <color indexed="8"/>
      </bottom>
      <diagonal/>
    </border>
    <border>
      <left style="medium">
        <color auto="1"/>
      </left>
      <right/>
      <top/>
      <bottom style="medium">
        <color indexed="8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indexed="8"/>
      </top>
      <bottom style="medium">
        <color auto="1"/>
      </bottom>
      <diagonal/>
    </border>
    <border>
      <left/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auto="1"/>
      </bottom>
      <diagonal/>
    </border>
    <border>
      <left style="medium">
        <color auto="1"/>
      </left>
      <right/>
      <top style="thin">
        <color indexed="8"/>
      </top>
      <bottom style="thin">
        <color indexed="64"/>
      </bottom>
      <diagonal/>
    </border>
  </borders>
  <cellStyleXfs count="37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93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0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 applyProtection="1">
      <alignment horizontal="left" vertical="center" wrapText="1" indent="1"/>
    </xf>
    <xf numFmtId="0" fontId="3" fillId="0" borderId="5" xfId="0" applyFont="1" applyBorder="1" applyAlignment="1" applyProtection="1">
      <alignment horizontal="left" vertical="center" wrapText="1" indent="1"/>
      <protection locked="0"/>
    </xf>
    <xf numFmtId="0" fontId="4" fillId="0" borderId="5" xfId="0" applyFont="1" applyBorder="1" applyAlignment="1" applyProtection="1">
      <alignment horizontal="left" vertical="center" wrapText="1" indent="1"/>
      <protection locked="0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8" fillId="0" borderId="0" xfId="0" applyFont="1" applyFill="1" applyBorder="1" applyAlignment="1" applyProtection="1">
      <alignment horizontal="left" vertical="center" indent="1"/>
    </xf>
    <xf numFmtId="0" fontId="8" fillId="0" borderId="0" xfId="0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horizontal="center" vertical="center"/>
    </xf>
    <xf numFmtId="49" fontId="12" fillId="0" borderId="11" xfId="0" applyNumberFormat="1" applyFont="1" applyBorder="1" applyAlignment="1" applyProtection="1">
      <alignment horizontal="center" vertical="center"/>
    </xf>
    <xf numFmtId="49" fontId="12" fillId="0" borderId="12" xfId="0" applyNumberFormat="1" applyFont="1" applyFill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horizontal="right" vertical="center"/>
    </xf>
    <xf numFmtId="0" fontId="1" fillId="0" borderId="0" xfId="0" applyFont="1" applyFill="1" applyBorder="1" applyAlignment="1" applyProtection="1">
      <alignment horizontal="left" vertical="center"/>
    </xf>
    <xf numFmtId="9" fontId="1" fillId="0" borderId="0" xfId="0" applyNumberFormat="1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6" fillId="3" borderId="14" xfId="0" applyFont="1" applyFill="1" applyBorder="1" applyAlignment="1" applyProtection="1">
      <alignment horizontal="left" vertical="center" wrapText="1" indent="1"/>
    </xf>
    <xf numFmtId="0" fontId="13" fillId="4" borderId="16" xfId="0" applyFont="1" applyFill="1" applyBorder="1" applyAlignment="1" applyProtection="1">
      <alignment horizontal="center" vertical="center"/>
      <protection locked="0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left" vertical="center" wrapText="1" indent="1"/>
    </xf>
    <xf numFmtId="0" fontId="13" fillId="3" borderId="16" xfId="0" applyFont="1" applyFill="1" applyBorder="1" applyAlignment="1" applyProtection="1">
      <alignment horizontal="center" vertical="center" wrapText="1"/>
      <protection locked="0"/>
    </xf>
    <xf numFmtId="0" fontId="1" fillId="3" borderId="16" xfId="0" applyFont="1" applyFill="1" applyBorder="1" applyAlignment="1" applyProtection="1">
      <alignment horizontal="center" vertical="center" wrapText="1"/>
      <protection locked="0"/>
    </xf>
    <xf numFmtId="0" fontId="1" fillId="3" borderId="19" xfId="0" applyFont="1" applyFill="1" applyBorder="1" applyAlignment="1" applyProtection="1">
      <alignment horizontal="center" vertical="center" wrapText="1"/>
      <protection locked="0"/>
    </xf>
    <xf numFmtId="0" fontId="13" fillId="0" borderId="16" xfId="0" applyFont="1" applyFill="1" applyBorder="1" applyAlignment="1" applyProtection="1">
      <alignment horizontal="center" vertical="center" wrapText="1"/>
      <protection locked="0"/>
    </xf>
    <xf numFmtId="0" fontId="1" fillId="0" borderId="16" xfId="0" applyFont="1" applyFill="1" applyBorder="1" applyAlignment="1" applyProtection="1">
      <alignment horizontal="center" vertical="center" wrapText="1"/>
      <protection locked="0"/>
    </xf>
    <xf numFmtId="0" fontId="1" fillId="0" borderId="19" xfId="0" applyFont="1" applyFill="1" applyBorder="1" applyAlignment="1" applyProtection="1">
      <alignment horizontal="center" vertical="center" wrapText="1"/>
      <protection locked="0"/>
    </xf>
    <xf numFmtId="0" fontId="13" fillId="0" borderId="16" xfId="0" applyFont="1" applyFill="1" applyBorder="1" applyAlignment="1" applyProtection="1">
      <alignment horizontal="center" vertical="center"/>
      <protection locked="0"/>
    </xf>
    <xf numFmtId="0" fontId="13" fillId="3" borderId="16" xfId="0" applyFont="1" applyFill="1" applyBorder="1" applyAlignment="1" applyProtection="1">
      <alignment horizontal="center" vertical="center"/>
      <protection locked="0"/>
    </xf>
    <xf numFmtId="0" fontId="13" fillId="3" borderId="15" xfId="0" applyFont="1" applyFill="1" applyBorder="1" applyAlignment="1" applyProtection="1">
      <alignment horizontal="center" vertical="center"/>
      <protection locked="0"/>
    </xf>
    <xf numFmtId="0" fontId="1" fillId="3" borderId="15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left" vertical="center"/>
    </xf>
    <xf numFmtId="0" fontId="18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/>
    </xf>
    <xf numFmtId="0" fontId="19" fillId="0" borderId="0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 applyProtection="1">
      <alignment vertical="top" wrapText="1"/>
    </xf>
    <xf numFmtId="0" fontId="20" fillId="0" borderId="0" xfId="0" applyFont="1" applyBorder="1" applyAlignment="1" applyProtection="1">
      <alignment vertical="top" wrapText="1"/>
    </xf>
    <xf numFmtId="0" fontId="20" fillId="0" borderId="0" xfId="0" applyFont="1" applyBorder="1" applyAlignment="1" applyProtection="1">
      <alignment horizontal="center" vertical="top" wrapText="1"/>
    </xf>
    <xf numFmtId="0" fontId="20" fillId="0" borderId="0" xfId="0" applyFont="1" applyFill="1" applyBorder="1" applyAlignment="1" applyProtection="1">
      <alignment horizontal="center" vertical="top" wrapText="1"/>
    </xf>
    <xf numFmtId="0" fontId="1" fillId="0" borderId="30" xfId="0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/>
    </xf>
    <xf numFmtId="0" fontId="1" fillId="0" borderId="12" xfId="0" applyFont="1" applyFill="1" applyBorder="1" applyAlignment="1" applyProtection="1">
      <alignment horizontal="center" vertical="center"/>
    </xf>
    <xf numFmtId="0" fontId="0" fillId="0" borderId="20" xfId="0" applyFont="1" applyBorder="1" applyAlignment="1" applyProtection="1">
      <alignment horizontal="center" vertical="center"/>
      <protection locked="0"/>
    </xf>
    <xf numFmtId="14" fontId="3" fillId="0" borderId="12" xfId="0" applyNumberFormat="1" applyFont="1" applyFill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/>
      <protection locked="0"/>
    </xf>
    <xf numFmtId="0" fontId="22" fillId="0" borderId="0" xfId="0" applyFont="1" applyProtection="1"/>
    <xf numFmtId="0" fontId="21" fillId="0" borderId="0" xfId="0" applyFont="1" applyFill="1" applyBorder="1" applyAlignment="1" applyProtection="1">
      <alignment horizontal="center" vertical="center"/>
    </xf>
    <xf numFmtId="0" fontId="6" fillId="7" borderId="14" xfId="0" applyFont="1" applyFill="1" applyBorder="1" applyAlignment="1" applyProtection="1">
      <alignment horizontal="left" vertical="center" wrapText="1" indent="1"/>
    </xf>
    <xf numFmtId="0" fontId="13" fillId="7" borderId="16" xfId="0" applyFont="1" applyFill="1" applyBorder="1" applyAlignment="1" applyProtection="1">
      <alignment horizontal="center" vertical="center"/>
      <protection locked="0"/>
    </xf>
    <xf numFmtId="0" fontId="1" fillId="7" borderId="16" xfId="0" applyFont="1" applyFill="1" applyBorder="1" applyAlignment="1" applyProtection="1">
      <alignment horizontal="center" vertical="center"/>
      <protection locked="0"/>
    </xf>
    <xf numFmtId="0" fontId="1" fillId="6" borderId="16" xfId="0" applyFont="1" applyFill="1" applyBorder="1" applyAlignment="1" applyProtection="1">
      <alignment horizontal="center" vertical="center"/>
      <protection locked="0"/>
    </xf>
    <xf numFmtId="0" fontId="13" fillId="6" borderId="16" xfId="0" applyFont="1" applyFill="1" applyBorder="1" applyAlignment="1" applyProtection="1">
      <alignment horizontal="center" vertical="center"/>
      <protection locked="0"/>
    </xf>
    <xf numFmtId="0" fontId="1" fillId="6" borderId="16" xfId="0" applyFont="1" applyFill="1" applyBorder="1" applyAlignment="1" applyProtection="1">
      <alignment horizontal="center" vertical="center" wrapText="1"/>
      <protection locked="0"/>
    </xf>
    <xf numFmtId="0" fontId="13" fillId="6" borderId="15" xfId="0" applyFont="1" applyFill="1" applyBorder="1" applyAlignment="1" applyProtection="1">
      <alignment horizontal="center" vertical="center"/>
      <protection locked="0"/>
    </xf>
    <xf numFmtId="0" fontId="1" fillId="6" borderId="15" xfId="0" applyFont="1" applyFill="1" applyBorder="1" applyAlignment="1" applyProtection="1">
      <alignment horizontal="center" vertical="center" wrapText="1"/>
      <protection locked="0"/>
    </xf>
    <xf numFmtId="0" fontId="13" fillId="8" borderId="15" xfId="0" applyFont="1" applyFill="1" applyBorder="1" applyAlignment="1" applyProtection="1">
      <alignment horizontal="center" vertical="center"/>
      <protection locked="0"/>
    </xf>
    <xf numFmtId="0" fontId="1" fillId="8" borderId="15" xfId="0" applyFont="1" applyFill="1" applyBorder="1" applyAlignment="1" applyProtection="1">
      <alignment horizontal="center" vertical="center" wrapText="1"/>
      <protection locked="0"/>
    </xf>
    <xf numFmtId="0" fontId="13" fillId="8" borderId="16" xfId="0" applyFont="1" applyFill="1" applyBorder="1" applyAlignment="1" applyProtection="1">
      <alignment horizontal="center" vertical="center"/>
      <protection locked="0"/>
    </xf>
    <xf numFmtId="0" fontId="1" fillId="8" borderId="1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Font="1" applyBorder="1" applyAlignment="1" applyProtection="1">
      <alignment vertical="center" wrapText="1"/>
    </xf>
    <xf numFmtId="0" fontId="1" fillId="0" borderId="0" xfId="0" applyFont="1" applyBorder="1" applyAlignment="1" applyProtection="1">
      <alignment horizontal="right" vertical="center"/>
    </xf>
    <xf numFmtId="1" fontId="6" fillId="0" borderId="34" xfId="0" applyNumberFormat="1" applyFont="1" applyBorder="1" applyAlignment="1" applyProtection="1">
      <alignment horizontal="center" vertical="center"/>
    </xf>
    <xf numFmtId="1" fontId="6" fillId="0" borderId="34" xfId="0" applyNumberFormat="1" applyFont="1" applyBorder="1" applyAlignment="1">
      <alignment horizontal="center" vertical="center"/>
    </xf>
    <xf numFmtId="9" fontId="1" fillId="9" borderId="34" xfId="0" applyNumberFormat="1" applyFont="1" applyFill="1" applyBorder="1" applyAlignment="1" applyProtection="1">
      <alignment horizontal="center" vertical="center"/>
    </xf>
    <xf numFmtId="1" fontId="0" fillId="0" borderId="0" xfId="0" applyNumberFormat="1"/>
    <xf numFmtId="2" fontId="1" fillId="9" borderId="34" xfId="0" applyNumberFormat="1" applyFont="1" applyFill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vertical="center"/>
    </xf>
    <xf numFmtId="0" fontId="28" fillId="0" borderId="0" xfId="0" applyFont="1"/>
    <xf numFmtId="0" fontId="13" fillId="6" borderId="38" xfId="0" applyFont="1" applyFill="1" applyBorder="1" applyAlignment="1" applyProtection="1">
      <alignment horizontal="center" vertical="center"/>
      <protection locked="0"/>
    </xf>
    <xf numFmtId="0" fontId="1" fillId="6" borderId="14" xfId="0" applyFont="1" applyFill="1" applyBorder="1" applyAlignment="1" applyProtection="1">
      <alignment horizontal="center" vertical="center"/>
      <protection locked="0"/>
    </xf>
    <xf numFmtId="0" fontId="6" fillId="10" borderId="14" xfId="0" applyFont="1" applyFill="1" applyBorder="1" applyAlignment="1" applyProtection="1">
      <alignment horizontal="left" vertical="center" wrapText="1" indent="1"/>
    </xf>
    <xf numFmtId="0" fontId="6" fillId="7" borderId="18" xfId="0" applyFont="1" applyFill="1" applyBorder="1" applyAlignment="1" applyProtection="1">
      <alignment horizontal="left" vertical="center" wrapText="1" indent="1"/>
    </xf>
    <xf numFmtId="0" fontId="6" fillId="11" borderId="18" xfId="0" applyFont="1" applyFill="1" applyBorder="1" applyAlignment="1" applyProtection="1">
      <alignment horizontal="left" vertical="center" wrapText="1" indent="1"/>
    </xf>
    <xf numFmtId="0" fontId="6" fillId="11" borderId="14" xfId="0" applyFont="1" applyFill="1" applyBorder="1" applyAlignment="1" applyProtection="1">
      <alignment horizontal="left" vertical="center" wrapText="1" indent="1"/>
    </xf>
    <xf numFmtId="0" fontId="1" fillId="0" borderId="39" xfId="0" applyFont="1" applyBorder="1" applyAlignment="1" applyProtection="1">
      <alignment horizontal="right" vertical="center"/>
    </xf>
    <xf numFmtId="0" fontId="1" fillId="4" borderId="44" xfId="0" applyFont="1" applyFill="1" applyBorder="1" applyAlignment="1" applyProtection="1">
      <alignment horizontal="center" vertical="center"/>
      <protection locked="0"/>
    </xf>
    <xf numFmtId="0" fontId="1" fillId="6" borderId="44" xfId="0" applyFont="1" applyFill="1" applyBorder="1" applyAlignment="1" applyProtection="1">
      <alignment horizontal="center" vertical="center"/>
      <protection locked="0"/>
    </xf>
    <xf numFmtId="0" fontId="6" fillId="3" borderId="44" xfId="0" applyFont="1" applyFill="1" applyBorder="1" applyAlignment="1" applyProtection="1">
      <alignment horizontal="left" vertical="center" wrapText="1" indent="1"/>
    </xf>
    <xf numFmtId="0" fontId="1" fillId="7" borderId="44" xfId="0" applyFont="1" applyFill="1" applyBorder="1" applyAlignment="1" applyProtection="1">
      <alignment horizontal="center" vertical="center"/>
      <protection locked="0"/>
    </xf>
    <xf numFmtId="0" fontId="1" fillId="3" borderId="50" xfId="0" applyFont="1" applyFill="1" applyBorder="1" applyAlignment="1" applyProtection="1">
      <alignment horizontal="center" vertical="center" wrapText="1"/>
      <protection locked="0"/>
    </xf>
    <xf numFmtId="0" fontId="1" fillId="0" borderId="50" xfId="0" applyFont="1" applyFill="1" applyBorder="1" applyAlignment="1" applyProtection="1">
      <alignment horizontal="center" vertical="center" wrapText="1"/>
      <protection locked="0"/>
    </xf>
    <xf numFmtId="0" fontId="1" fillId="3" borderId="51" xfId="0" applyFont="1" applyFill="1" applyBorder="1" applyAlignment="1" applyProtection="1">
      <alignment horizontal="center" vertical="center" wrapText="1"/>
      <protection locked="0"/>
    </xf>
    <xf numFmtId="0" fontId="1" fillId="6" borderId="51" xfId="0" applyFont="1" applyFill="1" applyBorder="1" applyAlignment="1" applyProtection="1">
      <alignment horizontal="center" vertical="center" wrapText="1"/>
      <protection locked="0"/>
    </xf>
    <xf numFmtId="0" fontId="1" fillId="8" borderId="51" xfId="0" applyFont="1" applyFill="1" applyBorder="1" applyAlignment="1" applyProtection="1">
      <alignment horizontal="center" vertical="center" wrapText="1"/>
      <protection locked="0"/>
    </xf>
    <xf numFmtId="0" fontId="1" fillId="8" borderId="44" xfId="0" applyFont="1" applyFill="1" applyBorder="1" applyAlignment="1" applyProtection="1">
      <alignment horizontal="center" vertical="center"/>
      <protection locked="0"/>
    </xf>
    <xf numFmtId="0" fontId="1" fillId="0" borderId="49" xfId="0" applyFont="1" applyFill="1" applyBorder="1" applyAlignment="1" applyProtection="1">
      <alignment horizontal="center" vertical="center" wrapText="1"/>
      <protection locked="0"/>
    </xf>
    <xf numFmtId="0" fontId="1" fillId="6" borderId="49" xfId="0" applyFont="1" applyFill="1" applyBorder="1" applyAlignment="1" applyProtection="1">
      <alignment horizontal="center" vertical="center" wrapText="1"/>
      <protection locked="0"/>
    </xf>
    <xf numFmtId="0" fontId="1" fillId="6" borderId="49" xfId="0" applyFont="1" applyFill="1" applyBorder="1" applyAlignment="1" applyProtection="1">
      <alignment horizontal="center" vertical="center"/>
      <protection locked="0"/>
    </xf>
    <xf numFmtId="0" fontId="6" fillId="10" borderId="56" xfId="0" applyFont="1" applyFill="1" applyBorder="1" applyAlignment="1" applyProtection="1">
      <alignment horizontal="left" vertical="center" wrapText="1" indent="1"/>
    </xf>
    <xf numFmtId="9" fontId="25" fillId="12" borderId="0" xfId="0" applyNumberFormat="1" applyFont="1" applyFill="1" applyBorder="1" applyAlignment="1" applyProtection="1">
      <alignment horizontal="center" vertical="center"/>
    </xf>
    <xf numFmtId="2" fontId="25" fillId="12" borderId="0" xfId="0" applyNumberFormat="1" applyFont="1" applyFill="1" applyBorder="1" applyAlignment="1" applyProtection="1">
      <alignment horizontal="center" vertical="center"/>
    </xf>
    <xf numFmtId="0" fontId="25" fillId="12" borderId="0" xfId="0" applyFont="1" applyFill="1"/>
    <xf numFmtId="0" fontId="25" fillId="12" borderId="0" xfId="0" applyFont="1" applyFill="1" applyBorder="1" applyAlignment="1" applyProtection="1">
      <alignment horizontal="center" vertical="center"/>
    </xf>
    <xf numFmtId="0" fontId="26" fillId="12" borderId="0" xfId="0" applyFont="1" applyFill="1" applyBorder="1" applyAlignment="1" applyProtection="1">
      <alignment horizontal="center" vertical="center"/>
    </xf>
    <xf numFmtId="1" fontId="26" fillId="12" borderId="0" xfId="0" applyNumberFormat="1" applyFont="1" applyFill="1" applyBorder="1" applyAlignment="1" applyProtection="1">
      <alignment horizontal="center" vertical="center"/>
    </xf>
    <xf numFmtId="2" fontId="26" fillId="12" borderId="0" xfId="0" applyNumberFormat="1" applyFont="1" applyFill="1" applyBorder="1" applyAlignment="1" applyProtection="1">
      <alignment horizontal="center" vertical="center"/>
    </xf>
    <xf numFmtId="1" fontId="27" fillId="12" borderId="0" xfId="0" applyNumberFormat="1" applyFont="1" applyFill="1" applyBorder="1" applyAlignment="1" applyProtection="1">
      <alignment horizontal="center" vertical="center"/>
    </xf>
    <xf numFmtId="1" fontId="25" fillId="12" borderId="0" xfId="0" applyNumberFormat="1" applyFont="1" applyFill="1"/>
    <xf numFmtId="9" fontId="26" fillId="12" borderId="0" xfId="0" applyNumberFormat="1" applyFont="1" applyFill="1" applyBorder="1" applyAlignment="1" applyProtection="1">
      <alignment horizontal="center" vertical="center"/>
    </xf>
    <xf numFmtId="0" fontId="13" fillId="13" borderId="11" xfId="0" applyFont="1" applyFill="1" applyBorder="1" applyAlignment="1" applyProtection="1">
      <alignment horizontal="center" vertical="center"/>
      <protection locked="0"/>
    </xf>
    <xf numFmtId="0" fontId="1" fillId="13" borderId="16" xfId="0" applyFont="1" applyFill="1" applyBorder="1" applyAlignment="1" applyProtection="1">
      <alignment horizontal="center" vertical="center"/>
      <protection locked="0"/>
    </xf>
    <xf numFmtId="0" fontId="1" fillId="13" borderId="44" xfId="0" applyFont="1" applyFill="1" applyBorder="1" applyAlignment="1" applyProtection="1">
      <alignment horizontal="center" vertical="center"/>
      <protection locked="0"/>
    </xf>
    <xf numFmtId="0" fontId="13" fillId="14" borderId="16" xfId="0" applyFont="1" applyFill="1" applyBorder="1" applyAlignment="1" applyProtection="1">
      <alignment horizontal="center" vertical="center"/>
      <protection locked="0"/>
    </xf>
    <xf numFmtId="0" fontId="1" fillId="14" borderId="16" xfId="0" applyFont="1" applyFill="1" applyBorder="1" applyAlignment="1" applyProtection="1">
      <alignment horizontal="center" vertical="center"/>
      <protection locked="0"/>
    </xf>
    <xf numFmtId="0" fontId="1" fillId="14" borderId="44" xfId="0" applyFont="1" applyFill="1" applyBorder="1" applyAlignment="1" applyProtection="1">
      <alignment horizontal="center" vertical="center"/>
      <protection locked="0"/>
    </xf>
    <xf numFmtId="0" fontId="13" fillId="13" borderId="15" xfId="0" applyFont="1" applyFill="1" applyBorder="1" applyAlignment="1" applyProtection="1">
      <alignment horizontal="center" vertical="center"/>
      <protection locked="0"/>
    </xf>
    <xf numFmtId="0" fontId="1" fillId="13" borderId="15" xfId="0" applyFont="1" applyFill="1" applyBorder="1" applyAlignment="1" applyProtection="1">
      <alignment horizontal="center" vertical="center" wrapText="1"/>
      <protection locked="0"/>
    </xf>
    <xf numFmtId="0" fontId="1" fillId="13" borderId="51" xfId="0" applyFont="1" applyFill="1" applyBorder="1" applyAlignment="1" applyProtection="1">
      <alignment horizontal="center" vertical="center" wrapText="1"/>
      <protection locked="0"/>
    </xf>
    <xf numFmtId="0" fontId="13" fillId="15" borderId="16" xfId="0" applyFont="1" applyFill="1" applyBorder="1" applyAlignment="1" applyProtection="1">
      <alignment horizontal="center" vertical="center"/>
      <protection locked="0"/>
    </xf>
    <xf numFmtId="0" fontId="1" fillId="15" borderId="16" xfId="0" applyFont="1" applyFill="1" applyBorder="1" applyAlignment="1" applyProtection="1">
      <alignment horizontal="center" vertical="center"/>
      <protection locked="0"/>
    </xf>
    <xf numFmtId="0" fontId="1" fillId="15" borderId="44" xfId="0" applyFont="1" applyFill="1" applyBorder="1" applyAlignment="1" applyProtection="1">
      <alignment horizontal="center" vertical="center"/>
      <protection locked="0"/>
    </xf>
    <xf numFmtId="0" fontId="13" fillId="13" borderId="16" xfId="0" applyFont="1" applyFill="1" applyBorder="1" applyAlignment="1" applyProtection="1">
      <alignment horizontal="center" vertical="center"/>
      <protection locked="0"/>
    </xf>
    <xf numFmtId="0" fontId="1" fillId="13" borderId="49" xfId="0" applyFont="1" applyFill="1" applyBorder="1" applyAlignment="1" applyProtection="1">
      <alignment horizontal="center" vertical="center"/>
      <protection locked="0"/>
    </xf>
    <xf numFmtId="0" fontId="13" fillId="13" borderId="57" xfId="0" applyFont="1" applyFill="1" applyBorder="1" applyAlignment="1" applyProtection="1">
      <alignment horizontal="center" vertical="center"/>
      <protection locked="0"/>
    </xf>
    <xf numFmtId="0" fontId="1" fillId="13" borderId="57" xfId="0" applyFont="1" applyFill="1" applyBorder="1" applyAlignment="1" applyProtection="1">
      <alignment horizontal="center" vertical="center"/>
      <protection locked="0"/>
    </xf>
    <xf numFmtId="0" fontId="1" fillId="13" borderId="58" xfId="0" applyFont="1" applyFill="1" applyBorder="1" applyAlignment="1" applyProtection="1">
      <alignment horizontal="center" vertical="center"/>
      <protection locked="0"/>
    </xf>
    <xf numFmtId="0" fontId="13" fillId="6" borderId="16" xfId="0" applyFont="1" applyFill="1" applyBorder="1" applyAlignment="1" applyProtection="1">
      <alignment horizontal="center" vertical="center" wrapText="1"/>
      <protection locked="0"/>
    </xf>
    <xf numFmtId="0" fontId="1" fillId="6" borderId="19" xfId="0" applyFont="1" applyFill="1" applyBorder="1" applyAlignment="1" applyProtection="1">
      <alignment horizontal="center" vertical="center" wrapText="1"/>
      <protection locked="0"/>
    </xf>
    <xf numFmtId="9" fontId="0" fillId="0" borderId="0" xfId="0" applyNumberFormat="1" applyFont="1" applyBorder="1" applyAlignment="1" applyProtection="1">
      <alignment vertical="center" wrapText="1"/>
    </xf>
    <xf numFmtId="0" fontId="1" fillId="0" borderId="0" xfId="0" applyFont="1" applyBorder="1" applyAlignment="1" applyProtection="1">
      <alignment horizontal="right" vertical="center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9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0" fillId="0" borderId="8" xfId="0" applyFont="1" applyBorder="1" applyAlignment="1" applyProtection="1">
      <alignment horizontal="center" vertical="center" wrapText="1"/>
      <protection locked="0"/>
    </xf>
    <xf numFmtId="2" fontId="6" fillId="0" borderId="34" xfId="0" applyNumberFormat="1" applyFont="1" applyBorder="1" applyAlignment="1">
      <alignment horizontal="center" vertical="center"/>
    </xf>
    <xf numFmtId="0" fontId="0" fillId="0" borderId="33" xfId="0" applyFont="1" applyBorder="1" applyAlignment="1" applyProtection="1">
      <alignment horizontal="center" vertical="center" wrapText="1"/>
      <protection locked="0"/>
    </xf>
    <xf numFmtId="14" fontId="21" fillId="0" borderId="0" xfId="0" applyNumberFormat="1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right" vertical="center"/>
    </xf>
    <xf numFmtId="0" fontId="1" fillId="5" borderId="26" xfId="0" applyFont="1" applyFill="1" applyBorder="1" applyAlignment="1" applyProtection="1">
      <alignment horizontal="center" vertical="center"/>
    </xf>
    <xf numFmtId="0" fontId="2" fillId="5" borderId="27" xfId="0" applyFont="1" applyFill="1" applyBorder="1" applyAlignment="1" applyProtection="1">
      <alignment horizontal="center" vertical="center"/>
    </xf>
    <xf numFmtId="0" fontId="20" fillId="0" borderId="28" xfId="0" applyFont="1" applyBorder="1" applyAlignment="1" applyProtection="1">
      <alignment vertical="top" wrapText="1"/>
      <protection locked="0"/>
    </xf>
    <xf numFmtId="0" fontId="1" fillId="0" borderId="29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/>
    </xf>
    <xf numFmtId="0" fontId="0" fillId="0" borderId="31" xfId="0" applyFont="1" applyBorder="1" applyAlignment="1" applyProtection="1">
      <alignment horizontal="center" vertical="center" wrapText="1"/>
      <protection locked="0"/>
    </xf>
    <xf numFmtId="14" fontId="3" fillId="0" borderId="32" xfId="0" applyNumberFormat="1" applyFont="1" applyBorder="1" applyAlignment="1" applyProtection="1">
      <alignment horizontal="center" vertical="center"/>
      <protection locked="0"/>
    </xf>
    <xf numFmtId="0" fontId="0" fillId="0" borderId="31" xfId="0" applyFont="1" applyFill="1" applyBorder="1" applyAlignment="1" applyProtection="1">
      <alignment horizontal="center" vertical="center" wrapText="1"/>
      <protection locked="0"/>
    </xf>
    <xf numFmtId="164" fontId="9" fillId="5" borderId="24" xfId="0" applyNumberFormat="1" applyFont="1" applyFill="1" applyBorder="1" applyAlignment="1" applyProtection="1">
      <alignment horizontal="center" vertical="center"/>
    </xf>
    <xf numFmtId="0" fontId="9" fillId="5" borderId="25" xfId="0" applyFont="1" applyFill="1" applyBorder="1" applyAlignment="1" applyProtection="1">
      <alignment horizontal="center" vertical="center"/>
    </xf>
    <xf numFmtId="0" fontId="1" fillId="0" borderId="52" xfId="0" applyFont="1" applyFill="1" applyBorder="1" applyAlignment="1" applyProtection="1">
      <alignment horizontal="center" vertical="center" wrapText="1"/>
    </xf>
    <xf numFmtId="0" fontId="1" fillId="0" borderId="59" xfId="0" applyFont="1" applyFill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left" vertical="center" wrapText="1" indent="1"/>
    </xf>
    <xf numFmtId="9" fontId="14" fillId="0" borderId="0" xfId="0" applyNumberFormat="1" applyFont="1" applyBorder="1" applyAlignment="1" applyProtection="1">
      <alignment horizontal="center" vertical="center"/>
    </xf>
    <xf numFmtId="164" fontId="8" fillId="0" borderId="23" xfId="0" applyNumberFormat="1" applyFont="1" applyFill="1" applyBorder="1" applyAlignment="1" applyProtection="1">
      <alignment horizontal="center" vertical="center"/>
    </xf>
    <xf numFmtId="0" fontId="15" fillId="0" borderId="23" xfId="0" applyFont="1" applyBorder="1" applyAlignment="1" applyProtection="1">
      <alignment horizontal="center" vertical="center"/>
    </xf>
    <xf numFmtId="164" fontId="8" fillId="0" borderId="24" xfId="0" applyNumberFormat="1" applyFont="1" applyBorder="1" applyAlignment="1" applyProtection="1">
      <alignment horizontal="center" vertical="center"/>
      <protection locked="0"/>
    </xf>
    <xf numFmtId="0" fontId="8" fillId="0" borderId="25" xfId="0" applyFont="1" applyBorder="1" applyAlignment="1" applyProtection="1">
      <alignment horizontal="center" vertical="center"/>
    </xf>
    <xf numFmtId="0" fontId="1" fillId="0" borderId="53" xfId="0" applyFont="1" applyFill="1" applyBorder="1" applyAlignment="1" applyProtection="1">
      <alignment horizontal="center" vertical="center" wrapText="1"/>
    </xf>
    <xf numFmtId="0" fontId="1" fillId="0" borderId="54" xfId="0" applyFont="1" applyFill="1" applyBorder="1" applyAlignment="1" applyProtection="1">
      <alignment horizontal="center" vertical="center" wrapText="1"/>
    </xf>
    <xf numFmtId="0" fontId="0" fillId="0" borderId="21" xfId="0" applyFont="1" applyBorder="1" applyAlignment="1" applyProtection="1">
      <alignment horizontal="left" vertical="center" wrapText="1" indent="1"/>
    </xf>
    <xf numFmtId="0" fontId="0" fillId="0" borderId="55" xfId="0" applyFont="1" applyBorder="1" applyAlignment="1" applyProtection="1">
      <alignment horizontal="left" vertical="center" wrapText="1" indent="1"/>
    </xf>
    <xf numFmtId="9" fontId="0" fillId="0" borderId="0" xfId="0" applyNumberFormat="1" applyFont="1" applyBorder="1" applyAlignment="1" applyProtection="1">
      <alignment vertical="center" wrapText="1"/>
    </xf>
    <xf numFmtId="0" fontId="1" fillId="0" borderId="45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left" vertical="center" wrapText="1" indent="1"/>
    </xf>
    <xf numFmtId="0" fontId="1" fillId="2" borderId="47" xfId="0" applyFont="1" applyFill="1" applyBorder="1" applyAlignment="1" applyProtection="1">
      <alignment horizontal="left" vertical="center" wrapText="1" indent="1"/>
      <protection locked="0"/>
    </xf>
    <xf numFmtId="0" fontId="1" fillId="2" borderId="13" xfId="0" applyFont="1" applyFill="1" applyBorder="1" applyAlignment="1" applyProtection="1">
      <alignment horizontal="left" vertical="center" wrapText="1" indent="1"/>
      <protection locked="0"/>
    </xf>
    <xf numFmtId="0" fontId="1" fillId="2" borderId="48" xfId="0" applyFont="1" applyFill="1" applyBorder="1" applyAlignment="1" applyProtection="1">
      <alignment horizontal="left" vertical="center" wrapText="1" indent="1"/>
      <protection locked="0"/>
    </xf>
    <xf numFmtId="0" fontId="1" fillId="0" borderId="46" xfId="0" applyFont="1" applyFill="1" applyBorder="1" applyAlignment="1" applyProtection="1">
      <alignment horizontal="center" vertical="center" wrapText="1"/>
    </xf>
    <xf numFmtId="0" fontId="0" fillId="0" borderId="17" xfId="0" applyFont="1" applyFill="1" applyBorder="1" applyAlignment="1" applyProtection="1">
      <alignment horizontal="left" vertical="center" wrapText="1" indent="1"/>
    </xf>
    <xf numFmtId="0" fontId="1" fillId="0" borderId="39" xfId="0" applyFont="1" applyBorder="1" applyAlignment="1" applyProtection="1">
      <alignment horizontal="center" vertical="center"/>
    </xf>
    <xf numFmtId="0" fontId="1" fillId="2" borderId="40" xfId="0" applyFont="1" applyFill="1" applyBorder="1" applyAlignment="1" applyProtection="1">
      <alignment horizontal="left" vertical="center" indent="1"/>
      <protection locked="0"/>
    </xf>
    <xf numFmtId="0" fontId="1" fillId="2" borderId="41" xfId="0" applyFont="1" applyFill="1" applyBorder="1" applyAlignment="1" applyProtection="1">
      <alignment horizontal="left" vertical="center" indent="1"/>
      <protection locked="0"/>
    </xf>
    <xf numFmtId="0" fontId="1" fillId="2" borderId="42" xfId="0" applyFont="1" applyFill="1" applyBorder="1" applyAlignment="1" applyProtection="1">
      <alignment horizontal="left" vertical="center" indent="1"/>
      <protection locked="0"/>
    </xf>
    <xf numFmtId="0" fontId="1" fillId="0" borderId="43" xfId="0" applyFont="1" applyFill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left" vertical="center" wrapText="1" indent="1"/>
    </xf>
    <xf numFmtId="2" fontId="6" fillId="0" borderId="35" xfId="0" applyNumberFormat="1" applyFont="1" applyBorder="1" applyAlignment="1" applyProtection="1">
      <alignment horizontal="center" vertical="center"/>
    </xf>
    <xf numFmtId="2" fontId="6" fillId="0" borderId="36" xfId="0" applyNumberFormat="1" applyFont="1" applyBorder="1" applyAlignment="1" applyProtection="1">
      <alignment horizontal="center" vertical="center"/>
    </xf>
    <xf numFmtId="2" fontId="6" fillId="0" borderId="37" xfId="0" applyNumberFormat="1" applyFont="1" applyBorder="1" applyAlignment="1" applyProtection="1">
      <alignment horizontal="center" vertical="center"/>
    </xf>
    <xf numFmtId="2" fontId="6" fillId="0" borderId="34" xfId="0" applyNumberFormat="1" applyFont="1" applyBorder="1" applyAlignment="1" applyProtection="1">
      <alignment horizontal="center" vertical="center"/>
    </xf>
  </cellXfs>
  <cellStyles count="3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FFCD1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>
      <selection activeCell="B7" sqref="B7"/>
    </sheetView>
  </sheetViews>
  <sheetFormatPr baseColWidth="10" defaultColWidth="11.42578125" defaultRowHeight="12.75"/>
  <cols>
    <col min="1" max="1" width="20.7109375" style="1" customWidth="1"/>
    <col min="2" max="2" width="110.28515625" style="1" customWidth="1"/>
    <col min="3" max="3" width="4.42578125" style="1" customWidth="1"/>
    <col min="4" max="16384" width="11.42578125" style="1"/>
  </cols>
  <sheetData>
    <row r="1" spans="1:2" ht="13.5" customHeight="1">
      <c r="A1" s="143" t="s">
        <v>0</v>
      </c>
      <c r="B1" s="143"/>
    </row>
    <row r="2" spans="1:2" ht="12.75" customHeight="1">
      <c r="A2" s="2" t="s">
        <v>1</v>
      </c>
      <c r="B2" s="3" t="s">
        <v>58</v>
      </c>
    </row>
    <row r="3" spans="1:2" ht="12.75" customHeight="1">
      <c r="A3" s="2" t="s">
        <v>2</v>
      </c>
      <c r="B3" s="4" t="s">
        <v>110</v>
      </c>
    </row>
    <row r="4" spans="1:2">
      <c r="A4" s="5" t="s">
        <v>3</v>
      </c>
      <c r="B4" s="6" t="s">
        <v>62</v>
      </c>
    </row>
    <row r="5" spans="1:2">
      <c r="A5" s="5" t="s">
        <v>4</v>
      </c>
      <c r="B5" s="6">
        <v>6</v>
      </c>
    </row>
    <row r="6" spans="1:2" ht="18.2" customHeight="1">
      <c r="A6" s="5" t="s">
        <v>5</v>
      </c>
      <c r="B6" s="7"/>
    </row>
    <row r="7" spans="1:2" ht="18.2" customHeight="1">
      <c r="A7" s="5" t="s">
        <v>6</v>
      </c>
      <c r="B7" s="7"/>
    </row>
    <row r="8" spans="1:2" ht="18.2" customHeight="1">
      <c r="A8" s="5" t="s">
        <v>7</v>
      </c>
      <c r="B8" s="7"/>
    </row>
    <row r="9" spans="1:2" ht="18.2" customHeight="1">
      <c r="A9" s="5" t="s">
        <v>8</v>
      </c>
      <c r="B9" s="7"/>
    </row>
    <row r="10" spans="1:2" ht="12.75" customHeight="1">
      <c r="A10" s="142" t="s">
        <v>9</v>
      </c>
      <c r="B10" s="142"/>
    </row>
    <row r="11" spans="1:2" ht="18.2" customHeight="1">
      <c r="A11" s="5" t="s">
        <v>10</v>
      </c>
      <c r="B11" s="8"/>
    </row>
    <row r="12" spans="1:2" ht="18.2" customHeight="1">
      <c r="A12" s="5" t="s">
        <v>11</v>
      </c>
      <c r="B12" s="8"/>
    </row>
    <row r="13" spans="1:2" ht="12.75" customHeight="1">
      <c r="A13" s="142" t="s">
        <v>12</v>
      </c>
      <c r="B13" s="142"/>
    </row>
    <row r="14" spans="1:2" ht="18.2" customHeight="1">
      <c r="A14" s="5" t="s">
        <v>10</v>
      </c>
      <c r="B14" s="8"/>
    </row>
    <row r="15" spans="1:2" ht="18.2" customHeight="1">
      <c r="A15" s="5" t="s">
        <v>11</v>
      </c>
      <c r="B15" s="8"/>
    </row>
    <row r="16" spans="1:2" ht="12.75" customHeight="1">
      <c r="A16" s="142" t="s">
        <v>13</v>
      </c>
      <c r="B16" s="142"/>
    </row>
    <row r="17" spans="1:2" ht="18.2" customHeight="1">
      <c r="A17" s="5" t="s">
        <v>10</v>
      </c>
      <c r="B17" s="8"/>
    </row>
    <row r="18" spans="1:2" ht="18.2" customHeight="1">
      <c r="A18" s="5" t="s">
        <v>11</v>
      </c>
      <c r="B18" s="8"/>
    </row>
    <row r="19" spans="1:2" ht="12.75" customHeight="1">
      <c r="A19" s="142" t="s">
        <v>14</v>
      </c>
      <c r="B19" s="142"/>
    </row>
    <row r="20" spans="1:2" ht="18.2" customHeight="1">
      <c r="A20" s="5" t="s">
        <v>10</v>
      </c>
      <c r="B20" s="8"/>
    </row>
    <row r="21" spans="1:2" ht="18.2" customHeight="1">
      <c r="A21" s="5" t="s">
        <v>11</v>
      </c>
      <c r="B21" s="8"/>
    </row>
    <row r="22" spans="1:2" ht="12.75" customHeight="1">
      <c r="A22" s="142" t="s">
        <v>15</v>
      </c>
      <c r="B22" s="142"/>
    </row>
    <row r="23" spans="1:2" ht="18.2" customHeight="1">
      <c r="A23" s="5" t="s">
        <v>10</v>
      </c>
      <c r="B23" s="8"/>
    </row>
    <row r="24" spans="1:2" ht="18.2" customHeight="1">
      <c r="A24" s="5" t="s">
        <v>11</v>
      </c>
      <c r="B24" s="8"/>
    </row>
    <row r="25" spans="1:2" ht="12.75" customHeight="1">
      <c r="A25" s="144" t="s">
        <v>16</v>
      </c>
      <c r="B25" s="144"/>
    </row>
    <row r="26" spans="1:2">
      <c r="A26" s="146"/>
      <c r="B26" s="146"/>
    </row>
    <row r="27" spans="1:2">
      <c r="A27" s="146"/>
      <c r="B27" s="146"/>
    </row>
    <row r="28" spans="1:2">
      <c r="A28" s="146"/>
      <c r="B28" s="146"/>
    </row>
    <row r="29" spans="1:2">
      <c r="A29" s="146"/>
      <c r="B29" s="146"/>
    </row>
    <row r="30" spans="1:2">
      <c r="A30" s="146"/>
      <c r="B30" s="146"/>
    </row>
    <row r="31" spans="1:2">
      <c r="A31" s="146"/>
      <c r="B31" s="146"/>
    </row>
    <row r="32" spans="1:2">
      <c r="A32" s="146"/>
      <c r="B32" s="146"/>
    </row>
    <row r="33" spans="1:9">
      <c r="A33" s="146"/>
      <c r="B33" s="146"/>
    </row>
    <row r="34" spans="1:9" ht="12.75" customHeight="1">
      <c r="A34" s="144" t="s">
        <v>17</v>
      </c>
      <c r="B34" s="144"/>
      <c r="C34" s="9"/>
    </row>
    <row r="35" spans="1:9">
      <c r="A35" s="146"/>
      <c r="B35" s="146"/>
      <c r="C35" s="9"/>
    </row>
    <row r="36" spans="1:9">
      <c r="A36" s="146"/>
      <c r="B36" s="146"/>
      <c r="C36" s="9"/>
    </row>
    <row r="37" spans="1:9">
      <c r="A37" s="146"/>
      <c r="B37" s="146"/>
      <c r="C37" s="9"/>
    </row>
    <row r="38" spans="1:9">
      <c r="A38" s="146"/>
      <c r="B38" s="146"/>
      <c r="C38" s="9"/>
    </row>
    <row r="39" spans="1:9">
      <c r="A39" s="146"/>
      <c r="B39" s="146"/>
      <c r="C39" s="9"/>
    </row>
    <row r="40" spans="1:9">
      <c r="A40" s="146"/>
      <c r="B40" s="146"/>
      <c r="C40" s="9"/>
    </row>
    <row r="41" spans="1:9">
      <c r="A41" s="146"/>
      <c r="B41" s="146"/>
      <c r="C41" s="9"/>
    </row>
    <row r="42" spans="1:9">
      <c r="A42" s="146"/>
      <c r="B42" s="146"/>
      <c r="C42" s="9"/>
    </row>
    <row r="43" spans="1:9" s="10" customFormat="1" ht="12.75" customHeight="1">
      <c r="A43" s="144" t="s">
        <v>18</v>
      </c>
      <c r="B43" s="144"/>
      <c r="C43" s="9"/>
      <c r="D43" s="9"/>
      <c r="E43" s="9"/>
      <c r="F43" s="9"/>
      <c r="G43" s="9"/>
      <c r="H43" s="9"/>
      <c r="I43" s="9"/>
    </row>
    <row r="44" spans="1:9" s="10" customFormat="1">
      <c r="A44" s="147"/>
      <c r="B44" s="147"/>
      <c r="C44" s="9"/>
      <c r="D44" s="9"/>
      <c r="E44" s="9"/>
      <c r="F44" s="9"/>
      <c r="G44" s="9"/>
      <c r="H44" s="9"/>
      <c r="I44" s="9"/>
    </row>
    <row r="45" spans="1:9" s="10" customFormat="1">
      <c r="A45" s="147"/>
      <c r="B45" s="147"/>
      <c r="C45" s="9"/>
      <c r="D45" s="9"/>
      <c r="E45" s="9"/>
      <c r="F45" s="9"/>
      <c r="G45" s="9"/>
      <c r="H45" s="9"/>
      <c r="I45" s="9"/>
    </row>
    <row r="46" spans="1:9" s="10" customFormat="1">
      <c r="A46" s="147"/>
      <c r="B46" s="147"/>
      <c r="C46" s="9"/>
      <c r="D46" s="9"/>
      <c r="E46" s="9"/>
      <c r="F46" s="9"/>
      <c r="G46" s="9"/>
      <c r="H46" s="9"/>
      <c r="I46" s="9"/>
    </row>
    <row r="47" spans="1:9" s="10" customFormat="1">
      <c r="A47" s="147"/>
      <c r="B47" s="147"/>
      <c r="C47" s="9"/>
      <c r="D47" s="9"/>
      <c r="E47" s="9"/>
      <c r="F47" s="9"/>
      <c r="G47" s="9"/>
      <c r="H47" s="9"/>
      <c r="I47" s="9"/>
    </row>
    <row r="48" spans="1:9" s="10" customFormat="1">
      <c r="A48" s="147"/>
      <c r="B48" s="147"/>
      <c r="D48" s="9"/>
      <c r="E48" s="9"/>
      <c r="F48" s="9"/>
      <c r="G48" s="9"/>
      <c r="H48" s="9"/>
      <c r="I48" s="9"/>
    </row>
    <row r="49" spans="1:9" s="10" customFormat="1">
      <c r="A49" s="147"/>
      <c r="B49" s="147"/>
      <c r="D49" s="9"/>
      <c r="E49" s="9"/>
      <c r="F49" s="9"/>
      <c r="G49" s="9"/>
      <c r="H49" s="9"/>
      <c r="I49" s="9"/>
    </row>
    <row r="50" spans="1:9" s="10" customFormat="1">
      <c r="A50" s="147"/>
      <c r="B50" s="147"/>
      <c r="D50" s="9"/>
      <c r="E50" s="9"/>
      <c r="F50" s="9"/>
      <c r="G50" s="9"/>
      <c r="H50" s="9"/>
      <c r="I50" s="9"/>
    </row>
    <row r="51" spans="1:9" s="10" customFormat="1">
      <c r="A51" s="147"/>
      <c r="B51" s="147"/>
      <c r="D51" s="9"/>
      <c r="E51" s="9"/>
      <c r="F51" s="9"/>
      <c r="G51" s="9"/>
      <c r="H51" s="9"/>
      <c r="I51" s="9"/>
    </row>
    <row r="52" spans="1:9" s="10" customFormat="1" ht="12.75" customHeight="1">
      <c r="A52" s="144" t="s">
        <v>19</v>
      </c>
      <c r="B52" s="144"/>
      <c r="D52" s="9"/>
      <c r="E52" s="9"/>
      <c r="F52" s="9"/>
      <c r="G52" s="9"/>
      <c r="H52" s="9"/>
      <c r="I52" s="9"/>
    </row>
    <row r="53" spans="1:9" s="10" customFormat="1">
      <c r="A53" s="145"/>
      <c r="B53" s="145"/>
      <c r="D53" s="9"/>
      <c r="E53" s="9"/>
      <c r="F53" s="9"/>
      <c r="G53" s="9"/>
      <c r="H53" s="9"/>
      <c r="I53" s="9"/>
    </row>
    <row r="54" spans="1:9" s="10" customFormat="1">
      <c r="A54" s="145"/>
      <c r="B54" s="145"/>
      <c r="D54" s="9"/>
      <c r="E54" s="9"/>
      <c r="F54" s="9"/>
      <c r="G54" s="9"/>
      <c r="H54" s="9"/>
      <c r="I54" s="9"/>
    </row>
    <row r="55" spans="1:9" s="10" customFormat="1">
      <c r="A55" s="145"/>
      <c r="B55" s="145"/>
      <c r="D55" s="9"/>
      <c r="E55" s="9"/>
      <c r="F55" s="9"/>
      <c r="G55" s="9"/>
      <c r="H55" s="9"/>
      <c r="I55" s="9"/>
    </row>
    <row r="56" spans="1:9" s="10" customFormat="1">
      <c r="A56" s="145"/>
      <c r="B56" s="145"/>
      <c r="D56" s="9"/>
      <c r="E56" s="9"/>
      <c r="F56" s="9"/>
      <c r="G56" s="9"/>
      <c r="H56" s="9"/>
      <c r="I56" s="9"/>
    </row>
    <row r="57" spans="1:9" s="10" customFormat="1">
      <c r="A57" s="145"/>
      <c r="B57" s="145"/>
      <c r="D57" s="9"/>
      <c r="E57" s="9"/>
      <c r="F57" s="9"/>
      <c r="G57" s="9"/>
      <c r="H57" s="9"/>
      <c r="I57" s="9"/>
    </row>
    <row r="58" spans="1:9" s="10" customFormat="1">
      <c r="A58" s="145"/>
      <c r="B58" s="145"/>
      <c r="D58" s="9"/>
      <c r="E58" s="9"/>
      <c r="F58" s="9"/>
      <c r="G58" s="9"/>
      <c r="H58" s="9"/>
      <c r="I58" s="9"/>
    </row>
    <row r="59" spans="1:9" s="10" customFormat="1">
      <c r="A59" s="145"/>
      <c r="B59" s="145"/>
      <c r="D59" s="9"/>
      <c r="E59" s="9"/>
      <c r="F59" s="9"/>
      <c r="G59" s="9"/>
      <c r="H59" s="9"/>
      <c r="I59" s="9"/>
    </row>
    <row r="60" spans="1:9" s="10" customFormat="1">
      <c r="A60" s="145"/>
      <c r="B60" s="145"/>
      <c r="D60" s="9"/>
      <c r="E60" s="9"/>
      <c r="F60" s="9"/>
      <c r="G60" s="9"/>
      <c r="H60" s="9"/>
      <c r="I60" s="9"/>
    </row>
  </sheetData>
  <sheetProtection sheet="1" objects="1" scenarios="1"/>
  <mergeCells count="14">
    <mergeCell ref="A52:B52"/>
    <mergeCell ref="A53:B60"/>
    <mergeCell ref="A25:B25"/>
    <mergeCell ref="A26:B33"/>
    <mergeCell ref="A34:B34"/>
    <mergeCell ref="A35:B42"/>
    <mergeCell ref="A43:B43"/>
    <mergeCell ref="A44:B51"/>
    <mergeCell ref="A22:B22"/>
    <mergeCell ref="A1:B1"/>
    <mergeCell ref="A10:B10"/>
    <mergeCell ref="A13:B13"/>
    <mergeCell ref="A16:B16"/>
    <mergeCell ref="A19:B19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AA62"/>
  <sheetViews>
    <sheetView workbookViewId="0">
      <selection activeCell="B2" sqref="B2"/>
    </sheetView>
  </sheetViews>
  <sheetFormatPr baseColWidth="10" defaultColWidth="11.42578125" defaultRowHeight="12.75"/>
  <cols>
    <col min="1" max="1" width="6.85546875" style="11" customWidth="1"/>
    <col min="2" max="2" width="58.140625" style="12" customWidth="1"/>
    <col min="3" max="3" width="103.42578125" style="13" customWidth="1"/>
    <col min="4" max="4" width="4.28515625" style="14" customWidth="1"/>
    <col min="5" max="8" width="4.28515625" style="15" customWidth="1"/>
    <col min="9" max="9" width="4" style="16" customWidth="1"/>
    <col min="10" max="11" width="7.28515625" style="17" customWidth="1"/>
    <col min="12" max="12" width="5.7109375" style="111" customWidth="1"/>
    <col min="13" max="13" width="7.28515625" style="112" customWidth="1"/>
    <col min="14" max="14" width="3.7109375" style="113" customWidth="1"/>
    <col min="15" max="15" width="4.7109375" style="113" customWidth="1"/>
    <col min="16" max="16" width="9.85546875" style="89" customWidth="1"/>
    <col min="17" max="17" width="10.42578125" customWidth="1"/>
    <col min="18" max="18" width="6.42578125" customWidth="1"/>
    <col min="19" max="19" width="10.7109375" customWidth="1"/>
    <col min="20" max="20" width="12.140625" customWidth="1"/>
    <col min="21" max="22" width="3.85546875" customWidth="1"/>
    <col min="24" max="25" width="11.42578125" style="18"/>
    <col min="26" max="26" width="11.42578125" style="19"/>
    <col min="27" max="16384" width="11.42578125" style="20"/>
  </cols>
  <sheetData>
    <row r="1" spans="1:27" ht="15.75">
      <c r="A1" s="21" t="str">
        <f>'Identification projet'!B2</f>
        <v>Baccalauréat technologique "Sciences et Technologie de l'Industrie et du Développement Durable"</v>
      </c>
      <c r="D1" s="22" t="str">
        <f>'Identification projet'!B3</f>
        <v>Systèmes d'information et numérique</v>
      </c>
      <c r="E1" s="23"/>
      <c r="F1" s="24" t="str">
        <f>'Identification projet'!B4</f>
        <v>Projet technologique : conduite de projet</v>
      </c>
    </row>
    <row r="2" spans="1:27" ht="12.75" customHeight="1">
      <c r="A2" s="21"/>
      <c r="B2" s="25" t="s">
        <v>60</v>
      </c>
      <c r="C2" s="22" t="s">
        <v>20</v>
      </c>
      <c r="D2" s="88" t="str">
        <f>IF('Identification projet'!B11="","Renseigner feuille Identification projet",'Identification projet'!B11)</f>
        <v>Renseigner feuille Identification projet</v>
      </c>
      <c r="E2" s="88"/>
      <c r="F2" s="88"/>
      <c r="G2" s="88"/>
      <c r="H2" s="88"/>
      <c r="I2" s="88"/>
      <c r="M2" s="114"/>
      <c r="Z2" s="18"/>
      <c r="AA2" s="19"/>
    </row>
    <row r="3" spans="1:27" ht="12.75" customHeight="1">
      <c r="A3" s="13"/>
      <c r="B3" s="26"/>
      <c r="C3" s="22" t="s">
        <v>21</v>
      </c>
      <c r="D3" s="88" t="str">
        <f>IF('Identification projet'!B12="","Renseigner feuille Identification projet",'Identification projet'!B12)</f>
        <v>Renseigner feuille Identification projet</v>
      </c>
      <c r="E3" s="88"/>
      <c r="F3" s="88"/>
      <c r="G3" s="88"/>
      <c r="H3" s="88"/>
      <c r="I3" s="88"/>
      <c r="J3" s="82"/>
      <c r="K3" s="82"/>
      <c r="L3" s="115" t="s">
        <v>22</v>
      </c>
    </row>
    <row r="4" spans="1:27" ht="13.5" customHeight="1" thickBot="1">
      <c r="A4" s="183" t="s">
        <v>24</v>
      </c>
      <c r="B4" s="183"/>
      <c r="C4" s="96" t="s">
        <v>25</v>
      </c>
      <c r="D4" s="27" t="s">
        <v>26</v>
      </c>
      <c r="E4" s="28">
        <v>0</v>
      </c>
      <c r="F4" s="28" t="s">
        <v>27</v>
      </c>
      <c r="G4" s="28" t="s">
        <v>28</v>
      </c>
      <c r="H4" s="28" t="s">
        <v>29</v>
      </c>
      <c r="I4" s="29"/>
      <c r="J4" s="30" t="s">
        <v>22</v>
      </c>
      <c r="K4" s="30" t="s">
        <v>59</v>
      </c>
      <c r="L4" s="111" t="s">
        <v>30</v>
      </c>
      <c r="M4" s="112" t="s">
        <v>31</v>
      </c>
    </row>
    <row r="5" spans="1:27" ht="12.75" customHeight="1">
      <c r="A5" s="184" t="s">
        <v>32</v>
      </c>
      <c r="B5" s="185"/>
      <c r="C5" s="185"/>
      <c r="D5" s="185"/>
      <c r="E5" s="185"/>
      <c r="F5" s="185"/>
      <c r="G5" s="185"/>
      <c r="H5" s="186"/>
      <c r="I5" s="31"/>
      <c r="J5" s="85">
        <v>0.4</v>
      </c>
      <c r="K5" s="87">
        <f>SUM(K6:K15)</f>
        <v>0</v>
      </c>
      <c r="L5" s="116">
        <f>SUM(L6:L15)</f>
        <v>10</v>
      </c>
      <c r="M5" s="117">
        <f>SUM(M6:M15)</f>
        <v>0</v>
      </c>
    </row>
    <row r="6" spans="1:27" ht="12.75" customHeight="1">
      <c r="A6" s="187" t="s">
        <v>33</v>
      </c>
      <c r="B6" s="188" t="s">
        <v>63</v>
      </c>
      <c r="C6" s="37" t="s">
        <v>64</v>
      </c>
      <c r="D6" s="79"/>
      <c r="E6" s="80"/>
      <c r="F6" s="80"/>
      <c r="G6" s="80"/>
      <c r="H6" s="106"/>
      <c r="I6" s="33" t="str">
        <f>(IF(O6&lt;&gt;1,"◄",""))</f>
        <v>◄</v>
      </c>
      <c r="J6" s="83">
        <v>1</v>
      </c>
      <c r="K6" s="189">
        <f>SUM(M6:M9)</f>
        <v>0</v>
      </c>
      <c r="L6" s="118">
        <f t="shared" ref="L6:L15" si="0">IF(D6&lt;&gt;"",0,J6)</f>
        <v>1</v>
      </c>
      <c r="M6" s="112">
        <f t="shared" ref="M6:M15" si="1">(IF(F6&lt;&gt;"",1/3,0)+IF(G6&lt;&gt;"",2/3,0)+IF(H6&lt;&gt;"",1,0))*J$5*20*L6/SUM(L$6:L$15)</f>
        <v>0</v>
      </c>
      <c r="O6" s="119">
        <f t="shared" ref="O6:O15" si="2">COUNTA(D6:H6)</f>
        <v>0</v>
      </c>
      <c r="Q6" s="86"/>
    </row>
    <row r="7" spans="1:27" ht="12.75" customHeight="1">
      <c r="A7" s="187"/>
      <c r="B7" s="188"/>
      <c r="C7" s="92" t="s">
        <v>65</v>
      </c>
      <c r="D7" s="121"/>
      <c r="E7" s="122"/>
      <c r="F7" s="122"/>
      <c r="G7" s="122"/>
      <c r="H7" s="123"/>
      <c r="I7" s="33" t="str">
        <f t="shared" ref="I7:I15" si="3">(IF(O7&lt;&gt;1,"◄",""))</f>
        <v>◄</v>
      </c>
      <c r="J7" s="83">
        <v>1</v>
      </c>
      <c r="K7" s="190"/>
      <c r="L7" s="118">
        <f t="shared" si="0"/>
        <v>1</v>
      </c>
      <c r="M7" s="112">
        <f t="shared" si="1"/>
        <v>0</v>
      </c>
      <c r="O7" s="119">
        <f t="shared" si="2"/>
        <v>0</v>
      </c>
    </row>
    <row r="8" spans="1:27" ht="12.75" customHeight="1">
      <c r="A8" s="187"/>
      <c r="B8" s="188"/>
      <c r="C8" s="37" t="s">
        <v>66</v>
      </c>
      <c r="D8" s="90"/>
      <c r="E8" s="91"/>
      <c r="F8" s="91"/>
      <c r="G8" s="91"/>
      <c r="H8" s="98"/>
      <c r="I8" s="33" t="str">
        <f t="shared" si="3"/>
        <v>◄</v>
      </c>
      <c r="J8" s="83">
        <v>1</v>
      </c>
      <c r="K8" s="190"/>
      <c r="L8" s="118">
        <f t="shared" si="0"/>
        <v>1</v>
      </c>
      <c r="M8" s="112">
        <f t="shared" si="1"/>
        <v>0</v>
      </c>
      <c r="O8" s="119">
        <f t="shared" si="2"/>
        <v>0</v>
      </c>
    </row>
    <row r="9" spans="1:27" ht="12.75" customHeight="1">
      <c r="A9" s="187"/>
      <c r="B9" s="188"/>
      <c r="C9" s="92" t="s">
        <v>67</v>
      </c>
      <c r="D9" s="35"/>
      <c r="E9" s="34"/>
      <c r="F9" s="34"/>
      <c r="G9" s="34"/>
      <c r="H9" s="99"/>
      <c r="I9" s="33" t="str">
        <f t="shared" si="3"/>
        <v>◄</v>
      </c>
      <c r="J9" s="83">
        <v>1</v>
      </c>
      <c r="K9" s="191"/>
      <c r="L9" s="118">
        <f t="shared" si="0"/>
        <v>1</v>
      </c>
      <c r="M9" s="112">
        <f t="shared" si="1"/>
        <v>0</v>
      </c>
      <c r="O9" s="119">
        <f t="shared" si="2"/>
        <v>0</v>
      </c>
    </row>
    <row r="10" spans="1:27" ht="12.75" customHeight="1">
      <c r="A10" s="176" t="s">
        <v>34</v>
      </c>
      <c r="B10" s="177" t="s">
        <v>68</v>
      </c>
      <c r="C10" s="37" t="s">
        <v>69</v>
      </c>
      <c r="D10" s="70"/>
      <c r="E10" s="71"/>
      <c r="F10" s="71"/>
      <c r="G10" s="71"/>
      <c r="H10" s="100"/>
      <c r="I10" s="33" t="str">
        <f t="shared" si="3"/>
        <v>◄</v>
      </c>
      <c r="J10" s="83">
        <v>1</v>
      </c>
      <c r="K10" s="189">
        <f>SUM(M10:M12)</f>
        <v>0</v>
      </c>
      <c r="L10" s="118">
        <f t="shared" si="0"/>
        <v>1</v>
      </c>
      <c r="M10" s="112">
        <f t="shared" si="1"/>
        <v>0</v>
      </c>
      <c r="O10" s="119">
        <f t="shared" si="2"/>
        <v>0</v>
      </c>
    </row>
    <row r="11" spans="1:27" ht="12.75" customHeight="1">
      <c r="A11" s="176"/>
      <c r="B11" s="177"/>
      <c r="C11" s="92" t="s">
        <v>70</v>
      </c>
      <c r="D11" s="35"/>
      <c r="E11" s="36"/>
      <c r="F11" s="36"/>
      <c r="G11" s="36"/>
      <c r="H11" s="97"/>
      <c r="I11" s="33" t="str">
        <f t="shared" si="3"/>
        <v>◄</v>
      </c>
      <c r="J11" s="83">
        <v>1</v>
      </c>
      <c r="K11" s="190"/>
      <c r="L11" s="118">
        <f t="shared" si="0"/>
        <v>1</v>
      </c>
      <c r="M11" s="112">
        <f t="shared" si="1"/>
        <v>0</v>
      </c>
      <c r="O11" s="119">
        <f t="shared" si="2"/>
        <v>0</v>
      </c>
    </row>
    <row r="12" spans="1:27" ht="12.75" customHeight="1">
      <c r="A12" s="176"/>
      <c r="B12" s="177"/>
      <c r="C12" s="37" t="s">
        <v>71</v>
      </c>
      <c r="D12" s="70"/>
      <c r="E12" s="71"/>
      <c r="F12" s="71"/>
      <c r="G12" s="71"/>
      <c r="H12" s="100"/>
      <c r="I12" s="33" t="str">
        <f t="shared" si="3"/>
        <v>◄</v>
      </c>
      <c r="J12" s="83">
        <v>1</v>
      </c>
      <c r="K12" s="190"/>
      <c r="L12" s="118">
        <f t="shared" si="0"/>
        <v>1</v>
      </c>
      <c r="M12" s="112">
        <f t="shared" si="1"/>
        <v>0</v>
      </c>
      <c r="O12" s="119">
        <f t="shared" si="2"/>
        <v>0</v>
      </c>
    </row>
    <row r="13" spans="1:27" ht="12.75" customHeight="1">
      <c r="A13" s="181" t="s">
        <v>35</v>
      </c>
      <c r="B13" s="177" t="s">
        <v>72</v>
      </c>
      <c r="C13" s="92" t="s">
        <v>73</v>
      </c>
      <c r="D13" s="124"/>
      <c r="E13" s="125"/>
      <c r="F13" s="125"/>
      <c r="G13" s="125"/>
      <c r="H13" s="126"/>
      <c r="I13" s="33" t="str">
        <f t="shared" si="3"/>
        <v>◄</v>
      </c>
      <c r="J13" s="83">
        <v>1</v>
      </c>
      <c r="K13" s="189">
        <f>SUM(M13:M15)</f>
        <v>0</v>
      </c>
      <c r="L13" s="118">
        <f t="shared" si="0"/>
        <v>1</v>
      </c>
      <c r="M13" s="112">
        <f t="shared" si="1"/>
        <v>0</v>
      </c>
      <c r="O13" s="119">
        <f t="shared" si="2"/>
        <v>0</v>
      </c>
    </row>
    <row r="14" spans="1:27" ht="12.75" customHeight="1">
      <c r="A14" s="181"/>
      <c r="B14" s="177"/>
      <c r="C14" s="69" t="s">
        <v>74</v>
      </c>
      <c r="D14" s="79"/>
      <c r="E14" s="80"/>
      <c r="F14" s="80"/>
      <c r="G14" s="80"/>
      <c r="H14" s="106"/>
      <c r="I14" s="33" t="str">
        <f t="shared" si="3"/>
        <v>◄</v>
      </c>
      <c r="J14" s="83">
        <v>1</v>
      </c>
      <c r="K14" s="190"/>
      <c r="L14" s="118">
        <f t="shared" si="0"/>
        <v>1</v>
      </c>
      <c r="M14" s="112">
        <f t="shared" si="1"/>
        <v>0</v>
      </c>
      <c r="O14" s="119">
        <f t="shared" si="2"/>
        <v>0</v>
      </c>
    </row>
    <row r="15" spans="1:27" ht="12.75" customHeight="1" thickBot="1">
      <c r="A15" s="181"/>
      <c r="B15" s="177"/>
      <c r="C15" s="92" t="s">
        <v>75</v>
      </c>
      <c r="D15" s="124"/>
      <c r="E15" s="125"/>
      <c r="F15" s="125"/>
      <c r="G15" s="125"/>
      <c r="H15" s="126"/>
      <c r="I15" s="33" t="str">
        <f t="shared" si="3"/>
        <v>◄</v>
      </c>
      <c r="J15" s="83">
        <v>1</v>
      </c>
      <c r="K15" s="191"/>
      <c r="L15" s="118">
        <f t="shared" si="0"/>
        <v>1</v>
      </c>
      <c r="M15" s="112">
        <f t="shared" si="1"/>
        <v>0</v>
      </c>
      <c r="O15" s="119">
        <f t="shared" si="2"/>
        <v>0</v>
      </c>
    </row>
    <row r="16" spans="1:27" ht="13.5" customHeight="1">
      <c r="A16" s="178" t="s">
        <v>36</v>
      </c>
      <c r="B16" s="179"/>
      <c r="C16" s="179"/>
      <c r="D16" s="179"/>
      <c r="E16" s="179"/>
      <c r="F16" s="179"/>
      <c r="G16" s="179"/>
      <c r="H16" s="180"/>
      <c r="I16" s="33"/>
      <c r="J16" s="85">
        <v>0.4</v>
      </c>
      <c r="K16" s="87">
        <f>SUM(K17:K28)</f>
        <v>0</v>
      </c>
      <c r="L16" s="116">
        <f>SUM(L17:L28)</f>
        <v>12</v>
      </c>
      <c r="M16" s="117">
        <f>SUM(M17:M28)</f>
        <v>0</v>
      </c>
      <c r="O16" s="119"/>
    </row>
    <row r="17" spans="1:15" ht="12.75" customHeight="1">
      <c r="A17" s="176" t="s">
        <v>37</v>
      </c>
      <c r="B17" s="182" t="s">
        <v>76</v>
      </c>
      <c r="C17" s="93" t="s">
        <v>77</v>
      </c>
      <c r="D17" s="138"/>
      <c r="E17" s="74"/>
      <c r="F17" s="74"/>
      <c r="G17" s="139"/>
      <c r="H17" s="108"/>
      <c r="I17" s="33" t="str">
        <f t="shared" ref="I17:I43" si="4">(IF(O17&lt;&gt;1,"◄",""))</f>
        <v>◄</v>
      </c>
      <c r="J17" s="83">
        <v>1</v>
      </c>
      <c r="K17" s="192">
        <f>SUM(M17:M19)</f>
        <v>0</v>
      </c>
      <c r="L17" s="118">
        <f t="shared" ref="L17:L28" si="5">IF(D17&lt;&gt;"",0,J17)</f>
        <v>1</v>
      </c>
      <c r="M17" s="112">
        <f t="shared" ref="M17:M28" si="6">(IF(F17&lt;&gt;"",1/3,0)+IF(G17&lt;&gt;"",2/3,0)+IF(H17&lt;&gt;"",1,0))*J$16*20*L17/SUM(L$17:L$28)</f>
        <v>0</v>
      </c>
      <c r="O17" s="119">
        <f t="shared" ref="O17:O28" si="7">COUNTA(D17:H17)</f>
        <v>0</v>
      </c>
    </row>
    <row r="18" spans="1:15" ht="12.75" customHeight="1">
      <c r="A18" s="176"/>
      <c r="B18" s="182"/>
      <c r="C18" s="92" t="s">
        <v>78</v>
      </c>
      <c r="D18" s="38"/>
      <c r="E18" s="39"/>
      <c r="F18" s="39"/>
      <c r="G18" s="40"/>
      <c r="H18" s="101"/>
      <c r="I18" s="33" t="str">
        <f t="shared" si="4"/>
        <v>◄</v>
      </c>
      <c r="J18" s="83">
        <v>1</v>
      </c>
      <c r="K18" s="192"/>
      <c r="L18" s="118">
        <f t="shared" si="5"/>
        <v>1</v>
      </c>
      <c r="M18" s="112">
        <f t="shared" si="6"/>
        <v>0</v>
      </c>
      <c r="O18" s="119">
        <f t="shared" si="7"/>
        <v>0</v>
      </c>
    </row>
    <row r="19" spans="1:15" ht="12.75" customHeight="1">
      <c r="A19" s="176"/>
      <c r="B19" s="182"/>
      <c r="C19" s="94" t="s">
        <v>79</v>
      </c>
      <c r="D19" s="41"/>
      <c r="E19" s="42"/>
      <c r="F19" s="42"/>
      <c r="G19" s="43"/>
      <c r="H19" s="102"/>
      <c r="I19" s="33" t="str">
        <f t="shared" si="4"/>
        <v>◄</v>
      </c>
      <c r="J19" s="83">
        <v>1</v>
      </c>
      <c r="K19" s="192"/>
      <c r="L19" s="118">
        <f t="shared" si="5"/>
        <v>1</v>
      </c>
      <c r="M19" s="112">
        <f t="shared" si="6"/>
        <v>0</v>
      </c>
      <c r="O19" s="119">
        <f t="shared" si="7"/>
        <v>0</v>
      </c>
    </row>
    <row r="20" spans="1:15" ht="12.75" customHeight="1">
      <c r="A20" s="176" t="s">
        <v>38</v>
      </c>
      <c r="B20" s="177" t="s">
        <v>80</v>
      </c>
      <c r="C20" s="92" t="s">
        <v>81</v>
      </c>
      <c r="D20" s="45"/>
      <c r="E20" s="39"/>
      <c r="F20" s="39"/>
      <c r="G20" s="39"/>
      <c r="H20" s="103"/>
      <c r="I20" s="33" t="str">
        <f t="shared" si="4"/>
        <v>◄</v>
      </c>
      <c r="J20" s="83">
        <v>1</v>
      </c>
      <c r="K20" s="192">
        <f>SUM(M20:M22)</f>
        <v>0</v>
      </c>
      <c r="L20" s="118">
        <f t="shared" si="5"/>
        <v>1</v>
      </c>
      <c r="M20" s="112">
        <f t="shared" si="6"/>
        <v>0</v>
      </c>
      <c r="O20" s="119">
        <f t="shared" si="7"/>
        <v>0</v>
      </c>
    </row>
    <row r="21" spans="1:15" ht="12.75" customHeight="1">
      <c r="A21" s="176"/>
      <c r="B21" s="177"/>
      <c r="C21" s="95" t="s">
        <v>82</v>
      </c>
      <c r="D21" s="73"/>
      <c r="E21" s="74"/>
      <c r="F21" s="74"/>
      <c r="G21" s="74"/>
      <c r="H21" s="104"/>
      <c r="I21" s="33" t="str">
        <f t="shared" si="4"/>
        <v>◄</v>
      </c>
      <c r="J21" s="83">
        <v>1</v>
      </c>
      <c r="K21" s="192"/>
      <c r="L21" s="118">
        <f t="shared" si="5"/>
        <v>1</v>
      </c>
      <c r="M21" s="112">
        <f t="shared" si="6"/>
        <v>0</v>
      </c>
      <c r="O21" s="119">
        <f t="shared" si="7"/>
        <v>0</v>
      </c>
    </row>
    <row r="22" spans="1:15" ht="12.75" customHeight="1">
      <c r="A22" s="176"/>
      <c r="B22" s="177"/>
      <c r="C22" s="92" t="s">
        <v>83</v>
      </c>
      <c r="D22" s="45"/>
      <c r="E22" s="39"/>
      <c r="F22" s="39"/>
      <c r="G22" s="39"/>
      <c r="H22" s="103"/>
      <c r="I22" s="33" t="str">
        <f t="shared" si="4"/>
        <v>◄</v>
      </c>
      <c r="J22" s="83">
        <v>1</v>
      </c>
      <c r="K22" s="192"/>
      <c r="L22" s="118">
        <f t="shared" si="5"/>
        <v>1</v>
      </c>
      <c r="M22" s="112">
        <f t="shared" si="6"/>
        <v>0</v>
      </c>
      <c r="O22" s="119">
        <f t="shared" si="7"/>
        <v>0</v>
      </c>
    </row>
    <row r="23" spans="1:15" ht="12.75" customHeight="1">
      <c r="A23" s="176" t="s">
        <v>39</v>
      </c>
      <c r="B23" s="177" t="s">
        <v>84</v>
      </c>
      <c r="C23" s="95" t="s">
        <v>85</v>
      </c>
      <c r="D23" s="75"/>
      <c r="E23" s="76"/>
      <c r="F23" s="76"/>
      <c r="G23" s="76"/>
      <c r="H23" s="104"/>
      <c r="I23" s="33" t="str">
        <f t="shared" si="4"/>
        <v>◄</v>
      </c>
      <c r="J23" s="83">
        <v>1</v>
      </c>
      <c r="K23" s="192">
        <f>SUM(M23:M24)</f>
        <v>0</v>
      </c>
      <c r="L23" s="118">
        <f t="shared" si="5"/>
        <v>1</v>
      </c>
      <c r="M23" s="112">
        <f t="shared" si="6"/>
        <v>0</v>
      </c>
      <c r="O23" s="119">
        <f t="shared" si="7"/>
        <v>0</v>
      </c>
    </row>
    <row r="24" spans="1:15" ht="12.75" customHeight="1">
      <c r="A24" s="176"/>
      <c r="B24" s="177"/>
      <c r="C24" s="92" t="s">
        <v>86</v>
      </c>
      <c r="D24" s="127"/>
      <c r="E24" s="128"/>
      <c r="F24" s="128"/>
      <c r="G24" s="128"/>
      <c r="H24" s="129"/>
      <c r="I24" s="33" t="str">
        <f t="shared" si="4"/>
        <v>◄</v>
      </c>
      <c r="J24" s="83">
        <v>1</v>
      </c>
      <c r="K24" s="192"/>
      <c r="L24" s="118">
        <f t="shared" si="5"/>
        <v>1</v>
      </c>
      <c r="M24" s="112">
        <f t="shared" si="6"/>
        <v>0</v>
      </c>
      <c r="O24" s="119">
        <f t="shared" si="7"/>
        <v>0</v>
      </c>
    </row>
    <row r="25" spans="1:15" ht="12.75" customHeight="1">
      <c r="A25" s="176" t="s">
        <v>40</v>
      </c>
      <c r="B25" s="177" t="s">
        <v>87</v>
      </c>
      <c r="C25" s="95" t="s">
        <v>88</v>
      </c>
      <c r="D25" s="77"/>
      <c r="E25" s="78"/>
      <c r="F25" s="78"/>
      <c r="G25" s="78"/>
      <c r="H25" s="105"/>
      <c r="I25" s="33" t="str">
        <f t="shared" si="4"/>
        <v>◄</v>
      </c>
      <c r="J25" s="83">
        <v>1</v>
      </c>
      <c r="K25" s="192">
        <f>SUM(M25:M28)</f>
        <v>0</v>
      </c>
      <c r="L25" s="118">
        <f t="shared" si="5"/>
        <v>1</v>
      </c>
      <c r="M25" s="112">
        <f t="shared" si="6"/>
        <v>0</v>
      </c>
      <c r="O25" s="119">
        <f t="shared" si="7"/>
        <v>0</v>
      </c>
    </row>
    <row r="26" spans="1:15" ht="12.75" customHeight="1">
      <c r="A26" s="176"/>
      <c r="B26" s="177"/>
      <c r="C26" s="92" t="s">
        <v>89</v>
      </c>
      <c r="D26" s="46"/>
      <c r="E26" s="47"/>
      <c r="F26" s="47"/>
      <c r="G26" s="47"/>
      <c r="H26" s="103"/>
      <c r="I26" s="33" t="str">
        <f t="shared" si="4"/>
        <v>◄</v>
      </c>
      <c r="J26" s="83">
        <v>1</v>
      </c>
      <c r="K26" s="192"/>
      <c r="L26" s="118">
        <f t="shared" si="5"/>
        <v>1</v>
      </c>
      <c r="M26" s="112">
        <f t="shared" si="6"/>
        <v>0</v>
      </c>
      <c r="O26" s="119">
        <f t="shared" si="7"/>
        <v>0</v>
      </c>
    </row>
    <row r="27" spans="1:15" ht="12.75" customHeight="1">
      <c r="A27" s="176"/>
      <c r="B27" s="177"/>
      <c r="C27" s="95" t="s">
        <v>90</v>
      </c>
      <c r="D27" s="75"/>
      <c r="E27" s="76"/>
      <c r="F27" s="76"/>
      <c r="G27" s="76"/>
      <c r="H27" s="104"/>
      <c r="I27" s="33" t="str">
        <f t="shared" si="4"/>
        <v>◄</v>
      </c>
      <c r="J27" s="83">
        <v>1</v>
      </c>
      <c r="K27" s="192"/>
      <c r="L27" s="118">
        <f t="shared" si="5"/>
        <v>1</v>
      </c>
      <c r="M27" s="112">
        <f t="shared" si="6"/>
        <v>0</v>
      </c>
      <c r="O27" s="119">
        <f t="shared" si="7"/>
        <v>0</v>
      </c>
    </row>
    <row r="28" spans="1:15" ht="12.75" customHeight="1" thickBot="1">
      <c r="A28" s="176"/>
      <c r="B28" s="177"/>
      <c r="C28" s="92" t="s">
        <v>91</v>
      </c>
      <c r="D28" s="130"/>
      <c r="E28" s="131"/>
      <c r="F28" s="131"/>
      <c r="G28" s="131"/>
      <c r="H28" s="132"/>
      <c r="I28" s="33" t="str">
        <f t="shared" si="4"/>
        <v>◄</v>
      </c>
      <c r="J28" s="83">
        <v>1</v>
      </c>
      <c r="K28" s="192"/>
      <c r="L28" s="118">
        <f t="shared" si="5"/>
        <v>1</v>
      </c>
      <c r="M28" s="112">
        <f t="shared" si="6"/>
        <v>0</v>
      </c>
      <c r="O28" s="119">
        <f t="shared" si="7"/>
        <v>0</v>
      </c>
    </row>
    <row r="29" spans="1:15" ht="13.5" customHeight="1">
      <c r="A29" s="178" t="s">
        <v>41</v>
      </c>
      <c r="B29" s="179"/>
      <c r="C29" s="179"/>
      <c r="D29" s="179"/>
      <c r="E29" s="179"/>
      <c r="F29" s="179"/>
      <c r="G29" s="179"/>
      <c r="H29" s="180"/>
      <c r="I29" s="33"/>
      <c r="J29" s="85">
        <v>0.2</v>
      </c>
      <c r="K29" s="87">
        <f>SUM(K30:K43)</f>
        <v>0</v>
      </c>
      <c r="L29" s="116">
        <f>SUM(L30:L43)</f>
        <v>14</v>
      </c>
      <c r="M29" s="117">
        <f>SUM(M30:M43)</f>
        <v>0</v>
      </c>
      <c r="O29" s="119"/>
    </row>
    <row r="30" spans="1:15" ht="12.75" customHeight="1">
      <c r="A30" s="176" t="s">
        <v>42</v>
      </c>
      <c r="B30" s="177" t="s">
        <v>97</v>
      </c>
      <c r="C30" s="95" t="s">
        <v>98</v>
      </c>
      <c r="D30" s="75"/>
      <c r="E30" s="76"/>
      <c r="F30" s="76"/>
      <c r="G30" s="76"/>
      <c r="H30" s="104"/>
      <c r="I30" s="33" t="str">
        <f t="shared" si="4"/>
        <v>◄</v>
      </c>
      <c r="J30" s="84">
        <v>1</v>
      </c>
      <c r="K30" s="148">
        <f>SUM(M30:M32)</f>
        <v>0</v>
      </c>
      <c r="L30" s="118">
        <f t="shared" ref="L30:L40" si="8">IF(D30&lt;&gt;"",0,J30)</f>
        <v>1</v>
      </c>
      <c r="M30" s="112">
        <f>(IF(F30&lt;&gt;"",1/3,0)+IF(G30&lt;&gt;"",2/3,0)+IF(H30&lt;&gt;"",1,0))*J$29*20*L30/SUM(L$30:L$43)</f>
        <v>0</v>
      </c>
      <c r="O30" s="119">
        <f t="shared" ref="O30:O40" si="9">COUNTA(D30:H30)</f>
        <v>0</v>
      </c>
    </row>
    <row r="31" spans="1:15" ht="12.75" customHeight="1">
      <c r="A31" s="176"/>
      <c r="B31" s="177"/>
      <c r="C31" s="92" t="s">
        <v>99</v>
      </c>
      <c r="D31" s="46"/>
      <c r="E31" s="47"/>
      <c r="F31" s="47"/>
      <c r="G31" s="47"/>
      <c r="H31" s="103"/>
      <c r="I31" s="33" t="str">
        <f t="shared" si="4"/>
        <v>◄</v>
      </c>
      <c r="J31" s="84">
        <v>1</v>
      </c>
      <c r="K31" s="148"/>
      <c r="L31" s="118">
        <f t="shared" si="8"/>
        <v>1</v>
      </c>
      <c r="M31" s="112">
        <f t="shared" ref="M31:M43" si="10">(IF(F31&lt;&gt;"",1/3,0)+IF(G31&lt;&gt;"",2/3,0)+IF(H31&lt;&gt;"",1,0))*J$29*20*L31/SUM(L$30:L$43)</f>
        <v>0</v>
      </c>
      <c r="O31" s="119">
        <f t="shared" si="9"/>
        <v>0</v>
      </c>
    </row>
    <row r="32" spans="1:15" ht="12.75" customHeight="1">
      <c r="A32" s="176"/>
      <c r="B32" s="177"/>
      <c r="C32" s="95" t="s">
        <v>100</v>
      </c>
      <c r="D32" s="44"/>
      <c r="E32" s="42"/>
      <c r="F32" s="42"/>
      <c r="G32" s="42"/>
      <c r="H32" s="107"/>
      <c r="I32" s="33" t="str">
        <f t="shared" si="4"/>
        <v>◄</v>
      </c>
      <c r="J32" s="84">
        <v>1</v>
      </c>
      <c r="K32" s="148"/>
      <c r="L32" s="118">
        <f t="shared" si="8"/>
        <v>1</v>
      </c>
      <c r="M32" s="112">
        <f t="shared" si="10"/>
        <v>0</v>
      </c>
      <c r="O32" s="119">
        <f t="shared" si="9"/>
        <v>0</v>
      </c>
    </row>
    <row r="33" spans="1:15" ht="12.75" customHeight="1">
      <c r="A33" s="181" t="s">
        <v>43</v>
      </c>
      <c r="B33" s="165" t="s">
        <v>101</v>
      </c>
      <c r="C33" s="92" t="s">
        <v>102</v>
      </c>
      <c r="D33" s="46"/>
      <c r="E33" s="47"/>
      <c r="F33" s="47"/>
      <c r="G33" s="47"/>
      <c r="H33" s="103"/>
      <c r="I33" s="33" t="str">
        <f t="shared" si="4"/>
        <v>◄</v>
      </c>
      <c r="J33" s="84">
        <v>1</v>
      </c>
      <c r="K33" s="148">
        <f>SUM(M33:M37)</f>
        <v>0</v>
      </c>
      <c r="L33" s="118">
        <f t="shared" si="8"/>
        <v>1</v>
      </c>
      <c r="M33" s="112">
        <f t="shared" si="10"/>
        <v>0</v>
      </c>
      <c r="O33" s="119">
        <f t="shared" si="9"/>
        <v>0</v>
      </c>
    </row>
    <row r="34" spans="1:15" ht="12.75" customHeight="1">
      <c r="A34" s="181"/>
      <c r="B34" s="165"/>
      <c r="C34" s="95" t="s">
        <v>65</v>
      </c>
      <c r="D34" s="73"/>
      <c r="E34" s="74"/>
      <c r="F34" s="74"/>
      <c r="G34" s="74"/>
      <c r="H34" s="108"/>
      <c r="I34" s="33" t="str">
        <f t="shared" si="4"/>
        <v>◄</v>
      </c>
      <c r="J34" s="84">
        <v>1</v>
      </c>
      <c r="K34" s="148"/>
      <c r="L34" s="118">
        <f t="shared" si="8"/>
        <v>1</v>
      </c>
      <c r="M34" s="112">
        <f t="shared" si="10"/>
        <v>0</v>
      </c>
      <c r="O34" s="119">
        <f t="shared" si="9"/>
        <v>0</v>
      </c>
    </row>
    <row r="35" spans="1:15" ht="12.75" customHeight="1">
      <c r="A35" s="181"/>
      <c r="B35" s="165"/>
      <c r="C35" s="92" t="s">
        <v>103</v>
      </c>
      <c r="D35" s="127"/>
      <c r="E35" s="128"/>
      <c r="F35" s="128"/>
      <c r="G35" s="128"/>
      <c r="H35" s="129"/>
      <c r="I35" s="33" t="str">
        <f t="shared" si="4"/>
        <v>◄</v>
      </c>
      <c r="J35" s="84">
        <v>1</v>
      </c>
      <c r="K35" s="148"/>
      <c r="L35" s="118">
        <f t="shared" si="8"/>
        <v>1</v>
      </c>
      <c r="M35" s="112">
        <f t="shared" si="10"/>
        <v>0</v>
      </c>
      <c r="O35" s="119">
        <f t="shared" si="9"/>
        <v>0</v>
      </c>
    </row>
    <row r="36" spans="1:15" ht="12.75" customHeight="1">
      <c r="A36" s="181"/>
      <c r="B36" s="165"/>
      <c r="C36" s="95" t="s">
        <v>104</v>
      </c>
      <c r="D36" s="75"/>
      <c r="E36" s="76"/>
      <c r="F36" s="76"/>
      <c r="G36" s="76"/>
      <c r="H36" s="104"/>
      <c r="I36" s="33" t="str">
        <f t="shared" si="4"/>
        <v>◄</v>
      </c>
      <c r="J36" s="84">
        <v>1</v>
      </c>
      <c r="K36" s="148"/>
      <c r="L36" s="118">
        <f t="shared" si="8"/>
        <v>1</v>
      </c>
      <c r="M36" s="112">
        <f t="shared" si="10"/>
        <v>0</v>
      </c>
      <c r="O36" s="119">
        <f t="shared" si="9"/>
        <v>0</v>
      </c>
    </row>
    <row r="37" spans="1:15" ht="12.75" customHeight="1">
      <c r="A37" s="181"/>
      <c r="B37" s="165"/>
      <c r="C37" s="92" t="s">
        <v>105</v>
      </c>
      <c r="D37" s="46"/>
      <c r="E37" s="47"/>
      <c r="F37" s="47"/>
      <c r="G37" s="47"/>
      <c r="H37" s="103"/>
      <c r="I37" s="33" t="str">
        <f t="shared" si="4"/>
        <v>◄</v>
      </c>
      <c r="J37" s="84">
        <v>1</v>
      </c>
      <c r="K37" s="148"/>
      <c r="L37" s="118">
        <f t="shared" si="8"/>
        <v>1</v>
      </c>
      <c r="M37" s="112">
        <f t="shared" si="10"/>
        <v>0</v>
      </c>
      <c r="O37" s="119">
        <f t="shared" si="9"/>
        <v>0</v>
      </c>
    </row>
    <row r="38" spans="1:15" ht="12.75" customHeight="1" thickBot="1">
      <c r="A38" s="163" t="s">
        <v>44</v>
      </c>
      <c r="B38" s="165" t="s">
        <v>106</v>
      </c>
      <c r="C38" s="95" t="s">
        <v>107</v>
      </c>
      <c r="D38" s="73"/>
      <c r="E38" s="72"/>
      <c r="F38" s="72"/>
      <c r="G38" s="72"/>
      <c r="H38" s="109"/>
      <c r="I38" s="33" t="str">
        <f t="shared" si="4"/>
        <v>◄</v>
      </c>
      <c r="J38" s="84">
        <v>1</v>
      </c>
      <c r="K38" s="148">
        <f>SUM(M38:M40)</f>
        <v>0</v>
      </c>
      <c r="L38" s="118">
        <f t="shared" si="8"/>
        <v>1</v>
      </c>
      <c r="M38" s="112">
        <f t="shared" si="10"/>
        <v>0</v>
      </c>
      <c r="O38" s="119">
        <f t="shared" si="9"/>
        <v>0</v>
      </c>
    </row>
    <row r="39" spans="1:15" ht="12.75" customHeight="1" thickBot="1">
      <c r="A39" s="163"/>
      <c r="B39" s="165"/>
      <c r="C39" s="92" t="s">
        <v>108</v>
      </c>
      <c r="D39" s="46"/>
      <c r="E39" s="47"/>
      <c r="F39" s="47"/>
      <c r="G39" s="47"/>
      <c r="H39" s="103"/>
      <c r="I39" s="33" t="str">
        <f t="shared" si="4"/>
        <v>◄</v>
      </c>
      <c r="J39" s="84">
        <v>1</v>
      </c>
      <c r="K39" s="148"/>
      <c r="L39" s="118">
        <f t="shared" si="8"/>
        <v>1</v>
      </c>
      <c r="M39" s="112">
        <f t="shared" si="10"/>
        <v>0</v>
      </c>
      <c r="O39" s="119">
        <f t="shared" si="9"/>
        <v>0</v>
      </c>
    </row>
    <row r="40" spans="1:15" ht="12.75" customHeight="1">
      <c r="A40" s="164"/>
      <c r="B40" s="165"/>
      <c r="C40" s="95" t="s">
        <v>109</v>
      </c>
      <c r="D40" s="73"/>
      <c r="E40" s="72"/>
      <c r="F40" s="72"/>
      <c r="G40" s="72"/>
      <c r="H40" s="109"/>
      <c r="I40" s="33" t="str">
        <f t="shared" si="4"/>
        <v>◄</v>
      </c>
      <c r="J40" s="84">
        <v>1</v>
      </c>
      <c r="K40" s="148"/>
      <c r="L40" s="118">
        <f t="shared" si="8"/>
        <v>1</v>
      </c>
      <c r="M40" s="112">
        <f t="shared" si="10"/>
        <v>0</v>
      </c>
      <c r="O40" s="119">
        <f t="shared" si="9"/>
        <v>0</v>
      </c>
    </row>
    <row r="41" spans="1:15" ht="12.75" customHeight="1" thickBot="1">
      <c r="A41" s="171" t="s">
        <v>92</v>
      </c>
      <c r="B41" s="173" t="s">
        <v>93</v>
      </c>
      <c r="C41" s="92" t="s">
        <v>94</v>
      </c>
      <c r="D41" s="133"/>
      <c r="E41" s="122"/>
      <c r="F41" s="122"/>
      <c r="G41" s="122"/>
      <c r="H41" s="134"/>
      <c r="I41" s="33" t="str">
        <f t="shared" si="4"/>
        <v>◄</v>
      </c>
      <c r="J41" s="84">
        <v>1</v>
      </c>
      <c r="K41" s="148">
        <f>SUM(M41:M43)</f>
        <v>0</v>
      </c>
      <c r="L41" s="118">
        <f t="shared" ref="L41:L43" si="11">IF(D41&lt;&gt;"",0,J41)</f>
        <v>1</v>
      </c>
      <c r="M41" s="112">
        <f t="shared" si="10"/>
        <v>0</v>
      </c>
      <c r="O41" s="119">
        <f t="shared" ref="O41:O43" si="12">COUNTA(D41:H41)</f>
        <v>0</v>
      </c>
    </row>
    <row r="42" spans="1:15" ht="12.75" customHeight="1" thickBot="1">
      <c r="A42" s="171"/>
      <c r="B42" s="173"/>
      <c r="C42" s="95" t="s">
        <v>95</v>
      </c>
      <c r="D42" s="75"/>
      <c r="E42" s="76"/>
      <c r="F42" s="76"/>
      <c r="G42" s="76"/>
      <c r="H42" s="104"/>
      <c r="I42" s="33" t="str">
        <f t="shared" si="4"/>
        <v>◄</v>
      </c>
      <c r="J42" s="84">
        <v>1</v>
      </c>
      <c r="K42" s="148"/>
      <c r="L42" s="118">
        <f t="shared" si="11"/>
        <v>1</v>
      </c>
      <c r="M42" s="112">
        <f t="shared" si="10"/>
        <v>0</v>
      </c>
      <c r="O42" s="119">
        <f t="shared" si="12"/>
        <v>0</v>
      </c>
    </row>
    <row r="43" spans="1:15" ht="12.75" customHeight="1" thickBot="1">
      <c r="A43" s="172"/>
      <c r="B43" s="174"/>
      <c r="C43" s="110" t="s">
        <v>96</v>
      </c>
      <c r="D43" s="135"/>
      <c r="E43" s="136"/>
      <c r="F43" s="136"/>
      <c r="G43" s="136"/>
      <c r="H43" s="137"/>
      <c r="I43" s="33" t="str">
        <f t="shared" si="4"/>
        <v>◄</v>
      </c>
      <c r="J43" s="84">
        <v>1</v>
      </c>
      <c r="K43" s="148"/>
      <c r="L43" s="118">
        <f t="shared" si="11"/>
        <v>1</v>
      </c>
      <c r="M43" s="112">
        <f t="shared" si="10"/>
        <v>0</v>
      </c>
      <c r="O43" s="119">
        <f t="shared" si="12"/>
        <v>0</v>
      </c>
    </row>
    <row r="44" spans="1:15" ht="17.850000000000001" customHeight="1">
      <c r="C44" s="48" t="s">
        <v>45</v>
      </c>
      <c r="E44" s="166">
        <f>L5/SUM(J6:J15)</f>
        <v>1</v>
      </c>
      <c r="F44" s="166"/>
      <c r="G44" s="166"/>
      <c r="H44" s="166"/>
      <c r="I44" s="33" t="str">
        <f>(IF(E44&lt;0.5,"◄",""))</f>
        <v/>
      </c>
      <c r="J44" s="32">
        <f>J5+J16+J29</f>
        <v>1</v>
      </c>
      <c r="K44" s="32"/>
      <c r="L44" s="120"/>
      <c r="O44" s="119">
        <f>SUM(O6:O43)</f>
        <v>0</v>
      </c>
    </row>
    <row r="45" spans="1:15" ht="17.850000000000001" customHeight="1">
      <c r="C45" s="48" t="s">
        <v>46</v>
      </c>
      <c r="E45" s="166">
        <f>L16/SUM(J17:J28)</f>
        <v>1</v>
      </c>
      <c r="F45" s="166"/>
      <c r="G45" s="166"/>
      <c r="H45" s="166"/>
      <c r="I45" s="33" t="str">
        <f>(IF(E45&lt;0.5,"◄",""))</f>
        <v/>
      </c>
      <c r="J45" s="175"/>
      <c r="K45" s="81"/>
      <c r="L45" s="120"/>
    </row>
    <row r="46" spans="1:15" ht="17.850000000000001" customHeight="1">
      <c r="C46" s="48" t="s">
        <v>47</v>
      </c>
      <c r="E46" s="166">
        <f>L29/SUM(J30:J43)</f>
        <v>1</v>
      </c>
      <c r="F46" s="166"/>
      <c r="G46" s="166"/>
      <c r="H46" s="166"/>
      <c r="I46" s="33" t="str">
        <f>(IF(E46&lt;0.5,"◄",""))</f>
        <v/>
      </c>
      <c r="J46" s="175"/>
      <c r="K46" s="81"/>
      <c r="L46" s="120"/>
    </row>
    <row r="47" spans="1:15" ht="20.25" customHeight="1" thickBot="1">
      <c r="C47" s="49" t="s">
        <v>48</v>
      </c>
      <c r="D47" s="50"/>
      <c r="E47" s="167" t="str">
        <f>IF(OR(E44&lt;0.5,E45&lt;0.5,E46&lt;0.5),"Tx&lt;50",IF(O44&lt;&gt;36,"Erreur",(K5+K16+K29)))</f>
        <v>Erreur</v>
      </c>
      <c r="F47" s="167"/>
      <c r="G47" s="168" t="s">
        <v>49</v>
      </c>
      <c r="H47" s="168"/>
      <c r="I47" s="51"/>
    </row>
    <row r="48" spans="1:15" ht="20.25" customHeight="1" thickBot="1">
      <c r="C48" s="22" t="s">
        <v>51</v>
      </c>
      <c r="D48" s="50"/>
      <c r="E48" s="169"/>
      <c r="F48" s="169"/>
      <c r="G48" s="170" t="s">
        <v>23</v>
      </c>
      <c r="H48" s="170"/>
      <c r="I48" s="53"/>
    </row>
    <row r="49" spans="1:9" ht="18.75" customHeight="1" thickBot="1">
      <c r="C49" s="54" t="s">
        <v>52</v>
      </c>
      <c r="E49" s="161">
        <f>IF(V44&lt;&gt;0,"",E48*'Identification projet'!B5)</f>
        <v>0</v>
      </c>
      <c r="F49" s="161"/>
      <c r="G49" s="162">
        <f>(20*'Identification projet'!B5)</f>
        <v>120</v>
      </c>
      <c r="H49" s="162"/>
      <c r="I49" s="33"/>
    </row>
    <row r="50" spans="1:9" ht="14.1" customHeight="1">
      <c r="A50" s="151" t="s">
        <v>53</v>
      </c>
      <c r="B50" s="151"/>
      <c r="C50" s="151"/>
      <c r="D50" s="151"/>
      <c r="E50" s="151"/>
      <c r="F50" s="151"/>
      <c r="G50" s="151"/>
      <c r="H50" s="151"/>
      <c r="I50" s="53"/>
    </row>
    <row r="51" spans="1:9" ht="14.1" customHeight="1" thickBot="1">
      <c r="A51" s="55"/>
      <c r="B51" s="55"/>
      <c r="C51" s="152" t="str">
        <f>(IF(O44&gt;36,"ATTENTION. Erreur de saisie : cocher une seule colonne par ligne ! Voir repères ◄ à droite de la grille.",""))</f>
        <v/>
      </c>
      <c r="D51" s="152"/>
      <c r="E51" s="152"/>
      <c r="F51" s="152"/>
      <c r="G51" s="152"/>
      <c r="H51" s="152"/>
      <c r="I51" s="52" t="s">
        <v>50</v>
      </c>
    </row>
    <row r="52" spans="1:9" ht="15" customHeight="1">
      <c r="A52" s="153" t="s">
        <v>54</v>
      </c>
      <c r="B52" s="153"/>
      <c r="C52" s="154"/>
      <c r="D52" s="154"/>
      <c r="E52" s="154"/>
      <c r="F52" s="154"/>
      <c r="G52" s="154"/>
      <c r="H52" s="154"/>
      <c r="I52" s="56"/>
    </row>
    <row r="53" spans="1:9" ht="84.75" customHeight="1" thickBot="1">
      <c r="A53" s="155"/>
      <c r="B53" s="155"/>
      <c r="C53" s="155"/>
      <c r="D53" s="155"/>
      <c r="E53" s="155"/>
      <c r="F53" s="155"/>
      <c r="G53" s="155"/>
      <c r="H53" s="155"/>
      <c r="I53" s="57"/>
    </row>
    <row r="54" spans="1:9" ht="7.5" customHeight="1" thickBot="1">
      <c r="A54" s="57"/>
      <c r="B54" s="58"/>
      <c r="C54" s="58"/>
      <c r="D54" s="59"/>
      <c r="E54" s="59"/>
      <c r="F54" s="59"/>
      <c r="G54" s="59"/>
      <c r="H54" s="59"/>
      <c r="I54" s="60"/>
    </row>
    <row r="55" spans="1:9" ht="12.75" customHeight="1">
      <c r="A55" s="156" t="s">
        <v>55</v>
      </c>
      <c r="B55" s="156"/>
      <c r="C55" s="61" t="s">
        <v>56</v>
      </c>
      <c r="D55" s="62"/>
      <c r="E55" s="157" t="s">
        <v>57</v>
      </c>
      <c r="F55" s="157"/>
      <c r="G55" s="157"/>
      <c r="H55" s="157"/>
      <c r="I55" s="63"/>
    </row>
    <row r="56" spans="1:9" ht="30.75" customHeight="1" thickBot="1">
      <c r="A56" s="158"/>
      <c r="B56" s="158"/>
      <c r="C56" s="64"/>
      <c r="E56" s="159"/>
      <c r="F56" s="159"/>
      <c r="G56" s="159"/>
      <c r="H56" s="159"/>
      <c r="I56" s="65"/>
    </row>
    <row r="57" spans="1:9" ht="30.75" customHeight="1">
      <c r="A57" s="158"/>
      <c r="B57" s="158"/>
      <c r="C57" s="64"/>
    </row>
    <row r="58" spans="1:9" ht="30.75" customHeight="1">
      <c r="A58" s="160"/>
      <c r="B58" s="160"/>
      <c r="C58" s="64"/>
    </row>
    <row r="59" spans="1:9" ht="30.75" customHeight="1">
      <c r="A59" s="158"/>
      <c r="B59" s="158"/>
      <c r="C59" s="64"/>
    </row>
    <row r="60" spans="1:9" ht="30.75" customHeight="1" thickBot="1">
      <c r="A60" s="149"/>
      <c r="B60" s="149"/>
      <c r="C60" s="66"/>
      <c r="E60" s="150">
        <v>41892</v>
      </c>
      <c r="F60" s="150"/>
      <c r="G60" s="150"/>
      <c r="H60" s="150"/>
      <c r="I60" s="68" t="s">
        <v>61</v>
      </c>
    </row>
    <row r="62" spans="1:9" ht="14.25">
      <c r="B62" s="67"/>
    </row>
  </sheetData>
  <sheetProtection sheet="1" objects="1" scenarios="1"/>
  <mergeCells count="61">
    <mergeCell ref="K10:K12"/>
    <mergeCell ref="K13:K15"/>
    <mergeCell ref="K17:K19"/>
    <mergeCell ref="K38:K40"/>
    <mergeCell ref="K20:K22"/>
    <mergeCell ref="K23:K24"/>
    <mergeCell ref="K25:K28"/>
    <mergeCell ref="K30:K32"/>
    <mergeCell ref="K33:K37"/>
    <mergeCell ref="A4:B4"/>
    <mergeCell ref="A5:H5"/>
    <mergeCell ref="A6:A9"/>
    <mergeCell ref="B6:B9"/>
    <mergeCell ref="K6:K9"/>
    <mergeCell ref="A23:A24"/>
    <mergeCell ref="B23:B24"/>
    <mergeCell ref="A10:A12"/>
    <mergeCell ref="B10:B12"/>
    <mergeCell ref="A13:A15"/>
    <mergeCell ref="B13:B15"/>
    <mergeCell ref="A16:H16"/>
    <mergeCell ref="A17:A19"/>
    <mergeCell ref="B17:B19"/>
    <mergeCell ref="A20:A22"/>
    <mergeCell ref="B20:B22"/>
    <mergeCell ref="J45:J46"/>
    <mergeCell ref="E46:H46"/>
    <mergeCell ref="A25:A28"/>
    <mergeCell ref="B25:B28"/>
    <mergeCell ref="A29:H29"/>
    <mergeCell ref="A30:A32"/>
    <mergeCell ref="B30:B32"/>
    <mergeCell ref="A33:A37"/>
    <mergeCell ref="B33:B37"/>
    <mergeCell ref="G49:H49"/>
    <mergeCell ref="A38:A40"/>
    <mergeCell ref="B38:B40"/>
    <mergeCell ref="E44:H44"/>
    <mergeCell ref="E45:H45"/>
    <mergeCell ref="E47:F47"/>
    <mergeCell ref="G47:H47"/>
    <mergeCell ref="E48:F48"/>
    <mergeCell ref="G48:H48"/>
    <mergeCell ref="A41:A43"/>
    <mergeCell ref="B41:B43"/>
    <mergeCell ref="K41:K43"/>
    <mergeCell ref="A60:B60"/>
    <mergeCell ref="E60:H60"/>
    <mergeCell ref="A50:H50"/>
    <mergeCell ref="C51:H51"/>
    <mergeCell ref="A52:B52"/>
    <mergeCell ref="C52:H52"/>
    <mergeCell ref="A53:H53"/>
    <mergeCell ref="A55:B55"/>
    <mergeCell ref="E55:H55"/>
    <mergeCell ref="A56:B56"/>
    <mergeCell ref="E56:H56"/>
    <mergeCell ref="A57:B57"/>
    <mergeCell ref="A58:B58"/>
    <mergeCell ref="A59:B59"/>
    <mergeCell ref="E49:F49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62"/>
  <sheetViews>
    <sheetView workbookViewId="0">
      <selection activeCell="B2" sqref="B2"/>
    </sheetView>
  </sheetViews>
  <sheetFormatPr baseColWidth="10" defaultColWidth="11.42578125" defaultRowHeight="12.75"/>
  <cols>
    <col min="1" max="1" width="6.85546875" style="11" customWidth="1"/>
    <col min="2" max="2" width="58.140625" style="12" customWidth="1"/>
    <col min="3" max="3" width="103.42578125" style="13" customWidth="1"/>
    <col min="4" max="4" width="4.28515625" style="14" customWidth="1"/>
    <col min="5" max="8" width="4.28515625" style="15" customWidth="1"/>
    <col min="9" max="9" width="4" style="16" customWidth="1"/>
    <col min="10" max="11" width="7.28515625" style="17" customWidth="1"/>
    <col min="12" max="12" width="5.7109375" style="111" customWidth="1"/>
    <col min="13" max="13" width="7.28515625" style="112" customWidth="1"/>
    <col min="14" max="14" width="3.7109375" style="113" customWidth="1"/>
    <col min="15" max="15" width="4.7109375" style="113" customWidth="1"/>
    <col min="16" max="16" width="9.85546875" style="89" customWidth="1"/>
    <col min="17" max="17" width="10.42578125" customWidth="1"/>
    <col min="18" max="18" width="6.42578125" customWidth="1"/>
    <col min="19" max="19" width="10.7109375" customWidth="1"/>
    <col min="20" max="20" width="12.140625" customWidth="1"/>
    <col min="21" max="22" width="3.85546875" customWidth="1"/>
    <col min="24" max="25" width="11.42578125" style="18"/>
    <col min="26" max="26" width="11.42578125" style="19"/>
    <col min="27" max="16384" width="11.42578125" style="20"/>
  </cols>
  <sheetData>
    <row r="1" spans="1:27" ht="15.75">
      <c r="A1" s="21" t="str">
        <f>'Identification projet'!B2</f>
        <v>Baccalauréat technologique "Sciences et Technologie de l'Industrie et du Développement Durable"</v>
      </c>
      <c r="D1" s="22" t="str">
        <f>'Identification projet'!B3</f>
        <v>Systèmes d'information et numérique</v>
      </c>
      <c r="E1" s="23"/>
      <c r="F1" s="24" t="str">
        <f>'Identification projet'!B4</f>
        <v>Projet technologique : conduite de projet</v>
      </c>
    </row>
    <row r="2" spans="1:27" ht="12.75" customHeight="1">
      <c r="A2" s="21"/>
      <c r="B2" s="25" t="s">
        <v>12</v>
      </c>
      <c r="C2" s="22" t="s">
        <v>20</v>
      </c>
      <c r="D2" s="88" t="str">
        <f>IF('Identification projet'!B14="","Renseigner feuille Identification projet",'Identification projet'!B14)</f>
        <v>Renseigner feuille Identification projet</v>
      </c>
      <c r="E2" s="88"/>
      <c r="F2" s="88"/>
      <c r="G2" s="88"/>
      <c r="H2" s="88"/>
      <c r="I2" s="88"/>
      <c r="M2" s="114"/>
      <c r="Z2" s="18"/>
      <c r="AA2" s="19"/>
    </row>
    <row r="3" spans="1:27" ht="12.75" customHeight="1">
      <c r="A3" s="13"/>
      <c r="B3" s="26"/>
      <c r="C3" s="22" t="s">
        <v>21</v>
      </c>
      <c r="D3" s="88" t="str">
        <f>IF('Identification projet'!B15="","Renseigner feuille Identification projet",'Identification projet'!B15)</f>
        <v>Renseigner feuille Identification projet</v>
      </c>
      <c r="E3" s="88"/>
      <c r="F3" s="88"/>
      <c r="G3" s="88"/>
      <c r="H3" s="88"/>
      <c r="I3" s="88"/>
      <c r="J3" s="141"/>
      <c r="K3" s="141"/>
      <c r="L3" s="115" t="s">
        <v>22</v>
      </c>
    </row>
    <row r="4" spans="1:27" ht="13.5" customHeight="1" thickBot="1">
      <c r="A4" s="183" t="s">
        <v>24</v>
      </c>
      <c r="B4" s="183"/>
      <c r="C4" s="96" t="s">
        <v>25</v>
      </c>
      <c r="D4" s="27" t="s">
        <v>26</v>
      </c>
      <c r="E4" s="28">
        <v>0</v>
      </c>
      <c r="F4" s="28" t="s">
        <v>27</v>
      </c>
      <c r="G4" s="28" t="s">
        <v>28</v>
      </c>
      <c r="H4" s="28" t="s">
        <v>29</v>
      </c>
      <c r="I4" s="29"/>
      <c r="J4" s="30" t="s">
        <v>22</v>
      </c>
      <c r="K4" s="30" t="s">
        <v>59</v>
      </c>
      <c r="L4" s="111" t="s">
        <v>30</v>
      </c>
      <c r="M4" s="112" t="s">
        <v>31</v>
      </c>
    </row>
    <row r="5" spans="1:27" ht="12.75" customHeight="1">
      <c r="A5" s="184" t="s">
        <v>32</v>
      </c>
      <c r="B5" s="185"/>
      <c r="C5" s="185"/>
      <c r="D5" s="185"/>
      <c r="E5" s="185"/>
      <c r="F5" s="185"/>
      <c r="G5" s="185"/>
      <c r="H5" s="186"/>
      <c r="I5" s="31"/>
      <c r="J5" s="85">
        <v>0.4</v>
      </c>
      <c r="K5" s="87">
        <f>SUM(K6:K15)</f>
        <v>0</v>
      </c>
      <c r="L5" s="116">
        <f>SUM(L6:L15)</f>
        <v>10</v>
      </c>
      <c r="M5" s="117">
        <f>SUM(M6:M15)</f>
        <v>0</v>
      </c>
    </row>
    <row r="6" spans="1:27" ht="12.75" customHeight="1">
      <c r="A6" s="187" t="s">
        <v>33</v>
      </c>
      <c r="B6" s="188" t="s">
        <v>63</v>
      </c>
      <c r="C6" s="37" t="s">
        <v>64</v>
      </c>
      <c r="D6" s="79"/>
      <c r="E6" s="80"/>
      <c r="F6" s="80"/>
      <c r="G6" s="80"/>
      <c r="H6" s="106"/>
      <c r="I6" s="33" t="str">
        <f>(IF(O6&lt;&gt;1,"◄",""))</f>
        <v>◄</v>
      </c>
      <c r="J6" s="83">
        <v>1</v>
      </c>
      <c r="K6" s="189">
        <f>SUM(M6:M9)</f>
        <v>0</v>
      </c>
      <c r="L6" s="118">
        <f t="shared" ref="L6:L15" si="0">IF(D6&lt;&gt;"",0,J6)</f>
        <v>1</v>
      </c>
      <c r="M6" s="112">
        <f t="shared" ref="M6:M15" si="1">(IF(F6&lt;&gt;"",1/3,0)+IF(G6&lt;&gt;"",2/3,0)+IF(H6&lt;&gt;"",1,0))*J$5*20*L6/SUM(L$6:L$15)</f>
        <v>0</v>
      </c>
      <c r="O6" s="119">
        <f t="shared" ref="O6:O15" si="2">COUNTA(D6:H6)</f>
        <v>0</v>
      </c>
      <c r="Q6" s="86"/>
    </row>
    <row r="7" spans="1:27" ht="12.75" customHeight="1">
      <c r="A7" s="187"/>
      <c r="B7" s="188"/>
      <c r="C7" s="92" t="s">
        <v>65</v>
      </c>
      <c r="D7" s="121"/>
      <c r="E7" s="122"/>
      <c r="F7" s="122"/>
      <c r="G7" s="122"/>
      <c r="H7" s="123"/>
      <c r="I7" s="33" t="str">
        <f t="shared" ref="I7:I15" si="3">(IF(O7&lt;&gt;1,"◄",""))</f>
        <v>◄</v>
      </c>
      <c r="J7" s="83">
        <v>1</v>
      </c>
      <c r="K7" s="190"/>
      <c r="L7" s="118">
        <f t="shared" si="0"/>
        <v>1</v>
      </c>
      <c r="M7" s="112">
        <f t="shared" si="1"/>
        <v>0</v>
      </c>
      <c r="O7" s="119">
        <f t="shared" si="2"/>
        <v>0</v>
      </c>
    </row>
    <row r="8" spans="1:27" ht="12.75" customHeight="1">
      <c r="A8" s="187"/>
      <c r="B8" s="188"/>
      <c r="C8" s="37" t="s">
        <v>66</v>
      </c>
      <c r="D8" s="90"/>
      <c r="E8" s="91"/>
      <c r="F8" s="91"/>
      <c r="G8" s="91"/>
      <c r="H8" s="98"/>
      <c r="I8" s="33" t="str">
        <f t="shared" si="3"/>
        <v>◄</v>
      </c>
      <c r="J8" s="83">
        <v>1</v>
      </c>
      <c r="K8" s="190"/>
      <c r="L8" s="118">
        <f t="shared" si="0"/>
        <v>1</v>
      </c>
      <c r="M8" s="112">
        <f t="shared" si="1"/>
        <v>0</v>
      </c>
      <c r="O8" s="119">
        <f t="shared" si="2"/>
        <v>0</v>
      </c>
    </row>
    <row r="9" spans="1:27" ht="12.75" customHeight="1">
      <c r="A9" s="187"/>
      <c r="B9" s="188"/>
      <c r="C9" s="92" t="s">
        <v>67</v>
      </c>
      <c r="D9" s="35"/>
      <c r="E9" s="34"/>
      <c r="F9" s="34"/>
      <c r="G9" s="34"/>
      <c r="H9" s="99"/>
      <c r="I9" s="33" t="str">
        <f t="shared" si="3"/>
        <v>◄</v>
      </c>
      <c r="J9" s="83">
        <v>1</v>
      </c>
      <c r="K9" s="191"/>
      <c r="L9" s="118">
        <f t="shared" si="0"/>
        <v>1</v>
      </c>
      <c r="M9" s="112">
        <f t="shared" si="1"/>
        <v>0</v>
      </c>
      <c r="O9" s="119">
        <f t="shared" si="2"/>
        <v>0</v>
      </c>
    </row>
    <row r="10" spans="1:27" ht="12.75" customHeight="1">
      <c r="A10" s="176" t="s">
        <v>34</v>
      </c>
      <c r="B10" s="177" t="s">
        <v>68</v>
      </c>
      <c r="C10" s="37" t="s">
        <v>69</v>
      </c>
      <c r="D10" s="70"/>
      <c r="E10" s="71"/>
      <c r="F10" s="71"/>
      <c r="G10" s="71"/>
      <c r="H10" s="100"/>
      <c r="I10" s="33" t="str">
        <f t="shared" si="3"/>
        <v>◄</v>
      </c>
      <c r="J10" s="83">
        <v>1</v>
      </c>
      <c r="K10" s="189">
        <f>SUM(M10:M12)</f>
        <v>0</v>
      </c>
      <c r="L10" s="118">
        <f t="shared" si="0"/>
        <v>1</v>
      </c>
      <c r="M10" s="112">
        <f t="shared" si="1"/>
        <v>0</v>
      </c>
      <c r="O10" s="119">
        <f t="shared" si="2"/>
        <v>0</v>
      </c>
    </row>
    <row r="11" spans="1:27" ht="12.75" customHeight="1">
      <c r="A11" s="176"/>
      <c r="B11" s="177"/>
      <c r="C11" s="92" t="s">
        <v>70</v>
      </c>
      <c r="D11" s="35"/>
      <c r="E11" s="36"/>
      <c r="F11" s="36"/>
      <c r="G11" s="36"/>
      <c r="H11" s="97"/>
      <c r="I11" s="33" t="str">
        <f t="shared" si="3"/>
        <v>◄</v>
      </c>
      <c r="J11" s="83">
        <v>1</v>
      </c>
      <c r="K11" s="190"/>
      <c r="L11" s="118">
        <f t="shared" si="0"/>
        <v>1</v>
      </c>
      <c r="M11" s="112">
        <f t="shared" si="1"/>
        <v>0</v>
      </c>
      <c r="O11" s="119">
        <f t="shared" si="2"/>
        <v>0</v>
      </c>
    </row>
    <row r="12" spans="1:27" ht="12.75" customHeight="1">
      <c r="A12" s="176"/>
      <c r="B12" s="177"/>
      <c r="C12" s="37" t="s">
        <v>71</v>
      </c>
      <c r="D12" s="70"/>
      <c r="E12" s="71"/>
      <c r="F12" s="71"/>
      <c r="G12" s="71"/>
      <c r="H12" s="100"/>
      <c r="I12" s="33" t="str">
        <f t="shared" si="3"/>
        <v>◄</v>
      </c>
      <c r="J12" s="83">
        <v>1</v>
      </c>
      <c r="K12" s="190"/>
      <c r="L12" s="118">
        <f t="shared" si="0"/>
        <v>1</v>
      </c>
      <c r="M12" s="112">
        <f t="shared" si="1"/>
        <v>0</v>
      </c>
      <c r="O12" s="119">
        <f t="shared" si="2"/>
        <v>0</v>
      </c>
    </row>
    <row r="13" spans="1:27" ht="12.75" customHeight="1">
      <c r="A13" s="181" t="s">
        <v>35</v>
      </c>
      <c r="B13" s="177" t="s">
        <v>72</v>
      </c>
      <c r="C13" s="92" t="s">
        <v>73</v>
      </c>
      <c r="D13" s="124"/>
      <c r="E13" s="125"/>
      <c r="F13" s="125"/>
      <c r="G13" s="125"/>
      <c r="H13" s="126"/>
      <c r="I13" s="33" t="str">
        <f t="shared" si="3"/>
        <v>◄</v>
      </c>
      <c r="J13" s="83">
        <v>1</v>
      </c>
      <c r="K13" s="189">
        <f>SUM(M13:M15)</f>
        <v>0</v>
      </c>
      <c r="L13" s="118">
        <f t="shared" si="0"/>
        <v>1</v>
      </c>
      <c r="M13" s="112">
        <f t="shared" si="1"/>
        <v>0</v>
      </c>
      <c r="O13" s="119">
        <f t="shared" si="2"/>
        <v>0</v>
      </c>
    </row>
    <row r="14" spans="1:27" ht="12.75" customHeight="1">
      <c r="A14" s="181"/>
      <c r="B14" s="177"/>
      <c r="C14" s="69" t="s">
        <v>74</v>
      </c>
      <c r="D14" s="79"/>
      <c r="E14" s="80"/>
      <c r="F14" s="80"/>
      <c r="G14" s="80"/>
      <c r="H14" s="106"/>
      <c r="I14" s="33" t="str">
        <f t="shared" si="3"/>
        <v>◄</v>
      </c>
      <c r="J14" s="83">
        <v>1</v>
      </c>
      <c r="K14" s="190"/>
      <c r="L14" s="118">
        <f t="shared" si="0"/>
        <v>1</v>
      </c>
      <c r="M14" s="112">
        <f t="shared" si="1"/>
        <v>0</v>
      </c>
      <c r="O14" s="119">
        <f t="shared" si="2"/>
        <v>0</v>
      </c>
    </row>
    <row r="15" spans="1:27" ht="12.75" customHeight="1" thickBot="1">
      <c r="A15" s="181"/>
      <c r="B15" s="177"/>
      <c r="C15" s="92" t="s">
        <v>75</v>
      </c>
      <c r="D15" s="124"/>
      <c r="E15" s="125"/>
      <c r="F15" s="125"/>
      <c r="G15" s="125"/>
      <c r="H15" s="126"/>
      <c r="I15" s="33" t="str">
        <f t="shared" si="3"/>
        <v>◄</v>
      </c>
      <c r="J15" s="83">
        <v>1</v>
      </c>
      <c r="K15" s="191"/>
      <c r="L15" s="118">
        <f t="shared" si="0"/>
        <v>1</v>
      </c>
      <c r="M15" s="112">
        <f t="shared" si="1"/>
        <v>0</v>
      </c>
      <c r="O15" s="119">
        <f t="shared" si="2"/>
        <v>0</v>
      </c>
    </row>
    <row r="16" spans="1:27" ht="13.5" customHeight="1">
      <c r="A16" s="178" t="s">
        <v>36</v>
      </c>
      <c r="B16" s="179"/>
      <c r="C16" s="179"/>
      <c r="D16" s="179"/>
      <c r="E16" s="179"/>
      <c r="F16" s="179"/>
      <c r="G16" s="179"/>
      <c r="H16" s="180"/>
      <c r="I16" s="33"/>
      <c r="J16" s="85">
        <v>0.4</v>
      </c>
      <c r="K16" s="87">
        <f>SUM(K17:K28)</f>
        <v>0</v>
      </c>
      <c r="L16" s="116">
        <f>SUM(L17:L28)</f>
        <v>12</v>
      </c>
      <c r="M16" s="117">
        <f>SUM(M17:M28)</f>
        <v>0</v>
      </c>
      <c r="O16" s="119"/>
    </row>
    <row r="17" spans="1:15" ht="12.75" customHeight="1">
      <c r="A17" s="176" t="s">
        <v>37</v>
      </c>
      <c r="B17" s="182" t="s">
        <v>76</v>
      </c>
      <c r="C17" s="93" t="s">
        <v>77</v>
      </c>
      <c r="D17" s="138"/>
      <c r="E17" s="74"/>
      <c r="F17" s="74"/>
      <c r="G17" s="139"/>
      <c r="H17" s="108"/>
      <c r="I17" s="33" t="str">
        <f t="shared" ref="I17:I43" si="4">(IF(O17&lt;&gt;1,"◄",""))</f>
        <v>◄</v>
      </c>
      <c r="J17" s="83">
        <v>1</v>
      </c>
      <c r="K17" s="192">
        <f>SUM(M17:M19)</f>
        <v>0</v>
      </c>
      <c r="L17" s="118">
        <f t="shared" ref="L17:L28" si="5">IF(D17&lt;&gt;"",0,J17)</f>
        <v>1</v>
      </c>
      <c r="M17" s="112">
        <f t="shared" ref="M17:M28" si="6">(IF(F17&lt;&gt;"",1/3,0)+IF(G17&lt;&gt;"",2/3,0)+IF(H17&lt;&gt;"",1,0))*J$16*20*L17/SUM(L$17:L$28)</f>
        <v>0</v>
      </c>
      <c r="O17" s="119">
        <f t="shared" ref="O17:O28" si="7">COUNTA(D17:H17)</f>
        <v>0</v>
      </c>
    </row>
    <row r="18" spans="1:15" ht="12.75" customHeight="1">
      <c r="A18" s="176"/>
      <c r="B18" s="182"/>
      <c r="C18" s="92" t="s">
        <v>78</v>
      </c>
      <c r="D18" s="38"/>
      <c r="E18" s="39"/>
      <c r="F18" s="39"/>
      <c r="G18" s="40"/>
      <c r="H18" s="101"/>
      <c r="I18" s="33" t="str">
        <f t="shared" si="4"/>
        <v>◄</v>
      </c>
      <c r="J18" s="83">
        <v>1</v>
      </c>
      <c r="K18" s="192"/>
      <c r="L18" s="118">
        <f t="shared" si="5"/>
        <v>1</v>
      </c>
      <c r="M18" s="112">
        <f t="shared" si="6"/>
        <v>0</v>
      </c>
      <c r="O18" s="119">
        <f t="shared" si="7"/>
        <v>0</v>
      </c>
    </row>
    <row r="19" spans="1:15" ht="12.75" customHeight="1">
      <c r="A19" s="176"/>
      <c r="B19" s="182"/>
      <c r="C19" s="94" t="s">
        <v>79</v>
      </c>
      <c r="D19" s="41"/>
      <c r="E19" s="42"/>
      <c r="F19" s="42"/>
      <c r="G19" s="43"/>
      <c r="H19" s="102"/>
      <c r="I19" s="33" t="str">
        <f t="shared" si="4"/>
        <v>◄</v>
      </c>
      <c r="J19" s="83">
        <v>1</v>
      </c>
      <c r="K19" s="192"/>
      <c r="L19" s="118">
        <f t="shared" si="5"/>
        <v>1</v>
      </c>
      <c r="M19" s="112">
        <f t="shared" si="6"/>
        <v>0</v>
      </c>
      <c r="O19" s="119">
        <f t="shared" si="7"/>
        <v>0</v>
      </c>
    </row>
    <row r="20" spans="1:15" ht="12.75" customHeight="1">
      <c r="A20" s="176" t="s">
        <v>38</v>
      </c>
      <c r="B20" s="177" t="s">
        <v>80</v>
      </c>
      <c r="C20" s="92" t="s">
        <v>81</v>
      </c>
      <c r="D20" s="45"/>
      <c r="E20" s="39"/>
      <c r="F20" s="39"/>
      <c r="G20" s="39"/>
      <c r="H20" s="103"/>
      <c r="I20" s="33" t="str">
        <f t="shared" si="4"/>
        <v>◄</v>
      </c>
      <c r="J20" s="83">
        <v>1</v>
      </c>
      <c r="K20" s="192">
        <f>SUM(M20:M22)</f>
        <v>0</v>
      </c>
      <c r="L20" s="118">
        <f t="shared" si="5"/>
        <v>1</v>
      </c>
      <c r="M20" s="112">
        <f t="shared" si="6"/>
        <v>0</v>
      </c>
      <c r="O20" s="119">
        <f t="shared" si="7"/>
        <v>0</v>
      </c>
    </row>
    <row r="21" spans="1:15" ht="12.75" customHeight="1">
      <c r="A21" s="176"/>
      <c r="B21" s="177"/>
      <c r="C21" s="95" t="s">
        <v>82</v>
      </c>
      <c r="D21" s="73"/>
      <c r="E21" s="74"/>
      <c r="F21" s="74"/>
      <c r="G21" s="74"/>
      <c r="H21" s="104"/>
      <c r="I21" s="33" t="str">
        <f t="shared" si="4"/>
        <v>◄</v>
      </c>
      <c r="J21" s="83">
        <v>1</v>
      </c>
      <c r="K21" s="192"/>
      <c r="L21" s="118">
        <f t="shared" si="5"/>
        <v>1</v>
      </c>
      <c r="M21" s="112">
        <f t="shared" si="6"/>
        <v>0</v>
      </c>
      <c r="O21" s="119">
        <f t="shared" si="7"/>
        <v>0</v>
      </c>
    </row>
    <row r="22" spans="1:15" ht="12.75" customHeight="1">
      <c r="A22" s="176"/>
      <c r="B22" s="177"/>
      <c r="C22" s="92" t="s">
        <v>83</v>
      </c>
      <c r="D22" s="45"/>
      <c r="E22" s="39"/>
      <c r="F22" s="39"/>
      <c r="G22" s="39"/>
      <c r="H22" s="103"/>
      <c r="I22" s="33" t="str">
        <f t="shared" si="4"/>
        <v>◄</v>
      </c>
      <c r="J22" s="83">
        <v>1</v>
      </c>
      <c r="K22" s="192"/>
      <c r="L22" s="118">
        <f t="shared" si="5"/>
        <v>1</v>
      </c>
      <c r="M22" s="112">
        <f t="shared" si="6"/>
        <v>0</v>
      </c>
      <c r="O22" s="119">
        <f t="shared" si="7"/>
        <v>0</v>
      </c>
    </row>
    <row r="23" spans="1:15" ht="12.75" customHeight="1">
      <c r="A23" s="176" t="s">
        <v>39</v>
      </c>
      <c r="B23" s="177" t="s">
        <v>84</v>
      </c>
      <c r="C23" s="95" t="s">
        <v>85</v>
      </c>
      <c r="D23" s="75"/>
      <c r="E23" s="76"/>
      <c r="F23" s="76"/>
      <c r="G23" s="76"/>
      <c r="H23" s="104"/>
      <c r="I23" s="33" t="str">
        <f t="shared" si="4"/>
        <v>◄</v>
      </c>
      <c r="J23" s="83">
        <v>1</v>
      </c>
      <c r="K23" s="192">
        <f>SUM(M23:M24)</f>
        <v>0</v>
      </c>
      <c r="L23" s="118">
        <f t="shared" si="5"/>
        <v>1</v>
      </c>
      <c r="M23" s="112">
        <f t="shared" si="6"/>
        <v>0</v>
      </c>
      <c r="O23" s="119">
        <f t="shared" si="7"/>
        <v>0</v>
      </c>
    </row>
    <row r="24" spans="1:15" ht="12.75" customHeight="1">
      <c r="A24" s="176"/>
      <c r="B24" s="177"/>
      <c r="C24" s="92" t="s">
        <v>86</v>
      </c>
      <c r="D24" s="127"/>
      <c r="E24" s="128"/>
      <c r="F24" s="128"/>
      <c r="G24" s="128"/>
      <c r="H24" s="129"/>
      <c r="I24" s="33" t="str">
        <f t="shared" si="4"/>
        <v>◄</v>
      </c>
      <c r="J24" s="83">
        <v>1</v>
      </c>
      <c r="K24" s="192"/>
      <c r="L24" s="118">
        <f t="shared" si="5"/>
        <v>1</v>
      </c>
      <c r="M24" s="112">
        <f t="shared" si="6"/>
        <v>0</v>
      </c>
      <c r="O24" s="119">
        <f t="shared" si="7"/>
        <v>0</v>
      </c>
    </row>
    <row r="25" spans="1:15" ht="12.75" customHeight="1">
      <c r="A25" s="176" t="s">
        <v>40</v>
      </c>
      <c r="B25" s="177" t="s">
        <v>87</v>
      </c>
      <c r="C25" s="95" t="s">
        <v>88</v>
      </c>
      <c r="D25" s="77"/>
      <c r="E25" s="78"/>
      <c r="F25" s="78"/>
      <c r="G25" s="78"/>
      <c r="H25" s="105"/>
      <c r="I25" s="33" t="str">
        <f t="shared" si="4"/>
        <v>◄</v>
      </c>
      <c r="J25" s="83">
        <v>1</v>
      </c>
      <c r="K25" s="192">
        <f>SUM(M25:M28)</f>
        <v>0</v>
      </c>
      <c r="L25" s="118">
        <f t="shared" si="5"/>
        <v>1</v>
      </c>
      <c r="M25" s="112">
        <f t="shared" si="6"/>
        <v>0</v>
      </c>
      <c r="O25" s="119">
        <f t="shared" si="7"/>
        <v>0</v>
      </c>
    </row>
    <row r="26" spans="1:15" ht="12.75" customHeight="1">
      <c r="A26" s="176"/>
      <c r="B26" s="177"/>
      <c r="C26" s="92" t="s">
        <v>89</v>
      </c>
      <c r="D26" s="46"/>
      <c r="E26" s="47"/>
      <c r="F26" s="47"/>
      <c r="G26" s="47"/>
      <c r="H26" s="103"/>
      <c r="I26" s="33" t="str">
        <f t="shared" si="4"/>
        <v>◄</v>
      </c>
      <c r="J26" s="83">
        <v>1</v>
      </c>
      <c r="K26" s="192"/>
      <c r="L26" s="118">
        <f t="shared" si="5"/>
        <v>1</v>
      </c>
      <c r="M26" s="112">
        <f t="shared" si="6"/>
        <v>0</v>
      </c>
      <c r="O26" s="119">
        <f t="shared" si="7"/>
        <v>0</v>
      </c>
    </row>
    <row r="27" spans="1:15" ht="12.75" customHeight="1">
      <c r="A27" s="176"/>
      <c r="B27" s="177"/>
      <c r="C27" s="95" t="s">
        <v>90</v>
      </c>
      <c r="D27" s="75"/>
      <c r="E27" s="76"/>
      <c r="F27" s="76"/>
      <c r="G27" s="76"/>
      <c r="H27" s="104"/>
      <c r="I27" s="33" t="str">
        <f t="shared" si="4"/>
        <v>◄</v>
      </c>
      <c r="J27" s="83">
        <v>1</v>
      </c>
      <c r="K27" s="192"/>
      <c r="L27" s="118">
        <f t="shared" si="5"/>
        <v>1</v>
      </c>
      <c r="M27" s="112">
        <f t="shared" si="6"/>
        <v>0</v>
      </c>
      <c r="O27" s="119">
        <f t="shared" si="7"/>
        <v>0</v>
      </c>
    </row>
    <row r="28" spans="1:15" ht="12.75" customHeight="1" thickBot="1">
      <c r="A28" s="176"/>
      <c r="B28" s="177"/>
      <c r="C28" s="92" t="s">
        <v>91</v>
      </c>
      <c r="D28" s="130"/>
      <c r="E28" s="131"/>
      <c r="F28" s="131"/>
      <c r="G28" s="131"/>
      <c r="H28" s="132"/>
      <c r="I28" s="33" t="str">
        <f t="shared" si="4"/>
        <v>◄</v>
      </c>
      <c r="J28" s="83">
        <v>1</v>
      </c>
      <c r="K28" s="192"/>
      <c r="L28" s="118">
        <f t="shared" si="5"/>
        <v>1</v>
      </c>
      <c r="M28" s="112">
        <f t="shared" si="6"/>
        <v>0</v>
      </c>
      <c r="O28" s="119">
        <f t="shared" si="7"/>
        <v>0</v>
      </c>
    </row>
    <row r="29" spans="1:15" ht="13.5" customHeight="1">
      <c r="A29" s="178" t="s">
        <v>41</v>
      </c>
      <c r="B29" s="179"/>
      <c r="C29" s="179"/>
      <c r="D29" s="179"/>
      <c r="E29" s="179"/>
      <c r="F29" s="179"/>
      <c r="G29" s="179"/>
      <c r="H29" s="180"/>
      <c r="I29" s="33"/>
      <c r="J29" s="85">
        <v>0.2</v>
      </c>
      <c r="K29" s="87">
        <f>SUM(K30:K43)</f>
        <v>0</v>
      </c>
      <c r="L29" s="116">
        <f>SUM(L30:L43)</f>
        <v>14</v>
      </c>
      <c r="M29" s="117">
        <f>SUM(M30:M43)</f>
        <v>0</v>
      </c>
      <c r="O29" s="119"/>
    </row>
    <row r="30" spans="1:15" ht="12.75" customHeight="1">
      <c r="A30" s="176" t="s">
        <v>42</v>
      </c>
      <c r="B30" s="177" t="s">
        <v>97</v>
      </c>
      <c r="C30" s="95" t="s">
        <v>98</v>
      </c>
      <c r="D30" s="75"/>
      <c r="E30" s="76"/>
      <c r="F30" s="76"/>
      <c r="G30" s="76"/>
      <c r="H30" s="104"/>
      <c r="I30" s="33" t="str">
        <f t="shared" si="4"/>
        <v>◄</v>
      </c>
      <c r="J30" s="84">
        <v>1</v>
      </c>
      <c r="K30" s="148">
        <f>SUM(M30:M32)</f>
        <v>0</v>
      </c>
      <c r="L30" s="118">
        <f t="shared" ref="L30:L43" si="8">IF(D30&lt;&gt;"",0,J30)</f>
        <v>1</v>
      </c>
      <c r="M30" s="112">
        <f>(IF(F30&lt;&gt;"",1/3,0)+IF(G30&lt;&gt;"",2/3,0)+IF(H30&lt;&gt;"",1,0))*J$29*20*L30/SUM(L$30:L$43)</f>
        <v>0</v>
      </c>
      <c r="O30" s="119">
        <f t="shared" ref="O30:O43" si="9">COUNTA(D30:H30)</f>
        <v>0</v>
      </c>
    </row>
    <row r="31" spans="1:15" ht="12.75" customHeight="1">
      <c r="A31" s="176"/>
      <c r="B31" s="177"/>
      <c r="C31" s="92" t="s">
        <v>99</v>
      </c>
      <c r="D31" s="46"/>
      <c r="E31" s="47"/>
      <c r="F31" s="47"/>
      <c r="G31" s="47"/>
      <c r="H31" s="103"/>
      <c r="I31" s="33" t="str">
        <f t="shared" si="4"/>
        <v>◄</v>
      </c>
      <c r="J31" s="84">
        <v>1</v>
      </c>
      <c r="K31" s="148"/>
      <c r="L31" s="118">
        <f t="shared" si="8"/>
        <v>1</v>
      </c>
      <c r="M31" s="112">
        <f t="shared" ref="M31:M43" si="10">(IF(F31&lt;&gt;"",1/3,0)+IF(G31&lt;&gt;"",2/3,0)+IF(H31&lt;&gt;"",1,0))*J$29*20*L31/SUM(L$30:L$43)</f>
        <v>0</v>
      </c>
      <c r="O31" s="119">
        <f t="shared" si="9"/>
        <v>0</v>
      </c>
    </row>
    <row r="32" spans="1:15" ht="12.75" customHeight="1">
      <c r="A32" s="176"/>
      <c r="B32" s="177"/>
      <c r="C32" s="95" t="s">
        <v>100</v>
      </c>
      <c r="D32" s="44"/>
      <c r="E32" s="42"/>
      <c r="F32" s="42"/>
      <c r="G32" s="42"/>
      <c r="H32" s="107"/>
      <c r="I32" s="33" t="str">
        <f t="shared" si="4"/>
        <v>◄</v>
      </c>
      <c r="J32" s="84">
        <v>1</v>
      </c>
      <c r="K32" s="148"/>
      <c r="L32" s="118">
        <f t="shared" si="8"/>
        <v>1</v>
      </c>
      <c r="M32" s="112">
        <f t="shared" si="10"/>
        <v>0</v>
      </c>
      <c r="O32" s="119">
        <f t="shared" si="9"/>
        <v>0</v>
      </c>
    </row>
    <row r="33" spans="1:15" ht="12.75" customHeight="1">
      <c r="A33" s="181" t="s">
        <v>43</v>
      </c>
      <c r="B33" s="165" t="s">
        <v>101</v>
      </c>
      <c r="C33" s="92" t="s">
        <v>102</v>
      </c>
      <c r="D33" s="46"/>
      <c r="E33" s="47"/>
      <c r="F33" s="47"/>
      <c r="G33" s="47"/>
      <c r="H33" s="103"/>
      <c r="I33" s="33" t="str">
        <f t="shared" si="4"/>
        <v>◄</v>
      </c>
      <c r="J33" s="84">
        <v>1</v>
      </c>
      <c r="K33" s="148">
        <f>SUM(M33:M37)</f>
        <v>0</v>
      </c>
      <c r="L33" s="118">
        <f t="shared" si="8"/>
        <v>1</v>
      </c>
      <c r="M33" s="112">
        <f t="shared" si="10"/>
        <v>0</v>
      </c>
      <c r="O33" s="119">
        <f t="shared" si="9"/>
        <v>0</v>
      </c>
    </row>
    <row r="34" spans="1:15" ht="12.75" customHeight="1">
      <c r="A34" s="181"/>
      <c r="B34" s="165"/>
      <c r="C34" s="95" t="s">
        <v>65</v>
      </c>
      <c r="D34" s="73"/>
      <c r="E34" s="74"/>
      <c r="F34" s="74"/>
      <c r="G34" s="74"/>
      <c r="H34" s="108"/>
      <c r="I34" s="33" t="str">
        <f t="shared" si="4"/>
        <v>◄</v>
      </c>
      <c r="J34" s="84">
        <v>1</v>
      </c>
      <c r="K34" s="148"/>
      <c r="L34" s="118">
        <f t="shared" si="8"/>
        <v>1</v>
      </c>
      <c r="M34" s="112">
        <f t="shared" si="10"/>
        <v>0</v>
      </c>
      <c r="O34" s="119">
        <f t="shared" si="9"/>
        <v>0</v>
      </c>
    </row>
    <row r="35" spans="1:15" ht="12.75" customHeight="1">
      <c r="A35" s="181"/>
      <c r="B35" s="165"/>
      <c r="C35" s="92" t="s">
        <v>103</v>
      </c>
      <c r="D35" s="127"/>
      <c r="E35" s="128"/>
      <c r="F35" s="128"/>
      <c r="G35" s="128"/>
      <c r="H35" s="129"/>
      <c r="I35" s="33" t="str">
        <f t="shared" si="4"/>
        <v>◄</v>
      </c>
      <c r="J35" s="84">
        <v>1</v>
      </c>
      <c r="K35" s="148"/>
      <c r="L35" s="118">
        <f t="shared" si="8"/>
        <v>1</v>
      </c>
      <c r="M35" s="112">
        <f t="shared" si="10"/>
        <v>0</v>
      </c>
      <c r="O35" s="119">
        <f t="shared" si="9"/>
        <v>0</v>
      </c>
    </row>
    <row r="36" spans="1:15" ht="12.75" customHeight="1">
      <c r="A36" s="181"/>
      <c r="B36" s="165"/>
      <c r="C36" s="95" t="s">
        <v>104</v>
      </c>
      <c r="D36" s="75"/>
      <c r="E36" s="76"/>
      <c r="F36" s="76"/>
      <c r="G36" s="76"/>
      <c r="H36" s="104"/>
      <c r="I36" s="33" t="str">
        <f t="shared" si="4"/>
        <v>◄</v>
      </c>
      <c r="J36" s="84">
        <v>1</v>
      </c>
      <c r="K36" s="148"/>
      <c r="L36" s="118">
        <f t="shared" si="8"/>
        <v>1</v>
      </c>
      <c r="M36" s="112">
        <f t="shared" si="10"/>
        <v>0</v>
      </c>
      <c r="O36" s="119">
        <f t="shared" si="9"/>
        <v>0</v>
      </c>
    </row>
    <row r="37" spans="1:15" ht="12.75" customHeight="1">
      <c r="A37" s="181"/>
      <c r="B37" s="165"/>
      <c r="C37" s="92" t="s">
        <v>105</v>
      </c>
      <c r="D37" s="46"/>
      <c r="E37" s="47"/>
      <c r="F37" s="47"/>
      <c r="G37" s="47"/>
      <c r="H37" s="103"/>
      <c r="I37" s="33" t="str">
        <f t="shared" si="4"/>
        <v>◄</v>
      </c>
      <c r="J37" s="84">
        <v>1</v>
      </c>
      <c r="K37" s="148"/>
      <c r="L37" s="118">
        <f t="shared" si="8"/>
        <v>1</v>
      </c>
      <c r="M37" s="112">
        <f t="shared" si="10"/>
        <v>0</v>
      </c>
      <c r="O37" s="119">
        <f t="shared" si="9"/>
        <v>0</v>
      </c>
    </row>
    <row r="38" spans="1:15" ht="12.75" customHeight="1" thickBot="1">
      <c r="A38" s="163" t="s">
        <v>44</v>
      </c>
      <c r="B38" s="165" t="s">
        <v>106</v>
      </c>
      <c r="C38" s="95" t="s">
        <v>107</v>
      </c>
      <c r="D38" s="73"/>
      <c r="E38" s="72"/>
      <c r="F38" s="72"/>
      <c r="G38" s="72"/>
      <c r="H38" s="109"/>
      <c r="I38" s="33" t="str">
        <f t="shared" si="4"/>
        <v>◄</v>
      </c>
      <c r="J38" s="84">
        <v>1</v>
      </c>
      <c r="K38" s="148">
        <f>SUM(M38:M40)</f>
        <v>0</v>
      </c>
      <c r="L38" s="118">
        <f t="shared" si="8"/>
        <v>1</v>
      </c>
      <c r="M38" s="112">
        <f t="shared" si="10"/>
        <v>0</v>
      </c>
      <c r="O38" s="119">
        <f t="shared" si="9"/>
        <v>0</v>
      </c>
    </row>
    <row r="39" spans="1:15" ht="12.75" customHeight="1" thickBot="1">
      <c r="A39" s="163"/>
      <c r="B39" s="165"/>
      <c r="C39" s="92" t="s">
        <v>108</v>
      </c>
      <c r="D39" s="46"/>
      <c r="E39" s="47"/>
      <c r="F39" s="47"/>
      <c r="G39" s="47"/>
      <c r="H39" s="103"/>
      <c r="I39" s="33" t="str">
        <f t="shared" si="4"/>
        <v>◄</v>
      </c>
      <c r="J39" s="84">
        <v>1</v>
      </c>
      <c r="K39" s="148"/>
      <c r="L39" s="118">
        <f t="shared" si="8"/>
        <v>1</v>
      </c>
      <c r="M39" s="112">
        <f t="shared" si="10"/>
        <v>0</v>
      </c>
      <c r="O39" s="119">
        <f t="shared" si="9"/>
        <v>0</v>
      </c>
    </row>
    <row r="40" spans="1:15" ht="12.75" customHeight="1">
      <c r="A40" s="164"/>
      <c r="B40" s="165"/>
      <c r="C40" s="95" t="s">
        <v>109</v>
      </c>
      <c r="D40" s="73"/>
      <c r="E40" s="72"/>
      <c r="F40" s="72"/>
      <c r="G40" s="72"/>
      <c r="H40" s="109"/>
      <c r="I40" s="33" t="str">
        <f t="shared" si="4"/>
        <v>◄</v>
      </c>
      <c r="J40" s="84">
        <v>1</v>
      </c>
      <c r="K40" s="148"/>
      <c r="L40" s="118">
        <f t="shared" si="8"/>
        <v>1</v>
      </c>
      <c r="M40" s="112">
        <f t="shared" si="10"/>
        <v>0</v>
      </c>
      <c r="O40" s="119">
        <f t="shared" si="9"/>
        <v>0</v>
      </c>
    </row>
    <row r="41" spans="1:15" ht="12.75" customHeight="1" thickBot="1">
      <c r="A41" s="171" t="s">
        <v>92</v>
      </c>
      <c r="B41" s="173" t="s">
        <v>93</v>
      </c>
      <c r="C41" s="92" t="s">
        <v>94</v>
      </c>
      <c r="D41" s="133"/>
      <c r="E41" s="122"/>
      <c r="F41" s="122"/>
      <c r="G41" s="122"/>
      <c r="H41" s="134"/>
      <c r="I41" s="33" t="str">
        <f t="shared" si="4"/>
        <v>◄</v>
      </c>
      <c r="J41" s="84">
        <v>1</v>
      </c>
      <c r="K41" s="148">
        <f>SUM(M41:M43)</f>
        <v>0</v>
      </c>
      <c r="L41" s="118">
        <f t="shared" si="8"/>
        <v>1</v>
      </c>
      <c r="M41" s="112">
        <f t="shared" si="10"/>
        <v>0</v>
      </c>
      <c r="O41" s="119">
        <f t="shared" si="9"/>
        <v>0</v>
      </c>
    </row>
    <row r="42" spans="1:15" ht="12.75" customHeight="1" thickBot="1">
      <c r="A42" s="171"/>
      <c r="B42" s="173"/>
      <c r="C42" s="95" t="s">
        <v>95</v>
      </c>
      <c r="D42" s="75"/>
      <c r="E42" s="76"/>
      <c r="F42" s="76"/>
      <c r="G42" s="76"/>
      <c r="H42" s="104"/>
      <c r="I42" s="33" t="str">
        <f t="shared" si="4"/>
        <v>◄</v>
      </c>
      <c r="J42" s="84">
        <v>1</v>
      </c>
      <c r="K42" s="148"/>
      <c r="L42" s="118">
        <f t="shared" si="8"/>
        <v>1</v>
      </c>
      <c r="M42" s="112">
        <f t="shared" si="10"/>
        <v>0</v>
      </c>
      <c r="O42" s="119">
        <f t="shared" si="9"/>
        <v>0</v>
      </c>
    </row>
    <row r="43" spans="1:15" ht="12.75" customHeight="1" thickBot="1">
      <c r="A43" s="172"/>
      <c r="B43" s="174"/>
      <c r="C43" s="110" t="s">
        <v>96</v>
      </c>
      <c r="D43" s="135"/>
      <c r="E43" s="136"/>
      <c r="F43" s="136"/>
      <c r="G43" s="136"/>
      <c r="H43" s="137"/>
      <c r="I43" s="33" t="str">
        <f t="shared" si="4"/>
        <v>◄</v>
      </c>
      <c r="J43" s="84">
        <v>1</v>
      </c>
      <c r="K43" s="148"/>
      <c r="L43" s="118">
        <f t="shared" si="8"/>
        <v>1</v>
      </c>
      <c r="M43" s="112">
        <f t="shared" si="10"/>
        <v>0</v>
      </c>
      <c r="O43" s="119">
        <f t="shared" si="9"/>
        <v>0</v>
      </c>
    </row>
    <row r="44" spans="1:15" ht="17.850000000000001" customHeight="1">
      <c r="C44" s="48" t="s">
        <v>45</v>
      </c>
      <c r="E44" s="166">
        <f>L5/SUM(J6:J15)</f>
        <v>1</v>
      </c>
      <c r="F44" s="166"/>
      <c r="G44" s="166"/>
      <c r="H44" s="166"/>
      <c r="I44" s="33" t="str">
        <f>(IF(E44&lt;0.5,"◄",""))</f>
        <v/>
      </c>
      <c r="J44" s="32">
        <f>J5+J16+J29</f>
        <v>1</v>
      </c>
      <c r="K44" s="32"/>
      <c r="L44" s="120"/>
      <c r="O44" s="119">
        <f>SUM(O6:O43)</f>
        <v>0</v>
      </c>
    </row>
    <row r="45" spans="1:15" ht="17.850000000000001" customHeight="1">
      <c r="C45" s="48" t="s">
        <v>46</v>
      </c>
      <c r="E45" s="166">
        <f>L16/SUM(J17:J28)</f>
        <v>1</v>
      </c>
      <c r="F45" s="166"/>
      <c r="G45" s="166"/>
      <c r="H45" s="166"/>
      <c r="I45" s="33" t="str">
        <f>(IF(E45&lt;0.5,"◄",""))</f>
        <v/>
      </c>
      <c r="J45" s="175"/>
      <c r="K45" s="140"/>
      <c r="L45" s="120"/>
    </row>
    <row r="46" spans="1:15" ht="17.850000000000001" customHeight="1">
      <c r="C46" s="48" t="s">
        <v>47</v>
      </c>
      <c r="E46" s="166">
        <f>L29/SUM(J30:J43)</f>
        <v>1</v>
      </c>
      <c r="F46" s="166"/>
      <c r="G46" s="166"/>
      <c r="H46" s="166"/>
      <c r="I46" s="33" t="str">
        <f>(IF(E46&lt;0.5,"◄",""))</f>
        <v/>
      </c>
      <c r="J46" s="175"/>
      <c r="K46" s="140"/>
      <c r="L46" s="120"/>
    </row>
    <row r="47" spans="1:15" ht="20.25" customHeight="1" thickBot="1">
      <c r="C47" s="49" t="s">
        <v>48</v>
      </c>
      <c r="D47" s="50"/>
      <c r="E47" s="167" t="str">
        <f>IF(OR(E44&lt;0.5,E45&lt;0.5,E46&lt;0.5),"Tx&lt;50",IF(O44&lt;&gt;36,"Erreur",(K5+K16+K29)))</f>
        <v>Erreur</v>
      </c>
      <c r="F47" s="167"/>
      <c r="G47" s="168" t="s">
        <v>49</v>
      </c>
      <c r="H47" s="168"/>
      <c r="I47" s="51"/>
    </row>
    <row r="48" spans="1:15" ht="20.25" customHeight="1" thickBot="1">
      <c r="C48" s="22" t="s">
        <v>51</v>
      </c>
      <c r="D48" s="50"/>
      <c r="E48" s="169"/>
      <c r="F48" s="169"/>
      <c r="G48" s="170" t="s">
        <v>23</v>
      </c>
      <c r="H48" s="170"/>
      <c r="I48" s="53"/>
    </row>
    <row r="49" spans="1:9" ht="18.75" customHeight="1" thickBot="1">
      <c r="C49" s="54" t="s">
        <v>52</v>
      </c>
      <c r="E49" s="161">
        <f>IF(V44&lt;&gt;0,"",E48*'Identification projet'!B5)</f>
        <v>0</v>
      </c>
      <c r="F49" s="161"/>
      <c r="G49" s="162">
        <f>(20*'Identification projet'!B5)</f>
        <v>120</v>
      </c>
      <c r="H49" s="162"/>
      <c r="I49" s="33"/>
    </row>
    <row r="50" spans="1:9" ht="14.1" customHeight="1">
      <c r="A50" s="151" t="s">
        <v>53</v>
      </c>
      <c r="B50" s="151"/>
      <c r="C50" s="151"/>
      <c r="D50" s="151"/>
      <c r="E50" s="151"/>
      <c r="F50" s="151"/>
      <c r="G50" s="151"/>
      <c r="H50" s="151"/>
      <c r="I50" s="53"/>
    </row>
    <row r="51" spans="1:9" ht="14.1" customHeight="1" thickBot="1">
      <c r="A51" s="55"/>
      <c r="B51" s="55"/>
      <c r="C51" s="152" t="str">
        <f>(IF(O44&gt;36,"ATTENTION. Erreur de saisie : cocher une seule colonne par ligne ! Voir repères ◄ à droite de la grille.",""))</f>
        <v/>
      </c>
      <c r="D51" s="152"/>
      <c r="E51" s="152"/>
      <c r="F51" s="152"/>
      <c r="G51" s="152"/>
      <c r="H51" s="152"/>
      <c r="I51" s="52" t="s">
        <v>50</v>
      </c>
    </row>
    <row r="52" spans="1:9" ht="15" customHeight="1">
      <c r="A52" s="153" t="s">
        <v>54</v>
      </c>
      <c r="B52" s="153"/>
      <c r="C52" s="154"/>
      <c r="D52" s="154"/>
      <c r="E52" s="154"/>
      <c r="F52" s="154"/>
      <c r="G52" s="154"/>
      <c r="H52" s="154"/>
      <c r="I52" s="56"/>
    </row>
    <row r="53" spans="1:9" ht="84.75" customHeight="1" thickBot="1">
      <c r="A53" s="155"/>
      <c r="B53" s="155"/>
      <c r="C53" s="155"/>
      <c r="D53" s="155"/>
      <c r="E53" s="155"/>
      <c r="F53" s="155"/>
      <c r="G53" s="155"/>
      <c r="H53" s="155"/>
      <c r="I53" s="57"/>
    </row>
    <row r="54" spans="1:9" ht="7.5" customHeight="1" thickBot="1">
      <c r="A54" s="57"/>
      <c r="B54" s="58"/>
      <c r="C54" s="58"/>
      <c r="D54" s="59"/>
      <c r="E54" s="59"/>
      <c r="F54" s="59"/>
      <c r="G54" s="59"/>
      <c r="H54" s="59"/>
      <c r="I54" s="60"/>
    </row>
    <row r="55" spans="1:9" ht="12.75" customHeight="1">
      <c r="A55" s="156" t="s">
        <v>55</v>
      </c>
      <c r="B55" s="156"/>
      <c r="C55" s="61" t="s">
        <v>56</v>
      </c>
      <c r="D55" s="62"/>
      <c r="E55" s="157" t="s">
        <v>57</v>
      </c>
      <c r="F55" s="157"/>
      <c r="G55" s="157"/>
      <c r="H55" s="157"/>
      <c r="I55" s="63"/>
    </row>
    <row r="56" spans="1:9" ht="30.75" customHeight="1" thickBot="1">
      <c r="A56" s="158"/>
      <c r="B56" s="158"/>
      <c r="C56" s="64"/>
      <c r="E56" s="159"/>
      <c r="F56" s="159"/>
      <c r="G56" s="159"/>
      <c r="H56" s="159"/>
      <c r="I56" s="65"/>
    </row>
    <row r="57" spans="1:9" ht="30.75" customHeight="1">
      <c r="A57" s="158"/>
      <c r="B57" s="158"/>
      <c r="C57" s="64"/>
    </row>
    <row r="58" spans="1:9" ht="30.75" customHeight="1">
      <c r="A58" s="160"/>
      <c r="B58" s="160"/>
      <c r="C58" s="64"/>
    </row>
    <row r="59" spans="1:9" ht="30.75" customHeight="1">
      <c r="A59" s="158"/>
      <c r="B59" s="158"/>
      <c r="C59" s="64"/>
    </row>
    <row r="60" spans="1:9" ht="30.75" customHeight="1" thickBot="1">
      <c r="A60" s="149"/>
      <c r="B60" s="149"/>
      <c r="C60" s="66"/>
      <c r="E60" s="150">
        <v>41892</v>
      </c>
      <c r="F60" s="150"/>
      <c r="G60" s="150"/>
      <c r="H60" s="150"/>
      <c r="I60" s="68" t="s">
        <v>61</v>
      </c>
    </row>
    <row r="62" spans="1:9" ht="14.25">
      <c r="B62" s="67"/>
    </row>
  </sheetData>
  <sheetProtection sheet="1" objects="1" scenarios="1"/>
  <mergeCells count="61">
    <mergeCell ref="A60:B60"/>
    <mergeCell ref="E60:H60"/>
    <mergeCell ref="A50:H50"/>
    <mergeCell ref="C51:H51"/>
    <mergeCell ref="A52:B52"/>
    <mergeCell ref="C52:H52"/>
    <mergeCell ref="A53:H53"/>
    <mergeCell ref="A55:B55"/>
    <mergeCell ref="E55:H55"/>
    <mergeCell ref="A56:B56"/>
    <mergeCell ref="E56:H56"/>
    <mergeCell ref="A57:B57"/>
    <mergeCell ref="A58:B58"/>
    <mergeCell ref="A59:B59"/>
    <mergeCell ref="E47:F47"/>
    <mergeCell ref="G47:H47"/>
    <mergeCell ref="E48:F48"/>
    <mergeCell ref="G48:H48"/>
    <mergeCell ref="E49:F49"/>
    <mergeCell ref="G49:H49"/>
    <mergeCell ref="A41:A43"/>
    <mergeCell ref="B41:B43"/>
    <mergeCell ref="K41:K43"/>
    <mergeCell ref="E44:H44"/>
    <mergeCell ref="E45:H45"/>
    <mergeCell ref="J45:J46"/>
    <mergeCell ref="E46:H46"/>
    <mergeCell ref="A33:A37"/>
    <mergeCell ref="B33:B37"/>
    <mergeCell ref="K33:K37"/>
    <mergeCell ref="A38:A40"/>
    <mergeCell ref="B38:B40"/>
    <mergeCell ref="K38:K40"/>
    <mergeCell ref="A25:A28"/>
    <mergeCell ref="B25:B28"/>
    <mergeCell ref="K25:K28"/>
    <mergeCell ref="A29:H29"/>
    <mergeCell ref="A30:A32"/>
    <mergeCell ref="B30:B32"/>
    <mergeCell ref="K30:K32"/>
    <mergeCell ref="A20:A22"/>
    <mergeCell ref="B20:B22"/>
    <mergeCell ref="K20:K22"/>
    <mergeCell ref="A23:A24"/>
    <mergeCell ref="B23:B24"/>
    <mergeCell ref="K23:K24"/>
    <mergeCell ref="A13:A15"/>
    <mergeCell ref="B13:B15"/>
    <mergeCell ref="K13:K15"/>
    <mergeCell ref="A16:H16"/>
    <mergeCell ref="A17:A19"/>
    <mergeCell ref="B17:B19"/>
    <mergeCell ref="K17:K19"/>
    <mergeCell ref="A10:A12"/>
    <mergeCell ref="B10:B12"/>
    <mergeCell ref="K10:K12"/>
    <mergeCell ref="A4:B4"/>
    <mergeCell ref="A5:H5"/>
    <mergeCell ref="A6:A9"/>
    <mergeCell ref="B6:B9"/>
    <mergeCell ref="K6:K9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62"/>
  <sheetViews>
    <sheetView workbookViewId="0">
      <selection activeCell="B2" sqref="B2"/>
    </sheetView>
  </sheetViews>
  <sheetFormatPr baseColWidth="10" defaultColWidth="11.42578125" defaultRowHeight="12.75"/>
  <cols>
    <col min="1" max="1" width="6.85546875" style="11" customWidth="1"/>
    <col min="2" max="2" width="58.140625" style="12" customWidth="1"/>
    <col min="3" max="3" width="103.42578125" style="13" customWidth="1"/>
    <col min="4" max="4" width="4.28515625" style="14" customWidth="1"/>
    <col min="5" max="8" width="4.28515625" style="15" customWidth="1"/>
    <col min="9" max="9" width="4" style="16" customWidth="1"/>
    <col min="10" max="11" width="7.28515625" style="17" customWidth="1"/>
    <col min="12" max="12" width="5.7109375" style="111" customWidth="1"/>
    <col min="13" max="13" width="7.28515625" style="112" customWidth="1"/>
    <col min="14" max="14" width="3.7109375" style="113" customWidth="1"/>
    <col min="15" max="15" width="4.7109375" style="113" customWidth="1"/>
    <col min="16" max="16" width="9.85546875" style="89" customWidth="1"/>
    <col min="17" max="17" width="10.42578125" customWidth="1"/>
    <col min="18" max="18" width="6.42578125" customWidth="1"/>
    <col min="19" max="19" width="10.7109375" customWidth="1"/>
    <col min="20" max="20" width="12.140625" customWidth="1"/>
    <col min="21" max="22" width="3.85546875" customWidth="1"/>
    <col min="24" max="25" width="11.42578125" style="18"/>
    <col min="26" max="26" width="11.42578125" style="19"/>
    <col min="27" max="16384" width="11.42578125" style="20"/>
  </cols>
  <sheetData>
    <row r="1" spans="1:27" ht="15.75">
      <c r="A1" s="21" t="str">
        <f>'Identification projet'!B2</f>
        <v>Baccalauréat technologique "Sciences et Technologie de l'Industrie et du Développement Durable"</v>
      </c>
      <c r="D1" s="22" t="str">
        <f>'Identification projet'!B3</f>
        <v>Systèmes d'information et numérique</v>
      </c>
      <c r="E1" s="23"/>
      <c r="F1" s="24" t="str">
        <f>'Identification projet'!B4</f>
        <v>Projet technologique : conduite de projet</v>
      </c>
    </row>
    <row r="2" spans="1:27" ht="12.75" customHeight="1">
      <c r="A2" s="21"/>
      <c r="B2" s="25" t="s">
        <v>13</v>
      </c>
      <c r="C2" s="22" t="s">
        <v>20</v>
      </c>
      <c r="D2" s="88" t="str">
        <f>IF('Identification projet'!B17="","Renseigner feuille Identification projet",'Identification projet'!B17)</f>
        <v>Renseigner feuille Identification projet</v>
      </c>
      <c r="E2" s="88"/>
      <c r="F2" s="88"/>
      <c r="G2" s="88"/>
      <c r="H2" s="88"/>
      <c r="I2" s="88"/>
      <c r="M2" s="114"/>
      <c r="Z2" s="18"/>
      <c r="AA2" s="19"/>
    </row>
    <row r="3" spans="1:27" ht="12.75" customHeight="1">
      <c r="A3" s="13"/>
      <c r="B3" s="26"/>
      <c r="C3" s="22" t="s">
        <v>21</v>
      </c>
      <c r="D3" s="88" t="str">
        <f>IF('Identification projet'!B18="","Renseigner feuille Identification projet",'Identification projet'!B18)</f>
        <v>Renseigner feuille Identification projet</v>
      </c>
      <c r="E3" s="88"/>
      <c r="F3" s="88"/>
      <c r="G3" s="88"/>
      <c r="H3" s="88"/>
      <c r="I3" s="88"/>
      <c r="J3" s="141"/>
      <c r="K3" s="141"/>
      <c r="L3" s="115" t="s">
        <v>22</v>
      </c>
    </row>
    <row r="4" spans="1:27" ht="13.5" customHeight="1" thickBot="1">
      <c r="A4" s="183" t="s">
        <v>24</v>
      </c>
      <c r="B4" s="183"/>
      <c r="C4" s="96" t="s">
        <v>25</v>
      </c>
      <c r="D4" s="27" t="s">
        <v>26</v>
      </c>
      <c r="E4" s="28">
        <v>0</v>
      </c>
      <c r="F4" s="28" t="s">
        <v>27</v>
      </c>
      <c r="G4" s="28" t="s">
        <v>28</v>
      </c>
      <c r="H4" s="28" t="s">
        <v>29</v>
      </c>
      <c r="I4" s="29"/>
      <c r="J4" s="30" t="s">
        <v>22</v>
      </c>
      <c r="K4" s="30" t="s">
        <v>59</v>
      </c>
      <c r="L4" s="111" t="s">
        <v>30</v>
      </c>
      <c r="M4" s="112" t="s">
        <v>31</v>
      </c>
    </row>
    <row r="5" spans="1:27" ht="12.75" customHeight="1">
      <c r="A5" s="184" t="s">
        <v>32</v>
      </c>
      <c r="B5" s="185"/>
      <c r="C5" s="185"/>
      <c r="D5" s="185"/>
      <c r="E5" s="185"/>
      <c r="F5" s="185"/>
      <c r="G5" s="185"/>
      <c r="H5" s="186"/>
      <c r="I5" s="31"/>
      <c r="J5" s="85">
        <v>0.4</v>
      </c>
      <c r="K5" s="87">
        <f>SUM(K6:K15)</f>
        <v>0</v>
      </c>
      <c r="L5" s="116">
        <f>SUM(L6:L15)</f>
        <v>10</v>
      </c>
      <c r="M5" s="117">
        <f>SUM(M6:M15)</f>
        <v>0</v>
      </c>
    </row>
    <row r="6" spans="1:27" ht="12.75" customHeight="1">
      <c r="A6" s="187" t="s">
        <v>33</v>
      </c>
      <c r="B6" s="188" t="s">
        <v>63</v>
      </c>
      <c r="C6" s="37" t="s">
        <v>64</v>
      </c>
      <c r="D6" s="79"/>
      <c r="E6" s="80"/>
      <c r="F6" s="80"/>
      <c r="G6" s="80"/>
      <c r="H6" s="106"/>
      <c r="I6" s="33" t="str">
        <f>(IF(O6&lt;&gt;1,"◄",""))</f>
        <v>◄</v>
      </c>
      <c r="J6" s="83">
        <v>1</v>
      </c>
      <c r="K6" s="189">
        <f>SUM(M6:M9)</f>
        <v>0</v>
      </c>
      <c r="L6" s="118">
        <f t="shared" ref="L6:L15" si="0">IF(D6&lt;&gt;"",0,J6)</f>
        <v>1</v>
      </c>
      <c r="M6" s="112">
        <f t="shared" ref="M6:M15" si="1">(IF(F6&lt;&gt;"",1/3,0)+IF(G6&lt;&gt;"",2/3,0)+IF(H6&lt;&gt;"",1,0))*J$5*20*L6/SUM(L$6:L$15)</f>
        <v>0</v>
      </c>
      <c r="O6" s="119">
        <f t="shared" ref="O6:O15" si="2">COUNTA(D6:H6)</f>
        <v>0</v>
      </c>
      <c r="Q6" s="86"/>
    </row>
    <row r="7" spans="1:27" ht="12.75" customHeight="1">
      <c r="A7" s="187"/>
      <c r="B7" s="188"/>
      <c r="C7" s="92" t="s">
        <v>65</v>
      </c>
      <c r="D7" s="121"/>
      <c r="E7" s="122"/>
      <c r="F7" s="122"/>
      <c r="G7" s="122"/>
      <c r="H7" s="123"/>
      <c r="I7" s="33" t="str">
        <f t="shared" ref="I7:I15" si="3">(IF(O7&lt;&gt;1,"◄",""))</f>
        <v>◄</v>
      </c>
      <c r="J7" s="83">
        <v>1</v>
      </c>
      <c r="K7" s="190"/>
      <c r="L7" s="118">
        <f t="shared" si="0"/>
        <v>1</v>
      </c>
      <c r="M7" s="112">
        <f t="shared" si="1"/>
        <v>0</v>
      </c>
      <c r="O7" s="119">
        <f t="shared" si="2"/>
        <v>0</v>
      </c>
    </row>
    <row r="8" spans="1:27" ht="12.75" customHeight="1">
      <c r="A8" s="187"/>
      <c r="B8" s="188"/>
      <c r="C8" s="37" t="s">
        <v>66</v>
      </c>
      <c r="D8" s="90"/>
      <c r="E8" s="91"/>
      <c r="F8" s="91"/>
      <c r="G8" s="91"/>
      <c r="H8" s="98"/>
      <c r="I8" s="33" t="str">
        <f t="shared" si="3"/>
        <v>◄</v>
      </c>
      <c r="J8" s="83">
        <v>1</v>
      </c>
      <c r="K8" s="190"/>
      <c r="L8" s="118">
        <f t="shared" si="0"/>
        <v>1</v>
      </c>
      <c r="M8" s="112">
        <f t="shared" si="1"/>
        <v>0</v>
      </c>
      <c r="O8" s="119">
        <f t="shared" si="2"/>
        <v>0</v>
      </c>
    </row>
    <row r="9" spans="1:27" ht="12.75" customHeight="1">
      <c r="A9" s="187"/>
      <c r="B9" s="188"/>
      <c r="C9" s="92" t="s">
        <v>67</v>
      </c>
      <c r="D9" s="35"/>
      <c r="E9" s="34"/>
      <c r="F9" s="34"/>
      <c r="G9" s="34"/>
      <c r="H9" s="99"/>
      <c r="I9" s="33" t="str">
        <f t="shared" si="3"/>
        <v>◄</v>
      </c>
      <c r="J9" s="83">
        <v>1</v>
      </c>
      <c r="K9" s="191"/>
      <c r="L9" s="118">
        <f t="shared" si="0"/>
        <v>1</v>
      </c>
      <c r="M9" s="112">
        <f t="shared" si="1"/>
        <v>0</v>
      </c>
      <c r="O9" s="119">
        <f t="shared" si="2"/>
        <v>0</v>
      </c>
    </row>
    <row r="10" spans="1:27" ht="12.75" customHeight="1">
      <c r="A10" s="176" t="s">
        <v>34</v>
      </c>
      <c r="B10" s="177" t="s">
        <v>68</v>
      </c>
      <c r="C10" s="37" t="s">
        <v>69</v>
      </c>
      <c r="D10" s="70"/>
      <c r="E10" s="71"/>
      <c r="F10" s="71"/>
      <c r="G10" s="71"/>
      <c r="H10" s="100"/>
      <c r="I10" s="33" t="str">
        <f t="shared" si="3"/>
        <v>◄</v>
      </c>
      <c r="J10" s="83">
        <v>1</v>
      </c>
      <c r="K10" s="189">
        <f>SUM(M10:M12)</f>
        <v>0</v>
      </c>
      <c r="L10" s="118">
        <f t="shared" si="0"/>
        <v>1</v>
      </c>
      <c r="M10" s="112">
        <f t="shared" si="1"/>
        <v>0</v>
      </c>
      <c r="O10" s="119">
        <f t="shared" si="2"/>
        <v>0</v>
      </c>
    </row>
    <row r="11" spans="1:27" ht="12.75" customHeight="1">
      <c r="A11" s="176"/>
      <c r="B11" s="177"/>
      <c r="C11" s="92" t="s">
        <v>70</v>
      </c>
      <c r="D11" s="35"/>
      <c r="E11" s="36"/>
      <c r="F11" s="36"/>
      <c r="G11" s="36"/>
      <c r="H11" s="97"/>
      <c r="I11" s="33" t="str">
        <f t="shared" si="3"/>
        <v>◄</v>
      </c>
      <c r="J11" s="83">
        <v>1</v>
      </c>
      <c r="K11" s="190"/>
      <c r="L11" s="118">
        <f t="shared" si="0"/>
        <v>1</v>
      </c>
      <c r="M11" s="112">
        <f t="shared" si="1"/>
        <v>0</v>
      </c>
      <c r="O11" s="119">
        <f t="shared" si="2"/>
        <v>0</v>
      </c>
    </row>
    <row r="12" spans="1:27" ht="12.75" customHeight="1">
      <c r="A12" s="176"/>
      <c r="B12" s="177"/>
      <c r="C12" s="37" t="s">
        <v>71</v>
      </c>
      <c r="D12" s="70"/>
      <c r="E12" s="71"/>
      <c r="F12" s="71"/>
      <c r="G12" s="71"/>
      <c r="H12" s="100"/>
      <c r="I12" s="33" t="str">
        <f t="shared" si="3"/>
        <v>◄</v>
      </c>
      <c r="J12" s="83">
        <v>1</v>
      </c>
      <c r="K12" s="190"/>
      <c r="L12" s="118">
        <f t="shared" si="0"/>
        <v>1</v>
      </c>
      <c r="M12" s="112">
        <f t="shared" si="1"/>
        <v>0</v>
      </c>
      <c r="O12" s="119">
        <f t="shared" si="2"/>
        <v>0</v>
      </c>
    </row>
    <row r="13" spans="1:27" ht="12.75" customHeight="1">
      <c r="A13" s="181" t="s">
        <v>35</v>
      </c>
      <c r="B13" s="177" t="s">
        <v>72</v>
      </c>
      <c r="C13" s="92" t="s">
        <v>73</v>
      </c>
      <c r="D13" s="124"/>
      <c r="E13" s="125"/>
      <c r="F13" s="125"/>
      <c r="G13" s="125"/>
      <c r="H13" s="126"/>
      <c r="I13" s="33" t="str">
        <f t="shared" si="3"/>
        <v>◄</v>
      </c>
      <c r="J13" s="83">
        <v>1</v>
      </c>
      <c r="K13" s="189">
        <f>SUM(M13:M15)</f>
        <v>0</v>
      </c>
      <c r="L13" s="118">
        <f t="shared" si="0"/>
        <v>1</v>
      </c>
      <c r="M13" s="112">
        <f t="shared" si="1"/>
        <v>0</v>
      </c>
      <c r="O13" s="119">
        <f t="shared" si="2"/>
        <v>0</v>
      </c>
    </row>
    <row r="14" spans="1:27" ht="12.75" customHeight="1">
      <c r="A14" s="181"/>
      <c r="B14" s="177"/>
      <c r="C14" s="69" t="s">
        <v>74</v>
      </c>
      <c r="D14" s="79"/>
      <c r="E14" s="80"/>
      <c r="F14" s="80"/>
      <c r="G14" s="80"/>
      <c r="H14" s="106"/>
      <c r="I14" s="33" t="str">
        <f t="shared" si="3"/>
        <v>◄</v>
      </c>
      <c r="J14" s="83">
        <v>1</v>
      </c>
      <c r="K14" s="190"/>
      <c r="L14" s="118">
        <f t="shared" si="0"/>
        <v>1</v>
      </c>
      <c r="M14" s="112">
        <f t="shared" si="1"/>
        <v>0</v>
      </c>
      <c r="O14" s="119">
        <f t="shared" si="2"/>
        <v>0</v>
      </c>
    </row>
    <row r="15" spans="1:27" ht="12.75" customHeight="1" thickBot="1">
      <c r="A15" s="181"/>
      <c r="B15" s="177"/>
      <c r="C15" s="92" t="s">
        <v>75</v>
      </c>
      <c r="D15" s="124"/>
      <c r="E15" s="125"/>
      <c r="F15" s="125"/>
      <c r="G15" s="125"/>
      <c r="H15" s="126"/>
      <c r="I15" s="33" t="str">
        <f t="shared" si="3"/>
        <v>◄</v>
      </c>
      <c r="J15" s="83">
        <v>1</v>
      </c>
      <c r="K15" s="191"/>
      <c r="L15" s="118">
        <f t="shared" si="0"/>
        <v>1</v>
      </c>
      <c r="M15" s="112">
        <f t="shared" si="1"/>
        <v>0</v>
      </c>
      <c r="O15" s="119">
        <f t="shared" si="2"/>
        <v>0</v>
      </c>
    </row>
    <row r="16" spans="1:27" ht="13.5" customHeight="1">
      <c r="A16" s="178" t="s">
        <v>36</v>
      </c>
      <c r="B16" s="179"/>
      <c r="C16" s="179"/>
      <c r="D16" s="179"/>
      <c r="E16" s="179"/>
      <c r="F16" s="179"/>
      <c r="G16" s="179"/>
      <c r="H16" s="180"/>
      <c r="I16" s="33"/>
      <c r="J16" s="85">
        <v>0.4</v>
      </c>
      <c r="K16" s="87">
        <f>SUM(K17:K28)</f>
        <v>0</v>
      </c>
      <c r="L16" s="116">
        <f>SUM(L17:L28)</f>
        <v>12</v>
      </c>
      <c r="M16" s="117">
        <f>SUM(M17:M28)</f>
        <v>0</v>
      </c>
      <c r="O16" s="119"/>
    </row>
    <row r="17" spans="1:15" ht="12.75" customHeight="1">
      <c r="A17" s="176" t="s">
        <v>37</v>
      </c>
      <c r="B17" s="182" t="s">
        <v>76</v>
      </c>
      <c r="C17" s="93" t="s">
        <v>77</v>
      </c>
      <c r="D17" s="138"/>
      <c r="E17" s="74"/>
      <c r="F17" s="74"/>
      <c r="G17" s="139"/>
      <c r="H17" s="108"/>
      <c r="I17" s="33" t="str">
        <f t="shared" ref="I17:I43" si="4">(IF(O17&lt;&gt;1,"◄",""))</f>
        <v>◄</v>
      </c>
      <c r="J17" s="83">
        <v>1</v>
      </c>
      <c r="K17" s="192">
        <f>SUM(M17:M19)</f>
        <v>0</v>
      </c>
      <c r="L17" s="118">
        <f t="shared" ref="L17:L28" si="5">IF(D17&lt;&gt;"",0,J17)</f>
        <v>1</v>
      </c>
      <c r="M17" s="112">
        <f t="shared" ref="M17:M28" si="6">(IF(F17&lt;&gt;"",1/3,0)+IF(G17&lt;&gt;"",2/3,0)+IF(H17&lt;&gt;"",1,0))*J$16*20*L17/SUM(L$17:L$28)</f>
        <v>0</v>
      </c>
      <c r="O17" s="119">
        <f t="shared" ref="O17:O28" si="7">COUNTA(D17:H17)</f>
        <v>0</v>
      </c>
    </row>
    <row r="18" spans="1:15" ht="12.75" customHeight="1">
      <c r="A18" s="176"/>
      <c r="B18" s="182"/>
      <c r="C18" s="92" t="s">
        <v>78</v>
      </c>
      <c r="D18" s="38"/>
      <c r="E18" s="39"/>
      <c r="F18" s="39"/>
      <c r="G18" s="40"/>
      <c r="H18" s="101"/>
      <c r="I18" s="33" t="str">
        <f t="shared" si="4"/>
        <v>◄</v>
      </c>
      <c r="J18" s="83">
        <v>1</v>
      </c>
      <c r="K18" s="192"/>
      <c r="L18" s="118">
        <f t="shared" si="5"/>
        <v>1</v>
      </c>
      <c r="M18" s="112">
        <f t="shared" si="6"/>
        <v>0</v>
      </c>
      <c r="O18" s="119">
        <f t="shared" si="7"/>
        <v>0</v>
      </c>
    </row>
    <row r="19" spans="1:15" ht="12.75" customHeight="1">
      <c r="A19" s="176"/>
      <c r="B19" s="182"/>
      <c r="C19" s="94" t="s">
        <v>79</v>
      </c>
      <c r="D19" s="41"/>
      <c r="E19" s="42"/>
      <c r="F19" s="42"/>
      <c r="G19" s="43"/>
      <c r="H19" s="102"/>
      <c r="I19" s="33" t="str">
        <f t="shared" si="4"/>
        <v>◄</v>
      </c>
      <c r="J19" s="83">
        <v>1</v>
      </c>
      <c r="K19" s="192"/>
      <c r="L19" s="118">
        <f t="shared" si="5"/>
        <v>1</v>
      </c>
      <c r="M19" s="112">
        <f t="shared" si="6"/>
        <v>0</v>
      </c>
      <c r="O19" s="119">
        <f t="shared" si="7"/>
        <v>0</v>
      </c>
    </row>
    <row r="20" spans="1:15" ht="12.75" customHeight="1">
      <c r="A20" s="176" t="s">
        <v>38</v>
      </c>
      <c r="B20" s="177" t="s">
        <v>80</v>
      </c>
      <c r="C20" s="92" t="s">
        <v>81</v>
      </c>
      <c r="D20" s="45"/>
      <c r="E20" s="39"/>
      <c r="F20" s="39"/>
      <c r="G20" s="39"/>
      <c r="H20" s="103"/>
      <c r="I20" s="33" t="str">
        <f t="shared" si="4"/>
        <v>◄</v>
      </c>
      <c r="J20" s="83">
        <v>1</v>
      </c>
      <c r="K20" s="192">
        <f>SUM(M20:M22)</f>
        <v>0</v>
      </c>
      <c r="L20" s="118">
        <f t="shared" si="5"/>
        <v>1</v>
      </c>
      <c r="M20" s="112">
        <f t="shared" si="6"/>
        <v>0</v>
      </c>
      <c r="O20" s="119">
        <f t="shared" si="7"/>
        <v>0</v>
      </c>
    </row>
    <row r="21" spans="1:15" ht="12.75" customHeight="1">
      <c r="A21" s="176"/>
      <c r="B21" s="177"/>
      <c r="C21" s="95" t="s">
        <v>82</v>
      </c>
      <c r="D21" s="73"/>
      <c r="E21" s="74"/>
      <c r="F21" s="74"/>
      <c r="G21" s="74"/>
      <c r="H21" s="104"/>
      <c r="I21" s="33" t="str">
        <f t="shared" si="4"/>
        <v>◄</v>
      </c>
      <c r="J21" s="83">
        <v>1</v>
      </c>
      <c r="K21" s="192"/>
      <c r="L21" s="118">
        <f t="shared" si="5"/>
        <v>1</v>
      </c>
      <c r="M21" s="112">
        <f t="shared" si="6"/>
        <v>0</v>
      </c>
      <c r="O21" s="119">
        <f t="shared" si="7"/>
        <v>0</v>
      </c>
    </row>
    <row r="22" spans="1:15" ht="12.75" customHeight="1">
      <c r="A22" s="176"/>
      <c r="B22" s="177"/>
      <c r="C22" s="92" t="s">
        <v>83</v>
      </c>
      <c r="D22" s="45"/>
      <c r="E22" s="39"/>
      <c r="F22" s="39"/>
      <c r="G22" s="39"/>
      <c r="H22" s="103"/>
      <c r="I22" s="33" t="str">
        <f t="shared" si="4"/>
        <v>◄</v>
      </c>
      <c r="J22" s="83">
        <v>1</v>
      </c>
      <c r="K22" s="192"/>
      <c r="L22" s="118">
        <f t="shared" si="5"/>
        <v>1</v>
      </c>
      <c r="M22" s="112">
        <f t="shared" si="6"/>
        <v>0</v>
      </c>
      <c r="O22" s="119">
        <f t="shared" si="7"/>
        <v>0</v>
      </c>
    </row>
    <row r="23" spans="1:15" ht="12.75" customHeight="1">
      <c r="A23" s="176" t="s">
        <v>39</v>
      </c>
      <c r="B23" s="177" t="s">
        <v>84</v>
      </c>
      <c r="C23" s="95" t="s">
        <v>85</v>
      </c>
      <c r="D23" s="75"/>
      <c r="E23" s="76"/>
      <c r="F23" s="76"/>
      <c r="G23" s="76"/>
      <c r="H23" s="104"/>
      <c r="I23" s="33" t="str">
        <f t="shared" si="4"/>
        <v>◄</v>
      </c>
      <c r="J23" s="83">
        <v>1</v>
      </c>
      <c r="K23" s="192">
        <f>SUM(M23:M24)</f>
        <v>0</v>
      </c>
      <c r="L23" s="118">
        <f t="shared" si="5"/>
        <v>1</v>
      </c>
      <c r="M23" s="112">
        <f t="shared" si="6"/>
        <v>0</v>
      </c>
      <c r="O23" s="119">
        <f t="shared" si="7"/>
        <v>0</v>
      </c>
    </row>
    <row r="24" spans="1:15" ht="12.75" customHeight="1">
      <c r="A24" s="176"/>
      <c r="B24" s="177"/>
      <c r="C24" s="92" t="s">
        <v>86</v>
      </c>
      <c r="D24" s="127"/>
      <c r="E24" s="128"/>
      <c r="F24" s="128"/>
      <c r="G24" s="128"/>
      <c r="H24" s="129"/>
      <c r="I24" s="33" t="str">
        <f t="shared" si="4"/>
        <v>◄</v>
      </c>
      <c r="J24" s="83">
        <v>1</v>
      </c>
      <c r="K24" s="192"/>
      <c r="L24" s="118">
        <f t="shared" si="5"/>
        <v>1</v>
      </c>
      <c r="M24" s="112">
        <f t="shared" si="6"/>
        <v>0</v>
      </c>
      <c r="O24" s="119">
        <f t="shared" si="7"/>
        <v>0</v>
      </c>
    </row>
    <row r="25" spans="1:15" ht="12.75" customHeight="1">
      <c r="A25" s="176" t="s">
        <v>40</v>
      </c>
      <c r="B25" s="177" t="s">
        <v>87</v>
      </c>
      <c r="C25" s="95" t="s">
        <v>88</v>
      </c>
      <c r="D25" s="77"/>
      <c r="E25" s="78"/>
      <c r="F25" s="78"/>
      <c r="G25" s="78"/>
      <c r="H25" s="105"/>
      <c r="I25" s="33" t="str">
        <f t="shared" si="4"/>
        <v>◄</v>
      </c>
      <c r="J25" s="83">
        <v>1</v>
      </c>
      <c r="K25" s="192">
        <f>SUM(M25:M28)</f>
        <v>0</v>
      </c>
      <c r="L25" s="118">
        <f t="shared" si="5"/>
        <v>1</v>
      </c>
      <c r="M25" s="112">
        <f t="shared" si="6"/>
        <v>0</v>
      </c>
      <c r="O25" s="119">
        <f t="shared" si="7"/>
        <v>0</v>
      </c>
    </row>
    <row r="26" spans="1:15" ht="12.75" customHeight="1">
      <c r="A26" s="176"/>
      <c r="B26" s="177"/>
      <c r="C26" s="92" t="s">
        <v>89</v>
      </c>
      <c r="D26" s="46"/>
      <c r="E26" s="47"/>
      <c r="F26" s="47"/>
      <c r="G26" s="47"/>
      <c r="H26" s="103"/>
      <c r="I26" s="33" t="str">
        <f t="shared" si="4"/>
        <v>◄</v>
      </c>
      <c r="J26" s="83">
        <v>1</v>
      </c>
      <c r="K26" s="192"/>
      <c r="L26" s="118">
        <f t="shared" si="5"/>
        <v>1</v>
      </c>
      <c r="M26" s="112">
        <f t="shared" si="6"/>
        <v>0</v>
      </c>
      <c r="O26" s="119">
        <f t="shared" si="7"/>
        <v>0</v>
      </c>
    </row>
    <row r="27" spans="1:15" ht="12.75" customHeight="1">
      <c r="A27" s="176"/>
      <c r="B27" s="177"/>
      <c r="C27" s="95" t="s">
        <v>90</v>
      </c>
      <c r="D27" s="75"/>
      <c r="E27" s="76"/>
      <c r="F27" s="76"/>
      <c r="G27" s="76"/>
      <c r="H27" s="104"/>
      <c r="I27" s="33" t="str">
        <f t="shared" si="4"/>
        <v>◄</v>
      </c>
      <c r="J27" s="83">
        <v>1</v>
      </c>
      <c r="K27" s="192"/>
      <c r="L27" s="118">
        <f t="shared" si="5"/>
        <v>1</v>
      </c>
      <c r="M27" s="112">
        <f t="shared" si="6"/>
        <v>0</v>
      </c>
      <c r="O27" s="119">
        <f t="shared" si="7"/>
        <v>0</v>
      </c>
    </row>
    <row r="28" spans="1:15" ht="12.75" customHeight="1" thickBot="1">
      <c r="A28" s="176"/>
      <c r="B28" s="177"/>
      <c r="C28" s="92" t="s">
        <v>91</v>
      </c>
      <c r="D28" s="130"/>
      <c r="E28" s="131"/>
      <c r="F28" s="131"/>
      <c r="G28" s="131"/>
      <c r="H28" s="132"/>
      <c r="I28" s="33" t="str">
        <f t="shared" si="4"/>
        <v>◄</v>
      </c>
      <c r="J28" s="83">
        <v>1</v>
      </c>
      <c r="K28" s="192"/>
      <c r="L28" s="118">
        <f t="shared" si="5"/>
        <v>1</v>
      </c>
      <c r="M28" s="112">
        <f t="shared" si="6"/>
        <v>0</v>
      </c>
      <c r="O28" s="119">
        <f t="shared" si="7"/>
        <v>0</v>
      </c>
    </row>
    <row r="29" spans="1:15" ht="13.5" customHeight="1">
      <c r="A29" s="178" t="s">
        <v>41</v>
      </c>
      <c r="B29" s="179"/>
      <c r="C29" s="179"/>
      <c r="D29" s="179"/>
      <c r="E29" s="179"/>
      <c r="F29" s="179"/>
      <c r="G29" s="179"/>
      <c r="H29" s="180"/>
      <c r="I29" s="33"/>
      <c r="J29" s="85">
        <v>0.2</v>
      </c>
      <c r="K29" s="87">
        <f>SUM(K30:K43)</f>
        <v>0</v>
      </c>
      <c r="L29" s="116">
        <f>SUM(L30:L43)</f>
        <v>14</v>
      </c>
      <c r="M29" s="117">
        <f>SUM(M30:M43)</f>
        <v>0</v>
      </c>
      <c r="O29" s="119"/>
    </row>
    <row r="30" spans="1:15" ht="12.75" customHeight="1">
      <c r="A30" s="176" t="s">
        <v>42</v>
      </c>
      <c r="B30" s="177" t="s">
        <v>97</v>
      </c>
      <c r="C30" s="95" t="s">
        <v>98</v>
      </c>
      <c r="D30" s="75"/>
      <c r="E30" s="76"/>
      <c r="F30" s="76"/>
      <c r="G30" s="76"/>
      <c r="H30" s="104"/>
      <c r="I30" s="33" t="str">
        <f t="shared" si="4"/>
        <v>◄</v>
      </c>
      <c r="J30" s="84">
        <v>1</v>
      </c>
      <c r="K30" s="148">
        <f>SUM(M30:M32)</f>
        <v>0</v>
      </c>
      <c r="L30" s="118">
        <f t="shared" ref="L30:L43" si="8">IF(D30&lt;&gt;"",0,J30)</f>
        <v>1</v>
      </c>
      <c r="M30" s="112">
        <f>(IF(F30&lt;&gt;"",1/3,0)+IF(G30&lt;&gt;"",2/3,0)+IF(H30&lt;&gt;"",1,0))*J$29*20*L30/SUM(L$30:L$43)</f>
        <v>0</v>
      </c>
      <c r="O30" s="119">
        <f t="shared" ref="O30:O43" si="9">COUNTA(D30:H30)</f>
        <v>0</v>
      </c>
    </row>
    <row r="31" spans="1:15" ht="12.75" customHeight="1">
      <c r="A31" s="176"/>
      <c r="B31" s="177"/>
      <c r="C31" s="92" t="s">
        <v>99</v>
      </c>
      <c r="D31" s="46"/>
      <c r="E31" s="47"/>
      <c r="F31" s="47"/>
      <c r="G31" s="47"/>
      <c r="H31" s="103"/>
      <c r="I31" s="33" t="str">
        <f t="shared" si="4"/>
        <v>◄</v>
      </c>
      <c r="J31" s="84">
        <v>1</v>
      </c>
      <c r="K31" s="148"/>
      <c r="L31" s="118">
        <f t="shared" si="8"/>
        <v>1</v>
      </c>
      <c r="M31" s="112">
        <f t="shared" ref="M31:M43" si="10">(IF(F31&lt;&gt;"",1/3,0)+IF(G31&lt;&gt;"",2/3,0)+IF(H31&lt;&gt;"",1,0))*J$29*20*L31/SUM(L$30:L$43)</f>
        <v>0</v>
      </c>
      <c r="O31" s="119">
        <f t="shared" si="9"/>
        <v>0</v>
      </c>
    </row>
    <row r="32" spans="1:15" ht="12.75" customHeight="1">
      <c r="A32" s="176"/>
      <c r="B32" s="177"/>
      <c r="C32" s="95" t="s">
        <v>100</v>
      </c>
      <c r="D32" s="44"/>
      <c r="E32" s="42"/>
      <c r="F32" s="42"/>
      <c r="G32" s="42"/>
      <c r="H32" s="107"/>
      <c r="I32" s="33" t="str">
        <f t="shared" si="4"/>
        <v>◄</v>
      </c>
      <c r="J32" s="84">
        <v>1</v>
      </c>
      <c r="K32" s="148"/>
      <c r="L32" s="118">
        <f t="shared" si="8"/>
        <v>1</v>
      </c>
      <c r="M32" s="112">
        <f t="shared" si="10"/>
        <v>0</v>
      </c>
      <c r="O32" s="119">
        <f t="shared" si="9"/>
        <v>0</v>
      </c>
    </row>
    <row r="33" spans="1:15" ht="12.75" customHeight="1">
      <c r="A33" s="181" t="s">
        <v>43</v>
      </c>
      <c r="B33" s="165" t="s">
        <v>101</v>
      </c>
      <c r="C33" s="92" t="s">
        <v>102</v>
      </c>
      <c r="D33" s="46"/>
      <c r="E33" s="47"/>
      <c r="F33" s="47"/>
      <c r="G33" s="47"/>
      <c r="H33" s="103"/>
      <c r="I33" s="33" t="str">
        <f t="shared" si="4"/>
        <v>◄</v>
      </c>
      <c r="J33" s="84">
        <v>1</v>
      </c>
      <c r="K33" s="148">
        <f>SUM(M33:M37)</f>
        <v>0</v>
      </c>
      <c r="L33" s="118">
        <f t="shared" si="8"/>
        <v>1</v>
      </c>
      <c r="M33" s="112">
        <f t="shared" si="10"/>
        <v>0</v>
      </c>
      <c r="O33" s="119">
        <f t="shared" si="9"/>
        <v>0</v>
      </c>
    </row>
    <row r="34" spans="1:15" ht="12.75" customHeight="1">
      <c r="A34" s="181"/>
      <c r="B34" s="165"/>
      <c r="C34" s="95" t="s">
        <v>65</v>
      </c>
      <c r="D34" s="73"/>
      <c r="E34" s="74"/>
      <c r="F34" s="74"/>
      <c r="G34" s="74"/>
      <c r="H34" s="108"/>
      <c r="I34" s="33" t="str">
        <f t="shared" si="4"/>
        <v>◄</v>
      </c>
      <c r="J34" s="84">
        <v>1</v>
      </c>
      <c r="K34" s="148"/>
      <c r="L34" s="118">
        <f t="shared" si="8"/>
        <v>1</v>
      </c>
      <c r="M34" s="112">
        <f t="shared" si="10"/>
        <v>0</v>
      </c>
      <c r="O34" s="119">
        <f t="shared" si="9"/>
        <v>0</v>
      </c>
    </row>
    <row r="35" spans="1:15" ht="12.75" customHeight="1">
      <c r="A35" s="181"/>
      <c r="B35" s="165"/>
      <c r="C35" s="92" t="s">
        <v>103</v>
      </c>
      <c r="D35" s="127"/>
      <c r="E35" s="128"/>
      <c r="F35" s="128"/>
      <c r="G35" s="128"/>
      <c r="H35" s="129"/>
      <c r="I35" s="33" t="str">
        <f t="shared" si="4"/>
        <v>◄</v>
      </c>
      <c r="J35" s="84">
        <v>1</v>
      </c>
      <c r="K35" s="148"/>
      <c r="L35" s="118">
        <f t="shared" si="8"/>
        <v>1</v>
      </c>
      <c r="M35" s="112">
        <f t="shared" si="10"/>
        <v>0</v>
      </c>
      <c r="O35" s="119">
        <f t="shared" si="9"/>
        <v>0</v>
      </c>
    </row>
    <row r="36" spans="1:15" ht="12.75" customHeight="1">
      <c r="A36" s="181"/>
      <c r="B36" s="165"/>
      <c r="C36" s="95" t="s">
        <v>104</v>
      </c>
      <c r="D36" s="75"/>
      <c r="E36" s="76"/>
      <c r="F36" s="76"/>
      <c r="G36" s="76"/>
      <c r="H36" s="104"/>
      <c r="I36" s="33" t="str">
        <f t="shared" si="4"/>
        <v>◄</v>
      </c>
      <c r="J36" s="84">
        <v>1</v>
      </c>
      <c r="K36" s="148"/>
      <c r="L36" s="118">
        <f t="shared" si="8"/>
        <v>1</v>
      </c>
      <c r="M36" s="112">
        <f t="shared" si="10"/>
        <v>0</v>
      </c>
      <c r="O36" s="119">
        <f t="shared" si="9"/>
        <v>0</v>
      </c>
    </row>
    <row r="37" spans="1:15" ht="12.75" customHeight="1">
      <c r="A37" s="181"/>
      <c r="B37" s="165"/>
      <c r="C37" s="92" t="s">
        <v>105</v>
      </c>
      <c r="D37" s="46"/>
      <c r="E37" s="47"/>
      <c r="F37" s="47"/>
      <c r="G37" s="47"/>
      <c r="H37" s="103"/>
      <c r="I37" s="33" t="str">
        <f t="shared" si="4"/>
        <v>◄</v>
      </c>
      <c r="J37" s="84">
        <v>1</v>
      </c>
      <c r="K37" s="148"/>
      <c r="L37" s="118">
        <f t="shared" si="8"/>
        <v>1</v>
      </c>
      <c r="M37" s="112">
        <f t="shared" si="10"/>
        <v>0</v>
      </c>
      <c r="O37" s="119">
        <f t="shared" si="9"/>
        <v>0</v>
      </c>
    </row>
    <row r="38" spans="1:15" ht="12.75" customHeight="1" thickBot="1">
      <c r="A38" s="163" t="s">
        <v>44</v>
      </c>
      <c r="B38" s="165" t="s">
        <v>106</v>
      </c>
      <c r="C38" s="95" t="s">
        <v>107</v>
      </c>
      <c r="D38" s="73"/>
      <c r="E38" s="72"/>
      <c r="F38" s="72"/>
      <c r="G38" s="72"/>
      <c r="H38" s="109"/>
      <c r="I38" s="33" t="str">
        <f t="shared" si="4"/>
        <v>◄</v>
      </c>
      <c r="J38" s="84">
        <v>1</v>
      </c>
      <c r="K38" s="148">
        <f>SUM(M38:M40)</f>
        <v>0</v>
      </c>
      <c r="L38" s="118">
        <f t="shared" si="8"/>
        <v>1</v>
      </c>
      <c r="M38" s="112">
        <f t="shared" si="10"/>
        <v>0</v>
      </c>
      <c r="O38" s="119">
        <f t="shared" si="9"/>
        <v>0</v>
      </c>
    </row>
    <row r="39" spans="1:15" ht="12.75" customHeight="1" thickBot="1">
      <c r="A39" s="163"/>
      <c r="B39" s="165"/>
      <c r="C39" s="92" t="s">
        <v>108</v>
      </c>
      <c r="D39" s="46"/>
      <c r="E39" s="47"/>
      <c r="F39" s="47"/>
      <c r="G39" s="47"/>
      <c r="H39" s="103"/>
      <c r="I39" s="33" t="str">
        <f t="shared" si="4"/>
        <v>◄</v>
      </c>
      <c r="J39" s="84">
        <v>1</v>
      </c>
      <c r="K39" s="148"/>
      <c r="L39" s="118">
        <f t="shared" si="8"/>
        <v>1</v>
      </c>
      <c r="M39" s="112">
        <f t="shared" si="10"/>
        <v>0</v>
      </c>
      <c r="O39" s="119">
        <f t="shared" si="9"/>
        <v>0</v>
      </c>
    </row>
    <row r="40" spans="1:15" ht="12.75" customHeight="1">
      <c r="A40" s="164"/>
      <c r="B40" s="165"/>
      <c r="C40" s="95" t="s">
        <v>109</v>
      </c>
      <c r="D40" s="73"/>
      <c r="E40" s="72"/>
      <c r="F40" s="72"/>
      <c r="G40" s="72"/>
      <c r="H40" s="109"/>
      <c r="I40" s="33" t="str">
        <f t="shared" si="4"/>
        <v>◄</v>
      </c>
      <c r="J40" s="84">
        <v>1</v>
      </c>
      <c r="K40" s="148"/>
      <c r="L40" s="118">
        <f t="shared" si="8"/>
        <v>1</v>
      </c>
      <c r="M40" s="112">
        <f t="shared" si="10"/>
        <v>0</v>
      </c>
      <c r="O40" s="119">
        <f t="shared" si="9"/>
        <v>0</v>
      </c>
    </row>
    <row r="41" spans="1:15" ht="12.75" customHeight="1" thickBot="1">
      <c r="A41" s="171" t="s">
        <v>92</v>
      </c>
      <c r="B41" s="173" t="s">
        <v>93</v>
      </c>
      <c r="C41" s="92" t="s">
        <v>94</v>
      </c>
      <c r="D41" s="133"/>
      <c r="E41" s="122"/>
      <c r="F41" s="122"/>
      <c r="G41" s="122"/>
      <c r="H41" s="134"/>
      <c r="I41" s="33" t="str">
        <f t="shared" si="4"/>
        <v>◄</v>
      </c>
      <c r="J41" s="84">
        <v>1</v>
      </c>
      <c r="K41" s="148">
        <f>SUM(M41:M43)</f>
        <v>0</v>
      </c>
      <c r="L41" s="118">
        <f t="shared" si="8"/>
        <v>1</v>
      </c>
      <c r="M41" s="112">
        <f t="shared" si="10"/>
        <v>0</v>
      </c>
      <c r="O41" s="119">
        <f t="shared" si="9"/>
        <v>0</v>
      </c>
    </row>
    <row r="42" spans="1:15" ht="12.75" customHeight="1" thickBot="1">
      <c r="A42" s="171"/>
      <c r="B42" s="173"/>
      <c r="C42" s="95" t="s">
        <v>95</v>
      </c>
      <c r="D42" s="75"/>
      <c r="E42" s="76"/>
      <c r="F42" s="76"/>
      <c r="G42" s="76"/>
      <c r="H42" s="104"/>
      <c r="I42" s="33" t="str">
        <f t="shared" si="4"/>
        <v>◄</v>
      </c>
      <c r="J42" s="84">
        <v>1</v>
      </c>
      <c r="K42" s="148"/>
      <c r="L42" s="118">
        <f t="shared" si="8"/>
        <v>1</v>
      </c>
      <c r="M42" s="112">
        <f t="shared" si="10"/>
        <v>0</v>
      </c>
      <c r="O42" s="119">
        <f t="shared" si="9"/>
        <v>0</v>
      </c>
    </row>
    <row r="43" spans="1:15" ht="12.75" customHeight="1" thickBot="1">
      <c r="A43" s="172"/>
      <c r="B43" s="174"/>
      <c r="C43" s="110" t="s">
        <v>96</v>
      </c>
      <c r="D43" s="135"/>
      <c r="E43" s="136"/>
      <c r="F43" s="136"/>
      <c r="G43" s="136"/>
      <c r="H43" s="137"/>
      <c r="I43" s="33" t="str">
        <f t="shared" si="4"/>
        <v>◄</v>
      </c>
      <c r="J43" s="84">
        <v>1</v>
      </c>
      <c r="K43" s="148"/>
      <c r="L43" s="118">
        <f t="shared" si="8"/>
        <v>1</v>
      </c>
      <c r="M43" s="112">
        <f t="shared" si="10"/>
        <v>0</v>
      </c>
      <c r="O43" s="119">
        <f t="shared" si="9"/>
        <v>0</v>
      </c>
    </row>
    <row r="44" spans="1:15" ht="17.850000000000001" customHeight="1">
      <c r="C44" s="48" t="s">
        <v>45</v>
      </c>
      <c r="E44" s="166">
        <f>L5/SUM(J6:J15)</f>
        <v>1</v>
      </c>
      <c r="F44" s="166"/>
      <c r="G44" s="166"/>
      <c r="H44" s="166"/>
      <c r="I44" s="33" t="str">
        <f>(IF(E44&lt;0.5,"◄",""))</f>
        <v/>
      </c>
      <c r="J44" s="32">
        <f>J5+J16+J29</f>
        <v>1</v>
      </c>
      <c r="K44" s="32"/>
      <c r="L44" s="120"/>
      <c r="O44" s="119">
        <f>SUM(O6:O43)</f>
        <v>0</v>
      </c>
    </row>
    <row r="45" spans="1:15" ht="17.850000000000001" customHeight="1">
      <c r="C45" s="48" t="s">
        <v>46</v>
      </c>
      <c r="E45" s="166">
        <f>L16/SUM(J17:J28)</f>
        <v>1</v>
      </c>
      <c r="F45" s="166"/>
      <c r="G45" s="166"/>
      <c r="H45" s="166"/>
      <c r="I45" s="33" t="str">
        <f>(IF(E45&lt;0.5,"◄",""))</f>
        <v/>
      </c>
      <c r="J45" s="175"/>
      <c r="K45" s="140"/>
      <c r="L45" s="120"/>
    </row>
    <row r="46" spans="1:15" ht="17.850000000000001" customHeight="1">
      <c r="C46" s="48" t="s">
        <v>47</v>
      </c>
      <c r="E46" s="166">
        <f>L29/SUM(J30:J43)</f>
        <v>1</v>
      </c>
      <c r="F46" s="166"/>
      <c r="G46" s="166"/>
      <c r="H46" s="166"/>
      <c r="I46" s="33" t="str">
        <f>(IF(E46&lt;0.5,"◄",""))</f>
        <v/>
      </c>
      <c r="J46" s="175"/>
      <c r="K46" s="140"/>
      <c r="L46" s="120"/>
    </row>
    <row r="47" spans="1:15" ht="20.25" customHeight="1" thickBot="1">
      <c r="C47" s="49" t="s">
        <v>48</v>
      </c>
      <c r="D47" s="50"/>
      <c r="E47" s="167" t="str">
        <f>IF(OR(E44&lt;0.5,E45&lt;0.5,E46&lt;0.5),"Tx&lt;50",IF(O44&lt;&gt;36,"Erreur",(K5+K16+K29)))</f>
        <v>Erreur</v>
      </c>
      <c r="F47" s="167"/>
      <c r="G47" s="168" t="s">
        <v>49</v>
      </c>
      <c r="H47" s="168"/>
      <c r="I47" s="51"/>
    </row>
    <row r="48" spans="1:15" ht="20.25" customHeight="1" thickBot="1">
      <c r="C48" s="22" t="s">
        <v>51</v>
      </c>
      <c r="D48" s="50"/>
      <c r="E48" s="169"/>
      <c r="F48" s="169"/>
      <c r="G48" s="170" t="s">
        <v>23</v>
      </c>
      <c r="H48" s="170"/>
      <c r="I48" s="53"/>
    </row>
    <row r="49" spans="1:9" ht="18.75" customHeight="1" thickBot="1">
      <c r="C49" s="54" t="s">
        <v>52</v>
      </c>
      <c r="E49" s="161">
        <f>IF(V44&lt;&gt;0,"",E48*'Identification projet'!B5)</f>
        <v>0</v>
      </c>
      <c r="F49" s="161"/>
      <c r="G49" s="162">
        <f>(20*'Identification projet'!B5)</f>
        <v>120</v>
      </c>
      <c r="H49" s="162"/>
      <c r="I49" s="33"/>
    </row>
    <row r="50" spans="1:9" ht="14.1" customHeight="1">
      <c r="A50" s="151" t="s">
        <v>53</v>
      </c>
      <c r="B50" s="151"/>
      <c r="C50" s="151"/>
      <c r="D50" s="151"/>
      <c r="E50" s="151"/>
      <c r="F50" s="151"/>
      <c r="G50" s="151"/>
      <c r="H50" s="151"/>
      <c r="I50" s="53"/>
    </row>
    <row r="51" spans="1:9" ht="14.1" customHeight="1" thickBot="1">
      <c r="A51" s="55"/>
      <c r="B51" s="55"/>
      <c r="C51" s="152" t="str">
        <f>(IF(O44&gt;36,"ATTENTION. Erreur de saisie : cocher une seule colonne par ligne ! Voir repères ◄ à droite de la grille.",""))</f>
        <v/>
      </c>
      <c r="D51" s="152"/>
      <c r="E51" s="152"/>
      <c r="F51" s="152"/>
      <c r="G51" s="152"/>
      <c r="H51" s="152"/>
      <c r="I51" s="52" t="s">
        <v>50</v>
      </c>
    </row>
    <row r="52" spans="1:9" ht="15" customHeight="1">
      <c r="A52" s="153" t="s">
        <v>54</v>
      </c>
      <c r="B52" s="153"/>
      <c r="C52" s="154"/>
      <c r="D52" s="154"/>
      <c r="E52" s="154"/>
      <c r="F52" s="154"/>
      <c r="G52" s="154"/>
      <c r="H52" s="154"/>
      <c r="I52" s="56"/>
    </row>
    <row r="53" spans="1:9" ht="84.75" customHeight="1" thickBot="1">
      <c r="A53" s="155"/>
      <c r="B53" s="155"/>
      <c r="C53" s="155"/>
      <c r="D53" s="155"/>
      <c r="E53" s="155"/>
      <c r="F53" s="155"/>
      <c r="G53" s="155"/>
      <c r="H53" s="155"/>
      <c r="I53" s="57"/>
    </row>
    <row r="54" spans="1:9" ht="7.5" customHeight="1" thickBot="1">
      <c r="A54" s="57"/>
      <c r="B54" s="58"/>
      <c r="C54" s="58"/>
      <c r="D54" s="59"/>
      <c r="E54" s="59"/>
      <c r="F54" s="59"/>
      <c r="G54" s="59"/>
      <c r="H54" s="59"/>
      <c r="I54" s="60"/>
    </row>
    <row r="55" spans="1:9" ht="12.75" customHeight="1">
      <c r="A55" s="156" t="s">
        <v>55</v>
      </c>
      <c r="B55" s="156"/>
      <c r="C55" s="61" t="s">
        <v>56</v>
      </c>
      <c r="D55" s="62"/>
      <c r="E55" s="157" t="s">
        <v>57</v>
      </c>
      <c r="F55" s="157"/>
      <c r="G55" s="157"/>
      <c r="H55" s="157"/>
      <c r="I55" s="63"/>
    </row>
    <row r="56" spans="1:9" ht="30.75" customHeight="1" thickBot="1">
      <c r="A56" s="158"/>
      <c r="B56" s="158"/>
      <c r="C56" s="64"/>
      <c r="E56" s="159"/>
      <c r="F56" s="159"/>
      <c r="G56" s="159"/>
      <c r="H56" s="159"/>
      <c r="I56" s="65"/>
    </row>
    <row r="57" spans="1:9" ht="30.75" customHeight="1">
      <c r="A57" s="158"/>
      <c r="B57" s="158"/>
      <c r="C57" s="64"/>
    </row>
    <row r="58" spans="1:9" ht="30.75" customHeight="1">
      <c r="A58" s="160"/>
      <c r="B58" s="160"/>
      <c r="C58" s="64"/>
    </row>
    <row r="59" spans="1:9" ht="30.75" customHeight="1">
      <c r="A59" s="158"/>
      <c r="B59" s="158"/>
      <c r="C59" s="64"/>
    </row>
    <row r="60" spans="1:9" ht="30.75" customHeight="1" thickBot="1">
      <c r="A60" s="149"/>
      <c r="B60" s="149"/>
      <c r="C60" s="66"/>
      <c r="E60" s="150">
        <v>41892</v>
      </c>
      <c r="F60" s="150"/>
      <c r="G60" s="150"/>
      <c r="H60" s="150"/>
      <c r="I60" s="68" t="s">
        <v>61</v>
      </c>
    </row>
    <row r="62" spans="1:9" ht="14.25">
      <c r="B62" s="67"/>
    </row>
  </sheetData>
  <sheetProtection sheet="1" objects="1" scenarios="1"/>
  <mergeCells count="61">
    <mergeCell ref="A60:B60"/>
    <mergeCell ref="E60:H60"/>
    <mergeCell ref="A50:H50"/>
    <mergeCell ref="C51:H51"/>
    <mergeCell ref="A52:B52"/>
    <mergeCell ref="C52:H52"/>
    <mergeCell ref="A53:H53"/>
    <mergeCell ref="A55:B55"/>
    <mergeCell ref="E55:H55"/>
    <mergeCell ref="A56:B56"/>
    <mergeCell ref="E56:H56"/>
    <mergeCell ref="A57:B57"/>
    <mergeCell ref="A58:B58"/>
    <mergeCell ref="A59:B59"/>
    <mergeCell ref="E47:F47"/>
    <mergeCell ref="G47:H47"/>
    <mergeCell ref="E48:F48"/>
    <mergeCell ref="G48:H48"/>
    <mergeCell ref="E49:F49"/>
    <mergeCell ref="G49:H49"/>
    <mergeCell ref="A41:A43"/>
    <mergeCell ref="B41:B43"/>
    <mergeCell ref="K41:K43"/>
    <mergeCell ref="E44:H44"/>
    <mergeCell ref="E45:H45"/>
    <mergeCell ref="J45:J46"/>
    <mergeCell ref="E46:H46"/>
    <mergeCell ref="A33:A37"/>
    <mergeCell ref="B33:B37"/>
    <mergeCell ref="K33:K37"/>
    <mergeCell ref="A38:A40"/>
    <mergeCell ref="B38:B40"/>
    <mergeCell ref="K38:K40"/>
    <mergeCell ref="A25:A28"/>
    <mergeCell ref="B25:B28"/>
    <mergeCell ref="K25:K28"/>
    <mergeCell ref="A29:H29"/>
    <mergeCell ref="A30:A32"/>
    <mergeCell ref="B30:B32"/>
    <mergeCell ref="K30:K32"/>
    <mergeCell ref="A20:A22"/>
    <mergeCell ref="B20:B22"/>
    <mergeCell ref="K20:K22"/>
    <mergeCell ref="A23:A24"/>
    <mergeCell ref="B23:B24"/>
    <mergeCell ref="K23:K24"/>
    <mergeCell ref="A13:A15"/>
    <mergeCell ref="B13:B15"/>
    <mergeCell ref="K13:K15"/>
    <mergeCell ref="A16:H16"/>
    <mergeCell ref="A17:A19"/>
    <mergeCell ref="B17:B19"/>
    <mergeCell ref="K17:K19"/>
    <mergeCell ref="A10:A12"/>
    <mergeCell ref="B10:B12"/>
    <mergeCell ref="K10:K12"/>
    <mergeCell ref="A4:B4"/>
    <mergeCell ref="A5:H5"/>
    <mergeCell ref="A6:A9"/>
    <mergeCell ref="B6:B9"/>
    <mergeCell ref="K6:K9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62"/>
  <sheetViews>
    <sheetView workbookViewId="0">
      <selection activeCell="B2" sqref="B2"/>
    </sheetView>
  </sheetViews>
  <sheetFormatPr baseColWidth="10" defaultColWidth="11.42578125" defaultRowHeight="12.75"/>
  <cols>
    <col min="1" max="1" width="6.85546875" style="11" customWidth="1"/>
    <col min="2" max="2" width="58.140625" style="12" customWidth="1"/>
    <col min="3" max="3" width="103.42578125" style="13" customWidth="1"/>
    <col min="4" max="4" width="4.28515625" style="14" customWidth="1"/>
    <col min="5" max="8" width="4.28515625" style="15" customWidth="1"/>
    <col min="9" max="9" width="4" style="16" customWidth="1"/>
    <col min="10" max="11" width="7.28515625" style="17" customWidth="1"/>
    <col min="12" max="12" width="5.7109375" style="111" customWidth="1"/>
    <col min="13" max="13" width="7.28515625" style="112" customWidth="1"/>
    <col min="14" max="14" width="3.7109375" style="113" customWidth="1"/>
    <col min="15" max="15" width="4.7109375" style="113" customWidth="1"/>
    <col min="16" max="16" width="9.85546875" style="89" customWidth="1"/>
    <col min="17" max="17" width="10.42578125" customWidth="1"/>
    <col min="18" max="18" width="6.42578125" customWidth="1"/>
    <col min="19" max="19" width="10.7109375" customWidth="1"/>
    <col min="20" max="20" width="12.140625" customWidth="1"/>
    <col min="21" max="22" width="3.85546875" customWidth="1"/>
    <col min="24" max="25" width="11.42578125" style="18"/>
    <col min="26" max="26" width="11.42578125" style="19"/>
    <col min="27" max="16384" width="11.42578125" style="20"/>
  </cols>
  <sheetData>
    <row r="1" spans="1:27" ht="15.75">
      <c r="A1" s="21" t="str">
        <f>'Identification projet'!B2</f>
        <v>Baccalauréat technologique "Sciences et Technologie de l'Industrie et du Développement Durable"</v>
      </c>
      <c r="D1" s="22" t="str">
        <f>'Identification projet'!B3</f>
        <v>Systèmes d'information et numérique</v>
      </c>
      <c r="E1" s="23"/>
      <c r="F1" s="24" t="str">
        <f>'Identification projet'!B4</f>
        <v>Projet technologique : conduite de projet</v>
      </c>
    </row>
    <row r="2" spans="1:27" ht="12.75" customHeight="1">
      <c r="A2" s="21"/>
      <c r="B2" s="25" t="s">
        <v>14</v>
      </c>
      <c r="C2" s="22" t="s">
        <v>20</v>
      </c>
      <c r="D2" s="88" t="str">
        <f>IF('Identification projet'!B20="","Renseigner feuille Identification projet",'Identification projet'!B20)</f>
        <v>Renseigner feuille Identification projet</v>
      </c>
      <c r="E2" s="88"/>
      <c r="F2" s="88"/>
      <c r="G2" s="88"/>
      <c r="H2" s="88"/>
      <c r="I2" s="88"/>
      <c r="M2" s="114"/>
      <c r="Z2" s="18"/>
      <c r="AA2" s="19"/>
    </row>
    <row r="3" spans="1:27" ht="12.75" customHeight="1">
      <c r="A3" s="13"/>
      <c r="B3" s="26"/>
      <c r="C3" s="22" t="s">
        <v>21</v>
      </c>
      <c r="D3" s="88" t="str">
        <f>IF('Identification projet'!B21="","Renseigner feuille Identification projet",'Identification projet'!B21)</f>
        <v>Renseigner feuille Identification projet</v>
      </c>
      <c r="E3" s="88"/>
      <c r="F3" s="88"/>
      <c r="G3" s="88"/>
      <c r="H3" s="88"/>
      <c r="I3" s="88"/>
      <c r="J3" s="141"/>
      <c r="K3" s="141"/>
      <c r="L3" s="115" t="s">
        <v>22</v>
      </c>
    </row>
    <row r="4" spans="1:27" ht="13.5" customHeight="1" thickBot="1">
      <c r="A4" s="183" t="s">
        <v>24</v>
      </c>
      <c r="B4" s="183"/>
      <c r="C4" s="96" t="s">
        <v>25</v>
      </c>
      <c r="D4" s="27" t="s">
        <v>26</v>
      </c>
      <c r="E4" s="28">
        <v>0</v>
      </c>
      <c r="F4" s="28" t="s">
        <v>27</v>
      </c>
      <c r="G4" s="28" t="s">
        <v>28</v>
      </c>
      <c r="H4" s="28" t="s">
        <v>29</v>
      </c>
      <c r="I4" s="29"/>
      <c r="J4" s="30" t="s">
        <v>22</v>
      </c>
      <c r="K4" s="30" t="s">
        <v>59</v>
      </c>
      <c r="L4" s="111" t="s">
        <v>30</v>
      </c>
      <c r="M4" s="112" t="s">
        <v>31</v>
      </c>
    </row>
    <row r="5" spans="1:27" ht="12.75" customHeight="1">
      <c r="A5" s="184" t="s">
        <v>32</v>
      </c>
      <c r="B5" s="185"/>
      <c r="C5" s="185"/>
      <c r="D5" s="185"/>
      <c r="E5" s="185"/>
      <c r="F5" s="185"/>
      <c r="G5" s="185"/>
      <c r="H5" s="186"/>
      <c r="I5" s="31"/>
      <c r="J5" s="85">
        <v>0.4</v>
      </c>
      <c r="K5" s="87">
        <f>SUM(K6:K15)</f>
        <v>0</v>
      </c>
      <c r="L5" s="116">
        <f>SUM(L6:L15)</f>
        <v>10</v>
      </c>
      <c r="M5" s="117">
        <f>SUM(M6:M15)</f>
        <v>0</v>
      </c>
    </row>
    <row r="6" spans="1:27" ht="12.75" customHeight="1">
      <c r="A6" s="187" t="s">
        <v>33</v>
      </c>
      <c r="B6" s="188" t="s">
        <v>63</v>
      </c>
      <c r="C6" s="37" t="s">
        <v>64</v>
      </c>
      <c r="D6" s="79"/>
      <c r="E6" s="80"/>
      <c r="F6" s="80"/>
      <c r="G6" s="80"/>
      <c r="H6" s="106"/>
      <c r="I6" s="33" t="str">
        <f>(IF(O6&lt;&gt;1,"◄",""))</f>
        <v>◄</v>
      </c>
      <c r="J6" s="83">
        <v>1</v>
      </c>
      <c r="K6" s="189">
        <f>SUM(M6:M9)</f>
        <v>0</v>
      </c>
      <c r="L6" s="118">
        <f t="shared" ref="L6:L15" si="0">IF(D6&lt;&gt;"",0,J6)</f>
        <v>1</v>
      </c>
      <c r="M6" s="112">
        <f t="shared" ref="M6:M15" si="1">(IF(F6&lt;&gt;"",1/3,0)+IF(G6&lt;&gt;"",2/3,0)+IF(H6&lt;&gt;"",1,0))*J$5*20*L6/SUM(L$6:L$15)</f>
        <v>0</v>
      </c>
      <c r="O6" s="119">
        <f t="shared" ref="O6:O15" si="2">COUNTA(D6:H6)</f>
        <v>0</v>
      </c>
      <c r="Q6" s="86"/>
    </row>
    <row r="7" spans="1:27" ht="12.75" customHeight="1">
      <c r="A7" s="187"/>
      <c r="B7" s="188"/>
      <c r="C7" s="92" t="s">
        <v>65</v>
      </c>
      <c r="D7" s="121"/>
      <c r="E7" s="122"/>
      <c r="F7" s="122"/>
      <c r="G7" s="122"/>
      <c r="H7" s="123"/>
      <c r="I7" s="33" t="str">
        <f t="shared" ref="I7:I15" si="3">(IF(O7&lt;&gt;1,"◄",""))</f>
        <v>◄</v>
      </c>
      <c r="J7" s="83">
        <v>1</v>
      </c>
      <c r="K7" s="190"/>
      <c r="L7" s="118">
        <f t="shared" si="0"/>
        <v>1</v>
      </c>
      <c r="M7" s="112">
        <f t="shared" si="1"/>
        <v>0</v>
      </c>
      <c r="O7" s="119">
        <f t="shared" si="2"/>
        <v>0</v>
      </c>
    </row>
    <row r="8" spans="1:27" ht="12.75" customHeight="1">
      <c r="A8" s="187"/>
      <c r="B8" s="188"/>
      <c r="C8" s="37" t="s">
        <v>66</v>
      </c>
      <c r="D8" s="90"/>
      <c r="E8" s="91"/>
      <c r="F8" s="91"/>
      <c r="G8" s="91"/>
      <c r="H8" s="98"/>
      <c r="I8" s="33" t="str">
        <f t="shared" si="3"/>
        <v>◄</v>
      </c>
      <c r="J8" s="83">
        <v>1</v>
      </c>
      <c r="K8" s="190"/>
      <c r="L8" s="118">
        <f t="shared" si="0"/>
        <v>1</v>
      </c>
      <c r="M8" s="112">
        <f t="shared" si="1"/>
        <v>0</v>
      </c>
      <c r="O8" s="119">
        <f t="shared" si="2"/>
        <v>0</v>
      </c>
    </row>
    <row r="9" spans="1:27" ht="12.75" customHeight="1">
      <c r="A9" s="187"/>
      <c r="B9" s="188"/>
      <c r="C9" s="92" t="s">
        <v>67</v>
      </c>
      <c r="D9" s="35"/>
      <c r="E9" s="34"/>
      <c r="F9" s="34"/>
      <c r="G9" s="34"/>
      <c r="H9" s="99"/>
      <c r="I9" s="33" t="str">
        <f t="shared" si="3"/>
        <v>◄</v>
      </c>
      <c r="J9" s="83">
        <v>1</v>
      </c>
      <c r="K9" s="191"/>
      <c r="L9" s="118">
        <f t="shared" si="0"/>
        <v>1</v>
      </c>
      <c r="M9" s="112">
        <f t="shared" si="1"/>
        <v>0</v>
      </c>
      <c r="O9" s="119">
        <f t="shared" si="2"/>
        <v>0</v>
      </c>
    </row>
    <row r="10" spans="1:27" ht="12.75" customHeight="1">
      <c r="A10" s="176" t="s">
        <v>34</v>
      </c>
      <c r="B10" s="177" t="s">
        <v>68</v>
      </c>
      <c r="C10" s="37" t="s">
        <v>69</v>
      </c>
      <c r="D10" s="70"/>
      <c r="E10" s="71"/>
      <c r="F10" s="71"/>
      <c r="G10" s="71"/>
      <c r="H10" s="100"/>
      <c r="I10" s="33" t="str">
        <f t="shared" si="3"/>
        <v>◄</v>
      </c>
      <c r="J10" s="83">
        <v>1</v>
      </c>
      <c r="K10" s="189">
        <f>SUM(M10:M12)</f>
        <v>0</v>
      </c>
      <c r="L10" s="118">
        <f t="shared" si="0"/>
        <v>1</v>
      </c>
      <c r="M10" s="112">
        <f t="shared" si="1"/>
        <v>0</v>
      </c>
      <c r="O10" s="119">
        <f t="shared" si="2"/>
        <v>0</v>
      </c>
    </row>
    <row r="11" spans="1:27" ht="12.75" customHeight="1">
      <c r="A11" s="176"/>
      <c r="B11" s="177"/>
      <c r="C11" s="92" t="s">
        <v>70</v>
      </c>
      <c r="D11" s="35"/>
      <c r="E11" s="36"/>
      <c r="F11" s="36"/>
      <c r="G11" s="36"/>
      <c r="H11" s="97"/>
      <c r="I11" s="33" t="str">
        <f t="shared" si="3"/>
        <v>◄</v>
      </c>
      <c r="J11" s="83">
        <v>1</v>
      </c>
      <c r="K11" s="190"/>
      <c r="L11" s="118">
        <f t="shared" si="0"/>
        <v>1</v>
      </c>
      <c r="M11" s="112">
        <f t="shared" si="1"/>
        <v>0</v>
      </c>
      <c r="O11" s="119">
        <f t="shared" si="2"/>
        <v>0</v>
      </c>
    </row>
    <row r="12" spans="1:27" ht="12.75" customHeight="1">
      <c r="A12" s="176"/>
      <c r="B12" s="177"/>
      <c r="C12" s="37" t="s">
        <v>71</v>
      </c>
      <c r="D12" s="70"/>
      <c r="E12" s="71"/>
      <c r="F12" s="71"/>
      <c r="G12" s="71"/>
      <c r="H12" s="100"/>
      <c r="I12" s="33" t="str">
        <f t="shared" si="3"/>
        <v>◄</v>
      </c>
      <c r="J12" s="83">
        <v>1</v>
      </c>
      <c r="K12" s="190"/>
      <c r="L12" s="118">
        <f t="shared" si="0"/>
        <v>1</v>
      </c>
      <c r="M12" s="112">
        <f t="shared" si="1"/>
        <v>0</v>
      </c>
      <c r="O12" s="119">
        <f t="shared" si="2"/>
        <v>0</v>
      </c>
    </row>
    <row r="13" spans="1:27" ht="12.75" customHeight="1">
      <c r="A13" s="181" t="s">
        <v>35</v>
      </c>
      <c r="B13" s="177" t="s">
        <v>72</v>
      </c>
      <c r="C13" s="92" t="s">
        <v>73</v>
      </c>
      <c r="D13" s="124"/>
      <c r="E13" s="125"/>
      <c r="F13" s="125"/>
      <c r="G13" s="125"/>
      <c r="H13" s="126"/>
      <c r="I13" s="33" t="str">
        <f t="shared" si="3"/>
        <v>◄</v>
      </c>
      <c r="J13" s="83">
        <v>1</v>
      </c>
      <c r="K13" s="189">
        <f>SUM(M13:M15)</f>
        <v>0</v>
      </c>
      <c r="L13" s="118">
        <f t="shared" si="0"/>
        <v>1</v>
      </c>
      <c r="M13" s="112">
        <f t="shared" si="1"/>
        <v>0</v>
      </c>
      <c r="O13" s="119">
        <f t="shared" si="2"/>
        <v>0</v>
      </c>
    </row>
    <row r="14" spans="1:27" ht="12.75" customHeight="1">
      <c r="A14" s="181"/>
      <c r="B14" s="177"/>
      <c r="C14" s="69" t="s">
        <v>74</v>
      </c>
      <c r="D14" s="79"/>
      <c r="E14" s="80"/>
      <c r="F14" s="80"/>
      <c r="G14" s="80"/>
      <c r="H14" s="106"/>
      <c r="I14" s="33" t="str">
        <f t="shared" si="3"/>
        <v>◄</v>
      </c>
      <c r="J14" s="83">
        <v>1</v>
      </c>
      <c r="K14" s="190"/>
      <c r="L14" s="118">
        <f t="shared" si="0"/>
        <v>1</v>
      </c>
      <c r="M14" s="112">
        <f t="shared" si="1"/>
        <v>0</v>
      </c>
      <c r="O14" s="119">
        <f t="shared" si="2"/>
        <v>0</v>
      </c>
    </row>
    <row r="15" spans="1:27" ht="12.75" customHeight="1" thickBot="1">
      <c r="A15" s="181"/>
      <c r="B15" s="177"/>
      <c r="C15" s="92" t="s">
        <v>75</v>
      </c>
      <c r="D15" s="124"/>
      <c r="E15" s="125"/>
      <c r="F15" s="125"/>
      <c r="G15" s="125"/>
      <c r="H15" s="126"/>
      <c r="I15" s="33" t="str">
        <f t="shared" si="3"/>
        <v>◄</v>
      </c>
      <c r="J15" s="83">
        <v>1</v>
      </c>
      <c r="K15" s="191"/>
      <c r="L15" s="118">
        <f t="shared" si="0"/>
        <v>1</v>
      </c>
      <c r="M15" s="112">
        <f t="shared" si="1"/>
        <v>0</v>
      </c>
      <c r="O15" s="119">
        <f t="shared" si="2"/>
        <v>0</v>
      </c>
    </row>
    <row r="16" spans="1:27" ht="13.5" customHeight="1">
      <c r="A16" s="178" t="s">
        <v>36</v>
      </c>
      <c r="B16" s="179"/>
      <c r="C16" s="179"/>
      <c r="D16" s="179"/>
      <c r="E16" s="179"/>
      <c r="F16" s="179"/>
      <c r="G16" s="179"/>
      <c r="H16" s="180"/>
      <c r="I16" s="33"/>
      <c r="J16" s="85">
        <v>0.4</v>
      </c>
      <c r="K16" s="87">
        <f>SUM(K17:K28)</f>
        <v>0</v>
      </c>
      <c r="L16" s="116">
        <f>SUM(L17:L28)</f>
        <v>12</v>
      </c>
      <c r="M16" s="117">
        <f>SUM(M17:M28)</f>
        <v>0</v>
      </c>
      <c r="O16" s="119"/>
    </row>
    <row r="17" spans="1:15" ht="12.75" customHeight="1">
      <c r="A17" s="176" t="s">
        <v>37</v>
      </c>
      <c r="B17" s="182" t="s">
        <v>76</v>
      </c>
      <c r="C17" s="93" t="s">
        <v>77</v>
      </c>
      <c r="D17" s="138"/>
      <c r="E17" s="74"/>
      <c r="F17" s="74"/>
      <c r="G17" s="139"/>
      <c r="H17" s="108"/>
      <c r="I17" s="33" t="str">
        <f t="shared" ref="I17:I43" si="4">(IF(O17&lt;&gt;1,"◄",""))</f>
        <v>◄</v>
      </c>
      <c r="J17" s="83">
        <v>1</v>
      </c>
      <c r="K17" s="192">
        <f>SUM(M17:M19)</f>
        <v>0</v>
      </c>
      <c r="L17" s="118">
        <f t="shared" ref="L17:L28" si="5">IF(D17&lt;&gt;"",0,J17)</f>
        <v>1</v>
      </c>
      <c r="M17" s="112">
        <f t="shared" ref="M17:M28" si="6">(IF(F17&lt;&gt;"",1/3,0)+IF(G17&lt;&gt;"",2/3,0)+IF(H17&lt;&gt;"",1,0))*J$16*20*L17/SUM(L$17:L$28)</f>
        <v>0</v>
      </c>
      <c r="O17" s="119">
        <f t="shared" ref="O17:O28" si="7">COUNTA(D17:H17)</f>
        <v>0</v>
      </c>
    </row>
    <row r="18" spans="1:15" ht="12.75" customHeight="1">
      <c r="A18" s="176"/>
      <c r="B18" s="182"/>
      <c r="C18" s="92" t="s">
        <v>78</v>
      </c>
      <c r="D18" s="38"/>
      <c r="E18" s="39"/>
      <c r="F18" s="39"/>
      <c r="G18" s="40"/>
      <c r="H18" s="101"/>
      <c r="I18" s="33" t="str">
        <f t="shared" si="4"/>
        <v>◄</v>
      </c>
      <c r="J18" s="83">
        <v>1</v>
      </c>
      <c r="K18" s="192"/>
      <c r="L18" s="118">
        <f t="shared" si="5"/>
        <v>1</v>
      </c>
      <c r="M18" s="112">
        <f t="shared" si="6"/>
        <v>0</v>
      </c>
      <c r="O18" s="119">
        <f t="shared" si="7"/>
        <v>0</v>
      </c>
    </row>
    <row r="19" spans="1:15" ht="12.75" customHeight="1">
      <c r="A19" s="176"/>
      <c r="B19" s="182"/>
      <c r="C19" s="94" t="s">
        <v>79</v>
      </c>
      <c r="D19" s="41"/>
      <c r="E19" s="42"/>
      <c r="F19" s="42"/>
      <c r="G19" s="43"/>
      <c r="H19" s="102"/>
      <c r="I19" s="33" t="str">
        <f t="shared" si="4"/>
        <v>◄</v>
      </c>
      <c r="J19" s="83">
        <v>1</v>
      </c>
      <c r="K19" s="192"/>
      <c r="L19" s="118">
        <f t="shared" si="5"/>
        <v>1</v>
      </c>
      <c r="M19" s="112">
        <f t="shared" si="6"/>
        <v>0</v>
      </c>
      <c r="O19" s="119">
        <f t="shared" si="7"/>
        <v>0</v>
      </c>
    </row>
    <row r="20" spans="1:15" ht="12.75" customHeight="1">
      <c r="A20" s="176" t="s">
        <v>38</v>
      </c>
      <c r="B20" s="177" t="s">
        <v>80</v>
      </c>
      <c r="C20" s="92" t="s">
        <v>81</v>
      </c>
      <c r="D20" s="45"/>
      <c r="E20" s="39"/>
      <c r="F20" s="39"/>
      <c r="G20" s="39"/>
      <c r="H20" s="103"/>
      <c r="I20" s="33" t="str">
        <f t="shared" si="4"/>
        <v>◄</v>
      </c>
      <c r="J20" s="83">
        <v>1</v>
      </c>
      <c r="K20" s="192">
        <f>SUM(M20:M22)</f>
        <v>0</v>
      </c>
      <c r="L20" s="118">
        <f t="shared" si="5"/>
        <v>1</v>
      </c>
      <c r="M20" s="112">
        <f t="shared" si="6"/>
        <v>0</v>
      </c>
      <c r="O20" s="119">
        <f t="shared" si="7"/>
        <v>0</v>
      </c>
    </row>
    <row r="21" spans="1:15" ht="12.75" customHeight="1">
      <c r="A21" s="176"/>
      <c r="B21" s="177"/>
      <c r="C21" s="95" t="s">
        <v>82</v>
      </c>
      <c r="D21" s="73"/>
      <c r="E21" s="74"/>
      <c r="F21" s="74"/>
      <c r="G21" s="74"/>
      <c r="H21" s="104"/>
      <c r="I21" s="33" t="str">
        <f t="shared" si="4"/>
        <v>◄</v>
      </c>
      <c r="J21" s="83">
        <v>1</v>
      </c>
      <c r="K21" s="192"/>
      <c r="L21" s="118">
        <f t="shared" si="5"/>
        <v>1</v>
      </c>
      <c r="M21" s="112">
        <f t="shared" si="6"/>
        <v>0</v>
      </c>
      <c r="O21" s="119">
        <f t="shared" si="7"/>
        <v>0</v>
      </c>
    </row>
    <row r="22" spans="1:15" ht="12.75" customHeight="1">
      <c r="A22" s="176"/>
      <c r="B22" s="177"/>
      <c r="C22" s="92" t="s">
        <v>83</v>
      </c>
      <c r="D22" s="45"/>
      <c r="E22" s="39"/>
      <c r="F22" s="39"/>
      <c r="G22" s="39"/>
      <c r="H22" s="103"/>
      <c r="I22" s="33" t="str">
        <f t="shared" si="4"/>
        <v>◄</v>
      </c>
      <c r="J22" s="83">
        <v>1</v>
      </c>
      <c r="K22" s="192"/>
      <c r="L22" s="118">
        <f t="shared" si="5"/>
        <v>1</v>
      </c>
      <c r="M22" s="112">
        <f t="shared" si="6"/>
        <v>0</v>
      </c>
      <c r="O22" s="119">
        <f t="shared" si="7"/>
        <v>0</v>
      </c>
    </row>
    <row r="23" spans="1:15" ht="12.75" customHeight="1">
      <c r="A23" s="176" t="s">
        <v>39</v>
      </c>
      <c r="B23" s="177" t="s">
        <v>84</v>
      </c>
      <c r="C23" s="95" t="s">
        <v>85</v>
      </c>
      <c r="D23" s="75"/>
      <c r="E23" s="76"/>
      <c r="F23" s="76"/>
      <c r="G23" s="76"/>
      <c r="H23" s="104"/>
      <c r="I23" s="33" t="str">
        <f t="shared" si="4"/>
        <v>◄</v>
      </c>
      <c r="J23" s="83">
        <v>1</v>
      </c>
      <c r="K23" s="192">
        <f>SUM(M23:M24)</f>
        <v>0</v>
      </c>
      <c r="L23" s="118">
        <f t="shared" si="5"/>
        <v>1</v>
      </c>
      <c r="M23" s="112">
        <f t="shared" si="6"/>
        <v>0</v>
      </c>
      <c r="O23" s="119">
        <f t="shared" si="7"/>
        <v>0</v>
      </c>
    </row>
    <row r="24" spans="1:15" ht="12.75" customHeight="1">
      <c r="A24" s="176"/>
      <c r="B24" s="177"/>
      <c r="C24" s="92" t="s">
        <v>86</v>
      </c>
      <c r="D24" s="127"/>
      <c r="E24" s="128"/>
      <c r="F24" s="128"/>
      <c r="G24" s="128"/>
      <c r="H24" s="129"/>
      <c r="I24" s="33" t="str">
        <f t="shared" si="4"/>
        <v>◄</v>
      </c>
      <c r="J24" s="83">
        <v>1</v>
      </c>
      <c r="K24" s="192"/>
      <c r="L24" s="118">
        <f t="shared" si="5"/>
        <v>1</v>
      </c>
      <c r="M24" s="112">
        <f t="shared" si="6"/>
        <v>0</v>
      </c>
      <c r="O24" s="119">
        <f t="shared" si="7"/>
        <v>0</v>
      </c>
    </row>
    <row r="25" spans="1:15" ht="12.75" customHeight="1">
      <c r="A25" s="176" t="s">
        <v>40</v>
      </c>
      <c r="B25" s="177" t="s">
        <v>87</v>
      </c>
      <c r="C25" s="95" t="s">
        <v>88</v>
      </c>
      <c r="D25" s="77"/>
      <c r="E25" s="78"/>
      <c r="F25" s="78"/>
      <c r="G25" s="78"/>
      <c r="H25" s="105"/>
      <c r="I25" s="33" t="str">
        <f t="shared" si="4"/>
        <v>◄</v>
      </c>
      <c r="J25" s="83">
        <v>1</v>
      </c>
      <c r="K25" s="192">
        <f>SUM(M25:M28)</f>
        <v>0</v>
      </c>
      <c r="L25" s="118">
        <f t="shared" si="5"/>
        <v>1</v>
      </c>
      <c r="M25" s="112">
        <f t="shared" si="6"/>
        <v>0</v>
      </c>
      <c r="O25" s="119">
        <f t="shared" si="7"/>
        <v>0</v>
      </c>
    </row>
    <row r="26" spans="1:15" ht="12.75" customHeight="1">
      <c r="A26" s="176"/>
      <c r="B26" s="177"/>
      <c r="C26" s="92" t="s">
        <v>89</v>
      </c>
      <c r="D26" s="46"/>
      <c r="E26" s="47"/>
      <c r="F26" s="47"/>
      <c r="G26" s="47"/>
      <c r="H26" s="103"/>
      <c r="I26" s="33" t="str">
        <f t="shared" si="4"/>
        <v>◄</v>
      </c>
      <c r="J26" s="83">
        <v>1</v>
      </c>
      <c r="K26" s="192"/>
      <c r="L26" s="118">
        <f t="shared" si="5"/>
        <v>1</v>
      </c>
      <c r="M26" s="112">
        <f t="shared" si="6"/>
        <v>0</v>
      </c>
      <c r="O26" s="119">
        <f t="shared" si="7"/>
        <v>0</v>
      </c>
    </row>
    <row r="27" spans="1:15" ht="12.75" customHeight="1">
      <c r="A27" s="176"/>
      <c r="B27" s="177"/>
      <c r="C27" s="95" t="s">
        <v>90</v>
      </c>
      <c r="D27" s="75"/>
      <c r="E27" s="76"/>
      <c r="F27" s="76"/>
      <c r="G27" s="76"/>
      <c r="H27" s="104"/>
      <c r="I27" s="33" t="str">
        <f t="shared" si="4"/>
        <v>◄</v>
      </c>
      <c r="J27" s="83">
        <v>1</v>
      </c>
      <c r="K27" s="192"/>
      <c r="L27" s="118">
        <f t="shared" si="5"/>
        <v>1</v>
      </c>
      <c r="M27" s="112">
        <f t="shared" si="6"/>
        <v>0</v>
      </c>
      <c r="O27" s="119">
        <f t="shared" si="7"/>
        <v>0</v>
      </c>
    </row>
    <row r="28" spans="1:15" ht="12.75" customHeight="1" thickBot="1">
      <c r="A28" s="176"/>
      <c r="B28" s="177"/>
      <c r="C28" s="92" t="s">
        <v>91</v>
      </c>
      <c r="D28" s="130"/>
      <c r="E28" s="131"/>
      <c r="F28" s="131"/>
      <c r="G28" s="131"/>
      <c r="H28" s="132"/>
      <c r="I28" s="33" t="str">
        <f t="shared" si="4"/>
        <v>◄</v>
      </c>
      <c r="J28" s="83">
        <v>1</v>
      </c>
      <c r="K28" s="192"/>
      <c r="L28" s="118">
        <f t="shared" si="5"/>
        <v>1</v>
      </c>
      <c r="M28" s="112">
        <f t="shared" si="6"/>
        <v>0</v>
      </c>
      <c r="O28" s="119">
        <f t="shared" si="7"/>
        <v>0</v>
      </c>
    </row>
    <row r="29" spans="1:15" ht="13.5" customHeight="1">
      <c r="A29" s="178" t="s">
        <v>41</v>
      </c>
      <c r="B29" s="179"/>
      <c r="C29" s="179"/>
      <c r="D29" s="179"/>
      <c r="E29" s="179"/>
      <c r="F29" s="179"/>
      <c r="G29" s="179"/>
      <c r="H29" s="180"/>
      <c r="I29" s="33"/>
      <c r="J29" s="85">
        <v>0.2</v>
      </c>
      <c r="K29" s="87">
        <f>SUM(K30:K43)</f>
        <v>0</v>
      </c>
      <c r="L29" s="116">
        <f>SUM(L30:L43)</f>
        <v>14</v>
      </c>
      <c r="M29" s="117">
        <f>SUM(M30:M43)</f>
        <v>0</v>
      </c>
      <c r="O29" s="119"/>
    </row>
    <row r="30" spans="1:15" ht="12.75" customHeight="1">
      <c r="A30" s="176" t="s">
        <v>42</v>
      </c>
      <c r="B30" s="177" t="s">
        <v>97</v>
      </c>
      <c r="C30" s="95" t="s">
        <v>98</v>
      </c>
      <c r="D30" s="75"/>
      <c r="E30" s="76"/>
      <c r="F30" s="76"/>
      <c r="G30" s="76"/>
      <c r="H30" s="104"/>
      <c r="I30" s="33" t="str">
        <f t="shared" si="4"/>
        <v>◄</v>
      </c>
      <c r="J30" s="84">
        <v>1</v>
      </c>
      <c r="K30" s="148">
        <f>SUM(M30:M32)</f>
        <v>0</v>
      </c>
      <c r="L30" s="118">
        <f t="shared" ref="L30:L43" si="8">IF(D30&lt;&gt;"",0,J30)</f>
        <v>1</v>
      </c>
      <c r="M30" s="112">
        <f>(IF(F30&lt;&gt;"",1/3,0)+IF(G30&lt;&gt;"",2/3,0)+IF(H30&lt;&gt;"",1,0))*J$29*20*L30/SUM(L$30:L$43)</f>
        <v>0</v>
      </c>
      <c r="O30" s="119">
        <f t="shared" ref="O30:O43" si="9">COUNTA(D30:H30)</f>
        <v>0</v>
      </c>
    </row>
    <row r="31" spans="1:15" ht="12.75" customHeight="1">
      <c r="A31" s="176"/>
      <c r="B31" s="177"/>
      <c r="C31" s="92" t="s">
        <v>99</v>
      </c>
      <c r="D31" s="46"/>
      <c r="E31" s="47"/>
      <c r="F31" s="47"/>
      <c r="G31" s="47"/>
      <c r="H31" s="103"/>
      <c r="I31" s="33" t="str">
        <f t="shared" si="4"/>
        <v>◄</v>
      </c>
      <c r="J31" s="84">
        <v>1</v>
      </c>
      <c r="K31" s="148"/>
      <c r="L31" s="118">
        <f t="shared" si="8"/>
        <v>1</v>
      </c>
      <c r="M31" s="112">
        <f t="shared" ref="M31:M43" si="10">(IF(F31&lt;&gt;"",1/3,0)+IF(G31&lt;&gt;"",2/3,0)+IF(H31&lt;&gt;"",1,0))*J$29*20*L31/SUM(L$30:L$43)</f>
        <v>0</v>
      </c>
      <c r="O31" s="119">
        <f t="shared" si="9"/>
        <v>0</v>
      </c>
    </row>
    <row r="32" spans="1:15" ht="12.75" customHeight="1">
      <c r="A32" s="176"/>
      <c r="B32" s="177"/>
      <c r="C32" s="95" t="s">
        <v>100</v>
      </c>
      <c r="D32" s="44"/>
      <c r="E32" s="42"/>
      <c r="F32" s="42"/>
      <c r="G32" s="42"/>
      <c r="H32" s="107"/>
      <c r="I32" s="33" t="str">
        <f t="shared" si="4"/>
        <v>◄</v>
      </c>
      <c r="J32" s="84">
        <v>1</v>
      </c>
      <c r="K32" s="148"/>
      <c r="L32" s="118">
        <f t="shared" si="8"/>
        <v>1</v>
      </c>
      <c r="M32" s="112">
        <f t="shared" si="10"/>
        <v>0</v>
      </c>
      <c r="O32" s="119">
        <f t="shared" si="9"/>
        <v>0</v>
      </c>
    </row>
    <row r="33" spans="1:15" ht="12.75" customHeight="1">
      <c r="A33" s="181" t="s">
        <v>43</v>
      </c>
      <c r="B33" s="165" t="s">
        <v>101</v>
      </c>
      <c r="C33" s="92" t="s">
        <v>102</v>
      </c>
      <c r="D33" s="46"/>
      <c r="E33" s="47"/>
      <c r="F33" s="47"/>
      <c r="G33" s="47"/>
      <c r="H33" s="103"/>
      <c r="I33" s="33" t="str">
        <f t="shared" si="4"/>
        <v>◄</v>
      </c>
      <c r="J33" s="84">
        <v>1</v>
      </c>
      <c r="K33" s="148">
        <f>SUM(M33:M37)</f>
        <v>0</v>
      </c>
      <c r="L33" s="118">
        <f t="shared" si="8"/>
        <v>1</v>
      </c>
      <c r="M33" s="112">
        <f t="shared" si="10"/>
        <v>0</v>
      </c>
      <c r="O33" s="119">
        <f t="shared" si="9"/>
        <v>0</v>
      </c>
    </row>
    <row r="34" spans="1:15" ht="12.75" customHeight="1">
      <c r="A34" s="181"/>
      <c r="B34" s="165"/>
      <c r="C34" s="95" t="s">
        <v>65</v>
      </c>
      <c r="D34" s="73"/>
      <c r="E34" s="74"/>
      <c r="F34" s="74"/>
      <c r="G34" s="74"/>
      <c r="H34" s="108"/>
      <c r="I34" s="33" t="str">
        <f t="shared" si="4"/>
        <v>◄</v>
      </c>
      <c r="J34" s="84">
        <v>1</v>
      </c>
      <c r="K34" s="148"/>
      <c r="L34" s="118">
        <f t="shared" si="8"/>
        <v>1</v>
      </c>
      <c r="M34" s="112">
        <f t="shared" si="10"/>
        <v>0</v>
      </c>
      <c r="O34" s="119">
        <f t="shared" si="9"/>
        <v>0</v>
      </c>
    </row>
    <row r="35" spans="1:15" ht="12.75" customHeight="1">
      <c r="A35" s="181"/>
      <c r="B35" s="165"/>
      <c r="C35" s="92" t="s">
        <v>103</v>
      </c>
      <c r="D35" s="127"/>
      <c r="E35" s="128"/>
      <c r="F35" s="128"/>
      <c r="G35" s="128"/>
      <c r="H35" s="129"/>
      <c r="I35" s="33" t="str">
        <f t="shared" si="4"/>
        <v>◄</v>
      </c>
      <c r="J35" s="84">
        <v>1</v>
      </c>
      <c r="K35" s="148"/>
      <c r="L35" s="118">
        <f t="shared" si="8"/>
        <v>1</v>
      </c>
      <c r="M35" s="112">
        <f t="shared" si="10"/>
        <v>0</v>
      </c>
      <c r="O35" s="119">
        <f t="shared" si="9"/>
        <v>0</v>
      </c>
    </row>
    <row r="36" spans="1:15" ht="12.75" customHeight="1">
      <c r="A36" s="181"/>
      <c r="B36" s="165"/>
      <c r="C36" s="95" t="s">
        <v>104</v>
      </c>
      <c r="D36" s="75"/>
      <c r="E36" s="76"/>
      <c r="F36" s="76"/>
      <c r="G36" s="76"/>
      <c r="H36" s="104"/>
      <c r="I36" s="33" t="str">
        <f t="shared" si="4"/>
        <v>◄</v>
      </c>
      <c r="J36" s="84">
        <v>1</v>
      </c>
      <c r="K36" s="148"/>
      <c r="L36" s="118">
        <f t="shared" si="8"/>
        <v>1</v>
      </c>
      <c r="M36" s="112">
        <f t="shared" si="10"/>
        <v>0</v>
      </c>
      <c r="O36" s="119">
        <f t="shared" si="9"/>
        <v>0</v>
      </c>
    </row>
    <row r="37" spans="1:15" ht="12.75" customHeight="1">
      <c r="A37" s="181"/>
      <c r="B37" s="165"/>
      <c r="C37" s="92" t="s">
        <v>105</v>
      </c>
      <c r="D37" s="46"/>
      <c r="E37" s="47"/>
      <c r="F37" s="47"/>
      <c r="G37" s="47"/>
      <c r="H37" s="103"/>
      <c r="I37" s="33" t="str">
        <f t="shared" si="4"/>
        <v>◄</v>
      </c>
      <c r="J37" s="84">
        <v>1</v>
      </c>
      <c r="K37" s="148"/>
      <c r="L37" s="118">
        <f t="shared" si="8"/>
        <v>1</v>
      </c>
      <c r="M37" s="112">
        <f t="shared" si="10"/>
        <v>0</v>
      </c>
      <c r="O37" s="119">
        <f t="shared" si="9"/>
        <v>0</v>
      </c>
    </row>
    <row r="38" spans="1:15" ht="12.75" customHeight="1" thickBot="1">
      <c r="A38" s="163" t="s">
        <v>44</v>
      </c>
      <c r="B38" s="165" t="s">
        <v>106</v>
      </c>
      <c r="C38" s="95" t="s">
        <v>107</v>
      </c>
      <c r="D38" s="73"/>
      <c r="E38" s="72"/>
      <c r="F38" s="72"/>
      <c r="G38" s="72"/>
      <c r="H38" s="109"/>
      <c r="I38" s="33" t="str">
        <f t="shared" si="4"/>
        <v>◄</v>
      </c>
      <c r="J38" s="84">
        <v>1</v>
      </c>
      <c r="K38" s="148">
        <f>SUM(M38:M40)</f>
        <v>0</v>
      </c>
      <c r="L38" s="118">
        <f t="shared" si="8"/>
        <v>1</v>
      </c>
      <c r="M38" s="112">
        <f t="shared" si="10"/>
        <v>0</v>
      </c>
      <c r="O38" s="119">
        <f t="shared" si="9"/>
        <v>0</v>
      </c>
    </row>
    <row r="39" spans="1:15" ht="12.75" customHeight="1" thickBot="1">
      <c r="A39" s="163"/>
      <c r="B39" s="165"/>
      <c r="C39" s="92" t="s">
        <v>108</v>
      </c>
      <c r="D39" s="46"/>
      <c r="E39" s="47"/>
      <c r="F39" s="47"/>
      <c r="G39" s="47"/>
      <c r="H39" s="103"/>
      <c r="I39" s="33" t="str">
        <f t="shared" si="4"/>
        <v>◄</v>
      </c>
      <c r="J39" s="84">
        <v>1</v>
      </c>
      <c r="K39" s="148"/>
      <c r="L39" s="118">
        <f t="shared" si="8"/>
        <v>1</v>
      </c>
      <c r="M39" s="112">
        <f t="shared" si="10"/>
        <v>0</v>
      </c>
      <c r="O39" s="119">
        <f t="shared" si="9"/>
        <v>0</v>
      </c>
    </row>
    <row r="40" spans="1:15" ht="12.75" customHeight="1">
      <c r="A40" s="164"/>
      <c r="B40" s="165"/>
      <c r="C40" s="95" t="s">
        <v>109</v>
      </c>
      <c r="D40" s="73"/>
      <c r="E40" s="72"/>
      <c r="F40" s="72"/>
      <c r="G40" s="72"/>
      <c r="H40" s="109"/>
      <c r="I40" s="33" t="str">
        <f t="shared" si="4"/>
        <v>◄</v>
      </c>
      <c r="J40" s="84">
        <v>1</v>
      </c>
      <c r="K40" s="148"/>
      <c r="L40" s="118">
        <f t="shared" si="8"/>
        <v>1</v>
      </c>
      <c r="M40" s="112">
        <f t="shared" si="10"/>
        <v>0</v>
      </c>
      <c r="O40" s="119">
        <f t="shared" si="9"/>
        <v>0</v>
      </c>
    </row>
    <row r="41" spans="1:15" ht="12.75" customHeight="1" thickBot="1">
      <c r="A41" s="171" t="s">
        <v>92</v>
      </c>
      <c r="B41" s="173" t="s">
        <v>93</v>
      </c>
      <c r="C41" s="92" t="s">
        <v>94</v>
      </c>
      <c r="D41" s="133"/>
      <c r="E41" s="122"/>
      <c r="F41" s="122"/>
      <c r="G41" s="122"/>
      <c r="H41" s="134"/>
      <c r="I41" s="33" t="str">
        <f t="shared" si="4"/>
        <v>◄</v>
      </c>
      <c r="J41" s="84">
        <v>1</v>
      </c>
      <c r="K41" s="148">
        <f>SUM(M41:M43)</f>
        <v>0</v>
      </c>
      <c r="L41" s="118">
        <f t="shared" si="8"/>
        <v>1</v>
      </c>
      <c r="M41" s="112">
        <f t="shared" si="10"/>
        <v>0</v>
      </c>
      <c r="O41" s="119">
        <f t="shared" si="9"/>
        <v>0</v>
      </c>
    </row>
    <row r="42" spans="1:15" ht="12.75" customHeight="1" thickBot="1">
      <c r="A42" s="171"/>
      <c r="B42" s="173"/>
      <c r="C42" s="95" t="s">
        <v>95</v>
      </c>
      <c r="D42" s="75"/>
      <c r="E42" s="76"/>
      <c r="F42" s="76"/>
      <c r="G42" s="76"/>
      <c r="H42" s="104"/>
      <c r="I42" s="33" t="str">
        <f t="shared" si="4"/>
        <v>◄</v>
      </c>
      <c r="J42" s="84">
        <v>1</v>
      </c>
      <c r="K42" s="148"/>
      <c r="L42" s="118">
        <f t="shared" si="8"/>
        <v>1</v>
      </c>
      <c r="M42" s="112">
        <f t="shared" si="10"/>
        <v>0</v>
      </c>
      <c r="O42" s="119">
        <f t="shared" si="9"/>
        <v>0</v>
      </c>
    </row>
    <row r="43" spans="1:15" ht="12.75" customHeight="1" thickBot="1">
      <c r="A43" s="172"/>
      <c r="B43" s="174"/>
      <c r="C43" s="110" t="s">
        <v>96</v>
      </c>
      <c r="D43" s="135"/>
      <c r="E43" s="136"/>
      <c r="F43" s="136"/>
      <c r="G43" s="136"/>
      <c r="H43" s="137"/>
      <c r="I43" s="33" t="str">
        <f t="shared" si="4"/>
        <v>◄</v>
      </c>
      <c r="J43" s="84">
        <v>1</v>
      </c>
      <c r="K43" s="148"/>
      <c r="L43" s="118">
        <f t="shared" si="8"/>
        <v>1</v>
      </c>
      <c r="M43" s="112">
        <f t="shared" si="10"/>
        <v>0</v>
      </c>
      <c r="O43" s="119">
        <f t="shared" si="9"/>
        <v>0</v>
      </c>
    </row>
    <row r="44" spans="1:15" ht="17.850000000000001" customHeight="1">
      <c r="C44" s="48" t="s">
        <v>45</v>
      </c>
      <c r="E44" s="166">
        <f>L5/SUM(J6:J15)</f>
        <v>1</v>
      </c>
      <c r="F44" s="166"/>
      <c r="G44" s="166"/>
      <c r="H44" s="166"/>
      <c r="I44" s="33" t="str">
        <f>(IF(E44&lt;0.5,"◄",""))</f>
        <v/>
      </c>
      <c r="J44" s="32">
        <f>J5+J16+J29</f>
        <v>1</v>
      </c>
      <c r="K44" s="32"/>
      <c r="L44" s="120"/>
      <c r="O44" s="119">
        <f>SUM(O6:O43)</f>
        <v>0</v>
      </c>
    </row>
    <row r="45" spans="1:15" ht="17.850000000000001" customHeight="1">
      <c r="C45" s="48" t="s">
        <v>46</v>
      </c>
      <c r="E45" s="166">
        <f>L16/SUM(J17:J28)</f>
        <v>1</v>
      </c>
      <c r="F45" s="166"/>
      <c r="G45" s="166"/>
      <c r="H45" s="166"/>
      <c r="I45" s="33" t="str">
        <f>(IF(E45&lt;0.5,"◄",""))</f>
        <v/>
      </c>
      <c r="J45" s="175"/>
      <c r="K45" s="140"/>
      <c r="L45" s="120"/>
    </row>
    <row r="46" spans="1:15" ht="17.850000000000001" customHeight="1">
      <c r="C46" s="48" t="s">
        <v>47</v>
      </c>
      <c r="E46" s="166">
        <f>L29/SUM(J30:J43)</f>
        <v>1</v>
      </c>
      <c r="F46" s="166"/>
      <c r="G46" s="166"/>
      <c r="H46" s="166"/>
      <c r="I46" s="33" t="str">
        <f>(IF(E46&lt;0.5,"◄",""))</f>
        <v/>
      </c>
      <c r="J46" s="175"/>
      <c r="K46" s="140"/>
      <c r="L46" s="120"/>
    </row>
    <row r="47" spans="1:15" ht="20.25" customHeight="1" thickBot="1">
      <c r="C47" s="49" t="s">
        <v>48</v>
      </c>
      <c r="D47" s="50"/>
      <c r="E47" s="167" t="str">
        <f>IF(OR(E44&lt;0.5,E45&lt;0.5,E46&lt;0.5),"Tx&lt;50",IF(O44&lt;&gt;36,"Erreur",(K5+K16+K29)))</f>
        <v>Erreur</v>
      </c>
      <c r="F47" s="167"/>
      <c r="G47" s="168" t="s">
        <v>49</v>
      </c>
      <c r="H47" s="168"/>
      <c r="I47" s="51"/>
    </row>
    <row r="48" spans="1:15" ht="20.25" customHeight="1" thickBot="1">
      <c r="C48" s="22" t="s">
        <v>51</v>
      </c>
      <c r="D48" s="50"/>
      <c r="E48" s="169"/>
      <c r="F48" s="169"/>
      <c r="G48" s="170" t="s">
        <v>23</v>
      </c>
      <c r="H48" s="170"/>
      <c r="I48" s="53"/>
    </row>
    <row r="49" spans="1:9" ht="18.75" customHeight="1" thickBot="1">
      <c r="C49" s="54" t="s">
        <v>52</v>
      </c>
      <c r="E49" s="161">
        <f>IF(V44&lt;&gt;0,"",E48*'Identification projet'!B5)</f>
        <v>0</v>
      </c>
      <c r="F49" s="161"/>
      <c r="G49" s="162">
        <f>(20*'Identification projet'!B5)</f>
        <v>120</v>
      </c>
      <c r="H49" s="162"/>
      <c r="I49" s="33"/>
    </row>
    <row r="50" spans="1:9" ht="14.1" customHeight="1">
      <c r="A50" s="151" t="s">
        <v>53</v>
      </c>
      <c r="B50" s="151"/>
      <c r="C50" s="151"/>
      <c r="D50" s="151"/>
      <c r="E50" s="151"/>
      <c r="F50" s="151"/>
      <c r="G50" s="151"/>
      <c r="H50" s="151"/>
      <c r="I50" s="53"/>
    </row>
    <row r="51" spans="1:9" ht="14.1" customHeight="1" thickBot="1">
      <c r="A51" s="55"/>
      <c r="B51" s="55"/>
      <c r="C51" s="152" t="str">
        <f>(IF(O44&gt;36,"ATTENTION. Erreur de saisie : cocher une seule colonne par ligne ! Voir repères ◄ à droite de la grille.",""))</f>
        <v/>
      </c>
      <c r="D51" s="152"/>
      <c r="E51" s="152"/>
      <c r="F51" s="152"/>
      <c r="G51" s="152"/>
      <c r="H51" s="152"/>
      <c r="I51" s="52" t="s">
        <v>50</v>
      </c>
    </row>
    <row r="52" spans="1:9" ht="15" customHeight="1">
      <c r="A52" s="153" t="s">
        <v>54</v>
      </c>
      <c r="B52" s="153"/>
      <c r="C52" s="154"/>
      <c r="D52" s="154"/>
      <c r="E52" s="154"/>
      <c r="F52" s="154"/>
      <c r="G52" s="154"/>
      <c r="H52" s="154"/>
      <c r="I52" s="56"/>
    </row>
    <row r="53" spans="1:9" ht="84.75" customHeight="1" thickBot="1">
      <c r="A53" s="155"/>
      <c r="B53" s="155"/>
      <c r="C53" s="155"/>
      <c r="D53" s="155"/>
      <c r="E53" s="155"/>
      <c r="F53" s="155"/>
      <c r="G53" s="155"/>
      <c r="H53" s="155"/>
      <c r="I53" s="57"/>
    </row>
    <row r="54" spans="1:9" ht="7.5" customHeight="1" thickBot="1">
      <c r="A54" s="57"/>
      <c r="B54" s="58"/>
      <c r="C54" s="58"/>
      <c r="D54" s="59"/>
      <c r="E54" s="59"/>
      <c r="F54" s="59"/>
      <c r="G54" s="59"/>
      <c r="H54" s="59"/>
      <c r="I54" s="60"/>
    </row>
    <row r="55" spans="1:9" ht="12.75" customHeight="1">
      <c r="A55" s="156" t="s">
        <v>55</v>
      </c>
      <c r="B55" s="156"/>
      <c r="C55" s="61" t="s">
        <v>56</v>
      </c>
      <c r="D55" s="62"/>
      <c r="E55" s="157" t="s">
        <v>57</v>
      </c>
      <c r="F55" s="157"/>
      <c r="G55" s="157"/>
      <c r="H55" s="157"/>
      <c r="I55" s="63"/>
    </row>
    <row r="56" spans="1:9" ht="30.75" customHeight="1" thickBot="1">
      <c r="A56" s="158"/>
      <c r="B56" s="158"/>
      <c r="C56" s="64"/>
      <c r="E56" s="159"/>
      <c r="F56" s="159"/>
      <c r="G56" s="159"/>
      <c r="H56" s="159"/>
      <c r="I56" s="65"/>
    </row>
    <row r="57" spans="1:9" ht="30.75" customHeight="1">
      <c r="A57" s="158"/>
      <c r="B57" s="158"/>
      <c r="C57" s="64"/>
    </row>
    <row r="58" spans="1:9" ht="30.75" customHeight="1">
      <c r="A58" s="160"/>
      <c r="B58" s="160"/>
      <c r="C58" s="64"/>
    </row>
    <row r="59" spans="1:9" ht="30.75" customHeight="1">
      <c r="A59" s="158"/>
      <c r="B59" s="158"/>
      <c r="C59" s="64"/>
    </row>
    <row r="60" spans="1:9" ht="30.75" customHeight="1" thickBot="1">
      <c r="A60" s="149"/>
      <c r="B60" s="149"/>
      <c r="C60" s="66"/>
      <c r="E60" s="150">
        <v>41892</v>
      </c>
      <c r="F60" s="150"/>
      <c r="G60" s="150"/>
      <c r="H60" s="150"/>
      <c r="I60" s="68" t="s">
        <v>61</v>
      </c>
    </row>
    <row r="62" spans="1:9" ht="14.25">
      <c r="B62" s="67"/>
    </row>
  </sheetData>
  <sheetProtection sheet="1" objects="1" scenarios="1"/>
  <mergeCells count="61">
    <mergeCell ref="A60:B60"/>
    <mergeCell ref="E60:H60"/>
    <mergeCell ref="A50:H50"/>
    <mergeCell ref="C51:H51"/>
    <mergeCell ref="A52:B52"/>
    <mergeCell ref="C52:H52"/>
    <mergeCell ref="A53:H53"/>
    <mergeCell ref="A55:B55"/>
    <mergeCell ref="E55:H55"/>
    <mergeCell ref="A56:B56"/>
    <mergeCell ref="E56:H56"/>
    <mergeCell ref="A57:B57"/>
    <mergeCell ref="A58:B58"/>
    <mergeCell ref="A59:B59"/>
    <mergeCell ref="E47:F47"/>
    <mergeCell ref="G47:H47"/>
    <mergeCell ref="E48:F48"/>
    <mergeCell ref="G48:H48"/>
    <mergeCell ref="E49:F49"/>
    <mergeCell ref="G49:H49"/>
    <mergeCell ref="A41:A43"/>
    <mergeCell ref="B41:B43"/>
    <mergeCell ref="K41:K43"/>
    <mergeCell ref="E44:H44"/>
    <mergeCell ref="E45:H45"/>
    <mergeCell ref="J45:J46"/>
    <mergeCell ref="E46:H46"/>
    <mergeCell ref="A33:A37"/>
    <mergeCell ref="B33:B37"/>
    <mergeCell ref="K33:K37"/>
    <mergeCell ref="A38:A40"/>
    <mergeCell ref="B38:B40"/>
    <mergeCell ref="K38:K40"/>
    <mergeCell ref="A25:A28"/>
    <mergeCell ref="B25:B28"/>
    <mergeCell ref="K25:K28"/>
    <mergeCell ref="A29:H29"/>
    <mergeCell ref="A30:A32"/>
    <mergeCell ref="B30:B32"/>
    <mergeCell ref="K30:K32"/>
    <mergeCell ref="A20:A22"/>
    <mergeCell ref="B20:B22"/>
    <mergeCell ref="K20:K22"/>
    <mergeCell ref="A23:A24"/>
    <mergeCell ref="B23:B24"/>
    <mergeCell ref="K23:K24"/>
    <mergeCell ref="A13:A15"/>
    <mergeCell ref="B13:B15"/>
    <mergeCell ref="K13:K15"/>
    <mergeCell ref="A16:H16"/>
    <mergeCell ref="A17:A19"/>
    <mergeCell ref="B17:B19"/>
    <mergeCell ref="K17:K19"/>
    <mergeCell ref="A10:A12"/>
    <mergeCell ref="B10:B12"/>
    <mergeCell ref="K10:K12"/>
    <mergeCell ref="A4:B4"/>
    <mergeCell ref="A5:H5"/>
    <mergeCell ref="A6:A9"/>
    <mergeCell ref="B6:B9"/>
    <mergeCell ref="K6:K9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62"/>
  <sheetViews>
    <sheetView workbookViewId="0">
      <selection activeCell="B2" sqref="B2"/>
    </sheetView>
  </sheetViews>
  <sheetFormatPr baseColWidth="10" defaultColWidth="11.42578125" defaultRowHeight="12.75"/>
  <cols>
    <col min="1" max="1" width="6.85546875" style="11" customWidth="1"/>
    <col min="2" max="2" width="58.140625" style="12" customWidth="1"/>
    <col min="3" max="3" width="103.42578125" style="13" customWidth="1"/>
    <col min="4" max="4" width="4.28515625" style="14" customWidth="1"/>
    <col min="5" max="8" width="4.28515625" style="15" customWidth="1"/>
    <col min="9" max="9" width="4" style="16" customWidth="1"/>
    <col min="10" max="11" width="7.28515625" style="17" customWidth="1"/>
    <col min="12" max="12" width="5.7109375" style="111" customWidth="1"/>
    <col min="13" max="13" width="7.28515625" style="112" customWidth="1"/>
    <col min="14" max="14" width="3.7109375" style="113" customWidth="1"/>
    <col min="15" max="15" width="4.7109375" style="113" customWidth="1"/>
    <col min="16" max="16" width="9.85546875" style="89" customWidth="1"/>
    <col min="17" max="17" width="10.42578125" customWidth="1"/>
    <col min="18" max="18" width="6.42578125" customWidth="1"/>
    <col min="19" max="19" width="10.7109375" customWidth="1"/>
    <col min="20" max="20" width="12.140625" customWidth="1"/>
    <col min="21" max="22" width="3.85546875" customWidth="1"/>
    <col min="24" max="25" width="11.42578125" style="18"/>
    <col min="26" max="26" width="11.42578125" style="19"/>
    <col min="27" max="16384" width="11.42578125" style="20"/>
  </cols>
  <sheetData>
    <row r="1" spans="1:27" ht="15.75">
      <c r="A1" s="21" t="str">
        <f>'Identification projet'!B2</f>
        <v>Baccalauréat technologique "Sciences et Technologie de l'Industrie et du Développement Durable"</v>
      </c>
      <c r="D1" s="22" t="str">
        <f>'Identification projet'!B3</f>
        <v>Systèmes d'information et numérique</v>
      </c>
      <c r="E1" s="23"/>
      <c r="F1" s="24" t="str">
        <f>'Identification projet'!B4</f>
        <v>Projet technologique : conduite de projet</v>
      </c>
    </row>
    <row r="2" spans="1:27" ht="12.75" customHeight="1">
      <c r="A2" s="21"/>
      <c r="B2" s="25" t="s">
        <v>15</v>
      </c>
      <c r="C2" s="22" t="s">
        <v>20</v>
      </c>
      <c r="D2" s="88" t="str">
        <f>IF('Identification projet'!B23="","Renseigner feuille Identification projet",'Identification projet'!B23)</f>
        <v>Renseigner feuille Identification projet</v>
      </c>
      <c r="E2" s="88"/>
      <c r="F2" s="88"/>
      <c r="G2" s="88"/>
      <c r="H2" s="88"/>
      <c r="I2" s="88"/>
      <c r="M2" s="114"/>
      <c r="Z2" s="18"/>
      <c r="AA2" s="19"/>
    </row>
    <row r="3" spans="1:27" ht="12.75" customHeight="1">
      <c r="A3" s="13"/>
      <c r="B3" s="26"/>
      <c r="C3" s="22" t="s">
        <v>21</v>
      </c>
      <c r="D3" s="88" t="str">
        <f>IF('Identification projet'!B24="","Renseigner feuille Identification projet",'Identification projet'!B24)</f>
        <v>Renseigner feuille Identification projet</v>
      </c>
      <c r="E3" s="88"/>
      <c r="F3" s="88"/>
      <c r="G3" s="88"/>
      <c r="H3" s="88"/>
      <c r="I3" s="88"/>
      <c r="J3" s="141"/>
      <c r="K3" s="141"/>
      <c r="L3" s="115" t="s">
        <v>22</v>
      </c>
    </row>
    <row r="4" spans="1:27" ht="13.5" customHeight="1" thickBot="1">
      <c r="A4" s="183" t="s">
        <v>24</v>
      </c>
      <c r="B4" s="183"/>
      <c r="C4" s="96" t="s">
        <v>25</v>
      </c>
      <c r="D4" s="27" t="s">
        <v>26</v>
      </c>
      <c r="E4" s="28">
        <v>0</v>
      </c>
      <c r="F4" s="28" t="s">
        <v>27</v>
      </c>
      <c r="G4" s="28" t="s">
        <v>28</v>
      </c>
      <c r="H4" s="28" t="s">
        <v>29</v>
      </c>
      <c r="I4" s="29"/>
      <c r="J4" s="30" t="s">
        <v>22</v>
      </c>
      <c r="K4" s="30" t="s">
        <v>59</v>
      </c>
      <c r="L4" s="111" t="s">
        <v>30</v>
      </c>
      <c r="M4" s="112" t="s">
        <v>31</v>
      </c>
    </row>
    <row r="5" spans="1:27" ht="12.75" customHeight="1">
      <c r="A5" s="184" t="s">
        <v>32</v>
      </c>
      <c r="B5" s="185"/>
      <c r="C5" s="185"/>
      <c r="D5" s="185"/>
      <c r="E5" s="185"/>
      <c r="F5" s="185"/>
      <c r="G5" s="185"/>
      <c r="H5" s="186"/>
      <c r="I5" s="31"/>
      <c r="J5" s="85">
        <v>0.4</v>
      </c>
      <c r="K5" s="87">
        <f>SUM(K6:K15)</f>
        <v>0</v>
      </c>
      <c r="L5" s="116">
        <f>SUM(L6:L15)</f>
        <v>10</v>
      </c>
      <c r="M5" s="117">
        <f>SUM(M6:M15)</f>
        <v>0</v>
      </c>
    </row>
    <row r="6" spans="1:27" ht="12.75" customHeight="1">
      <c r="A6" s="187" t="s">
        <v>33</v>
      </c>
      <c r="B6" s="188" t="s">
        <v>63</v>
      </c>
      <c r="C6" s="37" t="s">
        <v>64</v>
      </c>
      <c r="D6" s="79"/>
      <c r="E6" s="80"/>
      <c r="F6" s="80"/>
      <c r="G6" s="80"/>
      <c r="H6" s="106"/>
      <c r="I6" s="33" t="str">
        <f>(IF(O6&lt;&gt;1,"◄",""))</f>
        <v>◄</v>
      </c>
      <c r="J6" s="83">
        <v>1</v>
      </c>
      <c r="K6" s="189">
        <f>SUM(M6:M9)</f>
        <v>0</v>
      </c>
      <c r="L6" s="118">
        <f t="shared" ref="L6:L15" si="0">IF(D6&lt;&gt;"",0,J6)</f>
        <v>1</v>
      </c>
      <c r="M6" s="112">
        <f t="shared" ref="M6:M15" si="1">(IF(F6&lt;&gt;"",1/3,0)+IF(G6&lt;&gt;"",2/3,0)+IF(H6&lt;&gt;"",1,0))*J$5*20*L6/SUM(L$6:L$15)</f>
        <v>0</v>
      </c>
      <c r="O6" s="119">
        <f t="shared" ref="O6:O15" si="2">COUNTA(D6:H6)</f>
        <v>0</v>
      </c>
      <c r="Q6" s="86"/>
    </row>
    <row r="7" spans="1:27" ht="12.75" customHeight="1">
      <c r="A7" s="187"/>
      <c r="B7" s="188"/>
      <c r="C7" s="92" t="s">
        <v>65</v>
      </c>
      <c r="D7" s="121"/>
      <c r="E7" s="122"/>
      <c r="F7" s="122"/>
      <c r="G7" s="122"/>
      <c r="H7" s="123"/>
      <c r="I7" s="33" t="str">
        <f t="shared" ref="I7:I15" si="3">(IF(O7&lt;&gt;1,"◄",""))</f>
        <v>◄</v>
      </c>
      <c r="J7" s="83">
        <v>1</v>
      </c>
      <c r="K7" s="190"/>
      <c r="L7" s="118">
        <f t="shared" si="0"/>
        <v>1</v>
      </c>
      <c r="M7" s="112">
        <f t="shared" si="1"/>
        <v>0</v>
      </c>
      <c r="O7" s="119">
        <f t="shared" si="2"/>
        <v>0</v>
      </c>
    </row>
    <row r="8" spans="1:27" ht="12.75" customHeight="1">
      <c r="A8" s="187"/>
      <c r="B8" s="188"/>
      <c r="C8" s="37" t="s">
        <v>66</v>
      </c>
      <c r="D8" s="90"/>
      <c r="E8" s="91"/>
      <c r="F8" s="91"/>
      <c r="G8" s="91"/>
      <c r="H8" s="98"/>
      <c r="I8" s="33" t="str">
        <f t="shared" si="3"/>
        <v>◄</v>
      </c>
      <c r="J8" s="83">
        <v>1</v>
      </c>
      <c r="K8" s="190"/>
      <c r="L8" s="118">
        <f t="shared" si="0"/>
        <v>1</v>
      </c>
      <c r="M8" s="112">
        <f t="shared" si="1"/>
        <v>0</v>
      </c>
      <c r="O8" s="119">
        <f t="shared" si="2"/>
        <v>0</v>
      </c>
    </row>
    <row r="9" spans="1:27" ht="12.75" customHeight="1">
      <c r="A9" s="187"/>
      <c r="B9" s="188"/>
      <c r="C9" s="92" t="s">
        <v>67</v>
      </c>
      <c r="D9" s="35"/>
      <c r="E9" s="34"/>
      <c r="F9" s="34"/>
      <c r="G9" s="34"/>
      <c r="H9" s="99"/>
      <c r="I9" s="33" t="str">
        <f t="shared" si="3"/>
        <v>◄</v>
      </c>
      <c r="J9" s="83">
        <v>1</v>
      </c>
      <c r="K9" s="191"/>
      <c r="L9" s="118">
        <f t="shared" si="0"/>
        <v>1</v>
      </c>
      <c r="M9" s="112">
        <f t="shared" si="1"/>
        <v>0</v>
      </c>
      <c r="O9" s="119">
        <f t="shared" si="2"/>
        <v>0</v>
      </c>
    </row>
    <row r="10" spans="1:27" ht="12.75" customHeight="1">
      <c r="A10" s="176" t="s">
        <v>34</v>
      </c>
      <c r="B10" s="177" t="s">
        <v>68</v>
      </c>
      <c r="C10" s="37" t="s">
        <v>69</v>
      </c>
      <c r="D10" s="70"/>
      <c r="E10" s="71"/>
      <c r="F10" s="71"/>
      <c r="G10" s="71"/>
      <c r="H10" s="100"/>
      <c r="I10" s="33" t="str">
        <f t="shared" si="3"/>
        <v>◄</v>
      </c>
      <c r="J10" s="83">
        <v>1</v>
      </c>
      <c r="K10" s="189">
        <f>SUM(M10:M12)</f>
        <v>0</v>
      </c>
      <c r="L10" s="118">
        <f t="shared" si="0"/>
        <v>1</v>
      </c>
      <c r="M10" s="112">
        <f t="shared" si="1"/>
        <v>0</v>
      </c>
      <c r="O10" s="119">
        <f t="shared" si="2"/>
        <v>0</v>
      </c>
    </row>
    <row r="11" spans="1:27" ht="12.75" customHeight="1">
      <c r="A11" s="176"/>
      <c r="B11" s="177"/>
      <c r="C11" s="92" t="s">
        <v>70</v>
      </c>
      <c r="D11" s="35"/>
      <c r="E11" s="36"/>
      <c r="F11" s="36"/>
      <c r="G11" s="36"/>
      <c r="H11" s="97"/>
      <c r="I11" s="33" t="str">
        <f t="shared" si="3"/>
        <v>◄</v>
      </c>
      <c r="J11" s="83">
        <v>1</v>
      </c>
      <c r="K11" s="190"/>
      <c r="L11" s="118">
        <f t="shared" si="0"/>
        <v>1</v>
      </c>
      <c r="M11" s="112">
        <f t="shared" si="1"/>
        <v>0</v>
      </c>
      <c r="O11" s="119">
        <f t="shared" si="2"/>
        <v>0</v>
      </c>
    </row>
    <row r="12" spans="1:27" ht="12.75" customHeight="1">
      <c r="A12" s="176"/>
      <c r="B12" s="177"/>
      <c r="C12" s="37" t="s">
        <v>71</v>
      </c>
      <c r="D12" s="70"/>
      <c r="E12" s="71"/>
      <c r="F12" s="71"/>
      <c r="G12" s="71"/>
      <c r="H12" s="100"/>
      <c r="I12" s="33" t="str">
        <f t="shared" si="3"/>
        <v>◄</v>
      </c>
      <c r="J12" s="83">
        <v>1</v>
      </c>
      <c r="K12" s="190"/>
      <c r="L12" s="118">
        <f t="shared" si="0"/>
        <v>1</v>
      </c>
      <c r="M12" s="112">
        <f t="shared" si="1"/>
        <v>0</v>
      </c>
      <c r="O12" s="119">
        <f t="shared" si="2"/>
        <v>0</v>
      </c>
    </row>
    <row r="13" spans="1:27" ht="12.75" customHeight="1">
      <c r="A13" s="181" t="s">
        <v>35</v>
      </c>
      <c r="B13" s="177" t="s">
        <v>72</v>
      </c>
      <c r="C13" s="92" t="s">
        <v>73</v>
      </c>
      <c r="D13" s="124"/>
      <c r="E13" s="125"/>
      <c r="F13" s="125"/>
      <c r="G13" s="125"/>
      <c r="H13" s="126"/>
      <c r="I13" s="33" t="str">
        <f t="shared" si="3"/>
        <v>◄</v>
      </c>
      <c r="J13" s="83">
        <v>1</v>
      </c>
      <c r="K13" s="189">
        <f>SUM(M13:M15)</f>
        <v>0</v>
      </c>
      <c r="L13" s="118">
        <f t="shared" si="0"/>
        <v>1</v>
      </c>
      <c r="M13" s="112">
        <f t="shared" si="1"/>
        <v>0</v>
      </c>
      <c r="O13" s="119">
        <f t="shared" si="2"/>
        <v>0</v>
      </c>
    </row>
    <row r="14" spans="1:27" ht="12.75" customHeight="1">
      <c r="A14" s="181"/>
      <c r="B14" s="177"/>
      <c r="C14" s="69" t="s">
        <v>74</v>
      </c>
      <c r="D14" s="79"/>
      <c r="E14" s="80"/>
      <c r="F14" s="80"/>
      <c r="G14" s="80"/>
      <c r="H14" s="106"/>
      <c r="I14" s="33" t="str">
        <f t="shared" si="3"/>
        <v>◄</v>
      </c>
      <c r="J14" s="83">
        <v>1</v>
      </c>
      <c r="K14" s="190"/>
      <c r="L14" s="118">
        <f t="shared" si="0"/>
        <v>1</v>
      </c>
      <c r="M14" s="112">
        <f t="shared" si="1"/>
        <v>0</v>
      </c>
      <c r="O14" s="119">
        <f t="shared" si="2"/>
        <v>0</v>
      </c>
    </row>
    <row r="15" spans="1:27" ht="12.75" customHeight="1" thickBot="1">
      <c r="A15" s="181"/>
      <c r="B15" s="177"/>
      <c r="C15" s="92" t="s">
        <v>75</v>
      </c>
      <c r="D15" s="124"/>
      <c r="E15" s="125"/>
      <c r="F15" s="125"/>
      <c r="G15" s="125"/>
      <c r="H15" s="126"/>
      <c r="I15" s="33" t="str">
        <f t="shared" si="3"/>
        <v>◄</v>
      </c>
      <c r="J15" s="83">
        <v>1</v>
      </c>
      <c r="K15" s="191"/>
      <c r="L15" s="118">
        <f t="shared" si="0"/>
        <v>1</v>
      </c>
      <c r="M15" s="112">
        <f t="shared" si="1"/>
        <v>0</v>
      </c>
      <c r="O15" s="119">
        <f t="shared" si="2"/>
        <v>0</v>
      </c>
    </row>
    <row r="16" spans="1:27" ht="13.5" customHeight="1">
      <c r="A16" s="178" t="s">
        <v>36</v>
      </c>
      <c r="B16" s="179"/>
      <c r="C16" s="179"/>
      <c r="D16" s="179"/>
      <c r="E16" s="179"/>
      <c r="F16" s="179"/>
      <c r="G16" s="179"/>
      <c r="H16" s="180"/>
      <c r="I16" s="33"/>
      <c r="J16" s="85">
        <v>0.4</v>
      </c>
      <c r="K16" s="87">
        <f>SUM(K17:K28)</f>
        <v>0</v>
      </c>
      <c r="L16" s="116">
        <f>SUM(L17:L28)</f>
        <v>12</v>
      </c>
      <c r="M16" s="117">
        <f>SUM(M17:M28)</f>
        <v>0</v>
      </c>
      <c r="O16" s="119"/>
    </row>
    <row r="17" spans="1:15" ht="12.75" customHeight="1">
      <c r="A17" s="176" t="s">
        <v>37</v>
      </c>
      <c r="B17" s="182" t="s">
        <v>76</v>
      </c>
      <c r="C17" s="93" t="s">
        <v>77</v>
      </c>
      <c r="D17" s="138"/>
      <c r="E17" s="74"/>
      <c r="F17" s="74"/>
      <c r="G17" s="139"/>
      <c r="H17" s="108"/>
      <c r="I17" s="33" t="str">
        <f t="shared" ref="I17:I43" si="4">(IF(O17&lt;&gt;1,"◄",""))</f>
        <v>◄</v>
      </c>
      <c r="J17" s="83">
        <v>1</v>
      </c>
      <c r="K17" s="192">
        <f>SUM(M17:M19)</f>
        <v>0</v>
      </c>
      <c r="L17" s="118">
        <f t="shared" ref="L17:L28" si="5">IF(D17&lt;&gt;"",0,J17)</f>
        <v>1</v>
      </c>
      <c r="M17" s="112">
        <f t="shared" ref="M17:M28" si="6">(IF(F17&lt;&gt;"",1/3,0)+IF(G17&lt;&gt;"",2/3,0)+IF(H17&lt;&gt;"",1,0))*J$16*20*L17/SUM(L$17:L$28)</f>
        <v>0</v>
      </c>
      <c r="O17" s="119">
        <f t="shared" ref="O17:O28" si="7">COUNTA(D17:H17)</f>
        <v>0</v>
      </c>
    </row>
    <row r="18" spans="1:15" ht="12.75" customHeight="1">
      <c r="A18" s="176"/>
      <c r="B18" s="182"/>
      <c r="C18" s="92" t="s">
        <v>78</v>
      </c>
      <c r="D18" s="38"/>
      <c r="E18" s="39"/>
      <c r="F18" s="39"/>
      <c r="G18" s="40"/>
      <c r="H18" s="101"/>
      <c r="I18" s="33" t="str">
        <f t="shared" si="4"/>
        <v>◄</v>
      </c>
      <c r="J18" s="83">
        <v>1</v>
      </c>
      <c r="K18" s="192"/>
      <c r="L18" s="118">
        <f t="shared" si="5"/>
        <v>1</v>
      </c>
      <c r="M18" s="112">
        <f t="shared" si="6"/>
        <v>0</v>
      </c>
      <c r="O18" s="119">
        <f t="shared" si="7"/>
        <v>0</v>
      </c>
    </row>
    <row r="19" spans="1:15" ht="12.75" customHeight="1">
      <c r="A19" s="176"/>
      <c r="B19" s="182"/>
      <c r="C19" s="94" t="s">
        <v>79</v>
      </c>
      <c r="D19" s="41"/>
      <c r="E19" s="42"/>
      <c r="F19" s="42"/>
      <c r="G19" s="43"/>
      <c r="H19" s="102"/>
      <c r="I19" s="33" t="str">
        <f t="shared" si="4"/>
        <v>◄</v>
      </c>
      <c r="J19" s="83">
        <v>1</v>
      </c>
      <c r="K19" s="192"/>
      <c r="L19" s="118">
        <f t="shared" si="5"/>
        <v>1</v>
      </c>
      <c r="M19" s="112">
        <f t="shared" si="6"/>
        <v>0</v>
      </c>
      <c r="O19" s="119">
        <f t="shared" si="7"/>
        <v>0</v>
      </c>
    </row>
    <row r="20" spans="1:15" ht="12.75" customHeight="1">
      <c r="A20" s="176" t="s">
        <v>38</v>
      </c>
      <c r="B20" s="177" t="s">
        <v>80</v>
      </c>
      <c r="C20" s="92" t="s">
        <v>81</v>
      </c>
      <c r="D20" s="45"/>
      <c r="E20" s="39"/>
      <c r="F20" s="39"/>
      <c r="G20" s="39"/>
      <c r="H20" s="103"/>
      <c r="I20" s="33" t="str">
        <f t="shared" si="4"/>
        <v>◄</v>
      </c>
      <c r="J20" s="83">
        <v>1</v>
      </c>
      <c r="K20" s="192">
        <f>SUM(M20:M22)</f>
        <v>0</v>
      </c>
      <c r="L20" s="118">
        <f t="shared" si="5"/>
        <v>1</v>
      </c>
      <c r="M20" s="112">
        <f t="shared" si="6"/>
        <v>0</v>
      </c>
      <c r="O20" s="119">
        <f t="shared" si="7"/>
        <v>0</v>
      </c>
    </row>
    <row r="21" spans="1:15" ht="12.75" customHeight="1">
      <c r="A21" s="176"/>
      <c r="B21" s="177"/>
      <c r="C21" s="95" t="s">
        <v>82</v>
      </c>
      <c r="D21" s="73"/>
      <c r="E21" s="74"/>
      <c r="F21" s="74"/>
      <c r="G21" s="74"/>
      <c r="H21" s="104"/>
      <c r="I21" s="33" t="str">
        <f t="shared" si="4"/>
        <v>◄</v>
      </c>
      <c r="J21" s="83">
        <v>1</v>
      </c>
      <c r="K21" s="192"/>
      <c r="L21" s="118">
        <f t="shared" si="5"/>
        <v>1</v>
      </c>
      <c r="M21" s="112">
        <f t="shared" si="6"/>
        <v>0</v>
      </c>
      <c r="O21" s="119">
        <f t="shared" si="7"/>
        <v>0</v>
      </c>
    </row>
    <row r="22" spans="1:15" ht="12.75" customHeight="1">
      <c r="A22" s="176"/>
      <c r="B22" s="177"/>
      <c r="C22" s="92" t="s">
        <v>83</v>
      </c>
      <c r="D22" s="45"/>
      <c r="E22" s="39"/>
      <c r="F22" s="39"/>
      <c r="G22" s="39"/>
      <c r="H22" s="103"/>
      <c r="I22" s="33" t="str">
        <f t="shared" si="4"/>
        <v>◄</v>
      </c>
      <c r="J22" s="83">
        <v>1</v>
      </c>
      <c r="K22" s="192"/>
      <c r="L22" s="118">
        <f t="shared" si="5"/>
        <v>1</v>
      </c>
      <c r="M22" s="112">
        <f t="shared" si="6"/>
        <v>0</v>
      </c>
      <c r="O22" s="119">
        <f t="shared" si="7"/>
        <v>0</v>
      </c>
    </row>
    <row r="23" spans="1:15" ht="12.75" customHeight="1">
      <c r="A23" s="176" t="s">
        <v>39</v>
      </c>
      <c r="B23" s="177" t="s">
        <v>84</v>
      </c>
      <c r="C23" s="95" t="s">
        <v>85</v>
      </c>
      <c r="D23" s="75"/>
      <c r="E23" s="76"/>
      <c r="F23" s="76"/>
      <c r="G23" s="76"/>
      <c r="H23" s="104"/>
      <c r="I23" s="33" t="str">
        <f t="shared" si="4"/>
        <v>◄</v>
      </c>
      <c r="J23" s="83">
        <v>1</v>
      </c>
      <c r="K23" s="192">
        <f>SUM(M23:M24)</f>
        <v>0</v>
      </c>
      <c r="L23" s="118">
        <f t="shared" si="5"/>
        <v>1</v>
      </c>
      <c r="M23" s="112">
        <f t="shared" si="6"/>
        <v>0</v>
      </c>
      <c r="O23" s="119">
        <f t="shared" si="7"/>
        <v>0</v>
      </c>
    </row>
    <row r="24" spans="1:15" ht="12.75" customHeight="1">
      <c r="A24" s="176"/>
      <c r="B24" s="177"/>
      <c r="C24" s="92" t="s">
        <v>86</v>
      </c>
      <c r="D24" s="127"/>
      <c r="E24" s="128"/>
      <c r="F24" s="128"/>
      <c r="G24" s="128"/>
      <c r="H24" s="129"/>
      <c r="I24" s="33" t="str">
        <f t="shared" si="4"/>
        <v>◄</v>
      </c>
      <c r="J24" s="83">
        <v>1</v>
      </c>
      <c r="K24" s="192"/>
      <c r="L24" s="118">
        <f t="shared" si="5"/>
        <v>1</v>
      </c>
      <c r="M24" s="112">
        <f t="shared" si="6"/>
        <v>0</v>
      </c>
      <c r="O24" s="119">
        <f t="shared" si="7"/>
        <v>0</v>
      </c>
    </row>
    <row r="25" spans="1:15" ht="12.75" customHeight="1">
      <c r="A25" s="176" t="s">
        <v>40</v>
      </c>
      <c r="B25" s="177" t="s">
        <v>87</v>
      </c>
      <c r="C25" s="95" t="s">
        <v>88</v>
      </c>
      <c r="D25" s="77"/>
      <c r="E25" s="78"/>
      <c r="F25" s="78"/>
      <c r="G25" s="78"/>
      <c r="H25" s="105"/>
      <c r="I25" s="33" t="str">
        <f t="shared" si="4"/>
        <v>◄</v>
      </c>
      <c r="J25" s="83">
        <v>1</v>
      </c>
      <c r="K25" s="192">
        <f>SUM(M25:M28)</f>
        <v>0</v>
      </c>
      <c r="L25" s="118">
        <f t="shared" si="5"/>
        <v>1</v>
      </c>
      <c r="M25" s="112">
        <f t="shared" si="6"/>
        <v>0</v>
      </c>
      <c r="O25" s="119">
        <f t="shared" si="7"/>
        <v>0</v>
      </c>
    </row>
    <row r="26" spans="1:15" ht="12.75" customHeight="1">
      <c r="A26" s="176"/>
      <c r="B26" s="177"/>
      <c r="C26" s="92" t="s">
        <v>89</v>
      </c>
      <c r="D26" s="46"/>
      <c r="E26" s="47"/>
      <c r="F26" s="47"/>
      <c r="G26" s="47"/>
      <c r="H26" s="103"/>
      <c r="I26" s="33" t="str">
        <f t="shared" si="4"/>
        <v>◄</v>
      </c>
      <c r="J26" s="83">
        <v>1</v>
      </c>
      <c r="K26" s="192"/>
      <c r="L26" s="118">
        <f t="shared" si="5"/>
        <v>1</v>
      </c>
      <c r="M26" s="112">
        <f t="shared" si="6"/>
        <v>0</v>
      </c>
      <c r="O26" s="119">
        <f t="shared" si="7"/>
        <v>0</v>
      </c>
    </row>
    <row r="27" spans="1:15" ht="12.75" customHeight="1">
      <c r="A27" s="176"/>
      <c r="B27" s="177"/>
      <c r="C27" s="95" t="s">
        <v>90</v>
      </c>
      <c r="D27" s="75"/>
      <c r="E27" s="76"/>
      <c r="F27" s="76"/>
      <c r="G27" s="76"/>
      <c r="H27" s="104"/>
      <c r="I27" s="33" t="str">
        <f t="shared" si="4"/>
        <v>◄</v>
      </c>
      <c r="J27" s="83">
        <v>1</v>
      </c>
      <c r="K27" s="192"/>
      <c r="L27" s="118">
        <f t="shared" si="5"/>
        <v>1</v>
      </c>
      <c r="M27" s="112">
        <f t="shared" si="6"/>
        <v>0</v>
      </c>
      <c r="O27" s="119">
        <f t="shared" si="7"/>
        <v>0</v>
      </c>
    </row>
    <row r="28" spans="1:15" ht="12.75" customHeight="1" thickBot="1">
      <c r="A28" s="176"/>
      <c r="B28" s="177"/>
      <c r="C28" s="92" t="s">
        <v>91</v>
      </c>
      <c r="D28" s="130"/>
      <c r="E28" s="131"/>
      <c r="F28" s="131"/>
      <c r="G28" s="131"/>
      <c r="H28" s="132"/>
      <c r="I28" s="33" t="str">
        <f t="shared" si="4"/>
        <v>◄</v>
      </c>
      <c r="J28" s="83">
        <v>1</v>
      </c>
      <c r="K28" s="192"/>
      <c r="L28" s="118">
        <f t="shared" si="5"/>
        <v>1</v>
      </c>
      <c r="M28" s="112">
        <f t="shared" si="6"/>
        <v>0</v>
      </c>
      <c r="O28" s="119">
        <f t="shared" si="7"/>
        <v>0</v>
      </c>
    </row>
    <row r="29" spans="1:15" ht="13.5" customHeight="1">
      <c r="A29" s="178" t="s">
        <v>41</v>
      </c>
      <c r="B29" s="179"/>
      <c r="C29" s="179"/>
      <c r="D29" s="179"/>
      <c r="E29" s="179"/>
      <c r="F29" s="179"/>
      <c r="G29" s="179"/>
      <c r="H29" s="180"/>
      <c r="I29" s="33"/>
      <c r="J29" s="85">
        <v>0.2</v>
      </c>
      <c r="K29" s="87">
        <f>SUM(K30:K43)</f>
        <v>0</v>
      </c>
      <c r="L29" s="116">
        <f>SUM(L30:L43)</f>
        <v>14</v>
      </c>
      <c r="M29" s="117">
        <f>SUM(M30:M43)</f>
        <v>0</v>
      </c>
      <c r="O29" s="119"/>
    </row>
    <row r="30" spans="1:15" ht="12.75" customHeight="1">
      <c r="A30" s="176" t="s">
        <v>42</v>
      </c>
      <c r="B30" s="177" t="s">
        <v>97</v>
      </c>
      <c r="C30" s="95" t="s">
        <v>98</v>
      </c>
      <c r="D30" s="75"/>
      <c r="E30" s="76"/>
      <c r="F30" s="76"/>
      <c r="G30" s="76"/>
      <c r="H30" s="104"/>
      <c r="I30" s="33" t="str">
        <f t="shared" si="4"/>
        <v>◄</v>
      </c>
      <c r="J30" s="84">
        <v>1</v>
      </c>
      <c r="K30" s="148">
        <f>SUM(M30:M32)</f>
        <v>0</v>
      </c>
      <c r="L30" s="118">
        <f t="shared" ref="L30:L43" si="8">IF(D30&lt;&gt;"",0,J30)</f>
        <v>1</v>
      </c>
      <c r="M30" s="112">
        <f>(IF(F30&lt;&gt;"",1/3,0)+IF(G30&lt;&gt;"",2/3,0)+IF(H30&lt;&gt;"",1,0))*J$29*20*L30/SUM(L$30:L$43)</f>
        <v>0</v>
      </c>
      <c r="O30" s="119">
        <f t="shared" ref="O30:O43" si="9">COUNTA(D30:H30)</f>
        <v>0</v>
      </c>
    </row>
    <row r="31" spans="1:15" ht="12.75" customHeight="1">
      <c r="A31" s="176"/>
      <c r="B31" s="177"/>
      <c r="C31" s="92" t="s">
        <v>99</v>
      </c>
      <c r="D31" s="46"/>
      <c r="E31" s="47"/>
      <c r="F31" s="47"/>
      <c r="G31" s="47"/>
      <c r="H31" s="103"/>
      <c r="I31" s="33" t="str">
        <f t="shared" si="4"/>
        <v>◄</v>
      </c>
      <c r="J31" s="84">
        <v>1</v>
      </c>
      <c r="K31" s="148"/>
      <c r="L31" s="118">
        <f t="shared" si="8"/>
        <v>1</v>
      </c>
      <c r="M31" s="112">
        <f t="shared" ref="M31:M43" si="10">(IF(F31&lt;&gt;"",1/3,0)+IF(G31&lt;&gt;"",2/3,0)+IF(H31&lt;&gt;"",1,0))*J$29*20*L31/SUM(L$30:L$43)</f>
        <v>0</v>
      </c>
      <c r="O31" s="119">
        <f t="shared" si="9"/>
        <v>0</v>
      </c>
    </row>
    <row r="32" spans="1:15" ht="12.75" customHeight="1">
      <c r="A32" s="176"/>
      <c r="B32" s="177"/>
      <c r="C32" s="95" t="s">
        <v>100</v>
      </c>
      <c r="D32" s="44"/>
      <c r="E32" s="42"/>
      <c r="F32" s="42"/>
      <c r="G32" s="42"/>
      <c r="H32" s="107"/>
      <c r="I32" s="33" t="str">
        <f t="shared" si="4"/>
        <v>◄</v>
      </c>
      <c r="J32" s="84">
        <v>1</v>
      </c>
      <c r="K32" s="148"/>
      <c r="L32" s="118">
        <f t="shared" si="8"/>
        <v>1</v>
      </c>
      <c r="M32" s="112">
        <f t="shared" si="10"/>
        <v>0</v>
      </c>
      <c r="O32" s="119">
        <f t="shared" si="9"/>
        <v>0</v>
      </c>
    </row>
    <row r="33" spans="1:15" ht="12.75" customHeight="1">
      <c r="A33" s="181" t="s">
        <v>43</v>
      </c>
      <c r="B33" s="165" t="s">
        <v>101</v>
      </c>
      <c r="C33" s="92" t="s">
        <v>102</v>
      </c>
      <c r="D33" s="46"/>
      <c r="E33" s="47"/>
      <c r="F33" s="47"/>
      <c r="G33" s="47"/>
      <c r="H33" s="103"/>
      <c r="I33" s="33" t="str">
        <f t="shared" si="4"/>
        <v>◄</v>
      </c>
      <c r="J33" s="84">
        <v>1</v>
      </c>
      <c r="K33" s="148">
        <f>SUM(M33:M37)</f>
        <v>0</v>
      </c>
      <c r="L33" s="118">
        <f t="shared" si="8"/>
        <v>1</v>
      </c>
      <c r="M33" s="112">
        <f t="shared" si="10"/>
        <v>0</v>
      </c>
      <c r="O33" s="119">
        <f t="shared" si="9"/>
        <v>0</v>
      </c>
    </row>
    <row r="34" spans="1:15" ht="12.75" customHeight="1">
      <c r="A34" s="181"/>
      <c r="B34" s="165"/>
      <c r="C34" s="95" t="s">
        <v>65</v>
      </c>
      <c r="D34" s="73"/>
      <c r="E34" s="74"/>
      <c r="F34" s="74"/>
      <c r="G34" s="74"/>
      <c r="H34" s="108"/>
      <c r="I34" s="33" t="str">
        <f t="shared" si="4"/>
        <v>◄</v>
      </c>
      <c r="J34" s="84">
        <v>1</v>
      </c>
      <c r="K34" s="148"/>
      <c r="L34" s="118">
        <f t="shared" si="8"/>
        <v>1</v>
      </c>
      <c r="M34" s="112">
        <f t="shared" si="10"/>
        <v>0</v>
      </c>
      <c r="O34" s="119">
        <f t="shared" si="9"/>
        <v>0</v>
      </c>
    </row>
    <row r="35" spans="1:15" ht="12.75" customHeight="1">
      <c r="A35" s="181"/>
      <c r="B35" s="165"/>
      <c r="C35" s="92" t="s">
        <v>103</v>
      </c>
      <c r="D35" s="127"/>
      <c r="E35" s="128"/>
      <c r="F35" s="128"/>
      <c r="G35" s="128"/>
      <c r="H35" s="129"/>
      <c r="I35" s="33" t="str">
        <f t="shared" si="4"/>
        <v>◄</v>
      </c>
      <c r="J35" s="84">
        <v>1</v>
      </c>
      <c r="K35" s="148"/>
      <c r="L35" s="118">
        <f t="shared" si="8"/>
        <v>1</v>
      </c>
      <c r="M35" s="112">
        <f t="shared" si="10"/>
        <v>0</v>
      </c>
      <c r="O35" s="119">
        <f t="shared" si="9"/>
        <v>0</v>
      </c>
    </row>
    <row r="36" spans="1:15" ht="12.75" customHeight="1">
      <c r="A36" s="181"/>
      <c r="B36" s="165"/>
      <c r="C36" s="95" t="s">
        <v>104</v>
      </c>
      <c r="D36" s="75"/>
      <c r="E36" s="76"/>
      <c r="F36" s="76"/>
      <c r="G36" s="76"/>
      <c r="H36" s="104"/>
      <c r="I36" s="33" t="str">
        <f t="shared" si="4"/>
        <v>◄</v>
      </c>
      <c r="J36" s="84">
        <v>1</v>
      </c>
      <c r="K36" s="148"/>
      <c r="L36" s="118">
        <f t="shared" si="8"/>
        <v>1</v>
      </c>
      <c r="M36" s="112">
        <f t="shared" si="10"/>
        <v>0</v>
      </c>
      <c r="O36" s="119">
        <f t="shared" si="9"/>
        <v>0</v>
      </c>
    </row>
    <row r="37" spans="1:15" ht="12.75" customHeight="1">
      <c r="A37" s="181"/>
      <c r="B37" s="165"/>
      <c r="C37" s="92" t="s">
        <v>105</v>
      </c>
      <c r="D37" s="46"/>
      <c r="E37" s="47"/>
      <c r="F37" s="47"/>
      <c r="G37" s="47"/>
      <c r="H37" s="103"/>
      <c r="I37" s="33" t="str">
        <f t="shared" si="4"/>
        <v>◄</v>
      </c>
      <c r="J37" s="84">
        <v>1</v>
      </c>
      <c r="K37" s="148"/>
      <c r="L37" s="118">
        <f t="shared" si="8"/>
        <v>1</v>
      </c>
      <c r="M37" s="112">
        <f t="shared" si="10"/>
        <v>0</v>
      </c>
      <c r="O37" s="119">
        <f t="shared" si="9"/>
        <v>0</v>
      </c>
    </row>
    <row r="38" spans="1:15" ht="12.75" customHeight="1" thickBot="1">
      <c r="A38" s="163" t="s">
        <v>44</v>
      </c>
      <c r="B38" s="165" t="s">
        <v>106</v>
      </c>
      <c r="C38" s="95" t="s">
        <v>107</v>
      </c>
      <c r="D38" s="73"/>
      <c r="E38" s="72"/>
      <c r="F38" s="72"/>
      <c r="G38" s="72"/>
      <c r="H38" s="109"/>
      <c r="I38" s="33" t="str">
        <f t="shared" si="4"/>
        <v>◄</v>
      </c>
      <c r="J38" s="84">
        <v>1</v>
      </c>
      <c r="K38" s="148">
        <f>SUM(M38:M40)</f>
        <v>0</v>
      </c>
      <c r="L38" s="118">
        <f t="shared" si="8"/>
        <v>1</v>
      </c>
      <c r="M38" s="112">
        <f t="shared" si="10"/>
        <v>0</v>
      </c>
      <c r="O38" s="119">
        <f t="shared" si="9"/>
        <v>0</v>
      </c>
    </row>
    <row r="39" spans="1:15" ht="12.75" customHeight="1" thickBot="1">
      <c r="A39" s="163"/>
      <c r="B39" s="165"/>
      <c r="C39" s="92" t="s">
        <v>108</v>
      </c>
      <c r="D39" s="46"/>
      <c r="E39" s="47"/>
      <c r="F39" s="47"/>
      <c r="G39" s="47"/>
      <c r="H39" s="103"/>
      <c r="I39" s="33" t="str">
        <f t="shared" si="4"/>
        <v>◄</v>
      </c>
      <c r="J39" s="84">
        <v>1</v>
      </c>
      <c r="K39" s="148"/>
      <c r="L39" s="118">
        <f t="shared" si="8"/>
        <v>1</v>
      </c>
      <c r="M39" s="112">
        <f t="shared" si="10"/>
        <v>0</v>
      </c>
      <c r="O39" s="119">
        <f t="shared" si="9"/>
        <v>0</v>
      </c>
    </row>
    <row r="40" spans="1:15" ht="12.75" customHeight="1">
      <c r="A40" s="164"/>
      <c r="B40" s="165"/>
      <c r="C40" s="95" t="s">
        <v>109</v>
      </c>
      <c r="D40" s="73"/>
      <c r="E40" s="72"/>
      <c r="F40" s="72"/>
      <c r="G40" s="72"/>
      <c r="H40" s="109"/>
      <c r="I40" s="33" t="str">
        <f t="shared" si="4"/>
        <v>◄</v>
      </c>
      <c r="J40" s="84">
        <v>1</v>
      </c>
      <c r="K40" s="148"/>
      <c r="L40" s="118">
        <f t="shared" si="8"/>
        <v>1</v>
      </c>
      <c r="M40" s="112">
        <f t="shared" si="10"/>
        <v>0</v>
      </c>
      <c r="O40" s="119">
        <f t="shared" si="9"/>
        <v>0</v>
      </c>
    </row>
    <row r="41" spans="1:15" ht="12.75" customHeight="1" thickBot="1">
      <c r="A41" s="171" t="s">
        <v>92</v>
      </c>
      <c r="B41" s="173" t="s">
        <v>93</v>
      </c>
      <c r="C41" s="92" t="s">
        <v>94</v>
      </c>
      <c r="D41" s="133"/>
      <c r="E41" s="122"/>
      <c r="F41" s="122"/>
      <c r="G41" s="122"/>
      <c r="H41" s="134"/>
      <c r="I41" s="33" t="str">
        <f t="shared" si="4"/>
        <v>◄</v>
      </c>
      <c r="J41" s="84">
        <v>1</v>
      </c>
      <c r="K41" s="148">
        <f>SUM(M41:M43)</f>
        <v>0</v>
      </c>
      <c r="L41" s="118">
        <f t="shared" si="8"/>
        <v>1</v>
      </c>
      <c r="M41" s="112">
        <f t="shared" si="10"/>
        <v>0</v>
      </c>
      <c r="O41" s="119">
        <f t="shared" si="9"/>
        <v>0</v>
      </c>
    </row>
    <row r="42" spans="1:15" ht="12.75" customHeight="1" thickBot="1">
      <c r="A42" s="171"/>
      <c r="B42" s="173"/>
      <c r="C42" s="95" t="s">
        <v>95</v>
      </c>
      <c r="D42" s="75"/>
      <c r="E42" s="76"/>
      <c r="F42" s="76"/>
      <c r="G42" s="76"/>
      <c r="H42" s="104"/>
      <c r="I42" s="33" t="str">
        <f t="shared" si="4"/>
        <v>◄</v>
      </c>
      <c r="J42" s="84">
        <v>1</v>
      </c>
      <c r="K42" s="148"/>
      <c r="L42" s="118">
        <f t="shared" si="8"/>
        <v>1</v>
      </c>
      <c r="M42" s="112">
        <f t="shared" si="10"/>
        <v>0</v>
      </c>
      <c r="O42" s="119">
        <f t="shared" si="9"/>
        <v>0</v>
      </c>
    </row>
    <row r="43" spans="1:15" ht="12.75" customHeight="1" thickBot="1">
      <c r="A43" s="172"/>
      <c r="B43" s="174"/>
      <c r="C43" s="110" t="s">
        <v>96</v>
      </c>
      <c r="D43" s="135"/>
      <c r="E43" s="136"/>
      <c r="F43" s="136"/>
      <c r="G43" s="136"/>
      <c r="H43" s="137"/>
      <c r="I43" s="33" t="str">
        <f t="shared" si="4"/>
        <v>◄</v>
      </c>
      <c r="J43" s="84">
        <v>1</v>
      </c>
      <c r="K43" s="148"/>
      <c r="L43" s="118">
        <f t="shared" si="8"/>
        <v>1</v>
      </c>
      <c r="M43" s="112">
        <f t="shared" si="10"/>
        <v>0</v>
      </c>
      <c r="O43" s="119">
        <f t="shared" si="9"/>
        <v>0</v>
      </c>
    </row>
    <row r="44" spans="1:15" ht="17.850000000000001" customHeight="1">
      <c r="C44" s="48" t="s">
        <v>45</v>
      </c>
      <c r="E44" s="166">
        <f>L5/SUM(J6:J15)</f>
        <v>1</v>
      </c>
      <c r="F44" s="166"/>
      <c r="G44" s="166"/>
      <c r="H44" s="166"/>
      <c r="I44" s="33" t="str">
        <f>(IF(E44&lt;0.5,"◄",""))</f>
        <v/>
      </c>
      <c r="J44" s="32">
        <f>J5+J16+J29</f>
        <v>1</v>
      </c>
      <c r="K44" s="32"/>
      <c r="L44" s="120"/>
      <c r="O44" s="119">
        <f>SUM(O6:O43)</f>
        <v>0</v>
      </c>
    </row>
    <row r="45" spans="1:15" ht="17.850000000000001" customHeight="1">
      <c r="C45" s="48" t="s">
        <v>46</v>
      </c>
      <c r="E45" s="166">
        <f>L16/SUM(J17:J28)</f>
        <v>1</v>
      </c>
      <c r="F45" s="166"/>
      <c r="G45" s="166"/>
      <c r="H45" s="166"/>
      <c r="I45" s="33" t="str">
        <f>(IF(E45&lt;0.5,"◄",""))</f>
        <v/>
      </c>
      <c r="J45" s="175"/>
      <c r="K45" s="140"/>
      <c r="L45" s="120"/>
    </row>
    <row r="46" spans="1:15" ht="17.850000000000001" customHeight="1">
      <c r="C46" s="48" t="s">
        <v>47</v>
      </c>
      <c r="E46" s="166">
        <f>L29/SUM(J30:J43)</f>
        <v>1</v>
      </c>
      <c r="F46" s="166"/>
      <c r="G46" s="166"/>
      <c r="H46" s="166"/>
      <c r="I46" s="33" t="str">
        <f>(IF(E46&lt;0.5,"◄",""))</f>
        <v/>
      </c>
      <c r="J46" s="175"/>
      <c r="K46" s="140"/>
      <c r="L46" s="120"/>
    </row>
    <row r="47" spans="1:15" ht="20.25" customHeight="1" thickBot="1">
      <c r="C47" s="49" t="s">
        <v>48</v>
      </c>
      <c r="D47" s="50"/>
      <c r="E47" s="167" t="str">
        <f>IF(OR(E44&lt;0.5,E45&lt;0.5,E46&lt;0.5),"Tx&lt;50",IF(O44&lt;&gt;36,"Erreur",(K5+K16+K29)))</f>
        <v>Erreur</v>
      </c>
      <c r="F47" s="167"/>
      <c r="G47" s="168" t="s">
        <v>49</v>
      </c>
      <c r="H47" s="168"/>
      <c r="I47" s="51"/>
    </row>
    <row r="48" spans="1:15" ht="20.25" customHeight="1" thickBot="1">
      <c r="C48" s="22" t="s">
        <v>51</v>
      </c>
      <c r="D48" s="50"/>
      <c r="E48" s="169"/>
      <c r="F48" s="169"/>
      <c r="G48" s="170" t="s">
        <v>23</v>
      </c>
      <c r="H48" s="170"/>
      <c r="I48" s="53"/>
    </row>
    <row r="49" spans="1:9" ht="18.75" customHeight="1" thickBot="1">
      <c r="C49" s="54" t="s">
        <v>52</v>
      </c>
      <c r="E49" s="161">
        <f>IF(V44&lt;&gt;0,"",E48*'Identification projet'!B5)</f>
        <v>0</v>
      </c>
      <c r="F49" s="161"/>
      <c r="G49" s="162">
        <f>(20*'Identification projet'!B5)</f>
        <v>120</v>
      </c>
      <c r="H49" s="162"/>
      <c r="I49" s="33"/>
    </row>
    <row r="50" spans="1:9" ht="14.1" customHeight="1">
      <c r="A50" s="151" t="s">
        <v>53</v>
      </c>
      <c r="B50" s="151"/>
      <c r="C50" s="151"/>
      <c r="D50" s="151"/>
      <c r="E50" s="151"/>
      <c r="F50" s="151"/>
      <c r="G50" s="151"/>
      <c r="H50" s="151"/>
      <c r="I50" s="53"/>
    </row>
    <row r="51" spans="1:9" ht="14.1" customHeight="1" thickBot="1">
      <c r="A51" s="55"/>
      <c r="B51" s="55"/>
      <c r="C51" s="152" t="str">
        <f>(IF(O44&gt;36,"ATTENTION. Erreur de saisie : cocher une seule colonne par ligne ! Voir repères ◄ à droite de la grille.",""))</f>
        <v/>
      </c>
      <c r="D51" s="152"/>
      <c r="E51" s="152"/>
      <c r="F51" s="152"/>
      <c r="G51" s="152"/>
      <c r="H51" s="152"/>
      <c r="I51" s="52" t="s">
        <v>50</v>
      </c>
    </row>
    <row r="52" spans="1:9" ht="15" customHeight="1">
      <c r="A52" s="153" t="s">
        <v>54</v>
      </c>
      <c r="B52" s="153"/>
      <c r="C52" s="154"/>
      <c r="D52" s="154"/>
      <c r="E52" s="154"/>
      <c r="F52" s="154"/>
      <c r="G52" s="154"/>
      <c r="H52" s="154"/>
      <c r="I52" s="56"/>
    </row>
    <row r="53" spans="1:9" ht="84.75" customHeight="1" thickBot="1">
      <c r="A53" s="155"/>
      <c r="B53" s="155"/>
      <c r="C53" s="155"/>
      <c r="D53" s="155"/>
      <c r="E53" s="155"/>
      <c r="F53" s="155"/>
      <c r="G53" s="155"/>
      <c r="H53" s="155"/>
      <c r="I53" s="57"/>
    </row>
    <row r="54" spans="1:9" ht="7.5" customHeight="1" thickBot="1">
      <c r="A54" s="57"/>
      <c r="B54" s="58"/>
      <c r="C54" s="58"/>
      <c r="D54" s="59"/>
      <c r="E54" s="59"/>
      <c r="F54" s="59"/>
      <c r="G54" s="59"/>
      <c r="H54" s="59"/>
      <c r="I54" s="60"/>
    </row>
    <row r="55" spans="1:9" ht="12.75" customHeight="1">
      <c r="A55" s="156" t="s">
        <v>55</v>
      </c>
      <c r="B55" s="156"/>
      <c r="C55" s="61" t="s">
        <v>56</v>
      </c>
      <c r="D55" s="62"/>
      <c r="E55" s="157" t="s">
        <v>57</v>
      </c>
      <c r="F55" s="157"/>
      <c r="G55" s="157"/>
      <c r="H55" s="157"/>
      <c r="I55" s="63"/>
    </row>
    <row r="56" spans="1:9" ht="30.75" customHeight="1" thickBot="1">
      <c r="A56" s="158"/>
      <c r="B56" s="158"/>
      <c r="C56" s="64"/>
      <c r="E56" s="159"/>
      <c r="F56" s="159"/>
      <c r="G56" s="159"/>
      <c r="H56" s="159"/>
      <c r="I56" s="65"/>
    </row>
    <row r="57" spans="1:9" ht="30.75" customHeight="1">
      <c r="A57" s="158"/>
      <c r="B57" s="158"/>
      <c r="C57" s="64"/>
    </row>
    <row r="58" spans="1:9" ht="30.75" customHeight="1">
      <c r="A58" s="160"/>
      <c r="B58" s="160"/>
      <c r="C58" s="64"/>
    </row>
    <row r="59" spans="1:9" ht="30.75" customHeight="1">
      <c r="A59" s="158"/>
      <c r="B59" s="158"/>
      <c r="C59" s="64"/>
    </row>
    <row r="60" spans="1:9" ht="30.75" customHeight="1" thickBot="1">
      <c r="A60" s="149"/>
      <c r="B60" s="149"/>
      <c r="C60" s="66"/>
      <c r="E60" s="150">
        <v>41892</v>
      </c>
      <c r="F60" s="150"/>
      <c r="G60" s="150"/>
      <c r="H60" s="150"/>
      <c r="I60" s="68" t="s">
        <v>61</v>
      </c>
    </row>
    <row r="62" spans="1:9" ht="14.25">
      <c r="B62" s="67"/>
    </row>
  </sheetData>
  <sheetProtection sheet="1" objects="1" scenarios="1"/>
  <mergeCells count="61">
    <mergeCell ref="A60:B60"/>
    <mergeCell ref="E60:H60"/>
    <mergeCell ref="A50:H50"/>
    <mergeCell ref="C51:H51"/>
    <mergeCell ref="A52:B52"/>
    <mergeCell ref="C52:H52"/>
    <mergeCell ref="A53:H53"/>
    <mergeCell ref="A55:B55"/>
    <mergeCell ref="E55:H55"/>
    <mergeCell ref="A56:B56"/>
    <mergeCell ref="E56:H56"/>
    <mergeCell ref="A57:B57"/>
    <mergeCell ref="A58:B58"/>
    <mergeCell ref="A59:B59"/>
    <mergeCell ref="E47:F47"/>
    <mergeCell ref="G47:H47"/>
    <mergeCell ref="E48:F48"/>
    <mergeCell ref="G48:H48"/>
    <mergeCell ref="E49:F49"/>
    <mergeCell ref="G49:H49"/>
    <mergeCell ref="A41:A43"/>
    <mergeCell ref="B41:B43"/>
    <mergeCell ref="K41:K43"/>
    <mergeCell ref="E44:H44"/>
    <mergeCell ref="E45:H45"/>
    <mergeCell ref="J45:J46"/>
    <mergeCell ref="E46:H46"/>
    <mergeCell ref="A33:A37"/>
    <mergeCell ref="B33:B37"/>
    <mergeCell ref="K33:K37"/>
    <mergeCell ref="A38:A40"/>
    <mergeCell ref="B38:B40"/>
    <mergeCell ref="K38:K40"/>
    <mergeCell ref="A25:A28"/>
    <mergeCell ref="B25:B28"/>
    <mergeCell ref="K25:K28"/>
    <mergeCell ref="A29:H29"/>
    <mergeCell ref="A30:A32"/>
    <mergeCell ref="B30:B32"/>
    <mergeCell ref="K30:K32"/>
    <mergeCell ref="A20:A22"/>
    <mergeCell ref="B20:B22"/>
    <mergeCell ref="K20:K22"/>
    <mergeCell ref="A23:A24"/>
    <mergeCell ref="B23:B24"/>
    <mergeCell ref="K23:K24"/>
    <mergeCell ref="A13:A15"/>
    <mergeCell ref="B13:B15"/>
    <mergeCell ref="K13:K15"/>
    <mergeCell ref="A16:H16"/>
    <mergeCell ref="A17:A19"/>
    <mergeCell ref="B17:B19"/>
    <mergeCell ref="K17:K19"/>
    <mergeCell ref="A10:A12"/>
    <mergeCell ref="B10:B12"/>
    <mergeCell ref="K10:K12"/>
    <mergeCell ref="A4:B4"/>
    <mergeCell ref="A5:H5"/>
    <mergeCell ref="A6:A9"/>
    <mergeCell ref="B6:B9"/>
    <mergeCell ref="K6:K9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5</vt:i4>
      </vt:variant>
    </vt:vector>
  </HeadingPairs>
  <TitlesOfParts>
    <vt:vector size="11" baseType="lpstr">
      <vt:lpstr>Identification projet</vt:lpstr>
      <vt:lpstr>Notation Candidat 1</vt:lpstr>
      <vt:lpstr>Notation Candidat  2</vt:lpstr>
      <vt:lpstr>Notation Candidat 3</vt:lpstr>
      <vt:lpstr>Notation Candidat 4</vt:lpstr>
      <vt:lpstr>Notation Candidat 5</vt:lpstr>
      <vt:lpstr>'Notation Candidat  2'!Zone_d_impression</vt:lpstr>
      <vt:lpstr>'Notation Candidat 1'!Zone_d_impression</vt:lpstr>
      <vt:lpstr>'Notation Candidat 3'!Zone_d_impression</vt:lpstr>
      <vt:lpstr>'Notation Candidat 4'!Zone_d_impression</vt:lpstr>
      <vt:lpstr>'Notation Candidat 5'!Zone_d_impression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Cedrick</cp:lastModifiedBy>
  <dcterms:created xsi:type="dcterms:W3CDTF">2014-04-09T13:18:47Z</dcterms:created>
  <dcterms:modified xsi:type="dcterms:W3CDTF">2014-10-23T07:47:17Z</dcterms:modified>
</cp:coreProperties>
</file>