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360" yWindow="0" windowWidth="29180" windowHeight="18780" activeTab="1"/>
  </bookViews>
  <sheets>
    <sheet name="Identification projet" sheetId="1" r:id="rId1"/>
    <sheet name="Notation Candidat " sheetId="8" r:id="rId2"/>
  </sheets>
  <definedNames>
    <definedName name="Excel_BuiltIn_Print_Area_1" localSheetId="1">#REF!</definedName>
    <definedName name="Excel_BuiltIn_Print_Area_1">#REF!</definedName>
    <definedName name="_xlnm.Print_Area" localSheetId="1">'Notation Candidat '!$A$1:$J$56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8" l="1"/>
  <c r="O7" i="8"/>
  <c r="O8" i="8"/>
  <c r="O9" i="8"/>
  <c r="O10" i="8"/>
  <c r="O11" i="8"/>
  <c r="O12" i="8"/>
  <c r="O13" i="8"/>
  <c r="O14" i="8"/>
  <c r="O15" i="8"/>
  <c r="O16" i="8"/>
  <c r="O18" i="8"/>
  <c r="O19" i="8"/>
  <c r="O20" i="8"/>
  <c r="O21" i="8"/>
  <c r="O22" i="8"/>
  <c r="O23" i="8"/>
  <c r="O24" i="8"/>
  <c r="O25" i="8"/>
  <c r="O26" i="8"/>
  <c r="O27" i="8"/>
  <c r="O28" i="8"/>
  <c r="O29" i="8"/>
  <c r="O31" i="8"/>
  <c r="O32" i="8"/>
  <c r="O33" i="8"/>
  <c r="O34" i="8"/>
  <c r="O35" i="8"/>
  <c r="O36" i="8"/>
  <c r="O37" i="8"/>
  <c r="O38" i="8"/>
  <c r="O39" i="8"/>
  <c r="O40" i="8"/>
  <c r="C47" i="8"/>
  <c r="L8" i="8"/>
  <c r="I32" i="8"/>
  <c r="I33" i="8"/>
  <c r="I34" i="8"/>
  <c r="I35" i="8"/>
  <c r="I36" i="8"/>
  <c r="I37" i="8"/>
  <c r="I38" i="8"/>
  <c r="I39" i="8"/>
  <c r="I19" i="8"/>
  <c r="I20" i="8"/>
  <c r="I21" i="8"/>
  <c r="I22" i="8"/>
  <c r="I23" i="8"/>
  <c r="I24" i="8"/>
  <c r="I25" i="8"/>
  <c r="I26" i="8"/>
  <c r="I27" i="8"/>
  <c r="I28" i="8"/>
  <c r="I29" i="8"/>
  <c r="I7" i="8"/>
  <c r="I8" i="8"/>
  <c r="I9" i="8"/>
  <c r="I10" i="8"/>
  <c r="I11" i="8"/>
  <c r="I12" i="8"/>
  <c r="I13" i="8"/>
  <c r="I14" i="8"/>
  <c r="I15" i="8"/>
  <c r="I16" i="8"/>
  <c r="L9" i="8"/>
  <c r="L6" i="8"/>
  <c r="L7" i="8"/>
  <c r="L10" i="8"/>
  <c r="L11" i="8"/>
  <c r="L12" i="8"/>
  <c r="L13" i="8"/>
  <c r="L14" i="8"/>
  <c r="L15" i="8"/>
  <c r="L16" i="8"/>
  <c r="L5" i="8"/>
  <c r="E40" i="8"/>
  <c r="M6" i="8"/>
  <c r="M7" i="8"/>
  <c r="M8" i="8"/>
  <c r="M9" i="8"/>
  <c r="K6" i="8"/>
  <c r="M10" i="8"/>
  <c r="M11" i="8"/>
  <c r="K10" i="8"/>
  <c r="M12" i="8"/>
  <c r="M13" i="8"/>
  <c r="M14" i="8"/>
  <c r="M15" i="8"/>
  <c r="M16" i="8"/>
  <c r="K12" i="8"/>
  <c r="K5" i="8"/>
  <c r="L36" i="8"/>
  <c r="L31" i="8"/>
  <c r="L32" i="8"/>
  <c r="L33" i="8"/>
  <c r="L34" i="8"/>
  <c r="L35" i="8"/>
  <c r="L37" i="8"/>
  <c r="L38" i="8"/>
  <c r="L39" i="8"/>
  <c r="L30" i="8"/>
  <c r="E42" i="8"/>
  <c r="M31" i="8"/>
  <c r="M32" i="8"/>
  <c r="M33" i="8"/>
  <c r="K31" i="8"/>
  <c r="M34" i="8"/>
  <c r="M35" i="8"/>
  <c r="K34" i="8"/>
  <c r="M36" i="8"/>
  <c r="M37" i="8"/>
  <c r="M38" i="8"/>
  <c r="M39" i="8"/>
  <c r="K36" i="8"/>
  <c r="K30" i="8"/>
  <c r="L18" i="8"/>
  <c r="L19" i="8"/>
  <c r="L20" i="8"/>
  <c r="L21" i="8"/>
  <c r="L22" i="8"/>
  <c r="L23" i="8"/>
  <c r="L24" i="8"/>
  <c r="L25" i="8"/>
  <c r="L26" i="8"/>
  <c r="L27" i="8"/>
  <c r="L28" i="8"/>
  <c r="L29" i="8"/>
  <c r="L17" i="8"/>
  <c r="E41" i="8"/>
  <c r="E43" i="8"/>
  <c r="M22" i="8"/>
  <c r="M20" i="8"/>
  <c r="M21" i="8"/>
  <c r="M23" i="8"/>
  <c r="K20" i="8"/>
  <c r="M18" i="8"/>
  <c r="M19" i="8"/>
  <c r="K18" i="8"/>
  <c r="M24" i="8"/>
  <c r="M25" i="8"/>
  <c r="M26" i="8"/>
  <c r="K24" i="8"/>
  <c r="M27" i="8"/>
  <c r="M28" i="8"/>
  <c r="M29" i="8"/>
  <c r="K27" i="8"/>
  <c r="K17" i="8"/>
  <c r="I18" i="8"/>
  <c r="I31" i="8"/>
  <c r="I6" i="8"/>
  <c r="D3" i="8"/>
  <c r="D2" i="8"/>
  <c r="G45" i="8"/>
  <c r="E45" i="8"/>
  <c r="I42" i="8"/>
  <c r="I41" i="8"/>
  <c r="J40" i="8"/>
  <c r="I40" i="8"/>
  <c r="M30" i="8"/>
  <c r="M17" i="8"/>
  <c r="M5" i="8"/>
  <c r="F1" i="8"/>
  <c r="D1" i="8"/>
  <c r="A1" i="8"/>
</calcChain>
</file>

<file path=xl/sharedStrings.xml><?xml version="1.0" encoding="utf-8"?>
<sst xmlns="http://schemas.openxmlformats.org/spreadsheetml/2006/main" count="115" uniqueCount="105">
  <si>
    <t>Identifications</t>
  </si>
  <si>
    <t>Diplôme :</t>
  </si>
  <si>
    <t xml:space="preserve">Option </t>
  </si>
  <si>
    <t>Epreuve :</t>
  </si>
  <si>
    <t>Coefficient :</t>
  </si>
  <si>
    <t>Établissement :</t>
  </si>
  <si>
    <t xml:space="preserve">Session : </t>
  </si>
  <si>
    <t>Date de l'évaluation :</t>
  </si>
  <si>
    <t xml:space="preserve">Lieu de l'évaluation : </t>
  </si>
  <si>
    <t>Candidat 1</t>
  </si>
  <si>
    <t>Nom du candidat :</t>
  </si>
  <si>
    <t>Prénom du candidat :</t>
  </si>
  <si>
    <t>Candidat 2</t>
  </si>
  <si>
    <t>Candidat 3</t>
  </si>
  <si>
    <t>Candidat 4</t>
  </si>
  <si>
    <t>Candidat 5</t>
  </si>
  <si>
    <t>Titre et description sommaire du projet</t>
  </si>
  <si>
    <t>Travail demandé</t>
  </si>
  <si>
    <t>Données fournies</t>
  </si>
  <si>
    <t>Résultats obtenus</t>
  </si>
  <si>
    <t xml:space="preserve">Nom : </t>
  </si>
  <si>
    <t xml:space="preserve">Prénom : </t>
  </si>
  <si>
    <t>Poids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</si>
  <si>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</si>
  <si>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</si>
  <si>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</si>
  <si>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non</t>
  </si>
  <si>
    <t>1/3</t>
  </si>
  <si>
    <t>2/3</t>
  </si>
  <si>
    <t>3/3</t>
  </si>
  <si>
    <t>éval</t>
  </si>
  <si>
    <t>Note</t>
  </si>
  <si>
    <t>O7 - Imaginer une solution, répondre à un besoin</t>
  </si>
  <si>
    <t>CO7.1</t>
  </si>
  <si>
    <t>CO7.2</t>
  </si>
  <si>
    <t>Les grandes étapes d'une démarche de créativité sont franchies de manière cohérente</t>
  </si>
  <si>
    <t>Les contraintes de normes, propriété industrielle, brevets sont identifiées</t>
  </si>
  <si>
    <t>O8 – Valider des solutions techniques</t>
  </si>
  <si>
    <t>C08.1</t>
  </si>
  <si>
    <t>Leurs influences respectives sont identifiées</t>
  </si>
  <si>
    <t>CO8.2</t>
  </si>
  <si>
    <t>Les scénarios de simulation sont identifiés</t>
  </si>
  <si>
    <t>Les paramètres influents sont identifiés</t>
  </si>
  <si>
    <t>C08.3</t>
  </si>
  <si>
    <t>CO8.4</t>
  </si>
  <si>
    <t>Les résultats de la simulation et les mesures sont corrélés</t>
  </si>
  <si>
    <t>L'analyse des écarts est méthodique</t>
  </si>
  <si>
    <t>O9 – Gérer la vie du produit</t>
  </si>
  <si>
    <t>CO9.1</t>
  </si>
  <si>
    <t>Les paramètres significatifs à observer sont identifiés</t>
  </si>
  <si>
    <t>CO9.2</t>
  </si>
  <si>
    <t>CO9.3</t>
  </si>
  <si>
    <t>Taux TxO7 d'indicateurs évalués pour l'objectif O7</t>
  </si>
  <si>
    <t>Taux TxO8 d'indicateurs évalués pour l'objectif O8</t>
  </si>
  <si>
    <t>Taux TxO9 d'indicateurs évalués pour l'objectif O9</t>
  </si>
  <si>
    <r>
      <t xml:space="preserve">Note brute (si un taux Tx d'indicateurs évalués par objectif est &lt; 50%, ou si il y a une erreur, alors le calcul est refusé. Voir repères </t>
    </r>
    <r>
      <rPr>
        <sz val="12"/>
        <color indexed="10"/>
        <rFont val="Arial"/>
        <family val="2"/>
      </rPr>
      <t>◄</t>
    </r>
    <r>
      <rPr>
        <sz val="12"/>
        <rFont val="Arial"/>
        <family val="2"/>
      </rPr>
      <t xml:space="preserve"> à droite de la grille) :</t>
    </r>
  </si>
  <si>
    <t xml:space="preserve"> /20</t>
  </si>
  <si>
    <t>á</t>
  </si>
  <si>
    <t>Note sur 20 proposée au jury* :</t>
  </si>
  <si>
    <t>Note x coefficient :</t>
  </si>
  <si>
    <t>* La note proposée, arrondie au demi point, est décidée par les évaluateurs à partir de la note brute qui peut être modulée de + 0 à + 1 point en fonction de la réactivité du candidat.</t>
  </si>
  <si>
    <t>Appréciation globale</t>
  </si>
  <si>
    <t>Noms des Évaluateurs</t>
  </si>
  <si>
    <t>Signatures</t>
  </si>
  <si>
    <t>Date</t>
  </si>
  <si>
    <t>Les critères du cahier des charges sont décodés et les principaux points de vigilance relatifs au projet sont identifiés</t>
  </si>
  <si>
    <t>Les variables et les paramètres du modèle sont identifiés</t>
  </si>
  <si>
    <t>L'interprétation des résultats de la simulation est pertinente</t>
  </si>
  <si>
    <t>Les modifications proposées sont cohérentes</t>
  </si>
  <si>
    <t>Baccalauréat technologique "Sciences et Technologie de l'Industrie et du Développement Durable"</t>
  </si>
  <si>
    <t>Le besoin relatif au projet et les fonctions sont identifiés et justifiés</t>
  </si>
  <si>
    <t>le protocole d'essai est justifié et adapté à l'objectif</t>
  </si>
  <si>
    <t>Les observations et mesures sont méthodiquement menés et les incertitudes de mesures estimées</t>
  </si>
  <si>
    <t>L'interprétation des résultats est cohérente et pertinente</t>
  </si>
  <si>
    <t>Notes</t>
  </si>
  <si>
    <t xml:space="preserve">Candidat 1 </t>
  </si>
  <si>
    <t>V11</t>
  </si>
  <si>
    <r>
      <t>Projet technologique :</t>
    </r>
    <r>
      <rPr>
        <b/>
        <sz val="10"/>
        <color indexed="10"/>
        <rFont val="Arial"/>
        <family val="2"/>
      </rPr>
      <t xml:space="preserve"> conduite de projet</t>
    </r>
  </si>
  <si>
    <t>CO7.3
CO7.4</t>
  </si>
  <si>
    <t>Participer à une démarche de conception dans le but de proposer plusieurs solutions possibles à un problème technique identifié en lien avec un enjeu énergétique</t>
  </si>
  <si>
    <t xml:space="preserve">La démarche d'analyse du problème est pertinente </t>
  </si>
  <si>
    <t>Justifier une solution retenue en intégrant les conséquences des choix sur le triptyque Matériau - Énergie - Information</t>
  </si>
  <si>
    <t>Les caractéristiques comportementales de la solution retenue répondent au cahier des charges</t>
  </si>
  <si>
    <t>Les choix sont explicités et la solution justifiée en intégrant les conséquences sur le triptyque MEI</t>
  </si>
  <si>
    <t>Définir la structure, la constitution d'un système en fonction des caractéristiques technico-économiques et environnementales attendues. Définir les modifications de la structure, les choix de constituants et du type de système de gestion d'une chaîne d'énergie afin de répondre à une évolution d'un cahier des charges</t>
  </si>
  <si>
    <t>Les croquis et schémas à main levée sont utilisés à bon escient</t>
  </si>
  <si>
    <t>Les moyens numériques de description sont correctement utilisés</t>
  </si>
  <si>
    <t>La solution choisie pour la gestion de l'énergie est pertinente et adaptée aux exigences</t>
  </si>
  <si>
    <t>La structure proposée et le choix des composants respectent les exigences</t>
  </si>
  <si>
    <t>Renseigner un logiciel de simulation du comportement énergétique avec les caractéristiques du système et les paramètres externes pour un point de fonctionnement donné</t>
  </si>
  <si>
    <t>Interpréter les résultats d'une simulation afin de valider une solution ou l'optimiser</t>
  </si>
  <si>
    <t>Comparer et interpréter le résultat d'une simulation d'un comportement d'un système avec un comportement réel</t>
  </si>
  <si>
    <t>Mettre en œuvre un protocole d'essais et de mesures sur le prototype d'une chaîne d'énergie, interpréter les résultats</t>
  </si>
  <si>
    <t>Expérimenter des procédés de stockage, de production, de transport, de transformation, d'énergie pour aider à la conception d'une chaîne d'énergie</t>
  </si>
  <si>
    <t>Le protocole d'expérimentation est adapté à l'objectif</t>
  </si>
  <si>
    <t>Les caractéristiques principales et leurs conséquences constructives sont identifiées</t>
  </si>
  <si>
    <t>Réaliser et valider un prototype obtenu en réponse à tout ou partie du cahier des charges initial</t>
  </si>
  <si>
    <t>Le prototype choisi et sa réalisation, respecte le diagramme des exigences</t>
  </si>
  <si>
    <t>Les caractéristiques à valider sont identifiées et permettent de valider les exigences</t>
  </si>
  <si>
    <t>Intégrer un prototype dans un système à modifier pour valider son comportement et ses performances</t>
  </si>
  <si>
    <t>Le prototype s'insère dans le système</t>
  </si>
  <si>
    <t>Un protocole d'essai pertinent est défini</t>
  </si>
  <si>
    <t>L'essai respecte le protocole et le comportement du système est relevé</t>
  </si>
  <si>
    <t xml:space="preserve">Les mesures et leurs interprétations montrent des résultats cohérents </t>
  </si>
  <si>
    <t>Energie et environnement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</si>
</sst>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 x14ac:knownFonts="1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b/>
      <sz val="9"/>
      <color indexed="12"/>
      <name val="Wingdings"/>
    </font>
    <font>
      <b/>
      <sz val="10"/>
      <color indexed="52"/>
      <name val="Arial"/>
      <family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</font>
    <font>
      <b/>
      <sz val="10"/>
      <color theme="0"/>
      <name val="Arial"/>
    </font>
    <font>
      <sz val="9"/>
      <color theme="0"/>
      <name val="Arial"/>
    </font>
    <font>
      <sz val="10"/>
      <color theme="1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41"/>
      </patternFill>
    </fill>
    <fill>
      <patternFill patternType="solid">
        <fgColor indexed="41"/>
        <bgColor indexed="42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42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0"/>
        <bgColor indexed="27"/>
      </patternFill>
    </fill>
    <fill>
      <patternFill patternType="solid">
        <fgColor rgb="FFCCFFCC"/>
        <bgColor indexed="41"/>
      </patternFill>
    </fill>
    <fill>
      <patternFill patternType="solid">
        <fgColor rgb="FFCCFFCC"/>
        <bgColor indexed="31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</fills>
  <borders count="60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auto="1"/>
      </left>
      <right style="medium">
        <color indexed="8"/>
      </right>
      <top style="medium">
        <color auto="1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auto="1"/>
      </top>
      <bottom style="thin">
        <color indexed="8"/>
      </bottom>
      <diagonal/>
    </border>
    <border>
      <left style="medium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/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auto="1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/>
      <bottom style="thin">
        <color indexed="8"/>
      </bottom>
      <diagonal/>
    </border>
    <border>
      <left/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5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0" fillId="0" borderId="4" xfId="0" applyFont="1" applyBorder="1" applyAlignment="1">
      <alignment horizontal="left" vertical="center" wrapText="1" indent="1"/>
    </xf>
    <xf numFmtId="0" fontId="1" fillId="0" borderId="5" xfId="0" applyFont="1" applyBorder="1" applyAlignment="1" applyProtection="1">
      <alignment horizontal="left" vertical="center" wrapText="1" indent="1"/>
    </xf>
    <xf numFmtId="0" fontId="3" fillId="0" borderId="5" xfId="0" applyFont="1" applyBorder="1" applyAlignment="1" applyProtection="1">
      <alignment horizontal="left" vertical="center" wrapText="1" indent="1"/>
      <protection locked="0"/>
    </xf>
    <xf numFmtId="0" fontId="4" fillId="0" borderId="5" xfId="0" applyFont="1" applyBorder="1" applyAlignment="1" applyProtection="1">
      <alignment horizontal="left" vertical="center" wrapText="1" indent="1"/>
      <protection locked="0"/>
    </xf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right" vertical="center" wrapText="1"/>
    </xf>
    <xf numFmtId="0" fontId="4" fillId="0" borderId="0" xfId="0" applyFont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center" vertical="center"/>
    </xf>
    <xf numFmtId="49" fontId="12" fillId="0" borderId="11" xfId="0" applyNumberFormat="1" applyFont="1" applyBorder="1" applyAlignment="1" applyProtection="1">
      <alignment horizontal="center" vertical="center"/>
    </xf>
    <xf numFmtId="49" fontId="12" fillId="0" borderId="12" xfId="0" applyNumberFormat="1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left" vertical="center"/>
    </xf>
    <xf numFmtId="9" fontId="1" fillId="0" borderId="0" xfId="0" applyNumberFormat="1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6" fillId="3" borderId="14" xfId="0" applyFont="1" applyFill="1" applyBorder="1" applyAlignment="1" applyProtection="1">
      <alignment horizontal="left" vertical="center" wrapText="1" indent="1"/>
    </xf>
    <xf numFmtId="0" fontId="13" fillId="4" borderId="16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" fillId="3" borderId="16" xfId="0" applyFont="1" applyFill="1" applyBorder="1" applyAlignment="1" applyProtection="1">
      <alignment horizontal="center" vertical="center" wrapText="1"/>
      <protection locked="0"/>
    </xf>
    <xf numFmtId="0" fontId="1" fillId="3" borderId="19" xfId="0" applyFont="1" applyFill="1" applyBorder="1" applyAlignment="1" applyProtection="1">
      <alignment horizontal="center" vertical="center" wrapText="1"/>
      <protection locked="0"/>
    </xf>
    <xf numFmtId="0" fontId="13" fillId="0" borderId="16" xfId="0" applyFont="1" applyFill="1" applyBorder="1" applyAlignment="1" applyProtection="1">
      <alignment horizontal="center" vertical="center" wrapText="1"/>
      <protection locked="0"/>
    </xf>
    <xf numFmtId="0" fontId="1" fillId="0" borderId="16" xfId="0" applyFont="1" applyFill="1" applyBorder="1" applyAlignment="1" applyProtection="1">
      <alignment horizontal="center" vertical="center" wrapText="1"/>
      <protection locked="0"/>
    </xf>
    <xf numFmtId="0" fontId="1" fillId="0" borderId="19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/>
      <protection locked="0"/>
    </xf>
    <xf numFmtId="0" fontId="13" fillId="3" borderId="15" xfId="0" applyFont="1" applyFill="1" applyBorder="1" applyAlignment="1" applyProtection="1">
      <alignment horizontal="center" vertical="center"/>
      <protection locked="0"/>
    </xf>
    <xf numFmtId="0" fontId="1" fillId="3" borderId="15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left" vertical="center"/>
    </xf>
    <xf numFmtId="0" fontId="18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/>
    </xf>
    <xf numFmtId="0" fontId="19" fillId="0" borderId="0" xfId="0" applyFont="1" applyBorder="1" applyAlignment="1" applyProtection="1">
      <alignment horizontal="right" vertical="center"/>
    </xf>
    <xf numFmtId="0" fontId="2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vertical="top" wrapText="1"/>
    </xf>
    <xf numFmtId="0" fontId="20" fillId="0" borderId="0" xfId="0" applyFont="1" applyBorder="1" applyAlignment="1" applyProtection="1">
      <alignment vertical="top" wrapText="1"/>
    </xf>
    <xf numFmtId="0" fontId="20" fillId="0" borderId="0" xfId="0" applyFont="1" applyBorder="1" applyAlignment="1" applyProtection="1">
      <alignment horizontal="center" vertical="top" wrapText="1"/>
    </xf>
    <xf numFmtId="0" fontId="20" fillId="0" borderId="0" xfId="0" applyFont="1" applyFill="1" applyBorder="1" applyAlignment="1" applyProtection="1">
      <alignment horizontal="center" vertical="top" wrapText="1"/>
    </xf>
    <xf numFmtId="0" fontId="1" fillId="0" borderId="30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" fillId="0" borderId="12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  <protection locked="0"/>
    </xf>
    <xf numFmtId="14" fontId="3" fillId="0" borderId="12" xfId="0" applyNumberFormat="1" applyFont="1" applyFill="1" applyBorder="1" applyAlignment="1" applyProtection="1">
      <alignment horizontal="center" vertical="center"/>
    </xf>
    <xf numFmtId="0" fontId="0" fillId="0" borderId="22" xfId="0" applyFont="1" applyBorder="1" applyAlignment="1" applyProtection="1">
      <alignment horizontal="center" vertical="center"/>
      <protection locked="0"/>
    </xf>
    <xf numFmtId="0" fontId="22" fillId="0" borderId="0" xfId="0" applyFont="1" applyProtection="1"/>
    <xf numFmtId="0" fontId="21" fillId="0" borderId="0" xfId="0" applyFont="1" applyFill="1" applyBorder="1" applyAlignment="1" applyProtection="1">
      <alignment horizontal="center" vertical="center"/>
    </xf>
    <xf numFmtId="0" fontId="6" fillId="6" borderId="14" xfId="0" applyFont="1" applyFill="1" applyBorder="1" applyAlignment="1" applyProtection="1">
      <alignment horizontal="left" vertical="center" wrapText="1" indent="1"/>
    </xf>
    <xf numFmtId="0" fontId="13" fillId="6" borderId="11" xfId="0" applyFont="1" applyFill="1" applyBorder="1" applyAlignment="1" applyProtection="1">
      <alignment horizontal="center" vertical="center"/>
      <protection locked="0"/>
    </xf>
    <xf numFmtId="0" fontId="1" fillId="6" borderId="16" xfId="0" applyFont="1" applyFill="1" applyBorder="1" applyAlignment="1" applyProtection="1">
      <alignment horizontal="center" vertical="center"/>
      <protection locked="0"/>
    </xf>
    <xf numFmtId="0" fontId="13" fillId="6" borderId="16" xfId="0" applyFont="1" applyFill="1" applyBorder="1" applyAlignment="1" applyProtection="1">
      <alignment horizontal="center" vertical="center"/>
      <protection locked="0"/>
    </xf>
    <xf numFmtId="0" fontId="1" fillId="6" borderId="16" xfId="0" applyFont="1" applyFill="1" applyBorder="1" applyAlignment="1" applyProtection="1">
      <alignment horizontal="center" vertical="center" wrapText="1"/>
      <protection locked="0"/>
    </xf>
    <xf numFmtId="0" fontId="13" fillId="6" borderId="15" xfId="0" applyFont="1" applyFill="1" applyBorder="1" applyAlignment="1" applyProtection="1">
      <alignment horizontal="center" vertical="center"/>
      <protection locked="0"/>
    </xf>
    <xf numFmtId="0" fontId="1" fillId="6" borderId="15" xfId="0" applyFont="1" applyFill="1" applyBorder="1" applyAlignment="1" applyProtection="1">
      <alignment horizontal="center" vertical="center" wrapText="1"/>
      <protection locked="0"/>
    </xf>
    <xf numFmtId="0" fontId="13" fillId="8" borderId="15" xfId="0" applyFont="1" applyFill="1" applyBorder="1" applyAlignment="1" applyProtection="1">
      <alignment horizontal="center" vertical="center"/>
      <protection locked="0"/>
    </xf>
    <xf numFmtId="0" fontId="1" fillId="8" borderId="15" xfId="0" applyFont="1" applyFill="1" applyBorder="1" applyAlignment="1" applyProtection="1">
      <alignment horizontal="center" vertical="center" wrapText="1"/>
      <protection locked="0"/>
    </xf>
    <xf numFmtId="0" fontId="13" fillId="8" borderId="16" xfId="0" applyFont="1" applyFill="1" applyBorder="1" applyAlignment="1" applyProtection="1">
      <alignment horizontal="center" vertical="center"/>
      <protection locked="0"/>
    </xf>
    <xf numFmtId="0" fontId="1" fillId="8" borderId="16" xfId="0" applyFont="1" applyFill="1" applyBorder="1" applyAlignment="1" applyProtection="1">
      <alignment horizontal="center" vertical="center"/>
      <protection locked="0"/>
    </xf>
    <xf numFmtId="2" fontId="25" fillId="0" borderId="0" xfId="0" applyNumberFormat="1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 vertical="center"/>
    </xf>
    <xf numFmtId="9" fontId="25" fillId="0" borderId="0" xfId="0" applyNumberFormat="1" applyFont="1" applyFill="1" applyBorder="1" applyAlignment="1" applyProtection="1">
      <alignment horizontal="center" vertical="center"/>
    </xf>
    <xf numFmtId="2" fontId="25" fillId="0" borderId="0" xfId="0" applyNumberFormat="1" applyFont="1" applyFill="1" applyBorder="1" applyAlignment="1" applyProtection="1">
      <alignment horizontal="center" vertical="center"/>
    </xf>
    <xf numFmtId="9" fontId="26" fillId="0" borderId="0" xfId="0" applyNumberFormat="1" applyFont="1" applyBorder="1" applyAlignment="1" applyProtection="1">
      <alignment horizontal="center" vertical="center"/>
    </xf>
    <xf numFmtId="2" fontId="26" fillId="0" borderId="0" xfId="0" applyNumberFormat="1" applyFont="1" applyBorder="1" applyAlignment="1" applyProtection="1">
      <alignment horizontal="center" vertical="center"/>
    </xf>
    <xf numFmtId="1" fontId="27" fillId="0" borderId="0" xfId="0" applyNumberFormat="1" applyFont="1" applyBorder="1" applyAlignment="1" applyProtection="1">
      <alignment horizontal="center" vertical="center"/>
    </xf>
    <xf numFmtId="1" fontId="26" fillId="0" borderId="0" xfId="0" applyNumberFormat="1" applyFont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horizontal="right" vertical="center"/>
    </xf>
    <xf numFmtId="1" fontId="6" fillId="0" borderId="34" xfId="0" applyNumberFormat="1" applyFont="1" applyBorder="1" applyAlignment="1" applyProtection="1">
      <alignment horizontal="center" vertical="center"/>
    </xf>
    <xf numFmtId="1" fontId="6" fillId="0" borderId="34" xfId="0" applyNumberFormat="1" applyFont="1" applyBorder="1" applyAlignment="1">
      <alignment horizontal="center" vertical="center"/>
    </xf>
    <xf numFmtId="9" fontId="1" fillId="9" borderId="34" xfId="0" applyNumberFormat="1" applyFont="1" applyFill="1" applyBorder="1" applyAlignment="1" applyProtection="1">
      <alignment horizontal="center" vertical="center"/>
    </xf>
    <xf numFmtId="1" fontId="0" fillId="0" borderId="0" xfId="0" applyNumberFormat="1"/>
    <xf numFmtId="0" fontId="25" fillId="0" borderId="0" xfId="0" applyFont="1"/>
    <xf numFmtId="1" fontId="25" fillId="0" borderId="0" xfId="0" applyNumberFormat="1" applyFont="1"/>
    <xf numFmtId="2" fontId="1" fillId="9" borderId="34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vertical="center"/>
    </xf>
    <xf numFmtId="0" fontId="28" fillId="0" borderId="0" xfId="0" applyFont="1"/>
    <xf numFmtId="9" fontId="25" fillId="0" borderId="0" xfId="0" applyNumberFormat="1" applyFont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horizontal="center" vertical="center"/>
    </xf>
    <xf numFmtId="0" fontId="0" fillId="10" borderId="14" xfId="0" applyFont="1" applyFill="1" applyBorder="1" applyAlignment="1" applyProtection="1">
      <alignment horizontal="left" vertical="center" wrapText="1" indent="1"/>
    </xf>
    <xf numFmtId="0" fontId="0" fillId="6" borderId="14" xfId="0" applyFont="1" applyFill="1" applyBorder="1" applyAlignment="1" applyProtection="1">
      <alignment horizontal="left" vertical="center" wrapText="1" indent="1"/>
    </xf>
    <xf numFmtId="0" fontId="0" fillId="7" borderId="14" xfId="0" applyFont="1" applyFill="1" applyBorder="1" applyAlignment="1" applyProtection="1">
      <alignment horizontal="left" vertical="center" wrapText="1" indent="1"/>
    </xf>
    <xf numFmtId="0" fontId="0" fillId="11" borderId="14" xfId="0" applyFont="1" applyFill="1" applyBorder="1" applyAlignment="1" applyProtection="1">
      <alignment horizontal="left" vertical="center" wrapText="1" indent="1"/>
    </xf>
    <xf numFmtId="0" fontId="0" fillId="10" borderId="40" xfId="0" applyFont="1" applyFill="1" applyBorder="1" applyAlignment="1" applyProtection="1">
      <alignment horizontal="left" vertical="center" wrapText="1" indent="1"/>
    </xf>
    <xf numFmtId="0" fontId="0" fillId="0" borderId="14" xfId="0" applyFont="1" applyFill="1" applyBorder="1" applyAlignment="1" applyProtection="1">
      <alignment horizontal="left" vertical="center" wrapText="1" indent="1"/>
    </xf>
    <xf numFmtId="0" fontId="0" fillId="11" borderId="40" xfId="0" applyFont="1" applyFill="1" applyBorder="1" applyAlignment="1" applyProtection="1">
      <alignment horizontal="left" vertical="center" wrapText="1" indent="1"/>
    </xf>
    <xf numFmtId="0" fontId="13" fillId="12" borderId="38" xfId="0" applyFont="1" applyFill="1" applyBorder="1" applyAlignment="1" applyProtection="1">
      <alignment horizontal="center" vertical="center"/>
      <protection locked="0"/>
    </xf>
    <xf numFmtId="0" fontId="1" fillId="12" borderId="14" xfId="0" applyFont="1" applyFill="1" applyBorder="1" applyAlignment="1" applyProtection="1">
      <alignment horizontal="center" vertical="center"/>
      <protection locked="0"/>
    </xf>
    <xf numFmtId="0" fontId="13" fillId="13" borderId="16" xfId="0" applyFont="1" applyFill="1" applyBorder="1" applyAlignment="1" applyProtection="1">
      <alignment horizontal="center" vertical="center"/>
      <protection locked="0"/>
    </xf>
    <xf numFmtId="0" fontId="1" fillId="13" borderId="16" xfId="0" applyFont="1" applyFill="1" applyBorder="1" applyAlignment="1" applyProtection="1">
      <alignment horizontal="center" vertical="center"/>
      <protection locked="0"/>
    </xf>
    <xf numFmtId="0" fontId="13" fillId="14" borderId="16" xfId="0" applyFont="1" applyFill="1" applyBorder="1" applyAlignment="1" applyProtection="1">
      <alignment horizontal="center" vertical="center"/>
      <protection locked="0"/>
    </xf>
    <xf numFmtId="0" fontId="1" fillId="14" borderId="16" xfId="0" applyFont="1" applyFill="1" applyBorder="1" applyAlignment="1" applyProtection="1">
      <alignment horizontal="center" vertical="center"/>
      <protection locked="0"/>
    </xf>
    <xf numFmtId="0" fontId="13" fillId="15" borderId="16" xfId="0" applyFont="1" applyFill="1" applyBorder="1" applyAlignment="1" applyProtection="1">
      <alignment horizontal="center" vertical="center"/>
      <protection locked="0"/>
    </xf>
    <xf numFmtId="0" fontId="1" fillId="15" borderId="16" xfId="0" applyFont="1" applyFill="1" applyBorder="1" applyAlignment="1" applyProtection="1">
      <alignment horizontal="center" vertical="center" wrapText="1"/>
      <protection locked="0"/>
    </xf>
    <xf numFmtId="0" fontId="13" fillId="12" borderId="16" xfId="0" applyFont="1" applyFill="1" applyBorder="1" applyAlignment="1" applyProtection="1">
      <alignment horizontal="center" vertical="center"/>
      <protection locked="0"/>
    </xf>
    <xf numFmtId="0" fontId="1" fillId="12" borderId="16" xfId="0" applyFont="1" applyFill="1" applyBorder="1" applyAlignment="1" applyProtection="1">
      <alignment horizontal="center" vertical="center" wrapText="1"/>
      <protection locked="0"/>
    </xf>
    <xf numFmtId="0" fontId="1" fillId="0" borderId="41" xfId="0" applyFont="1" applyBorder="1" applyAlignment="1" applyProtection="1">
      <alignment horizontal="right" vertical="center"/>
    </xf>
    <xf numFmtId="0" fontId="1" fillId="4" borderId="46" xfId="0" applyFont="1" applyFill="1" applyBorder="1" applyAlignment="1" applyProtection="1">
      <alignment horizontal="center" vertical="center"/>
      <protection locked="0"/>
    </xf>
    <xf numFmtId="0" fontId="1" fillId="6" borderId="46" xfId="0" applyFont="1" applyFill="1" applyBorder="1" applyAlignment="1" applyProtection="1">
      <alignment horizontal="center" vertical="center"/>
      <protection locked="0"/>
    </xf>
    <xf numFmtId="0" fontId="1" fillId="12" borderId="46" xfId="0" applyFont="1" applyFill="1" applyBorder="1" applyAlignment="1" applyProtection="1">
      <alignment horizontal="center" vertical="center"/>
      <protection locked="0"/>
    </xf>
    <xf numFmtId="0" fontId="6" fillId="6" borderId="46" xfId="0" applyFont="1" applyFill="1" applyBorder="1" applyAlignment="1" applyProtection="1">
      <alignment horizontal="left" vertical="center" wrapText="1" indent="1"/>
    </xf>
    <xf numFmtId="0" fontId="1" fillId="13" borderId="46" xfId="0" applyFont="1" applyFill="1" applyBorder="1" applyAlignment="1" applyProtection="1">
      <alignment horizontal="center" vertical="center"/>
      <protection locked="0"/>
    </xf>
    <xf numFmtId="0" fontId="1" fillId="8" borderId="46" xfId="0" applyFont="1" applyFill="1" applyBorder="1" applyAlignment="1" applyProtection="1">
      <alignment horizontal="center" vertical="center"/>
      <protection locked="0"/>
    </xf>
    <xf numFmtId="0" fontId="1" fillId="14" borderId="46" xfId="0" applyFont="1" applyFill="1" applyBorder="1" applyAlignment="1" applyProtection="1">
      <alignment horizontal="center" vertical="center"/>
      <protection locked="0"/>
    </xf>
    <xf numFmtId="0" fontId="1" fillId="3" borderId="51" xfId="0" applyFont="1" applyFill="1" applyBorder="1" applyAlignment="1" applyProtection="1">
      <alignment horizontal="center" vertical="center" wrapText="1"/>
      <protection locked="0"/>
    </xf>
    <xf numFmtId="0" fontId="1" fillId="0" borderId="52" xfId="0" applyFont="1" applyFill="1" applyBorder="1" applyAlignment="1" applyProtection="1">
      <alignment horizontal="center" vertical="center" wrapText="1"/>
      <protection locked="0"/>
    </xf>
    <xf numFmtId="0" fontId="1" fillId="3" borderId="53" xfId="0" applyFont="1" applyFill="1" applyBorder="1" applyAlignment="1" applyProtection="1">
      <alignment horizontal="center" vertical="center" wrapText="1"/>
      <protection locked="0"/>
    </xf>
    <xf numFmtId="0" fontId="1" fillId="6" borderId="53" xfId="0" applyFont="1" applyFill="1" applyBorder="1" applyAlignment="1" applyProtection="1">
      <alignment horizontal="center" vertical="center" wrapText="1"/>
      <protection locked="0"/>
    </xf>
    <xf numFmtId="0" fontId="1" fillId="8" borderId="53" xfId="0" applyFont="1" applyFill="1" applyBorder="1" applyAlignment="1" applyProtection="1">
      <alignment horizontal="center" vertical="center" wrapText="1"/>
      <protection locked="0"/>
    </xf>
    <xf numFmtId="0" fontId="1" fillId="15" borderId="51" xfId="0" applyFont="1" applyFill="1" applyBorder="1" applyAlignment="1" applyProtection="1">
      <alignment horizontal="center" vertical="center" wrapText="1"/>
      <protection locked="0"/>
    </xf>
    <xf numFmtId="0" fontId="1" fillId="12" borderId="51" xfId="0" applyFont="1" applyFill="1" applyBorder="1" applyAlignment="1" applyProtection="1">
      <alignment horizontal="center" vertical="center" wrapText="1"/>
      <protection locked="0"/>
    </xf>
    <xf numFmtId="0" fontId="1" fillId="6" borderId="51" xfId="0" applyFont="1" applyFill="1" applyBorder="1" applyAlignment="1" applyProtection="1">
      <alignment horizontal="center" vertical="center"/>
      <protection locked="0"/>
    </xf>
    <xf numFmtId="0" fontId="0" fillId="10" borderId="57" xfId="0" applyFont="1" applyFill="1" applyBorder="1" applyAlignment="1" applyProtection="1">
      <alignment horizontal="left" vertical="center" wrapText="1" indent="1"/>
    </xf>
    <xf numFmtId="0" fontId="13" fillId="3" borderId="58" xfId="0" applyFont="1" applyFill="1" applyBorder="1" applyAlignment="1" applyProtection="1">
      <alignment horizontal="center" vertical="center"/>
      <protection locked="0"/>
    </xf>
    <xf numFmtId="0" fontId="1" fillId="3" borderId="58" xfId="0" applyFont="1" applyFill="1" applyBorder="1" applyAlignment="1" applyProtection="1">
      <alignment horizontal="center" vertical="center" wrapText="1"/>
      <protection locked="0"/>
    </xf>
    <xf numFmtId="0" fontId="1" fillId="3" borderId="59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>
      <alignment horizontal="center" vertical="center" wrapText="1"/>
    </xf>
    <xf numFmtId="0" fontId="0" fillId="0" borderId="9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2" fontId="6" fillId="0" borderId="35" xfId="0" applyNumberFormat="1" applyFont="1" applyBorder="1" applyAlignment="1" applyProtection="1">
      <alignment horizontal="center" vertical="center"/>
    </xf>
    <xf numFmtId="2" fontId="6" fillId="0" borderId="36" xfId="0" applyNumberFormat="1" applyFont="1" applyBorder="1" applyAlignment="1" applyProtection="1">
      <alignment horizontal="center" vertical="center"/>
    </xf>
    <xf numFmtId="2" fontId="6" fillId="0" borderId="37" xfId="0" applyNumberFormat="1" applyFont="1" applyBorder="1" applyAlignment="1" applyProtection="1">
      <alignment horizontal="center" vertical="center"/>
    </xf>
    <xf numFmtId="2" fontId="6" fillId="0" borderId="34" xfId="0" applyNumberFormat="1" applyFont="1" applyBorder="1" applyAlignment="1" applyProtection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0" fontId="1" fillId="0" borderId="41" xfId="0" applyFont="1" applyBorder="1" applyAlignment="1" applyProtection="1">
      <alignment horizontal="center" vertical="center"/>
    </xf>
    <xf numFmtId="0" fontId="1" fillId="2" borderId="42" xfId="0" applyFont="1" applyFill="1" applyBorder="1" applyAlignment="1" applyProtection="1">
      <alignment horizontal="left" vertical="center" indent="1"/>
      <protection locked="0"/>
    </xf>
    <xf numFmtId="0" fontId="1" fillId="2" borderId="43" xfId="0" applyFont="1" applyFill="1" applyBorder="1" applyAlignment="1" applyProtection="1">
      <alignment horizontal="left" vertical="center" indent="1"/>
      <protection locked="0"/>
    </xf>
    <xf numFmtId="0" fontId="1" fillId="2" borderId="44" xfId="0" applyFont="1" applyFill="1" applyBorder="1" applyAlignment="1" applyProtection="1">
      <alignment horizontal="left" vertical="center" indent="1"/>
      <protection locked="0"/>
    </xf>
    <xf numFmtId="0" fontId="1" fillId="0" borderId="45" xfId="0" applyFont="1" applyFill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left" vertical="center" wrapText="1" indent="1"/>
    </xf>
    <xf numFmtId="0" fontId="1" fillId="0" borderId="47" xfId="0" applyFont="1" applyFill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left" vertical="center" wrapText="1" indent="1"/>
    </xf>
    <xf numFmtId="0" fontId="0" fillId="0" borderId="39" xfId="0" applyFont="1" applyBorder="1" applyAlignment="1" applyProtection="1">
      <alignment horizontal="left" vertical="center" wrapText="1" indent="1"/>
    </xf>
    <xf numFmtId="0" fontId="1" fillId="0" borderId="48" xfId="0" applyFont="1" applyFill="1" applyBorder="1" applyAlignment="1" applyProtection="1">
      <alignment horizontal="center" vertical="center" wrapText="1"/>
    </xf>
    <xf numFmtId="0" fontId="0" fillId="0" borderId="23" xfId="0" applyFont="1" applyBorder="1" applyAlignment="1" applyProtection="1">
      <alignment horizontal="left" vertical="center" wrapText="1" indent="1"/>
    </xf>
    <xf numFmtId="0" fontId="1" fillId="2" borderId="49" xfId="0" applyFont="1" applyFill="1" applyBorder="1" applyAlignment="1" applyProtection="1">
      <alignment horizontal="left" vertical="center" wrapText="1" indent="1"/>
      <protection locked="0"/>
    </xf>
    <xf numFmtId="0" fontId="1" fillId="2" borderId="13" xfId="0" applyFont="1" applyFill="1" applyBorder="1" applyAlignment="1" applyProtection="1">
      <alignment horizontal="left" vertical="center" wrapText="1" indent="1"/>
      <protection locked="0"/>
    </xf>
    <xf numFmtId="0" fontId="1" fillId="2" borderId="50" xfId="0" applyFont="1" applyFill="1" applyBorder="1" applyAlignment="1" applyProtection="1">
      <alignment horizontal="left" vertical="center" wrapText="1" indent="1"/>
      <protection locked="0"/>
    </xf>
    <xf numFmtId="0" fontId="0" fillId="0" borderId="17" xfId="0" applyFont="1" applyFill="1" applyBorder="1" applyAlignment="1" applyProtection="1">
      <alignment horizontal="left" vertical="center" wrapText="1" indent="1"/>
    </xf>
    <xf numFmtId="9" fontId="0" fillId="0" borderId="0" xfId="0" applyNumberFormat="1" applyFont="1" applyBorder="1" applyAlignment="1" applyProtection="1">
      <alignment vertical="center" wrapText="1"/>
    </xf>
    <xf numFmtId="9" fontId="14" fillId="0" borderId="0" xfId="0" applyNumberFormat="1" applyFont="1" applyBorder="1" applyAlignment="1" applyProtection="1">
      <alignment horizontal="center" vertical="center"/>
    </xf>
    <xf numFmtId="0" fontId="0" fillId="0" borderId="21" xfId="0" applyFont="1" applyBorder="1" applyAlignment="1" applyProtection="1">
      <alignment horizontal="left" vertical="center" wrapText="1" indent="1"/>
    </xf>
    <xf numFmtId="0" fontId="0" fillId="0" borderId="18" xfId="0" applyFont="1" applyBorder="1" applyAlignment="1" applyProtection="1">
      <alignment horizontal="left" vertical="center" wrapText="1" indent="1"/>
    </xf>
    <xf numFmtId="164" fontId="9" fillId="5" borderId="24" xfId="0" applyNumberFormat="1" applyFont="1" applyFill="1" applyBorder="1" applyAlignment="1" applyProtection="1">
      <alignment horizontal="center" vertical="center"/>
    </xf>
    <xf numFmtId="0" fontId="9" fillId="5" borderId="25" xfId="0" applyFont="1" applyFill="1" applyBorder="1" applyAlignment="1" applyProtection="1">
      <alignment horizontal="center" vertical="center"/>
    </xf>
    <xf numFmtId="0" fontId="1" fillId="0" borderId="54" xfId="0" applyFont="1" applyFill="1" applyBorder="1" applyAlignment="1" applyProtection="1">
      <alignment horizontal="center" vertical="center" wrapText="1"/>
    </xf>
    <xf numFmtId="0" fontId="1" fillId="0" borderId="55" xfId="0" applyFont="1" applyFill="1" applyBorder="1" applyAlignment="1" applyProtection="1">
      <alignment horizontal="center" vertical="center" wrapText="1"/>
    </xf>
    <xf numFmtId="0" fontId="0" fillId="0" borderId="56" xfId="0" applyFont="1" applyBorder="1" applyAlignment="1" applyProtection="1">
      <alignment horizontal="left" vertical="center" wrapText="1" indent="1"/>
    </xf>
    <xf numFmtId="164" fontId="8" fillId="0" borderId="23" xfId="0" applyNumberFormat="1" applyFont="1" applyFill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center" vertical="center"/>
    </xf>
    <xf numFmtId="164" fontId="8" fillId="0" borderId="24" xfId="0" applyNumberFormat="1" applyFont="1" applyBorder="1" applyAlignment="1" applyProtection="1">
      <alignment horizontal="center" vertical="center"/>
      <protection locked="0"/>
    </xf>
    <xf numFmtId="0" fontId="8" fillId="0" borderId="25" xfId="0" applyFont="1" applyBorder="1" applyAlignment="1" applyProtection="1">
      <alignment horizontal="center" vertical="center"/>
    </xf>
    <xf numFmtId="0" fontId="0" fillId="0" borderId="33" xfId="0" applyFont="1" applyBorder="1" applyAlignment="1" applyProtection="1">
      <alignment horizontal="center" vertical="center" wrapText="1"/>
      <protection locked="0"/>
    </xf>
    <xf numFmtId="14" fontId="21" fillId="0" borderId="0" xfId="0" applyNumberFormat="1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right" vertical="center"/>
    </xf>
    <xf numFmtId="0" fontId="1" fillId="5" borderId="26" xfId="0" applyFont="1" applyFill="1" applyBorder="1" applyAlignment="1" applyProtection="1">
      <alignment horizontal="center" vertical="center"/>
    </xf>
    <xf numFmtId="0" fontId="2" fillId="5" borderId="27" xfId="0" applyFont="1" applyFill="1" applyBorder="1" applyAlignment="1" applyProtection="1">
      <alignment horizontal="center" vertical="center"/>
    </xf>
    <xf numFmtId="0" fontId="20" fillId="0" borderId="28" xfId="0" applyFont="1" applyBorder="1" applyAlignment="1" applyProtection="1">
      <alignment vertical="top" wrapText="1"/>
      <protection locked="0"/>
    </xf>
    <xf numFmtId="0" fontId="1" fillId="0" borderId="29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/>
    </xf>
    <xf numFmtId="0" fontId="0" fillId="0" borderId="31" xfId="0" applyFont="1" applyBorder="1" applyAlignment="1" applyProtection="1">
      <alignment horizontal="center" vertical="center" wrapText="1"/>
      <protection locked="0"/>
    </xf>
    <xf numFmtId="14" fontId="3" fillId="0" borderId="32" xfId="0" applyNumberFormat="1" applyFont="1" applyBorder="1" applyAlignment="1" applyProtection="1">
      <alignment horizontal="center" vertical="center"/>
      <protection locked="0"/>
    </xf>
    <xf numFmtId="0" fontId="0" fillId="0" borderId="31" xfId="0" applyFont="1" applyFill="1" applyBorder="1" applyAlignment="1" applyProtection="1">
      <alignment horizontal="center" vertical="center" wrapText="1"/>
      <protection locked="0"/>
    </xf>
  </cellXfs>
  <cellStyles count="3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FFCD1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B7" sqref="B7"/>
    </sheetView>
  </sheetViews>
  <sheetFormatPr baseColWidth="10" defaultColWidth="11.5" defaultRowHeight="12" x14ac:dyDescent="0"/>
  <cols>
    <col min="1" max="1" width="20.6640625" style="1" customWidth="1"/>
    <col min="2" max="2" width="110.33203125" style="1" customWidth="1"/>
    <col min="3" max="3" width="4.5" style="1" customWidth="1"/>
    <col min="4" max="16384" width="11.5" style="1"/>
  </cols>
  <sheetData>
    <row r="1" spans="1:2" ht="13.5" customHeight="1">
      <c r="A1" s="141" t="s">
        <v>0</v>
      </c>
      <c r="B1" s="141"/>
    </row>
    <row r="2" spans="1:2" ht="12.75" customHeight="1">
      <c r="A2" s="2" t="s">
        <v>1</v>
      </c>
      <c r="B2" s="3" t="s">
        <v>69</v>
      </c>
    </row>
    <row r="3" spans="1:2" ht="12.75" customHeight="1">
      <c r="A3" s="2" t="s">
        <v>2</v>
      </c>
      <c r="B3" s="4" t="s">
        <v>104</v>
      </c>
    </row>
    <row r="4" spans="1:2">
      <c r="A4" s="5" t="s">
        <v>3</v>
      </c>
      <c r="B4" s="6" t="s">
        <v>77</v>
      </c>
    </row>
    <row r="5" spans="1:2">
      <c r="A5" s="5" t="s">
        <v>4</v>
      </c>
      <c r="B5" s="6">
        <v>6</v>
      </c>
    </row>
    <row r="6" spans="1:2" ht="18.25" customHeight="1">
      <c r="A6" s="5" t="s">
        <v>5</v>
      </c>
      <c r="B6" s="7"/>
    </row>
    <row r="7" spans="1:2" ht="18.25" customHeight="1">
      <c r="A7" s="5" t="s">
        <v>6</v>
      </c>
      <c r="B7" s="7"/>
    </row>
    <row r="8" spans="1:2" ht="18.25" customHeight="1">
      <c r="A8" s="5" t="s">
        <v>7</v>
      </c>
      <c r="B8" s="7"/>
    </row>
    <row r="9" spans="1:2" ht="18.25" customHeight="1">
      <c r="A9" s="5" t="s">
        <v>8</v>
      </c>
      <c r="B9" s="7"/>
    </row>
    <row r="10" spans="1:2" ht="12.75" customHeight="1">
      <c r="A10" s="140" t="s">
        <v>9</v>
      </c>
      <c r="B10" s="140"/>
    </row>
    <row r="11" spans="1:2" ht="18.25" customHeight="1">
      <c r="A11" s="5" t="s">
        <v>10</v>
      </c>
      <c r="B11" s="8"/>
    </row>
    <row r="12" spans="1:2" ht="18.25" customHeight="1">
      <c r="A12" s="5" t="s">
        <v>11</v>
      </c>
      <c r="B12" s="8"/>
    </row>
    <row r="13" spans="1:2" ht="12.75" customHeight="1">
      <c r="A13" s="140" t="s">
        <v>12</v>
      </c>
      <c r="B13" s="140"/>
    </row>
    <row r="14" spans="1:2" ht="18.25" customHeight="1">
      <c r="A14" s="5" t="s">
        <v>10</v>
      </c>
      <c r="B14" s="8"/>
    </row>
    <row r="15" spans="1:2" ht="18.25" customHeight="1">
      <c r="A15" s="5" t="s">
        <v>11</v>
      </c>
      <c r="B15" s="8"/>
    </row>
    <row r="16" spans="1:2" ht="12.75" customHeight="1">
      <c r="A16" s="140" t="s">
        <v>13</v>
      </c>
      <c r="B16" s="140"/>
    </row>
    <row r="17" spans="1:2" ht="18.25" customHeight="1">
      <c r="A17" s="5" t="s">
        <v>10</v>
      </c>
      <c r="B17" s="8"/>
    </row>
    <row r="18" spans="1:2" ht="18.25" customHeight="1">
      <c r="A18" s="5" t="s">
        <v>11</v>
      </c>
      <c r="B18" s="8"/>
    </row>
    <row r="19" spans="1:2" ht="12.75" customHeight="1">
      <c r="A19" s="140" t="s">
        <v>14</v>
      </c>
      <c r="B19" s="140"/>
    </row>
    <row r="20" spans="1:2" ht="18.25" customHeight="1">
      <c r="A20" s="5" t="s">
        <v>10</v>
      </c>
      <c r="B20" s="8"/>
    </row>
    <row r="21" spans="1:2" ht="18.25" customHeight="1">
      <c r="A21" s="5" t="s">
        <v>11</v>
      </c>
      <c r="B21" s="8"/>
    </row>
    <row r="22" spans="1:2" ht="12.75" customHeight="1">
      <c r="A22" s="140" t="s">
        <v>15</v>
      </c>
      <c r="B22" s="140"/>
    </row>
    <row r="23" spans="1:2" ht="18.25" customHeight="1">
      <c r="A23" s="5" t="s">
        <v>10</v>
      </c>
      <c r="B23" s="8"/>
    </row>
    <row r="24" spans="1:2" ht="18.25" customHeight="1">
      <c r="A24" s="5" t="s">
        <v>11</v>
      </c>
      <c r="B24" s="8"/>
    </row>
    <row r="25" spans="1:2" ht="12.75" customHeight="1">
      <c r="A25" s="136" t="s">
        <v>16</v>
      </c>
      <c r="B25" s="136"/>
    </row>
    <row r="26" spans="1:2">
      <c r="A26" s="138"/>
      <c r="B26" s="138"/>
    </row>
    <row r="27" spans="1:2">
      <c r="A27" s="138"/>
      <c r="B27" s="138"/>
    </row>
    <row r="28" spans="1:2">
      <c r="A28" s="138"/>
      <c r="B28" s="138"/>
    </row>
    <row r="29" spans="1:2">
      <c r="A29" s="138"/>
      <c r="B29" s="138"/>
    </row>
    <row r="30" spans="1:2">
      <c r="A30" s="138"/>
      <c r="B30" s="138"/>
    </row>
    <row r="31" spans="1:2">
      <c r="A31" s="138"/>
      <c r="B31" s="138"/>
    </row>
    <row r="32" spans="1:2">
      <c r="A32" s="138"/>
      <c r="B32" s="138"/>
    </row>
    <row r="33" spans="1:9">
      <c r="A33" s="138"/>
      <c r="B33" s="138"/>
    </row>
    <row r="34" spans="1:9" ht="12.75" customHeight="1">
      <c r="A34" s="136" t="s">
        <v>17</v>
      </c>
      <c r="B34" s="136"/>
      <c r="C34" s="9"/>
    </row>
    <row r="35" spans="1:9">
      <c r="A35" s="138"/>
      <c r="B35" s="138"/>
      <c r="C35" s="9"/>
    </row>
    <row r="36" spans="1:9">
      <c r="A36" s="138"/>
      <c r="B36" s="138"/>
      <c r="C36" s="9"/>
    </row>
    <row r="37" spans="1:9">
      <c r="A37" s="138"/>
      <c r="B37" s="138"/>
      <c r="C37" s="9"/>
    </row>
    <row r="38" spans="1:9">
      <c r="A38" s="138"/>
      <c r="B38" s="138"/>
      <c r="C38" s="9"/>
    </row>
    <row r="39" spans="1:9">
      <c r="A39" s="138"/>
      <c r="B39" s="138"/>
      <c r="C39" s="9"/>
    </row>
    <row r="40" spans="1:9">
      <c r="A40" s="138"/>
      <c r="B40" s="138"/>
      <c r="C40" s="9"/>
    </row>
    <row r="41" spans="1:9">
      <c r="A41" s="138"/>
      <c r="B41" s="138"/>
      <c r="C41" s="9"/>
    </row>
    <row r="42" spans="1:9">
      <c r="A42" s="138"/>
      <c r="B42" s="138"/>
      <c r="C42" s="9"/>
    </row>
    <row r="43" spans="1:9" s="10" customFormat="1" ht="12.75" customHeight="1">
      <c r="A43" s="136" t="s">
        <v>18</v>
      </c>
      <c r="B43" s="136"/>
      <c r="C43" s="9"/>
      <c r="D43" s="9"/>
      <c r="E43" s="9"/>
      <c r="F43" s="9"/>
      <c r="G43" s="9"/>
      <c r="H43" s="9"/>
      <c r="I43" s="9"/>
    </row>
    <row r="44" spans="1:9" s="10" customFormat="1">
      <c r="A44" s="139"/>
      <c r="B44" s="139"/>
      <c r="C44" s="9"/>
      <c r="D44" s="9"/>
      <c r="E44" s="9"/>
      <c r="F44" s="9"/>
      <c r="G44" s="9"/>
      <c r="H44" s="9"/>
      <c r="I44" s="9"/>
    </row>
    <row r="45" spans="1:9" s="10" customFormat="1">
      <c r="A45" s="139"/>
      <c r="B45" s="139"/>
      <c r="C45" s="9"/>
      <c r="D45" s="9"/>
      <c r="E45" s="9"/>
      <c r="F45" s="9"/>
      <c r="G45" s="9"/>
      <c r="H45" s="9"/>
      <c r="I45" s="9"/>
    </row>
    <row r="46" spans="1:9" s="10" customFormat="1">
      <c r="A46" s="139"/>
      <c r="B46" s="139"/>
      <c r="C46" s="9"/>
      <c r="D46" s="9"/>
      <c r="E46" s="9"/>
      <c r="F46" s="9"/>
      <c r="G46" s="9"/>
      <c r="H46" s="9"/>
      <c r="I46" s="9"/>
    </row>
    <row r="47" spans="1:9" s="10" customFormat="1">
      <c r="A47" s="139"/>
      <c r="B47" s="139"/>
      <c r="C47" s="9"/>
      <c r="D47" s="9"/>
      <c r="E47" s="9"/>
      <c r="F47" s="9"/>
      <c r="G47" s="9"/>
      <c r="H47" s="9"/>
      <c r="I47" s="9"/>
    </row>
    <row r="48" spans="1:9" s="10" customFormat="1">
      <c r="A48" s="139"/>
      <c r="B48" s="139"/>
      <c r="D48" s="9"/>
      <c r="E48" s="9"/>
      <c r="F48" s="9"/>
      <c r="G48" s="9"/>
      <c r="H48" s="9"/>
      <c r="I48" s="9"/>
    </row>
    <row r="49" spans="1:9" s="10" customFormat="1">
      <c r="A49" s="139"/>
      <c r="B49" s="139"/>
      <c r="D49" s="9"/>
      <c r="E49" s="9"/>
      <c r="F49" s="9"/>
      <c r="G49" s="9"/>
      <c r="H49" s="9"/>
      <c r="I49" s="9"/>
    </row>
    <row r="50" spans="1:9" s="10" customFormat="1">
      <c r="A50" s="139"/>
      <c r="B50" s="139"/>
      <c r="D50" s="9"/>
      <c r="E50" s="9"/>
      <c r="F50" s="9"/>
      <c r="G50" s="9"/>
      <c r="H50" s="9"/>
      <c r="I50" s="9"/>
    </row>
    <row r="51" spans="1:9" s="10" customFormat="1">
      <c r="A51" s="139"/>
      <c r="B51" s="139"/>
      <c r="D51" s="9"/>
      <c r="E51" s="9"/>
      <c r="F51" s="9"/>
      <c r="G51" s="9"/>
      <c r="H51" s="9"/>
      <c r="I51" s="9"/>
    </row>
    <row r="52" spans="1:9" s="10" customFormat="1" ht="12.75" customHeight="1">
      <c r="A52" s="136" t="s">
        <v>19</v>
      </c>
      <c r="B52" s="136"/>
      <c r="D52" s="9"/>
      <c r="E52" s="9"/>
      <c r="F52" s="9"/>
      <c r="G52" s="9"/>
      <c r="H52" s="9"/>
      <c r="I52" s="9"/>
    </row>
    <row r="53" spans="1:9" s="10" customFormat="1">
      <c r="A53" s="137"/>
      <c r="B53" s="137"/>
      <c r="D53" s="9"/>
      <c r="E53" s="9"/>
      <c r="F53" s="9"/>
      <c r="G53" s="9"/>
      <c r="H53" s="9"/>
      <c r="I53" s="9"/>
    </row>
    <row r="54" spans="1:9" s="10" customFormat="1">
      <c r="A54" s="137"/>
      <c r="B54" s="137"/>
      <c r="D54" s="9"/>
      <c r="E54" s="9"/>
      <c r="F54" s="9"/>
      <c r="G54" s="9"/>
      <c r="H54" s="9"/>
      <c r="I54" s="9"/>
    </row>
    <row r="55" spans="1:9" s="10" customFormat="1">
      <c r="A55" s="137"/>
      <c r="B55" s="137"/>
      <c r="D55" s="9"/>
      <c r="E55" s="9"/>
      <c r="F55" s="9"/>
      <c r="G55" s="9"/>
      <c r="H55" s="9"/>
      <c r="I55" s="9"/>
    </row>
    <row r="56" spans="1:9" s="10" customFormat="1">
      <c r="A56" s="137"/>
      <c r="B56" s="137"/>
      <c r="D56" s="9"/>
      <c r="E56" s="9"/>
      <c r="F56" s="9"/>
      <c r="G56" s="9"/>
      <c r="H56" s="9"/>
      <c r="I56" s="9"/>
    </row>
    <row r="57" spans="1:9" s="10" customFormat="1">
      <c r="A57" s="137"/>
      <c r="B57" s="137"/>
      <c r="D57" s="9"/>
      <c r="E57" s="9"/>
      <c r="F57" s="9"/>
      <c r="G57" s="9"/>
      <c r="H57" s="9"/>
      <c r="I57" s="9"/>
    </row>
    <row r="58" spans="1:9" s="10" customFormat="1">
      <c r="A58" s="137"/>
      <c r="B58" s="137"/>
      <c r="D58" s="9"/>
      <c r="E58" s="9"/>
      <c r="F58" s="9"/>
      <c r="G58" s="9"/>
      <c r="H58" s="9"/>
      <c r="I58" s="9"/>
    </row>
    <row r="59" spans="1:9" s="10" customFormat="1">
      <c r="A59" s="137"/>
      <c r="B59" s="137"/>
      <c r="D59" s="9"/>
      <c r="E59" s="9"/>
      <c r="F59" s="9"/>
      <c r="G59" s="9"/>
      <c r="H59" s="9"/>
      <c r="I59" s="9"/>
    </row>
    <row r="60" spans="1:9" s="10" customFormat="1">
      <c r="A60" s="137"/>
      <c r="B60" s="137"/>
      <c r="D60" s="9"/>
      <c r="E60" s="9"/>
      <c r="F60" s="9"/>
      <c r="G60" s="9"/>
      <c r="H60" s="9"/>
      <c r="I60" s="9"/>
    </row>
  </sheetData>
  <mergeCells count="14">
    <mergeCell ref="A22:B22"/>
    <mergeCell ref="A1:B1"/>
    <mergeCell ref="A10:B10"/>
    <mergeCell ref="A13:B13"/>
    <mergeCell ref="A16:B16"/>
    <mergeCell ref="A19:B19"/>
    <mergeCell ref="A52:B52"/>
    <mergeCell ref="A53:B60"/>
    <mergeCell ref="A25:B25"/>
    <mergeCell ref="A26:B33"/>
    <mergeCell ref="A34:B34"/>
    <mergeCell ref="A35:B42"/>
    <mergeCell ref="A43:B43"/>
    <mergeCell ref="A44:B5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58"/>
  <sheetViews>
    <sheetView tabSelected="1" workbookViewId="0">
      <selection activeCell="L43" sqref="L43"/>
    </sheetView>
  </sheetViews>
  <sheetFormatPr baseColWidth="10" defaultColWidth="11.5" defaultRowHeight="12" x14ac:dyDescent="0"/>
  <cols>
    <col min="1" max="1" width="6.83203125" style="11" customWidth="1"/>
    <col min="2" max="2" width="58.1640625" style="12" customWidth="1"/>
    <col min="3" max="3" width="103.5" style="13" customWidth="1"/>
    <col min="4" max="4" width="4.33203125" style="14" customWidth="1"/>
    <col min="5" max="8" width="4.33203125" style="15" customWidth="1"/>
    <col min="9" max="9" width="4" style="16" customWidth="1"/>
    <col min="10" max="11" width="7.33203125" style="17" customWidth="1"/>
    <col min="12" max="12" width="5.6640625" style="97" customWidth="1"/>
    <col min="13" max="13" width="7.33203125" style="78" customWidth="1"/>
    <col min="14" max="14" width="3.6640625" style="92" customWidth="1"/>
    <col min="15" max="15" width="4.6640625" style="92" customWidth="1"/>
    <col min="16" max="16" width="9.83203125" style="96" customWidth="1"/>
    <col min="17" max="17" width="10.5" customWidth="1"/>
    <col min="18" max="18" width="6.5" customWidth="1"/>
    <col min="19" max="19" width="10.6640625" customWidth="1"/>
    <col min="20" max="20" width="12.1640625" customWidth="1"/>
    <col min="21" max="22" width="3.83203125" customWidth="1"/>
    <col min="24" max="25" width="11.5" style="18"/>
    <col min="26" max="26" width="11.5" style="19"/>
    <col min="27" max="16384" width="11.5" style="20"/>
  </cols>
  <sheetData>
    <row r="1" spans="1:27" ht="15">
      <c r="A1" s="21" t="str">
        <f>'Identification projet'!B2</f>
        <v>Baccalauréat technologique "Sciences et Technologie de l'Industrie et du Développement Durable"</v>
      </c>
      <c r="D1" s="22" t="str">
        <f>'Identification projet'!B3</f>
        <v>Energie et environnement</v>
      </c>
      <c r="E1" s="23"/>
      <c r="F1" s="24" t="str">
        <f>'Identification projet'!B4</f>
        <v>Projet technologique : conduite de projet</v>
      </c>
    </row>
    <row r="2" spans="1:27" ht="12.75" customHeight="1">
      <c r="A2" s="21"/>
      <c r="B2" s="25" t="s">
        <v>75</v>
      </c>
      <c r="C2" s="22" t="s">
        <v>20</v>
      </c>
      <c r="D2" s="95" t="str">
        <f>IF('Identification projet'!B14="","Renseigner feuille Identification projet",'Identification projet'!B14)</f>
        <v>Renseigner feuille Identification projet</v>
      </c>
      <c r="E2" s="95"/>
      <c r="F2" s="95"/>
      <c r="G2" s="95"/>
      <c r="H2" s="95"/>
      <c r="I2" s="95"/>
      <c r="M2" s="98"/>
      <c r="Z2" s="18"/>
      <c r="AA2" s="19"/>
    </row>
    <row r="3" spans="1:27" ht="12.75" customHeight="1">
      <c r="A3" s="13"/>
      <c r="B3" s="26"/>
      <c r="C3" s="22" t="s">
        <v>21</v>
      </c>
      <c r="D3" s="95" t="str">
        <f>IF('Identification projet'!B14="","Renseigner feuille Identification projet",'Identification projet'!B14)</f>
        <v>Renseigner feuille Identification projet</v>
      </c>
      <c r="E3" s="95"/>
      <c r="F3" s="95"/>
      <c r="G3" s="95"/>
      <c r="H3" s="95"/>
      <c r="I3" s="95"/>
      <c r="J3" s="87"/>
      <c r="K3" s="87"/>
      <c r="L3" s="79" t="s">
        <v>22</v>
      </c>
    </row>
    <row r="4" spans="1:27" ht="13.5" customHeight="1" thickBot="1">
      <c r="A4" s="147" t="s">
        <v>24</v>
      </c>
      <c r="B4" s="147"/>
      <c r="C4" s="116" t="s">
        <v>25</v>
      </c>
      <c r="D4" s="27" t="s">
        <v>26</v>
      </c>
      <c r="E4" s="28">
        <v>0</v>
      </c>
      <c r="F4" s="28" t="s">
        <v>27</v>
      </c>
      <c r="G4" s="28" t="s">
        <v>28</v>
      </c>
      <c r="H4" s="28" t="s">
        <v>29</v>
      </c>
      <c r="I4" s="29"/>
      <c r="J4" s="30" t="s">
        <v>22</v>
      </c>
      <c r="K4" s="30" t="s">
        <v>74</v>
      </c>
      <c r="L4" s="80" t="s">
        <v>30</v>
      </c>
      <c r="M4" s="81" t="s">
        <v>31</v>
      </c>
    </row>
    <row r="5" spans="1:27" ht="12.75" customHeight="1">
      <c r="A5" s="148" t="s">
        <v>32</v>
      </c>
      <c r="B5" s="149"/>
      <c r="C5" s="149"/>
      <c r="D5" s="149"/>
      <c r="E5" s="149"/>
      <c r="F5" s="149"/>
      <c r="G5" s="149"/>
      <c r="H5" s="150"/>
      <c r="I5" s="31"/>
      <c r="J5" s="90">
        <v>0.4</v>
      </c>
      <c r="K5" s="94">
        <f>SUM(K6:K16)</f>
        <v>0</v>
      </c>
      <c r="L5" s="85">
        <f>SUM(L6:L16)</f>
        <v>11</v>
      </c>
      <c r="M5" s="83">
        <f>SUM(M6:M16)</f>
        <v>0</v>
      </c>
    </row>
    <row r="6" spans="1:27" ht="12.75" customHeight="1">
      <c r="A6" s="151" t="s">
        <v>33</v>
      </c>
      <c r="B6" s="152" t="s">
        <v>79</v>
      </c>
      <c r="C6" s="99" t="s">
        <v>70</v>
      </c>
      <c r="D6" s="35"/>
      <c r="E6" s="36"/>
      <c r="F6" s="36"/>
      <c r="G6" s="36"/>
      <c r="H6" s="117"/>
      <c r="I6" s="33" t="str">
        <f>(IF(O6&lt;&gt;1,"◄",""))</f>
        <v>◄</v>
      </c>
      <c r="J6" s="88">
        <v>1</v>
      </c>
      <c r="K6" s="142">
        <f>SUM(M6:M9)</f>
        <v>0</v>
      </c>
      <c r="L6" s="84">
        <f t="shared" ref="L6:L16" si="0">IF(D6&lt;&gt;"",0,J6)</f>
        <v>1</v>
      </c>
      <c r="M6" s="78">
        <f t="shared" ref="M6:M13" si="1">(IF(F6&lt;&gt;"",1/3,0)+IF(G6&lt;&gt;"",2/3,0)+IF(H6&lt;&gt;"",1,0))*J$5*20*L6/SUM(L$6:L$16)</f>
        <v>0</v>
      </c>
      <c r="O6" s="93">
        <f t="shared" ref="O6:O16" si="2">COUNTA(D6:H6)</f>
        <v>0</v>
      </c>
      <c r="Q6" s="91"/>
    </row>
    <row r="7" spans="1:27" ht="12.75" customHeight="1">
      <c r="A7" s="151"/>
      <c r="B7" s="152"/>
      <c r="C7" s="100" t="s">
        <v>65</v>
      </c>
      <c r="D7" s="68"/>
      <c r="E7" s="69"/>
      <c r="F7" s="69"/>
      <c r="G7" s="69"/>
      <c r="H7" s="118"/>
      <c r="I7" s="33" t="str">
        <f t="shared" ref="I7:I16" si="3">(IF(O7&lt;&gt;1,"◄",""))</f>
        <v>◄</v>
      </c>
      <c r="J7" s="88">
        <v>1</v>
      </c>
      <c r="K7" s="143"/>
      <c r="L7" s="84">
        <f t="shared" si="0"/>
        <v>1</v>
      </c>
      <c r="M7" s="78">
        <f t="shared" si="1"/>
        <v>0</v>
      </c>
      <c r="O7" s="93">
        <f t="shared" si="2"/>
        <v>0</v>
      </c>
    </row>
    <row r="8" spans="1:27" ht="12.75" customHeight="1">
      <c r="A8" s="151"/>
      <c r="B8" s="152"/>
      <c r="C8" s="99" t="s">
        <v>36</v>
      </c>
      <c r="D8" s="106"/>
      <c r="E8" s="107"/>
      <c r="F8" s="107"/>
      <c r="G8" s="107"/>
      <c r="H8" s="119"/>
      <c r="I8" s="33" t="str">
        <f t="shared" si="3"/>
        <v>◄</v>
      </c>
      <c r="J8" s="88">
        <v>1</v>
      </c>
      <c r="K8" s="143"/>
      <c r="L8" s="84">
        <f t="shared" si="0"/>
        <v>1</v>
      </c>
      <c r="M8" s="78">
        <f t="shared" si="1"/>
        <v>0</v>
      </c>
      <c r="O8" s="93">
        <f t="shared" si="2"/>
        <v>0</v>
      </c>
    </row>
    <row r="9" spans="1:27" ht="12.75" customHeight="1">
      <c r="A9" s="151"/>
      <c r="B9" s="152"/>
      <c r="C9" s="101" t="s">
        <v>80</v>
      </c>
      <c r="D9" s="67"/>
      <c r="E9" s="67"/>
      <c r="F9" s="67"/>
      <c r="G9" s="67"/>
      <c r="H9" s="120"/>
      <c r="I9" s="33" t="str">
        <f t="shared" si="3"/>
        <v>◄</v>
      </c>
      <c r="J9" s="88">
        <v>1</v>
      </c>
      <c r="K9" s="144"/>
      <c r="L9" s="84">
        <f t="shared" si="0"/>
        <v>1</v>
      </c>
      <c r="M9" s="78">
        <f t="shared" si="1"/>
        <v>0</v>
      </c>
      <c r="O9" s="93">
        <f t="shared" si="2"/>
        <v>0</v>
      </c>
    </row>
    <row r="10" spans="1:27" ht="12.75" customHeight="1">
      <c r="A10" s="153" t="s">
        <v>34</v>
      </c>
      <c r="B10" s="154" t="s">
        <v>81</v>
      </c>
      <c r="C10" s="99" t="s">
        <v>82</v>
      </c>
      <c r="D10" s="108"/>
      <c r="E10" s="109"/>
      <c r="F10" s="109"/>
      <c r="G10" s="109"/>
      <c r="H10" s="121"/>
      <c r="I10" s="33" t="str">
        <f t="shared" si="3"/>
        <v>◄</v>
      </c>
      <c r="J10" s="88">
        <v>1</v>
      </c>
      <c r="K10" s="142">
        <f>SUM(M10:M11)</f>
        <v>0</v>
      </c>
      <c r="L10" s="84">
        <f t="shared" si="0"/>
        <v>1</v>
      </c>
      <c r="M10" s="78">
        <f t="shared" si="1"/>
        <v>0</v>
      </c>
      <c r="O10" s="93">
        <f t="shared" si="2"/>
        <v>0</v>
      </c>
    </row>
    <row r="11" spans="1:27" ht="12.75" customHeight="1">
      <c r="A11" s="153"/>
      <c r="B11" s="155"/>
      <c r="C11" s="102" t="s">
        <v>83</v>
      </c>
      <c r="D11" s="76"/>
      <c r="E11" s="77"/>
      <c r="F11" s="77"/>
      <c r="G11" s="77"/>
      <c r="H11" s="122"/>
      <c r="I11" s="33" t="str">
        <f t="shared" si="3"/>
        <v>◄</v>
      </c>
      <c r="J11" s="88">
        <v>1</v>
      </c>
      <c r="K11" s="143"/>
      <c r="L11" s="84">
        <f t="shared" si="0"/>
        <v>1</v>
      </c>
      <c r="M11" s="78">
        <f t="shared" si="1"/>
        <v>0</v>
      </c>
      <c r="O11" s="93">
        <f t="shared" si="2"/>
        <v>0</v>
      </c>
    </row>
    <row r="12" spans="1:27" ht="12.75" customHeight="1">
      <c r="A12" s="156" t="s">
        <v>78</v>
      </c>
      <c r="B12" s="154" t="s">
        <v>84</v>
      </c>
      <c r="C12" s="99" t="s">
        <v>85</v>
      </c>
      <c r="D12" s="110"/>
      <c r="E12" s="111"/>
      <c r="F12" s="111"/>
      <c r="G12" s="111"/>
      <c r="H12" s="123"/>
      <c r="I12" s="33" t="str">
        <f t="shared" si="3"/>
        <v>◄</v>
      </c>
      <c r="J12" s="88">
        <v>1</v>
      </c>
      <c r="K12" s="142">
        <f>SUM(M12:M16)</f>
        <v>0</v>
      </c>
      <c r="L12" s="84">
        <f t="shared" si="0"/>
        <v>1</v>
      </c>
      <c r="M12" s="78">
        <f t="shared" si="1"/>
        <v>0</v>
      </c>
      <c r="O12" s="93">
        <f t="shared" si="2"/>
        <v>0</v>
      </c>
    </row>
    <row r="13" spans="1:27" ht="12.75" customHeight="1">
      <c r="A13" s="156"/>
      <c r="B13" s="152"/>
      <c r="C13" s="102" t="s">
        <v>86</v>
      </c>
      <c r="D13" s="76"/>
      <c r="E13" s="77"/>
      <c r="F13" s="77"/>
      <c r="G13" s="77"/>
      <c r="H13" s="122"/>
      <c r="I13" s="33" t="str">
        <f t="shared" si="3"/>
        <v>◄</v>
      </c>
      <c r="J13" s="88">
        <v>1</v>
      </c>
      <c r="K13" s="143"/>
      <c r="L13" s="84">
        <f t="shared" si="0"/>
        <v>1</v>
      </c>
      <c r="M13" s="78">
        <f t="shared" si="1"/>
        <v>0</v>
      </c>
      <c r="O13" s="93">
        <f t="shared" si="2"/>
        <v>0</v>
      </c>
    </row>
    <row r="14" spans="1:27" ht="12.75" customHeight="1">
      <c r="A14" s="156"/>
      <c r="B14" s="152"/>
      <c r="C14" s="99" t="s">
        <v>87</v>
      </c>
      <c r="D14" s="35"/>
      <c r="E14" s="36"/>
      <c r="F14" s="36"/>
      <c r="G14" s="36"/>
      <c r="H14" s="117"/>
      <c r="I14" s="33" t="str">
        <f t="shared" si="3"/>
        <v>◄</v>
      </c>
      <c r="J14" s="88">
        <v>1</v>
      </c>
      <c r="K14" s="143"/>
      <c r="L14" s="84">
        <f t="shared" si="0"/>
        <v>1</v>
      </c>
      <c r="M14" s="78">
        <f t="shared" ref="M14:M15" si="4">(IF(F14&lt;&gt;"",1/3,0)+IF(G14&lt;&gt;"",2/3,0)+IF(H14&lt;&gt;"",1,0))*J$5*20*L14/SUM(L$6:L$16)</f>
        <v>0</v>
      </c>
      <c r="O14" s="93">
        <f t="shared" si="2"/>
        <v>0</v>
      </c>
    </row>
    <row r="15" spans="1:27" ht="12.75" customHeight="1">
      <c r="A15" s="156"/>
      <c r="B15" s="152"/>
      <c r="C15" s="102" t="s">
        <v>35</v>
      </c>
      <c r="D15" s="76"/>
      <c r="E15" s="77"/>
      <c r="F15" s="77"/>
      <c r="G15" s="77"/>
      <c r="H15" s="122"/>
      <c r="I15" s="33" t="str">
        <f t="shared" si="3"/>
        <v>◄</v>
      </c>
      <c r="J15" s="88">
        <v>1</v>
      </c>
      <c r="K15" s="143"/>
      <c r="L15" s="84">
        <f t="shared" si="0"/>
        <v>1</v>
      </c>
      <c r="M15" s="78">
        <f t="shared" si="4"/>
        <v>0</v>
      </c>
      <c r="O15" s="93">
        <f t="shared" si="2"/>
        <v>0</v>
      </c>
    </row>
    <row r="16" spans="1:27" ht="12.75" customHeight="1" thickBot="1">
      <c r="A16" s="156"/>
      <c r="B16" s="157"/>
      <c r="C16" s="103" t="s">
        <v>88</v>
      </c>
      <c r="D16" s="110"/>
      <c r="E16" s="111"/>
      <c r="F16" s="111"/>
      <c r="G16" s="111"/>
      <c r="H16" s="123"/>
      <c r="I16" s="33" t="str">
        <f t="shared" si="3"/>
        <v>◄</v>
      </c>
      <c r="J16" s="88">
        <v>1</v>
      </c>
      <c r="K16" s="144"/>
      <c r="L16" s="84">
        <f t="shared" si="0"/>
        <v>1</v>
      </c>
      <c r="M16" s="78">
        <f>(IF(F16&lt;&gt;"",1/3,0)+IF(G16&lt;&gt;"",2/3,0)+IF(H16&lt;&gt;"",1,0))*J$5*20*L16/SUM(L$6:L$16)</f>
        <v>0</v>
      </c>
      <c r="O16" s="93">
        <f t="shared" si="2"/>
        <v>0</v>
      </c>
    </row>
    <row r="17" spans="1:15" ht="13.5" customHeight="1">
      <c r="A17" s="158" t="s">
        <v>37</v>
      </c>
      <c r="B17" s="159"/>
      <c r="C17" s="159"/>
      <c r="D17" s="159"/>
      <c r="E17" s="159"/>
      <c r="F17" s="159"/>
      <c r="G17" s="159"/>
      <c r="H17" s="160"/>
      <c r="I17" s="33"/>
      <c r="J17" s="90">
        <v>0.4</v>
      </c>
      <c r="K17" s="94">
        <f>SUM(K18:K29)</f>
        <v>0</v>
      </c>
      <c r="L17" s="85">
        <f t="shared" ref="L17:M17" si="5">SUM(L18:L29)</f>
        <v>12</v>
      </c>
      <c r="M17" s="83">
        <f t="shared" si="5"/>
        <v>0</v>
      </c>
      <c r="O17" s="93"/>
    </row>
    <row r="18" spans="1:15" ht="12.75" customHeight="1">
      <c r="A18" s="153" t="s">
        <v>38</v>
      </c>
      <c r="B18" s="161" t="s">
        <v>89</v>
      </c>
      <c r="C18" s="99" t="s">
        <v>66</v>
      </c>
      <c r="D18" s="37"/>
      <c r="E18" s="38"/>
      <c r="F18" s="38"/>
      <c r="G18" s="39"/>
      <c r="H18" s="124"/>
      <c r="I18" s="33" t="str">
        <f t="shared" ref="I18:I39" si="6">(IF(O18&lt;&gt;1,"◄",""))</f>
        <v>◄</v>
      </c>
      <c r="J18" s="88">
        <v>1</v>
      </c>
      <c r="K18" s="145">
        <f>SUM(M18:M19)</f>
        <v>0</v>
      </c>
      <c r="L18" s="84">
        <f t="shared" ref="L18:L29" si="7">IF(D18&lt;&gt;"",0,J18)</f>
        <v>1</v>
      </c>
      <c r="M18" s="78">
        <f t="shared" ref="M18:M29" si="8">(IF(F18&lt;&gt;"",1/3,0)+IF(G18&lt;&gt;"",2/3,0)+IF(H18&lt;&gt;"",1,0))*J$17*20*L18/SUM(L$18:L$29)</f>
        <v>0</v>
      </c>
      <c r="O18" s="93">
        <f t="shared" ref="O18:O29" si="9">COUNTA(D18:H18)</f>
        <v>0</v>
      </c>
    </row>
    <row r="19" spans="1:15" ht="12.75" customHeight="1">
      <c r="A19" s="153"/>
      <c r="B19" s="161"/>
      <c r="C19" s="104" t="s">
        <v>39</v>
      </c>
      <c r="D19" s="40"/>
      <c r="E19" s="41"/>
      <c r="F19" s="41"/>
      <c r="G19" s="42"/>
      <c r="H19" s="125"/>
      <c r="I19" s="33" t="str">
        <f t="shared" si="6"/>
        <v>◄</v>
      </c>
      <c r="J19" s="88">
        <v>1</v>
      </c>
      <c r="K19" s="145"/>
      <c r="L19" s="84">
        <f t="shared" si="7"/>
        <v>1</v>
      </c>
      <c r="M19" s="78">
        <f t="shared" si="8"/>
        <v>0</v>
      </c>
      <c r="O19" s="93">
        <f t="shared" si="9"/>
        <v>0</v>
      </c>
    </row>
    <row r="20" spans="1:15" ht="12.75" customHeight="1">
      <c r="A20" s="153" t="s">
        <v>40</v>
      </c>
      <c r="B20" s="154" t="s">
        <v>90</v>
      </c>
      <c r="C20" s="99" t="s">
        <v>41</v>
      </c>
      <c r="D20" s="43"/>
      <c r="E20" s="38"/>
      <c r="F20" s="38"/>
      <c r="G20" s="38"/>
      <c r="H20" s="126"/>
      <c r="I20" s="33" t="str">
        <f t="shared" si="6"/>
        <v>◄</v>
      </c>
      <c r="J20" s="88">
        <v>1</v>
      </c>
      <c r="K20" s="145">
        <f>SUM(M20:M23)</f>
        <v>0</v>
      </c>
      <c r="L20" s="84">
        <f t="shared" si="7"/>
        <v>1</v>
      </c>
      <c r="M20" s="78">
        <f t="shared" si="8"/>
        <v>0</v>
      </c>
      <c r="O20" s="93">
        <f t="shared" si="9"/>
        <v>0</v>
      </c>
    </row>
    <row r="21" spans="1:15" ht="12.75" customHeight="1">
      <c r="A21" s="153"/>
      <c r="B21" s="154"/>
      <c r="C21" s="102" t="s">
        <v>42</v>
      </c>
      <c r="D21" s="70"/>
      <c r="E21" s="71"/>
      <c r="F21" s="71"/>
      <c r="G21" s="71"/>
      <c r="H21" s="127"/>
      <c r="I21" s="33" t="str">
        <f t="shared" si="6"/>
        <v>◄</v>
      </c>
      <c r="J21" s="88">
        <v>1</v>
      </c>
      <c r="K21" s="145"/>
      <c r="L21" s="84">
        <f t="shared" si="7"/>
        <v>1</v>
      </c>
      <c r="M21" s="78">
        <f t="shared" si="8"/>
        <v>0</v>
      </c>
      <c r="O21" s="93">
        <f t="shared" si="9"/>
        <v>0</v>
      </c>
    </row>
    <row r="22" spans="1:15" ht="12.75" customHeight="1">
      <c r="A22" s="153"/>
      <c r="B22" s="154"/>
      <c r="C22" s="34" t="s">
        <v>67</v>
      </c>
      <c r="D22" s="43"/>
      <c r="E22" s="38"/>
      <c r="F22" s="38"/>
      <c r="G22" s="38"/>
      <c r="H22" s="126"/>
      <c r="I22" s="33" t="str">
        <f t="shared" si="6"/>
        <v>◄</v>
      </c>
      <c r="J22" s="88">
        <v>1</v>
      </c>
      <c r="K22" s="145"/>
      <c r="L22" s="84">
        <f t="shared" si="7"/>
        <v>1</v>
      </c>
      <c r="M22" s="78">
        <f t="shared" si="8"/>
        <v>0</v>
      </c>
      <c r="O22" s="93">
        <f t="shared" si="9"/>
        <v>0</v>
      </c>
    </row>
    <row r="23" spans="1:15" ht="12.75" customHeight="1">
      <c r="A23" s="153"/>
      <c r="B23" s="154"/>
      <c r="C23" s="67" t="s">
        <v>68</v>
      </c>
      <c r="D23" s="70"/>
      <c r="E23" s="71"/>
      <c r="F23" s="71"/>
      <c r="G23" s="71"/>
      <c r="H23" s="127"/>
      <c r="I23" s="33" t="str">
        <f t="shared" si="6"/>
        <v>◄</v>
      </c>
      <c r="J23" s="88">
        <v>1</v>
      </c>
      <c r="K23" s="145"/>
      <c r="L23" s="84">
        <f t="shared" si="7"/>
        <v>1</v>
      </c>
      <c r="M23" s="78">
        <f t="shared" si="8"/>
        <v>0</v>
      </c>
      <c r="O23" s="93">
        <f t="shared" si="9"/>
        <v>0</v>
      </c>
    </row>
    <row r="24" spans="1:15" ht="12.75" customHeight="1">
      <c r="A24" s="153" t="s">
        <v>43</v>
      </c>
      <c r="B24" s="154" t="s">
        <v>91</v>
      </c>
      <c r="C24" s="99" t="s">
        <v>45</v>
      </c>
      <c r="D24" s="44"/>
      <c r="E24" s="45"/>
      <c r="F24" s="45"/>
      <c r="G24" s="45"/>
      <c r="H24" s="126"/>
      <c r="I24" s="33" t="str">
        <f t="shared" si="6"/>
        <v>◄</v>
      </c>
      <c r="J24" s="88">
        <v>1</v>
      </c>
      <c r="K24" s="145">
        <f>SUM(M24:M26)</f>
        <v>0</v>
      </c>
      <c r="L24" s="84">
        <f t="shared" si="7"/>
        <v>1</v>
      </c>
      <c r="M24" s="78">
        <f t="shared" si="8"/>
        <v>0</v>
      </c>
      <c r="O24" s="93">
        <f t="shared" si="9"/>
        <v>0</v>
      </c>
    </row>
    <row r="25" spans="1:15" ht="12.75" customHeight="1">
      <c r="A25" s="153"/>
      <c r="B25" s="154"/>
      <c r="C25" s="102" t="s">
        <v>46</v>
      </c>
      <c r="D25" s="72"/>
      <c r="E25" s="73"/>
      <c r="F25" s="73"/>
      <c r="G25" s="73"/>
      <c r="H25" s="127"/>
      <c r="I25" s="33" t="str">
        <f t="shared" si="6"/>
        <v>◄</v>
      </c>
      <c r="J25" s="88">
        <v>1</v>
      </c>
      <c r="K25" s="145"/>
      <c r="L25" s="84">
        <f t="shared" si="7"/>
        <v>1</v>
      </c>
      <c r="M25" s="78">
        <f t="shared" si="8"/>
        <v>0</v>
      </c>
      <c r="O25" s="93">
        <f t="shared" si="9"/>
        <v>0</v>
      </c>
    </row>
    <row r="26" spans="1:15" ht="12.75" customHeight="1">
      <c r="A26" s="153"/>
      <c r="B26" s="154"/>
      <c r="C26" s="99" t="s">
        <v>73</v>
      </c>
      <c r="D26" s="44"/>
      <c r="E26" s="45"/>
      <c r="F26" s="45"/>
      <c r="G26" s="45"/>
      <c r="H26" s="126"/>
      <c r="I26" s="33" t="str">
        <f t="shared" si="6"/>
        <v>◄</v>
      </c>
      <c r="J26" s="88">
        <v>1</v>
      </c>
      <c r="K26" s="145"/>
      <c r="L26" s="84">
        <f t="shared" si="7"/>
        <v>1</v>
      </c>
      <c r="M26" s="78">
        <f t="shared" si="8"/>
        <v>0</v>
      </c>
      <c r="O26" s="93">
        <f t="shared" si="9"/>
        <v>0</v>
      </c>
    </row>
    <row r="27" spans="1:15" ht="12.75" customHeight="1" thickBot="1">
      <c r="A27" s="153" t="s">
        <v>44</v>
      </c>
      <c r="B27" s="164" t="s">
        <v>92</v>
      </c>
      <c r="C27" s="102" t="s">
        <v>71</v>
      </c>
      <c r="D27" s="74"/>
      <c r="E27" s="75"/>
      <c r="F27" s="75"/>
      <c r="G27" s="75"/>
      <c r="H27" s="128"/>
      <c r="I27" s="33" t="str">
        <f t="shared" si="6"/>
        <v>◄</v>
      </c>
      <c r="J27" s="88">
        <v>1</v>
      </c>
      <c r="K27" s="145">
        <f>SUM(M27:M29)</f>
        <v>0</v>
      </c>
      <c r="L27" s="84">
        <f t="shared" si="7"/>
        <v>1</v>
      </c>
      <c r="M27" s="78">
        <f t="shared" si="8"/>
        <v>0</v>
      </c>
      <c r="O27" s="93">
        <f t="shared" si="9"/>
        <v>0</v>
      </c>
    </row>
    <row r="28" spans="1:15" ht="12.75" customHeight="1" thickBot="1">
      <c r="A28" s="153"/>
      <c r="B28" s="164"/>
      <c r="C28" s="99" t="s">
        <v>72</v>
      </c>
      <c r="D28" s="44"/>
      <c r="E28" s="45"/>
      <c r="F28" s="45"/>
      <c r="G28" s="45"/>
      <c r="H28" s="126"/>
      <c r="I28" s="33" t="str">
        <f t="shared" si="6"/>
        <v>◄</v>
      </c>
      <c r="J28" s="88">
        <v>1</v>
      </c>
      <c r="K28" s="145"/>
      <c r="L28" s="84">
        <f t="shared" si="7"/>
        <v>1</v>
      </c>
      <c r="M28" s="78">
        <f t="shared" si="8"/>
        <v>0</v>
      </c>
      <c r="O28" s="93">
        <f t="shared" si="9"/>
        <v>0</v>
      </c>
    </row>
    <row r="29" spans="1:15" ht="12.75" customHeight="1" thickBot="1">
      <c r="A29" s="153"/>
      <c r="B29" s="164"/>
      <c r="C29" s="105" t="s">
        <v>73</v>
      </c>
      <c r="D29" s="76"/>
      <c r="E29" s="77"/>
      <c r="F29" s="77"/>
      <c r="G29" s="77"/>
      <c r="H29" s="122"/>
      <c r="I29" s="33" t="str">
        <f t="shared" si="6"/>
        <v>◄</v>
      </c>
      <c r="J29" s="88">
        <v>1</v>
      </c>
      <c r="K29" s="145"/>
      <c r="L29" s="84">
        <f t="shared" si="7"/>
        <v>1</v>
      </c>
      <c r="M29" s="78">
        <f t="shared" si="8"/>
        <v>0</v>
      </c>
      <c r="O29" s="93">
        <f t="shared" si="9"/>
        <v>0</v>
      </c>
    </row>
    <row r="30" spans="1:15" ht="13.5" customHeight="1">
      <c r="A30" s="158" t="s">
        <v>47</v>
      </c>
      <c r="B30" s="159"/>
      <c r="C30" s="159"/>
      <c r="D30" s="159"/>
      <c r="E30" s="159"/>
      <c r="F30" s="159"/>
      <c r="G30" s="159"/>
      <c r="H30" s="160"/>
      <c r="I30" s="33"/>
      <c r="J30" s="90">
        <v>0.2</v>
      </c>
      <c r="K30" s="94">
        <f>SUM(K31:K39)</f>
        <v>0</v>
      </c>
      <c r="L30" s="85">
        <f>SUM(L31:L39)</f>
        <v>9</v>
      </c>
      <c r="M30" s="83">
        <f>SUM(M31:M39)</f>
        <v>0</v>
      </c>
      <c r="O30" s="93"/>
    </row>
    <row r="31" spans="1:15" ht="12.75" customHeight="1">
      <c r="A31" s="153" t="s">
        <v>48</v>
      </c>
      <c r="B31" s="154" t="s">
        <v>93</v>
      </c>
      <c r="C31" s="99" t="s">
        <v>49</v>
      </c>
      <c r="D31" s="44"/>
      <c r="E31" s="45"/>
      <c r="F31" s="45"/>
      <c r="G31" s="45"/>
      <c r="H31" s="126"/>
      <c r="I31" s="33" t="str">
        <f t="shared" si="6"/>
        <v>◄</v>
      </c>
      <c r="J31" s="89">
        <v>1</v>
      </c>
      <c r="K31" s="146">
        <f>SUM(M31:M33)</f>
        <v>0</v>
      </c>
      <c r="L31" s="84">
        <f t="shared" ref="L31:L39" si="10">IF(D31&lt;&gt;"",0,J31)</f>
        <v>1</v>
      </c>
      <c r="M31" s="78">
        <f t="shared" ref="M31:M39" si="11">(IF(F31&lt;&gt;"",1/3,0)+IF(G31&lt;&gt;"",2/3,0)+IF(H31&lt;&gt;"",1,0))*J$30*20*L31/SUM(L$31:L$39)</f>
        <v>0</v>
      </c>
      <c r="O31" s="93">
        <f t="shared" ref="O31:O39" si="12">COUNTA(D31:H31)</f>
        <v>0</v>
      </c>
    </row>
    <row r="32" spans="1:15" ht="12.75" customHeight="1">
      <c r="A32" s="153"/>
      <c r="B32" s="154"/>
      <c r="C32" s="102" t="s">
        <v>94</v>
      </c>
      <c r="D32" s="72"/>
      <c r="E32" s="73"/>
      <c r="F32" s="73"/>
      <c r="G32" s="73"/>
      <c r="H32" s="127"/>
      <c r="I32" s="33" t="str">
        <f t="shared" si="6"/>
        <v>◄</v>
      </c>
      <c r="J32" s="89">
        <v>1</v>
      </c>
      <c r="K32" s="146"/>
      <c r="L32" s="84">
        <f t="shared" si="10"/>
        <v>1</v>
      </c>
      <c r="M32" s="78">
        <f t="shared" si="11"/>
        <v>0</v>
      </c>
      <c r="O32" s="93">
        <f t="shared" si="12"/>
        <v>0</v>
      </c>
    </row>
    <row r="33" spans="1:15" ht="12.75" customHeight="1">
      <c r="A33" s="153"/>
      <c r="B33" s="154"/>
      <c r="C33" s="99" t="s">
        <v>95</v>
      </c>
      <c r="D33" s="112"/>
      <c r="E33" s="113"/>
      <c r="F33" s="113"/>
      <c r="G33" s="113"/>
      <c r="H33" s="129"/>
      <c r="I33" s="33" t="str">
        <f t="shared" si="6"/>
        <v>◄</v>
      </c>
      <c r="J33" s="89">
        <v>1</v>
      </c>
      <c r="K33" s="146"/>
      <c r="L33" s="84">
        <f t="shared" si="10"/>
        <v>1</v>
      </c>
      <c r="M33" s="78">
        <f t="shared" si="11"/>
        <v>0</v>
      </c>
      <c r="O33" s="93">
        <f t="shared" si="12"/>
        <v>0</v>
      </c>
    </row>
    <row r="34" spans="1:15" ht="12.75" customHeight="1">
      <c r="A34" s="156" t="s">
        <v>50</v>
      </c>
      <c r="B34" s="165" t="s">
        <v>96</v>
      </c>
      <c r="C34" s="102" t="s">
        <v>97</v>
      </c>
      <c r="D34" s="72"/>
      <c r="E34" s="73"/>
      <c r="F34" s="73"/>
      <c r="G34" s="73"/>
      <c r="H34" s="127"/>
      <c r="I34" s="33" t="str">
        <f t="shared" si="6"/>
        <v>◄</v>
      </c>
      <c r="J34" s="89">
        <v>1</v>
      </c>
      <c r="K34" s="146">
        <f>SUM(M34:M35)</f>
        <v>0</v>
      </c>
      <c r="L34" s="84">
        <f t="shared" si="10"/>
        <v>1</v>
      </c>
      <c r="M34" s="78">
        <f t="shared" si="11"/>
        <v>0</v>
      </c>
      <c r="O34" s="93">
        <f t="shared" si="12"/>
        <v>0</v>
      </c>
    </row>
    <row r="35" spans="1:15" ht="12.75" customHeight="1">
      <c r="A35" s="156"/>
      <c r="B35" s="165"/>
      <c r="C35" s="99" t="s">
        <v>98</v>
      </c>
      <c r="D35" s="114"/>
      <c r="E35" s="115"/>
      <c r="F35" s="115"/>
      <c r="G35" s="115"/>
      <c r="H35" s="130"/>
      <c r="I35" s="33" t="str">
        <f t="shared" si="6"/>
        <v>◄</v>
      </c>
      <c r="J35" s="89">
        <v>1</v>
      </c>
      <c r="K35" s="146"/>
      <c r="L35" s="84">
        <f t="shared" si="10"/>
        <v>1</v>
      </c>
      <c r="M35" s="78">
        <f t="shared" si="11"/>
        <v>0</v>
      </c>
      <c r="O35" s="93">
        <f t="shared" si="12"/>
        <v>0</v>
      </c>
    </row>
    <row r="36" spans="1:15" ht="12.75" customHeight="1" thickBot="1">
      <c r="A36" s="168" t="s">
        <v>51</v>
      </c>
      <c r="B36" s="164" t="s">
        <v>99</v>
      </c>
      <c r="C36" s="102" t="s">
        <v>100</v>
      </c>
      <c r="D36" s="70"/>
      <c r="E36" s="69"/>
      <c r="F36" s="69"/>
      <c r="G36" s="69"/>
      <c r="H36" s="131"/>
      <c r="I36" s="33" t="str">
        <f t="shared" si="6"/>
        <v>◄</v>
      </c>
      <c r="J36" s="89">
        <v>1</v>
      </c>
      <c r="K36" s="146">
        <f>SUM(M36:M39)</f>
        <v>0</v>
      </c>
      <c r="L36" s="84">
        <f t="shared" si="10"/>
        <v>1</v>
      </c>
      <c r="M36" s="78">
        <f t="shared" si="11"/>
        <v>0</v>
      </c>
      <c r="O36" s="93">
        <f t="shared" si="12"/>
        <v>0</v>
      </c>
    </row>
    <row r="37" spans="1:15" ht="12.75" customHeight="1" thickBot="1">
      <c r="A37" s="168"/>
      <c r="B37" s="164"/>
      <c r="C37" s="99" t="s">
        <v>101</v>
      </c>
      <c r="D37" s="44"/>
      <c r="E37" s="45"/>
      <c r="F37" s="45"/>
      <c r="G37" s="45"/>
      <c r="H37" s="126"/>
      <c r="I37" s="33" t="str">
        <f t="shared" si="6"/>
        <v>◄</v>
      </c>
      <c r="J37" s="89">
        <v>1</v>
      </c>
      <c r="K37" s="146"/>
      <c r="L37" s="84">
        <f t="shared" si="10"/>
        <v>1</v>
      </c>
      <c r="M37" s="78">
        <f t="shared" si="11"/>
        <v>0</v>
      </c>
      <c r="O37" s="93">
        <f t="shared" si="12"/>
        <v>0</v>
      </c>
    </row>
    <row r="38" spans="1:15" ht="12.75" customHeight="1" thickBot="1">
      <c r="A38" s="168"/>
      <c r="B38" s="164"/>
      <c r="C38" s="102" t="s">
        <v>102</v>
      </c>
      <c r="D38" s="70"/>
      <c r="E38" s="69"/>
      <c r="F38" s="69"/>
      <c r="G38" s="69"/>
      <c r="H38" s="131"/>
      <c r="I38" s="33" t="str">
        <f t="shared" si="6"/>
        <v>◄</v>
      </c>
      <c r="J38" s="89">
        <v>1</v>
      </c>
      <c r="K38" s="146"/>
      <c r="L38" s="84">
        <f t="shared" si="10"/>
        <v>1</v>
      </c>
      <c r="M38" s="78">
        <f t="shared" si="11"/>
        <v>0</v>
      </c>
      <c r="O38" s="93">
        <f t="shared" si="12"/>
        <v>0</v>
      </c>
    </row>
    <row r="39" spans="1:15" ht="12.75" customHeight="1" thickBot="1">
      <c r="A39" s="169"/>
      <c r="B39" s="170"/>
      <c r="C39" s="132" t="s">
        <v>103</v>
      </c>
      <c r="D39" s="133"/>
      <c r="E39" s="134"/>
      <c r="F39" s="134"/>
      <c r="G39" s="134"/>
      <c r="H39" s="135"/>
      <c r="I39" s="33" t="str">
        <f t="shared" si="6"/>
        <v>◄</v>
      </c>
      <c r="J39" s="89">
        <v>1</v>
      </c>
      <c r="K39" s="146"/>
      <c r="L39" s="84">
        <f t="shared" si="10"/>
        <v>1</v>
      </c>
      <c r="M39" s="78">
        <f t="shared" si="11"/>
        <v>0</v>
      </c>
      <c r="O39" s="93">
        <f t="shared" si="12"/>
        <v>0</v>
      </c>
    </row>
    <row r="40" spans="1:15" ht="17.75" customHeight="1">
      <c r="C40" s="46" t="s">
        <v>52</v>
      </c>
      <c r="E40" s="163">
        <f>L5/SUM(J6:J16)</f>
        <v>1</v>
      </c>
      <c r="F40" s="163"/>
      <c r="G40" s="163"/>
      <c r="H40" s="163"/>
      <c r="I40" s="33" t="str">
        <f>(IF(E40&lt;0.5,"◄",""))</f>
        <v/>
      </c>
      <c r="J40" s="32">
        <f>J5+J17+J30</f>
        <v>1</v>
      </c>
      <c r="K40" s="32"/>
      <c r="L40" s="82"/>
      <c r="O40" s="93">
        <f>SUM(O6:O39)</f>
        <v>0</v>
      </c>
    </row>
    <row r="41" spans="1:15" ht="17.75" customHeight="1">
      <c r="C41" s="46" t="s">
        <v>53</v>
      </c>
      <c r="E41" s="163">
        <f>L17/SUM(J18:J29)</f>
        <v>1</v>
      </c>
      <c r="F41" s="163"/>
      <c r="G41" s="163"/>
      <c r="H41" s="163"/>
      <c r="I41" s="33" t="str">
        <f>(IF(E41&lt;0.5,"◄",""))</f>
        <v/>
      </c>
      <c r="J41" s="162"/>
      <c r="K41" s="86"/>
      <c r="L41" s="82"/>
    </row>
    <row r="42" spans="1:15" ht="17.75" customHeight="1">
      <c r="C42" s="46" t="s">
        <v>54</v>
      </c>
      <c r="E42" s="163">
        <f>L30/SUM(J31:J39)</f>
        <v>1</v>
      </c>
      <c r="F42" s="163"/>
      <c r="G42" s="163"/>
      <c r="H42" s="163"/>
      <c r="I42" s="33" t="str">
        <f>(IF(E42&lt;0.5,"◄",""))</f>
        <v/>
      </c>
      <c r="J42" s="162"/>
      <c r="K42" s="86"/>
      <c r="L42" s="82"/>
    </row>
    <row r="43" spans="1:15" ht="20.25" customHeight="1" thickBot="1">
      <c r="C43" s="47" t="s">
        <v>55</v>
      </c>
      <c r="D43" s="48"/>
      <c r="E43" s="171" t="str">
        <f>IF(OR(E40&lt;0.5,E41&lt;0.5,E42&lt;0.5),"Tx&lt;50",IF(O40&lt;&gt;32,"Erreur",(K5+K17+K30)))</f>
        <v>Erreur</v>
      </c>
      <c r="F43" s="171"/>
      <c r="G43" s="172" t="s">
        <v>56</v>
      </c>
      <c r="H43" s="172"/>
      <c r="I43" s="49"/>
    </row>
    <row r="44" spans="1:15" ht="20.25" customHeight="1" thickBot="1">
      <c r="C44" s="22" t="s">
        <v>58</v>
      </c>
      <c r="D44" s="48"/>
      <c r="E44" s="173"/>
      <c r="F44" s="173"/>
      <c r="G44" s="174" t="s">
        <v>23</v>
      </c>
      <c r="H44" s="174"/>
      <c r="I44" s="51"/>
    </row>
    <row r="45" spans="1:15" ht="18.75" customHeight="1" thickBot="1">
      <c r="C45" s="52" t="s">
        <v>59</v>
      </c>
      <c r="E45" s="166">
        <f>IF(V40&lt;&gt;0,"",E44*'Identification projet'!B5)</f>
        <v>0</v>
      </c>
      <c r="F45" s="166"/>
      <c r="G45" s="167">
        <f>(20*'Identification projet'!B5)</f>
        <v>120</v>
      </c>
      <c r="H45" s="167"/>
      <c r="I45" s="33"/>
    </row>
    <row r="46" spans="1:15" ht="14" customHeight="1">
      <c r="A46" s="177" t="s">
        <v>60</v>
      </c>
      <c r="B46" s="177"/>
      <c r="C46" s="177"/>
      <c r="D46" s="177"/>
      <c r="E46" s="177"/>
      <c r="F46" s="177"/>
      <c r="G46" s="177"/>
      <c r="H46" s="177"/>
      <c r="I46" s="51"/>
    </row>
    <row r="47" spans="1:15" ht="14" customHeight="1" thickBot="1">
      <c r="A47" s="53"/>
      <c r="B47" s="53"/>
      <c r="C47" s="178" t="str">
        <f>(IF(O40&gt;32,"ATTENTION. Erreur de saisie : cocher une seule colonne par ligne ! Voir repères ◄ à droite de la grille.",""))</f>
        <v/>
      </c>
      <c r="D47" s="178"/>
      <c r="E47" s="178"/>
      <c r="F47" s="178"/>
      <c r="G47" s="178"/>
      <c r="H47" s="178"/>
      <c r="I47" s="50" t="s">
        <v>57</v>
      </c>
    </row>
    <row r="48" spans="1:15" ht="15" customHeight="1">
      <c r="A48" s="179" t="s">
        <v>61</v>
      </c>
      <c r="B48" s="179"/>
      <c r="C48" s="180"/>
      <c r="D48" s="180"/>
      <c r="E48" s="180"/>
      <c r="F48" s="180"/>
      <c r="G48" s="180"/>
      <c r="H48" s="180"/>
      <c r="I48" s="54"/>
    </row>
    <row r="49" spans="1:13" ht="84.75" customHeight="1" thickBot="1">
      <c r="A49" s="181"/>
      <c r="B49" s="181"/>
      <c r="C49" s="181"/>
      <c r="D49" s="181"/>
      <c r="E49" s="181"/>
      <c r="F49" s="181"/>
      <c r="G49" s="181"/>
      <c r="H49" s="181"/>
      <c r="I49" s="55"/>
    </row>
    <row r="50" spans="1:13" ht="7.5" customHeight="1" thickBot="1">
      <c r="A50" s="55"/>
      <c r="B50" s="56"/>
      <c r="C50" s="56"/>
      <c r="D50" s="57"/>
      <c r="E50" s="57"/>
      <c r="F50" s="57"/>
      <c r="G50" s="57"/>
      <c r="H50" s="57"/>
      <c r="I50" s="58"/>
    </row>
    <row r="51" spans="1:13" ht="12.75" customHeight="1">
      <c r="A51" s="182" t="s">
        <v>62</v>
      </c>
      <c r="B51" s="182"/>
      <c r="C51" s="59" t="s">
        <v>63</v>
      </c>
      <c r="D51" s="60"/>
      <c r="E51" s="183" t="s">
        <v>64</v>
      </c>
      <c r="F51" s="183"/>
      <c r="G51" s="183"/>
      <c r="H51" s="183"/>
      <c r="I51" s="61"/>
    </row>
    <row r="52" spans="1:13" ht="30.75" customHeight="1" thickBot="1">
      <c r="A52" s="184"/>
      <c r="B52" s="184"/>
      <c r="C52" s="62"/>
      <c r="E52" s="185"/>
      <c r="F52" s="185"/>
      <c r="G52" s="185"/>
      <c r="H52" s="185"/>
      <c r="I52" s="63"/>
    </row>
    <row r="53" spans="1:13" ht="30.75" customHeight="1">
      <c r="A53" s="184"/>
      <c r="B53" s="184"/>
      <c r="C53" s="62"/>
    </row>
    <row r="54" spans="1:13" ht="30.75" customHeight="1">
      <c r="A54" s="186"/>
      <c r="B54" s="186"/>
      <c r="C54" s="62"/>
    </row>
    <row r="55" spans="1:13" ht="30.75" customHeight="1">
      <c r="A55" s="184"/>
      <c r="B55" s="184"/>
      <c r="C55" s="62"/>
    </row>
    <row r="56" spans="1:13" ht="30.75" customHeight="1" thickBot="1">
      <c r="A56" s="175"/>
      <c r="B56" s="175"/>
      <c r="C56" s="64"/>
      <c r="E56" s="176">
        <v>41892</v>
      </c>
      <c r="F56" s="176"/>
      <c r="G56" s="176"/>
      <c r="H56" s="176"/>
      <c r="I56" s="66" t="s">
        <v>76</v>
      </c>
      <c r="L56" s="80"/>
      <c r="M56" s="81"/>
    </row>
    <row r="58" spans="1:13" ht="13">
      <c r="B58" s="65"/>
    </row>
  </sheetData>
  <mergeCells count="58">
    <mergeCell ref="A56:B56"/>
    <mergeCell ref="E56:H56"/>
    <mergeCell ref="A46:H46"/>
    <mergeCell ref="C47:H47"/>
    <mergeCell ref="A48:B48"/>
    <mergeCell ref="C48:H48"/>
    <mergeCell ref="A49:H49"/>
    <mergeCell ref="A51:B51"/>
    <mergeCell ref="E51:H51"/>
    <mergeCell ref="A52:B52"/>
    <mergeCell ref="E52:H52"/>
    <mergeCell ref="A53:B53"/>
    <mergeCell ref="A54:B54"/>
    <mergeCell ref="A55:B55"/>
    <mergeCell ref="E45:F45"/>
    <mergeCell ref="G45:H45"/>
    <mergeCell ref="A36:A39"/>
    <mergeCell ref="B36:B39"/>
    <mergeCell ref="E40:H40"/>
    <mergeCell ref="E41:H41"/>
    <mergeCell ref="E43:F43"/>
    <mergeCell ref="G43:H43"/>
    <mergeCell ref="E44:F44"/>
    <mergeCell ref="G44:H44"/>
    <mergeCell ref="J41:J42"/>
    <mergeCell ref="E42:H42"/>
    <mergeCell ref="A27:A29"/>
    <mergeCell ref="B27:B29"/>
    <mergeCell ref="A30:H30"/>
    <mergeCell ref="A31:A33"/>
    <mergeCell ref="B31:B33"/>
    <mergeCell ref="A34:A35"/>
    <mergeCell ref="B34:B35"/>
    <mergeCell ref="A24:A26"/>
    <mergeCell ref="B24:B26"/>
    <mergeCell ref="A10:A11"/>
    <mergeCell ref="B10:B11"/>
    <mergeCell ref="A12:A16"/>
    <mergeCell ref="B12:B16"/>
    <mergeCell ref="A17:H17"/>
    <mergeCell ref="A18:A19"/>
    <mergeCell ref="B18:B19"/>
    <mergeCell ref="A20:A23"/>
    <mergeCell ref="B20:B23"/>
    <mergeCell ref="A4:B4"/>
    <mergeCell ref="A5:H5"/>
    <mergeCell ref="A6:A9"/>
    <mergeCell ref="B6:B9"/>
    <mergeCell ref="K6:K9"/>
    <mergeCell ref="K10:K11"/>
    <mergeCell ref="K12:K16"/>
    <mergeCell ref="K18:K19"/>
    <mergeCell ref="K36:K39"/>
    <mergeCell ref="K20:K23"/>
    <mergeCell ref="K24:K26"/>
    <mergeCell ref="K27:K29"/>
    <mergeCell ref="K31:K33"/>
    <mergeCell ref="K34:K35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Identification projet</vt:lpstr>
      <vt:lpstr>Notation Candidat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 Rage</cp:lastModifiedBy>
  <dcterms:created xsi:type="dcterms:W3CDTF">2014-04-09T13:18:47Z</dcterms:created>
  <dcterms:modified xsi:type="dcterms:W3CDTF">2014-09-19T16:48:06Z</dcterms:modified>
</cp:coreProperties>
</file>