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975" yWindow="-150" windowWidth="10650" windowHeight="7860" activeTab="4"/>
  </bookViews>
  <sheets>
    <sheet name="Identification projet" sheetId="1" r:id="rId1"/>
    <sheet name="Notation Candidat 1" sheetId="13" r:id="rId2"/>
    <sheet name="Notation Candidat 2" sheetId="14" r:id="rId3"/>
    <sheet name="Notation Candidat 3" sheetId="15" r:id="rId4"/>
    <sheet name="Notation Candidat 4" sheetId="16" r:id="rId5"/>
  </sheets>
  <externalReferences>
    <externalReference r:id="rId6"/>
    <externalReference r:id="rId7"/>
  </externalReferences>
  <definedNames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4">#REF!</definedName>
    <definedName name="Excel_BuiltIn_Print_Area_1">#REF!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6" l="1"/>
  <c r="E28" i="16"/>
  <c r="J25" i="16"/>
  <c r="M24" i="16"/>
  <c r="L24" i="16"/>
  <c r="N24" i="16" s="1"/>
  <c r="I24" i="16"/>
  <c r="M23" i="16"/>
  <c r="L23" i="16"/>
  <c r="N23" i="16" s="1"/>
  <c r="I23" i="16"/>
  <c r="M22" i="16"/>
  <c r="L22" i="16"/>
  <c r="N22" i="16" s="1"/>
  <c r="I22" i="16"/>
  <c r="M21" i="16"/>
  <c r="L21" i="16"/>
  <c r="N21" i="16" s="1"/>
  <c r="I21" i="16"/>
  <c r="M20" i="16"/>
  <c r="L20" i="16"/>
  <c r="N20" i="16" s="1"/>
  <c r="I20" i="16"/>
  <c r="M18" i="16"/>
  <c r="I18" i="16" s="1"/>
  <c r="L18" i="16"/>
  <c r="N18" i="16" s="1"/>
  <c r="M17" i="16"/>
  <c r="I17" i="16" s="1"/>
  <c r="L17" i="16"/>
  <c r="N17" i="16" s="1"/>
  <c r="M16" i="16"/>
  <c r="I16" i="16" s="1"/>
  <c r="L16" i="16"/>
  <c r="N16" i="16" s="1"/>
  <c r="M15" i="16"/>
  <c r="I15" i="16" s="1"/>
  <c r="L15" i="16"/>
  <c r="N15" i="16" s="1"/>
  <c r="M14" i="16"/>
  <c r="I14" i="16" s="1"/>
  <c r="L14" i="16"/>
  <c r="N14" i="16" s="1"/>
  <c r="N12" i="16"/>
  <c r="M12" i="16"/>
  <c r="I12" i="16" s="1"/>
  <c r="L12" i="16"/>
  <c r="N11" i="16"/>
  <c r="M11" i="16"/>
  <c r="I11" i="16" s="1"/>
  <c r="L11" i="16"/>
  <c r="N10" i="16"/>
  <c r="M10" i="16"/>
  <c r="I10" i="16" s="1"/>
  <c r="L10" i="16"/>
  <c r="N9" i="16"/>
  <c r="M9" i="16"/>
  <c r="I9" i="16" s="1"/>
  <c r="L9" i="16"/>
  <c r="N8" i="16"/>
  <c r="M8" i="16"/>
  <c r="I8" i="16" s="1"/>
  <c r="L8" i="16"/>
  <c r="N7" i="16"/>
  <c r="M7" i="16"/>
  <c r="I7" i="16" s="1"/>
  <c r="L7" i="16"/>
  <c r="N6" i="16"/>
  <c r="M6" i="16"/>
  <c r="I6" i="16" s="1"/>
  <c r="L6" i="16"/>
  <c r="L5" i="16"/>
  <c r="D3" i="16"/>
  <c r="D2" i="16"/>
  <c r="F1" i="16"/>
  <c r="D1" i="16"/>
  <c r="A1" i="16"/>
  <c r="G28" i="15"/>
  <c r="E28" i="15"/>
  <c r="J25" i="15"/>
  <c r="N24" i="15"/>
  <c r="M24" i="15"/>
  <c r="L24" i="15"/>
  <c r="I24" i="15"/>
  <c r="N23" i="15"/>
  <c r="M23" i="15"/>
  <c r="L23" i="15"/>
  <c r="I23" i="15"/>
  <c r="N22" i="15"/>
  <c r="M22" i="15"/>
  <c r="L22" i="15"/>
  <c r="I22" i="15"/>
  <c r="N21" i="15"/>
  <c r="M21" i="15"/>
  <c r="L21" i="15"/>
  <c r="I21" i="15"/>
  <c r="N20" i="15"/>
  <c r="M20" i="15"/>
  <c r="L20" i="15"/>
  <c r="I20" i="15"/>
  <c r="L19" i="15"/>
  <c r="M18" i="15"/>
  <c r="L18" i="15"/>
  <c r="N18" i="15" s="1"/>
  <c r="I18" i="15"/>
  <c r="M17" i="15"/>
  <c r="L17" i="15"/>
  <c r="N17" i="15" s="1"/>
  <c r="I17" i="15"/>
  <c r="M16" i="15"/>
  <c r="L16" i="15"/>
  <c r="N16" i="15" s="1"/>
  <c r="I16" i="15"/>
  <c r="M15" i="15"/>
  <c r="L15" i="15"/>
  <c r="N15" i="15" s="1"/>
  <c r="I15" i="15"/>
  <c r="M14" i="15"/>
  <c r="L14" i="15"/>
  <c r="N14" i="15" s="1"/>
  <c r="I14" i="15"/>
  <c r="M12" i="15"/>
  <c r="I12" i="15" s="1"/>
  <c r="L12" i="15"/>
  <c r="N12" i="15" s="1"/>
  <c r="M11" i="15"/>
  <c r="I11" i="15" s="1"/>
  <c r="L11" i="15"/>
  <c r="N11" i="15" s="1"/>
  <c r="M10" i="15"/>
  <c r="I10" i="15" s="1"/>
  <c r="L10" i="15"/>
  <c r="N10" i="15" s="1"/>
  <c r="M9" i="15"/>
  <c r="I9" i="15" s="1"/>
  <c r="L9" i="15"/>
  <c r="N9" i="15" s="1"/>
  <c r="M8" i="15"/>
  <c r="I8" i="15" s="1"/>
  <c r="L8" i="15"/>
  <c r="N8" i="15" s="1"/>
  <c r="M7" i="15"/>
  <c r="I7" i="15" s="1"/>
  <c r="L7" i="15"/>
  <c r="N7" i="15" s="1"/>
  <c r="M6" i="15"/>
  <c r="I6" i="15" s="1"/>
  <c r="L6" i="15"/>
  <c r="N6" i="15" s="1"/>
  <c r="D3" i="15"/>
  <c r="D2" i="15"/>
  <c r="F1" i="15"/>
  <c r="D1" i="15"/>
  <c r="A1" i="15"/>
  <c r="G28" i="14"/>
  <c r="E28" i="14"/>
  <c r="J25" i="14"/>
  <c r="N24" i="14"/>
  <c r="M24" i="14"/>
  <c r="L24" i="14"/>
  <c r="I24" i="14"/>
  <c r="N23" i="14"/>
  <c r="M23" i="14"/>
  <c r="L23" i="14"/>
  <c r="I23" i="14"/>
  <c r="N22" i="14"/>
  <c r="M22" i="14"/>
  <c r="L22" i="14"/>
  <c r="I22" i="14"/>
  <c r="N21" i="14"/>
  <c r="M21" i="14"/>
  <c r="L21" i="14"/>
  <c r="I21" i="14"/>
  <c r="N20" i="14"/>
  <c r="M20" i="14"/>
  <c r="L20" i="14"/>
  <c r="I20" i="14"/>
  <c r="L19" i="14"/>
  <c r="M18" i="14"/>
  <c r="L18" i="14"/>
  <c r="N18" i="14" s="1"/>
  <c r="I18" i="14"/>
  <c r="M17" i="14"/>
  <c r="L17" i="14"/>
  <c r="N17" i="14" s="1"/>
  <c r="I17" i="14"/>
  <c r="M16" i="14"/>
  <c r="L16" i="14"/>
  <c r="N16" i="14" s="1"/>
  <c r="I16" i="14"/>
  <c r="M15" i="14"/>
  <c r="L15" i="14"/>
  <c r="N15" i="14" s="1"/>
  <c r="I15" i="14"/>
  <c r="M14" i="14"/>
  <c r="L14" i="14"/>
  <c r="N14" i="14" s="1"/>
  <c r="I14" i="14"/>
  <c r="M12" i="14"/>
  <c r="I12" i="14" s="1"/>
  <c r="L12" i="14"/>
  <c r="N12" i="14" s="1"/>
  <c r="M11" i="14"/>
  <c r="I11" i="14" s="1"/>
  <c r="L11" i="14"/>
  <c r="N11" i="14" s="1"/>
  <c r="M10" i="14"/>
  <c r="I10" i="14" s="1"/>
  <c r="L10" i="14"/>
  <c r="N10" i="14" s="1"/>
  <c r="M9" i="14"/>
  <c r="I9" i="14" s="1"/>
  <c r="L9" i="14"/>
  <c r="N9" i="14" s="1"/>
  <c r="M8" i="14"/>
  <c r="I8" i="14" s="1"/>
  <c r="L8" i="14"/>
  <c r="N8" i="14" s="1"/>
  <c r="M7" i="14"/>
  <c r="I7" i="14" s="1"/>
  <c r="L7" i="14"/>
  <c r="N7" i="14" s="1"/>
  <c r="M6" i="14"/>
  <c r="I6" i="14" s="1"/>
  <c r="L6" i="14"/>
  <c r="N6" i="14" s="1"/>
  <c r="D3" i="14"/>
  <c r="D2" i="14"/>
  <c r="F1" i="14"/>
  <c r="D1" i="14"/>
  <c r="A1" i="14"/>
  <c r="D3" i="13"/>
  <c r="D2" i="13"/>
  <c r="F1" i="13"/>
  <c r="D1" i="13"/>
  <c r="A1" i="13"/>
  <c r="L6" i="13"/>
  <c r="N6" i="13" s="1"/>
  <c r="M6" i="13"/>
  <c r="I6" i="13" s="1"/>
  <c r="L7" i="13"/>
  <c r="N7" i="13" s="1"/>
  <c r="M7" i="13"/>
  <c r="I7" i="13" s="1"/>
  <c r="L8" i="13"/>
  <c r="N8" i="13" s="1"/>
  <c r="M8" i="13"/>
  <c r="I8" i="13" s="1"/>
  <c r="L9" i="13"/>
  <c r="N9" i="13" s="1"/>
  <c r="M9" i="13"/>
  <c r="I9" i="13" s="1"/>
  <c r="L10" i="13"/>
  <c r="N10" i="13" s="1"/>
  <c r="M10" i="13"/>
  <c r="I10" i="13" s="1"/>
  <c r="L11" i="13"/>
  <c r="N11" i="13" s="1"/>
  <c r="M11" i="13"/>
  <c r="I11" i="13" s="1"/>
  <c r="L12" i="13"/>
  <c r="N12" i="13" s="1"/>
  <c r="M12" i="13"/>
  <c r="I12" i="13" s="1"/>
  <c r="L14" i="13"/>
  <c r="M14" i="13"/>
  <c r="I14" i="13" s="1"/>
  <c r="L15" i="13"/>
  <c r="N15" i="13" s="1"/>
  <c r="M15" i="13"/>
  <c r="I15" i="13" s="1"/>
  <c r="L16" i="13"/>
  <c r="N16" i="13" s="1"/>
  <c r="M16" i="13"/>
  <c r="I16" i="13" s="1"/>
  <c r="L17" i="13"/>
  <c r="N17" i="13" s="1"/>
  <c r="M17" i="13"/>
  <c r="I17" i="13" s="1"/>
  <c r="L18" i="13"/>
  <c r="N18" i="13" s="1"/>
  <c r="M18" i="13"/>
  <c r="I18" i="13" s="1"/>
  <c r="L20" i="13"/>
  <c r="M20" i="13"/>
  <c r="I20" i="13" s="1"/>
  <c r="L21" i="13"/>
  <c r="N21" i="13" s="1"/>
  <c r="M21" i="13"/>
  <c r="I21" i="13" s="1"/>
  <c r="L22" i="13"/>
  <c r="N22" i="13" s="1"/>
  <c r="M22" i="13"/>
  <c r="I22" i="13" s="1"/>
  <c r="I23" i="13"/>
  <c r="L23" i="13"/>
  <c r="N23" i="13" s="1"/>
  <c r="M23" i="13"/>
  <c r="L24" i="13"/>
  <c r="N24" i="13" s="1"/>
  <c r="M24" i="13"/>
  <c r="I24" i="13" s="1"/>
  <c r="J25" i="13"/>
  <c r="E28" i="13"/>
  <c r="G28" i="13"/>
  <c r="M25" i="16" l="1"/>
  <c r="E26" i="16" s="1"/>
  <c r="L13" i="16"/>
  <c r="L19" i="16"/>
  <c r="L5" i="15"/>
  <c r="M25" i="15"/>
  <c r="E26" i="15" s="1"/>
  <c r="L13" i="15"/>
  <c r="L5" i="14"/>
  <c r="M25" i="14"/>
  <c r="E26" i="14" s="1"/>
  <c r="L13" i="14"/>
  <c r="L5" i="13"/>
  <c r="L13" i="13"/>
  <c r="L19" i="13"/>
  <c r="M25" i="13"/>
  <c r="E26" i="13" s="1"/>
  <c r="N20" i="13"/>
  <c r="N14" i="13"/>
</calcChain>
</file>

<file path=xl/sharedStrings.xml><?xml version="1.0" encoding="utf-8"?>
<sst xmlns="http://schemas.openxmlformats.org/spreadsheetml/2006/main" count="256" uniqueCount="82">
  <si>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</si>
  <si>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</si>
  <si>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</si>
  <si>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</si>
  <si>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</si>
  <si>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</si>
  <si>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</si>
  <si>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</si>
  <si>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 xml:space="preserve">Lieu de l'évaluation : </t>
  </si>
  <si>
    <t>Candidat 1</t>
  </si>
  <si>
    <t>Nom du candidat :</t>
  </si>
  <si>
    <t>Prénom du candidat :</t>
  </si>
  <si>
    <t>Candidat 2</t>
  </si>
  <si>
    <t>Candidat 3</t>
  </si>
  <si>
    <t>Candidat 4</t>
  </si>
  <si>
    <t>Titre et description sommaire du projet</t>
  </si>
  <si>
    <t>Travail demandé</t>
  </si>
  <si>
    <t>Données fournies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</si>
  <si>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</si>
  <si>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</si>
  <si>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</si>
  <si>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</si>
  <si>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</si>
  <si>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</si>
  <si>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t xml:space="preserve"> /20</t>
  </si>
  <si>
    <t>Note sur 20 proposée au jury* :</t>
  </si>
  <si>
    <t>Note x coefficient :</t>
  </si>
  <si>
    <t>Appréciation globale</t>
  </si>
  <si>
    <t xml:space="preserve">Candidat 1 </t>
  </si>
  <si>
    <t>Date :</t>
  </si>
  <si>
    <t>Noms des Evaluateurs / Signatures</t>
  </si>
  <si>
    <t></t>
  </si>
  <si>
    <r>
      <t>ATTENTION</t>
    </r>
    <r>
      <rPr>
        <i/>
        <sz val="8"/>
        <color indexed="10"/>
        <rFont val="Arial"/>
        <family val="2"/>
      </rPr>
      <t xml:space="preserve">, si le symbole </t>
    </r>
    <r>
      <rPr>
        <sz val="8"/>
        <color indexed="10"/>
        <rFont val="Arial"/>
        <family val="2"/>
      </rPr>
      <t>◄</t>
    </r>
    <r>
      <rPr>
        <i/>
        <sz val="8"/>
        <color indexed="10"/>
        <rFont val="Arial"/>
        <family val="2"/>
      </rPr>
      <t xml:space="preserve"> apparait dans cette colonne c'est qu'il y a soit plus d'une valeur donnée à l'indicateur, soit pas de valeur, il faut alors choisir laquelle retenir</t>
    </r>
  </si>
  <si>
    <t>NOM Prénom</t>
  </si>
  <si>
    <t>Note brute obtenue par calcul automatique (tous les indicateurs doivent être renseignés) :</t>
  </si>
  <si>
    <t>Des outils de traçabilité sont mis en place</t>
  </si>
  <si>
    <t>Assurer la traçabilité</t>
  </si>
  <si>
    <t>C7.4</t>
  </si>
  <si>
    <t>Les besoins du client sont résolus</t>
  </si>
  <si>
    <t>Dépanner une installation matérielle et/ou logicielle</t>
  </si>
  <si>
    <t>C7.3</t>
  </si>
  <si>
    <t>Des correctifs sont proposés</t>
  </si>
  <si>
    <t>Une stratégie pour le maintien en condition opérationnelle est mise en place</t>
  </si>
  <si>
    <t>Proposer des corrections ou des améliorations</t>
  </si>
  <si>
    <t>C7.2</t>
  </si>
  <si>
    <t>Les causes du dysfonctionnement sont identifiées</t>
  </si>
  <si>
    <t>Diagnostiquer les causes d'un dysfonctionnement</t>
  </si>
  <si>
    <t>C7.1</t>
  </si>
  <si>
    <t>C7 - Maintenir</t>
  </si>
  <si>
    <t>Les situations problématiques (seuil d'erreur admissible, nombre de tentatives) sont déterminées</t>
  </si>
  <si>
    <t>Les résultats pertinents de l'analyse sont présentés</t>
  </si>
  <si>
    <t>Analyser les comptes rendus d'exploitation</t>
  </si>
  <si>
    <t>C6.2</t>
  </si>
  <si>
    <t>Des alertes sont émises en cas de défaillance ou pour l'aide à la conduite du système</t>
  </si>
  <si>
    <t>Des fichiers de journalisation (logs) de supervision (recette et/ou archivage) sont créés</t>
  </si>
  <si>
    <t>Le compte rendu de suivi d'incident est établi</t>
  </si>
  <si>
    <t>Superviser le fonctionnement d'un produit matériel/logiciel</t>
  </si>
  <si>
    <t>C6.1</t>
  </si>
  <si>
    <t>C6 - Exploiter</t>
  </si>
  <si>
    <t>Le procès-verbal de réception est signé par le client</t>
  </si>
  <si>
    <t>Le cahier de recette est élaboré</t>
  </si>
  <si>
    <t>Le système ou le service fonctionne</t>
  </si>
  <si>
    <t>Effectuer la recette d'un produit avec le client</t>
  </si>
  <si>
    <t>C5.3</t>
  </si>
  <si>
    <t>Les documents clients (mise en route, exploitation et maintenance) sont finalisées</t>
  </si>
  <si>
    <t>Le système ou le service est en production</t>
  </si>
  <si>
    <t>Mettre en œuvre une solution matérielle/logicielle en situation</t>
  </si>
  <si>
    <t>C5.2</t>
  </si>
  <si>
    <t>Le phasage des opérations de réalisation est réaliste, le chemin critique est identifié</t>
  </si>
  <si>
    <t>Le besoin relatif au client est identifié et justifié</t>
  </si>
  <si>
    <t>Préparer la solution et le plan d'action</t>
  </si>
  <si>
    <t>C5.1</t>
  </si>
  <si>
    <t>C5 -  Installer</t>
  </si>
  <si>
    <t xml:space="preserve">Note brute </t>
  </si>
  <si>
    <t>Poids du critère</t>
  </si>
  <si>
    <r>
      <t xml:space="preserve">Indicateurs de performance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>évaluation</t>
    </r>
  </si>
  <si>
    <t>Brevet technicien supérieur "Systèmes numériques"</t>
  </si>
  <si>
    <t>Electronique et communication</t>
  </si>
  <si>
    <t>CCF E5</t>
  </si>
  <si>
    <t xml:space="preserve">Candidat 2 </t>
  </si>
  <si>
    <t xml:space="preserve">Candidat 3 </t>
  </si>
  <si>
    <t xml:space="preserve">Candidat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</si>
</sst>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name val="Arial"/>
      <family val="2"/>
    </font>
    <font>
      <sz val="12"/>
      <color theme="1"/>
      <name val="Calibri"/>
      <family val="2"/>
      <charset val="128"/>
      <scheme val="minor"/>
    </font>
    <font>
      <sz val="10"/>
      <color indexed="9"/>
      <name val="Arial"/>
      <family val="2"/>
    </font>
    <font>
      <sz val="9"/>
      <color indexed="9"/>
      <name val="Arial"/>
      <family val="2"/>
    </font>
    <font>
      <sz val="9"/>
      <color indexed="10"/>
      <name val="Arial Narrow"/>
      <family val="2"/>
    </font>
    <font>
      <b/>
      <sz val="10"/>
      <color theme="1"/>
      <name val="Arial"/>
    </font>
    <font>
      <b/>
      <sz val="10"/>
      <color indexed="10"/>
      <name val="Wingdings"/>
    </font>
    <font>
      <b/>
      <i/>
      <sz val="8"/>
      <color indexed="10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i/>
      <sz val="9"/>
      <name val="Arial"/>
      <family val="2"/>
    </font>
    <font>
      <b/>
      <sz val="7"/>
      <color indexed="12"/>
      <name val="Arial"/>
      <family val="2"/>
    </font>
    <font>
      <i/>
      <sz val="10"/>
      <color indexed="12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sz val="9"/>
      <color indexed="12"/>
      <name val="Arial"/>
      <family val="2"/>
    </font>
    <font>
      <b/>
      <sz val="10"/>
      <color theme="1"/>
      <name val="Arial"/>
      <family val="2"/>
    </font>
    <font>
      <b/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8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3" fillId="0" borderId="0"/>
  </cellStyleXfs>
  <cellXfs count="177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21" fillId="0" borderId="0" xfId="0" applyFont="1"/>
    <xf numFmtId="9" fontId="19" fillId="4" borderId="0" xfId="0" applyNumberFormat="1" applyFont="1" applyFill="1" applyBorder="1" applyAlignment="1" applyProtection="1">
      <alignment horizontal="center" vertical="center"/>
    </xf>
    <xf numFmtId="2" fontId="19" fillId="4" borderId="0" xfId="0" applyNumberFormat="1" applyFont="1" applyFill="1" applyBorder="1" applyAlignment="1" applyProtection="1">
      <alignment horizontal="center" vertical="center"/>
    </xf>
    <xf numFmtId="0" fontId="19" fillId="4" borderId="0" xfId="0" applyFont="1" applyFill="1"/>
    <xf numFmtId="0" fontId="19" fillId="4" borderId="0" xfId="0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22" fillId="0" borderId="0" xfId="37" applyFont="1" applyBorder="1" applyAlignment="1">
      <alignment vertical="center"/>
    </xf>
    <xf numFmtId="0" fontId="24" fillId="0" borderId="0" xfId="37" applyFont="1" applyBorder="1" applyAlignment="1">
      <alignment vertical="center"/>
    </xf>
    <xf numFmtId="0" fontId="24" fillId="0" borderId="0" xfId="37" applyFont="1"/>
    <xf numFmtId="10" fontId="19" fillId="0" borderId="0" xfId="37" applyNumberFormat="1" applyFont="1" applyBorder="1" applyAlignment="1">
      <alignment vertical="center"/>
    </xf>
    <xf numFmtId="0" fontId="19" fillId="0" borderId="0" xfId="37" applyFont="1" applyBorder="1" applyAlignment="1">
      <alignment vertical="center"/>
    </xf>
    <xf numFmtId="2" fontId="21" fillId="0" borderId="0" xfId="37" applyNumberFormat="1" applyFont="1" applyBorder="1" applyAlignment="1">
      <alignment horizontal="center" vertical="center"/>
    </xf>
    <xf numFmtId="0" fontId="25" fillId="0" borderId="0" xfId="37" applyFont="1" applyBorder="1" applyAlignment="1">
      <alignment vertical="center"/>
    </xf>
    <xf numFmtId="9" fontId="14" fillId="0" borderId="0" xfId="37" applyNumberFormat="1" applyFont="1" applyBorder="1" applyAlignment="1">
      <alignment horizontal="center" vertical="center"/>
    </xf>
    <xf numFmtId="0" fontId="15" fillId="0" borderId="0" xfId="37" applyFont="1" applyFill="1" applyBorder="1" applyAlignment="1">
      <alignment vertical="center"/>
    </xf>
    <xf numFmtId="0" fontId="22" fillId="0" borderId="0" xfId="37" applyFont="1" applyBorder="1" applyAlignment="1">
      <alignment horizontal="center" vertical="center"/>
    </xf>
    <xf numFmtId="0" fontId="6" fillId="0" borderId="0" xfId="37" applyFont="1" applyBorder="1" applyAlignment="1">
      <alignment horizontal="center" vertical="center"/>
    </xf>
    <xf numFmtId="0" fontId="22" fillId="0" borderId="0" xfId="37" applyFont="1" applyBorder="1" applyAlignment="1">
      <alignment vertical="center" wrapText="1"/>
    </xf>
    <xf numFmtId="0" fontId="22" fillId="0" borderId="0" xfId="37" applyFont="1" applyFill="1" applyBorder="1" applyAlignment="1">
      <alignment vertical="center"/>
    </xf>
    <xf numFmtId="0" fontId="21" fillId="0" borderId="0" xfId="37" applyFont="1" applyBorder="1" applyAlignment="1">
      <alignment vertical="center"/>
    </xf>
    <xf numFmtId="0" fontId="16" fillId="0" borderId="0" xfId="37" applyFont="1"/>
    <xf numFmtId="0" fontId="23" fillId="0" borderId="0" xfId="37"/>
    <xf numFmtId="0" fontId="22" fillId="0" borderId="15" xfId="37" applyFont="1" applyBorder="1" applyAlignment="1">
      <alignment horizontal="left" vertical="center"/>
    </xf>
    <xf numFmtId="0" fontId="22" fillId="0" borderId="16" xfId="37" applyFont="1" applyBorder="1" applyAlignment="1">
      <alignment horizontal="left" vertical="center"/>
    </xf>
    <xf numFmtId="0" fontId="23" fillId="0" borderId="17" xfId="37" applyBorder="1" applyAlignment="1">
      <alignment horizontal="center"/>
    </xf>
    <xf numFmtId="0" fontId="23" fillId="0" borderId="18" xfId="37" applyBorder="1" applyAlignment="1">
      <alignment horizontal="center"/>
    </xf>
    <xf numFmtId="0" fontId="23" fillId="0" borderId="19" xfId="37" applyBorder="1" applyAlignment="1">
      <alignment horizontal="center"/>
    </xf>
    <xf numFmtId="0" fontId="23" fillId="0" borderId="20" xfId="37" applyBorder="1" applyAlignment="1">
      <alignment horizontal="center"/>
    </xf>
    <xf numFmtId="0" fontId="23" fillId="0" borderId="21" xfId="37" applyBorder="1" applyAlignment="1">
      <alignment horizontal="center"/>
    </xf>
    <xf numFmtId="0" fontId="26" fillId="0" borderId="0" xfId="37" applyFont="1" applyFill="1" applyBorder="1" applyAlignment="1">
      <alignment vertical="top" wrapText="1"/>
    </xf>
    <xf numFmtId="0" fontId="23" fillId="0" borderId="22" xfId="37" applyBorder="1" applyAlignment="1">
      <alignment horizontal="center"/>
    </xf>
    <xf numFmtId="0" fontId="23" fillId="0" borderId="0" xfId="37" applyBorder="1" applyAlignment="1">
      <alignment horizontal="center"/>
    </xf>
    <xf numFmtId="0" fontId="23" fillId="0" borderId="23" xfId="37" applyBorder="1" applyAlignment="1">
      <alignment horizontal="center"/>
    </xf>
    <xf numFmtId="0" fontId="23" fillId="0" borderId="10" xfId="37" applyBorder="1" applyAlignment="1">
      <alignment horizontal="center"/>
    </xf>
    <xf numFmtId="0" fontId="23" fillId="0" borderId="24" xfId="37" applyBorder="1" applyAlignment="1">
      <alignment horizontal="center"/>
    </xf>
    <xf numFmtId="0" fontId="23" fillId="0" borderId="25" xfId="37" applyBorder="1" applyAlignment="1">
      <alignment horizontal="center"/>
    </xf>
    <xf numFmtId="0" fontId="23" fillId="0" borderId="26" xfId="37" applyBorder="1" applyAlignment="1">
      <alignment horizontal="center"/>
    </xf>
    <xf numFmtId="0" fontId="23" fillId="0" borderId="27" xfId="37" applyBorder="1" applyAlignment="1">
      <alignment horizontal="center"/>
    </xf>
    <xf numFmtId="0" fontId="15" fillId="0" borderId="0" xfId="37" applyFont="1" applyFill="1" applyBorder="1" applyAlignment="1">
      <alignment horizontal="center" vertical="center"/>
    </xf>
    <xf numFmtId="0" fontId="27" fillId="5" borderId="28" xfId="37" applyFont="1" applyFill="1" applyBorder="1" applyAlignment="1">
      <alignment horizontal="center" vertical="center"/>
    </xf>
    <xf numFmtId="0" fontId="27" fillId="5" borderId="29" xfId="37" applyFont="1" applyFill="1" applyBorder="1" applyAlignment="1">
      <alignment horizontal="center" vertical="center"/>
    </xf>
    <xf numFmtId="0" fontId="27" fillId="5" borderId="30" xfId="37" applyFont="1" applyFill="1" applyBorder="1" applyAlignment="1">
      <alignment horizontal="center" vertical="center"/>
    </xf>
    <xf numFmtId="0" fontId="1" fillId="5" borderId="31" xfId="37" applyFont="1" applyFill="1" applyBorder="1" applyAlignment="1">
      <alignment horizontal="center" vertical="center"/>
    </xf>
    <xf numFmtId="0" fontId="1" fillId="5" borderId="32" xfId="37" applyFont="1" applyFill="1" applyBorder="1" applyAlignment="1">
      <alignment horizontal="center" vertical="center"/>
    </xf>
    <xf numFmtId="0" fontId="28" fillId="0" borderId="0" xfId="37" applyFont="1" applyFill="1" applyBorder="1" applyAlignment="1">
      <alignment vertical="center"/>
    </xf>
    <xf numFmtId="0" fontId="29" fillId="0" borderId="18" xfId="37" applyFont="1" applyBorder="1" applyAlignment="1">
      <alignment horizontal="right" vertical="center"/>
    </xf>
    <xf numFmtId="0" fontId="32" fillId="0" borderId="0" xfId="37" applyFont="1" applyBorder="1" applyAlignment="1">
      <alignment horizontal="right" vertical="center"/>
    </xf>
    <xf numFmtId="0" fontId="25" fillId="0" borderId="17" xfId="37" applyFont="1" applyBorder="1" applyAlignment="1">
      <alignment horizontal="left" vertical="top"/>
    </xf>
    <xf numFmtId="0" fontId="25" fillId="0" borderId="14" xfId="37" applyFont="1" applyBorder="1" applyAlignment="1">
      <alignment horizontal="left" vertical="top"/>
    </xf>
    <xf numFmtId="0" fontId="2" fillId="0" borderId="0" xfId="37" applyFont="1" applyFill="1" applyBorder="1" applyAlignment="1">
      <alignment horizontal="left" vertical="center"/>
    </xf>
    <xf numFmtId="0" fontId="9" fillId="5" borderId="15" xfId="37" applyFont="1" applyFill="1" applyBorder="1" applyAlignment="1">
      <alignment horizontal="center" vertical="center"/>
    </xf>
    <xf numFmtId="0" fontId="9" fillId="5" borderId="33" xfId="37" applyFont="1" applyFill="1" applyBorder="1" applyAlignment="1">
      <alignment horizontal="center" vertical="center"/>
    </xf>
    <xf numFmtId="164" fontId="9" fillId="5" borderId="33" xfId="37" applyNumberFormat="1" applyFont="1" applyFill="1" applyBorder="1" applyAlignment="1">
      <alignment horizontal="center" vertical="center"/>
    </xf>
    <xf numFmtId="164" fontId="9" fillId="5" borderId="16" xfId="37" applyNumberFormat="1" applyFont="1" applyFill="1" applyBorder="1" applyAlignment="1">
      <alignment horizontal="center" vertical="center"/>
    </xf>
    <xf numFmtId="0" fontId="22" fillId="0" borderId="0" xfId="37" applyFont="1" applyBorder="1" applyAlignment="1">
      <alignment horizontal="right" vertical="center"/>
    </xf>
    <xf numFmtId="0" fontId="25" fillId="0" borderId="34" xfId="37" applyFont="1" applyBorder="1" applyAlignment="1">
      <alignment horizontal="left" vertical="top"/>
    </xf>
    <xf numFmtId="0" fontId="6" fillId="0" borderId="35" xfId="37" applyFont="1" applyBorder="1" applyAlignment="1">
      <alignment horizontal="left" vertical="top"/>
    </xf>
    <xf numFmtId="0" fontId="1" fillId="0" borderId="15" xfId="37" applyFont="1" applyBorder="1" applyAlignment="1">
      <alignment horizontal="center" vertical="center"/>
    </xf>
    <xf numFmtId="0" fontId="1" fillId="0" borderId="33" xfId="37" applyFont="1" applyBorder="1" applyAlignment="1">
      <alignment horizontal="center" vertical="center"/>
    </xf>
    <xf numFmtId="164" fontId="1" fillId="0" borderId="33" xfId="37" applyNumberFormat="1" applyFont="1" applyBorder="1" applyAlignment="1" applyProtection="1">
      <alignment horizontal="center" vertical="center"/>
      <protection locked="0"/>
    </xf>
    <xf numFmtId="164" fontId="1" fillId="0" borderId="16" xfId="37" applyNumberFormat="1" applyFont="1" applyBorder="1" applyAlignment="1" applyProtection="1">
      <alignment horizontal="center" vertical="center"/>
      <protection locked="0"/>
    </xf>
    <xf numFmtId="0" fontId="15" fillId="0" borderId="0" xfId="37" applyFont="1" applyFill="1" applyBorder="1" applyAlignment="1">
      <alignment horizontal="left" vertical="center"/>
    </xf>
    <xf numFmtId="0" fontId="22" fillId="0" borderId="18" xfId="37" applyFont="1" applyBorder="1" applyAlignment="1">
      <alignment horizontal="center" vertical="center"/>
    </xf>
    <xf numFmtId="164" fontId="22" fillId="0" borderId="18" xfId="37" applyNumberFormat="1" applyFont="1" applyFill="1" applyBorder="1" applyAlignment="1">
      <alignment horizontal="center" vertical="center"/>
    </xf>
    <xf numFmtId="9" fontId="33" fillId="0" borderId="0" xfId="37" applyNumberFormat="1" applyFont="1" applyBorder="1" applyAlignment="1">
      <alignment horizontal="center" vertical="center"/>
    </xf>
    <xf numFmtId="10" fontId="34" fillId="0" borderId="0" xfId="37" applyNumberFormat="1" applyFont="1" applyBorder="1" applyAlignment="1">
      <alignment horizontal="center" vertical="center"/>
    </xf>
    <xf numFmtId="0" fontId="35" fillId="0" borderId="0" xfId="37" applyFont="1" applyBorder="1" applyAlignment="1">
      <alignment horizontal="right" vertical="center"/>
    </xf>
    <xf numFmtId="2" fontId="21" fillId="0" borderId="10" xfId="37" applyNumberFormat="1" applyFont="1" applyBorder="1" applyAlignment="1">
      <alignment horizontal="center" vertical="center"/>
    </xf>
    <xf numFmtId="9" fontId="14" fillId="0" borderId="10" xfId="37" applyNumberFormat="1" applyFont="1" applyBorder="1" applyAlignment="1">
      <alignment horizontal="center" vertical="center"/>
    </xf>
    <xf numFmtId="0" fontId="21" fillId="0" borderId="13" xfId="37" applyFont="1" applyFill="1" applyBorder="1" applyAlignment="1" applyProtection="1">
      <alignment horizontal="center" vertical="center" wrapText="1"/>
      <protection locked="0"/>
    </xf>
    <xf numFmtId="0" fontId="36" fillId="0" borderId="13" xfId="37" applyFont="1" applyFill="1" applyBorder="1" applyAlignment="1" applyProtection="1">
      <alignment horizontal="center" vertical="center" wrapText="1"/>
      <protection locked="0"/>
    </xf>
    <xf numFmtId="0" fontId="37" fillId="0" borderId="10" xfId="37" applyNumberFormat="1" applyFont="1" applyBorder="1" applyAlignment="1" applyProtection="1">
      <alignment horizontal="center" vertical="center"/>
      <protection locked="0"/>
    </xf>
    <xf numFmtId="0" fontId="22" fillId="0" borderId="10" xfId="37" applyFont="1" applyBorder="1" applyAlignment="1">
      <alignment vertical="center"/>
    </xf>
    <xf numFmtId="0" fontId="36" fillId="0" borderId="10" xfId="37" applyFont="1" applyBorder="1" applyAlignment="1">
      <alignment horizontal="left" vertical="center" wrapText="1"/>
    </xf>
    <xf numFmtId="0" fontId="27" fillId="0" borderId="10" xfId="37" applyFont="1" applyFill="1" applyBorder="1" applyAlignment="1">
      <alignment horizontal="center" vertical="center" wrapText="1"/>
    </xf>
    <xf numFmtId="0" fontId="21" fillId="6" borderId="10" xfId="37" applyFont="1" applyFill="1" applyBorder="1" applyAlignment="1" applyProtection="1">
      <alignment horizontal="center" vertical="center"/>
      <protection locked="0"/>
    </xf>
    <xf numFmtId="0" fontId="36" fillId="6" borderId="10" xfId="37" applyFont="1" applyFill="1" applyBorder="1" applyAlignment="1" applyProtection="1">
      <alignment horizontal="center" vertical="center"/>
      <protection locked="0"/>
    </xf>
    <xf numFmtId="0" fontId="21" fillId="7" borderId="10" xfId="37" applyFont="1" applyFill="1" applyBorder="1" applyAlignment="1">
      <alignment vertical="center" wrapText="1"/>
    </xf>
    <xf numFmtId="0" fontId="21" fillId="0" borderId="10" xfId="37" applyFont="1" applyBorder="1" applyAlignment="1">
      <alignment horizontal="left" vertical="center" wrapText="1"/>
    </xf>
    <xf numFmtId="0" fontId="27" fillId="0" borderId="13" xfId="37" applyFont="1" applyFill="1" applyBorder="1" applyAlignment="1">
      <alignment horizontal="center" vertical="center" wrapText="1"/>
    </xf>
    <xf numFmtId="9" fontId="22" fillId="0" borderId="0" xfId="37" applyNumberFormat="1" applyFont="1" applyBorder="1" applyAlignment="1">
      <alignment vertical="center"/>
    </xf>
    <xf numFmtId="0" fontId="36" fillId="0" borderId="13" xfId="37" applyFont="1" applyBorder="1" applyAlignment="1">
      <alignment horizontal="left" vertical="center" wrapText="1"/>
    </xf>
    <xf numFmtId="0" fontId="27" fillId="0" borderId="13" xfId="37" applyFont="1" applyFill="1" applyBorder="1" applyAlignment="1">
      <alignment horizontal="center" vertical="center" wrapText="1"/>
    </xf>
    <xf numFmtId="0" fontId="21" fillId="7" borderId="10" xfId="37" applyFont="1" applyFill="1" applyBorder="1" applyAlignment="1" applyProtection="1">
      <alignment horizontal="center" vertical="center"/>
      <protection locked="0"/>
    </xf>
    <xf numFmtId="0" fontId="36" fillId="7" borderId="10" xfId="37" applyFont="1" applyFill="1" applyBorder="1" applyAlignment="1" applyProtection="1">
      <alignment horizontal="center" vertical="center"/>
      <protection locked="0"/>
    </xf>
    <xf numFmtId="0" fontId="37" fillId="0" borderId="13" xfId="37" applyNumberFormat="1" applyFont="1" applyBorder="1" applyAlignment="1" applyProtection="1">
      <alignment horizontal="center" vertical="center"/>
      <protection locked="0"/>
    </xf>
    <xf numFmtId="0" fontId="36" fillId="0" borderId="11" xfId="37" applyFont="1" applyBorder="1" applyAlignment="1">
      <alignment horizontal="left" vertical="center" wrapText="1"/>
    </xf>
    <xf numFmtId="0" fontId="27" fillId="0" borderId="11" xfId="37" applyFont="1" applyFill="1" applyBorder="1" applyAlignment="1">
      <alignment horizontal="center" vertical="center" wrapText="1"/>
    </xf>
    <xf numFmtId="0" fontId="21" fillId="0" borderId="13" xfId="37" applyFont="1" applyBorder="1" applyAlignment="1">
      <alignment vertical="center" wrapText="1"/>
    </xf>
    <xf numFmtId="0" fontId="36" fillId="0" borderId="13" xfId="37" applyFont="1" applyBorder="1" applyAlignment="1">
      <alignment horizontal="left" vertical="center" wrapText="1"/>
    </xf>
    <xf numFmtId="2" fontId="27" fillId="3" borderId="10" xfId="37" applyNumberFormat="1" applyFont="1" applyFill="1" applyBorder="1" applyAlignment="1">
      <alignment horizontal="center" vertical="center"/>
    </xf>
    <xf numFmtId="9" fontId="38" fillId="3" borderId="10" xfId="37" applyNumberFormat="1" applyFont="1" applyFill="1" applyBorder="1" applyAlignment="1">
      <alignment horizontal="center" vertical="center"/>
    </xf>
    <xf numFmtId="0" fontId="39" fillId="8" borderId="15" xfId="37" applyFont="1" applyFill="1" applyBorder="1" applyAlignment="1">
      <alignment horizontal="left" vertical="center" wrapText="1"/>
    </xf>
    <xf numFmtId="0" fontId="39" fillId="8" borderId="33" xfId="37" applyFont="1" applyFill="1" applyBorder="1" applyAlignment="1">
      <alignment horizontal="left" vertical="center" wrapText="1"/>
    </xf>
    <xf numFmtId="0" fontId="39" fillId="8" borderId="16" xfId="37" applyFont="1" applyFill="1" applyBorder="1" applyAlignment="1">
      <alignment horizontal="left" vertical="center" wrapText="1"/>
    </xf>
    <xf numFmtId="0" fontId="21" fillId="7" borderId="17" xfId="37" applyFont="1" applyFill="1" applyBorder="1" applyAlignment="1" applyProtection="1">
      <alignment horizontal="center" vertical="center" wrapText="1"/>
      <protection locked="0"/>
    </xf>
    <xf numFmtId="0" fontId="21" fillId="7" borderId="20" xfId="37" applyFont="1" applyFill="1" applyBorder="1" applyAlignment="1" applyProtection="1">
      <alignment horizontal="center" vertical="center" wrapText="1"/>
      <protection locked="0"/>
    </xf>
    <xf numFmtId="0" fontId="36" fillId="7" borderId="20" xfId="37" applyFont="1" applyFill="1" applyBorder="1" applyAlignment="1" applyProtection="1">
      <alignment horizontal="center" vertical="center" wrapText="1"/>
      <protection locked="0"/>
    </xf>
    <xf numFmtId="0" fontId="23" fillId="0" borderId="36" xfId="37" applyFont="1" applyBorder="1" applyAlignment="1">
      <alignment horizontal="center" vertical="center"/>
    </xf>
    <xf numFmtId="0" fontId="21" fillId="7" borderId="20" xfId="37" applyFont="1" applyFill="1" applyBorder="1" applyAlignment="1">
      <alignment vertical="center" wrapText="1"/>
    </xf>
    <xf numFmtId="0" fontId="21" fillId="0" borderId="20" xfId="37" applyFont="1" applyBorder="1" applyAlignment="1">
      <alignment horizontal="left" vertical="center" wrapText="1"/>
    </xf>
    <xf numFmtId="0" fontId="27" fillId="0" borderId="21" xfId="37" applyFont="1" applyFill="1" applyBorder="1" applyAlignment="1">
      <alignment horizontal="center" vertical="center" wrapText="1"/>
    </xf>
    <xf numFmtId="0" fontId="21" fillId="0" borderId="37" xfId="37" applyFont="1" applyFill="1" applyBorder="1" applyAlignment="1" applyProtection="1">
      <alignment horizontal="center" vertical="center" wrapText="1"/>
      <protection locked="0"/>
    </xf>
    <xf numFmtId="0" fontId="21" fillId="0" borderId="10" xfId="37" applyFont="1" applyFill="1" applyBorder="1" applyAlignment="1" applyProtection="1">
      <alignment horizontal="center" vertical="center" wrapText="1"/>
      <protection locked="0"/>
    </xf>
    <xf numFmtId="0" fontId="36" fillId="0" borderId="10" xfId="37" applyFont="1" applyFill="1" applyBorder="1" applyAlignment="1" applyProtection="1">
      <alignment horizontal="center" vertical="center" wrapText="1"/>
      <protection locked="0"/>
    </xf>
    <xf numFmtId="0" fontId="23" fillId="0" borderId="12" xfId="37" applyNumberFormat="1" applyFont="1" applyBorder="1" applyAlignment="1">
      <alignment horizontal="center" vertical="center"/>
    </xf>
    <xf numFmtId="0" fontId="21" fillId="0" borderId="10" xfId="37" applyFont="1" applyFill="1" applyBorder="1" applyAlignment="1">
      <alignment vertical="center" wrapText="1"/>
    </xf>
    <xf numFmtId="0" fontId="36" fillId="0" borderId="10" xfId="37" applyFont="1" applyBorder="1" applyAlignment="1">
      <alignment horizontal="left" vertical="center" wrapText="1"/>
    </xf>
    <xf numFmtId="0" fontId="39" fillId="0" borderId="24" xfId="37" applyFont="1" applyFill="1" applyBorder="1" applyAlignment="1">
      <alignment horizontal="center" vertical="center" wrapText="1"/>
    </xf>
    <xf numFmtId="0" fontId="21" fillId="6" borderId="38" xfId="37" applyFont="1" applyFill="1" applyBorder="1" applyAlignment="1" applyProtection="1">
      <alignment horizontal="center" vertical="center" wrapText="1"/>
      <protection locked="0"/>
    </xf>
    <xf numFmtId="0" fontId="36" fillId="6" borderId="39" xfId="37" applyFont="1" applyFill="1" applyBorder="1" applyAlignment="1" applyProtection="1">
      <alignment horizontal="center" vertical="center" wrapText="1"/>
      <protection locked="0"/>
    </xf>
    <xf numFmtId="0" fontId="21" fillId="6" borderId="10" xfId="37" applyFont="1" applyFill="1" applyBorder="1" applyAlignment="1" applyProtection="1">
      <alignment horizontal="center" vertical="center" wrapText="1"/>
      <protection locked="0"/>
    </xf>
    <xf numFmtId="0" fontId="21" fillId="6" borderId="10" xfId="37" applyFont="1" applyFill="1" applyBorder="1" applyAlignment="1">
      <alignment vertical="center" wrapText="1"/>
    </xf>
    <xf numFmtId="0" fontId="21" fillId="0" borderId="10" xfId="37" applyFont="1" applyFill="1" applyBorder="1" applyAlignment="1">
      <alignment horizontal="left" vertical="center" wrapText="1"/>
    </xf>
    <xf numFmtId="0" fontId="27" fillId="0" borderId="24" xfId="37" applyFont="1" applyFill="1" applyBorder="1" applyAlignment="1">
      <alignment horizontal="center" vertical="center" wrapText="1"/>
    </xf>
    <xf numFmtId="0" fontId="21" fillId="4" borderId="38" xfId="37" applyFont="1" applyFill="1" applyBorder="1" applyAlignment="1" applyProtection="1">
      <alignment horizontal="center" vertical="center" wrapText="1"/>
      <protection locked="0"/>
    </xf>
    <xf numFmtId="0" fontId="36" fillId="4" borderId="39" xfId="37" applyFont="1" applyFill="1" applyBorder="1" applyAlignment="1" applyProtection="1">
      <alignment horizontal="center" vertical="center" wrapText="1"/>
      <protection locked="0"/>
    </xf>
    <xf numFmtId="0" fontId="21" fillId="4" borderId="10" xfId="37" applyFont="1" applyFill="1" applyBorder="1" applyAlignment="1" applyProtection="1">
      <alignment horizontal="center" vertical="center" wrapText="1"/>
      <protection locked="0"/>
    </xf>
    <xf numFmtId="0" fontId="37" fillId="0" borderId="12" xfId="37" applyNumberFormat="1" applyFont="1" applyBorder="1" applyAlignment="1" applyProtection="1">
      <alignment horizontal="center" vertical="center"/>
      <protection locked="0"/>
    </xf>
    <xf numFmtId="0" fontId="21" fillId="4" borderId="10" xfId="37" applyFont="1" applyFill="1" applyBorder="1" applyAlignment="1">
      <alignment vertical="center" wrapText="1"/>
    </xf>
    <xf numFmtId="0" fontId="21" fillId="7" borderId="38" xfId="37" applyFont="1" applyFill="1" applyBorder="1" applyAlignment="1" applyProtection="1">
      <alignment horizontal="center" vertical="center" wrapText="1"/>
      <protection locked="0"/>
    </xf>
    <xf numFmtId="0" fontId="36" fillId="7" borderId="40" xfId="37" applyFont="1" applyFill="1" applyBorder="1" applyAlignment="1" applyProtection="1">
      <alignment horizontal="center" vertical="center" wrapText="1"/>
      <protection locked="0"/>
    </xf>
    <xf numFmtId="0" fontId="21" fillId="7" borderId="13" xfId="37" applyFont="1" applyFill="1" applyBorder="1" applyAlignment="1" applyProtection="1">
      <alignment horizontal="center" vertical="center" wrapText="1"/>
      <protection locked="0"/>
    </xf>
    <xf numFmtId="0" fontId="21" fillId="7" borderId="13" xfId="37" applyFont="1" applyFill="1" applyBorder="1" applyAlignment="1">
      <alignment vertical="center" wrapText="1"/>
    </xf>
    <xf numFmtId="0" fontId="36" fillId="0" borderId="13" xfId="37" applyFont="1" applyFill="1" applyBorder="1" applyAlignment="1">
      <alignment horizontal="left" vertical="center" wrapText="1"/>
    </xf>
    <xf numFmtId="0" fontId="39" fillId="0" borderId="41" xfId="37" applyFont="1" applyFill="1" applyBorder="1" applyAlignment="1">
      <alignment horizontal="center" vertical="center" wrapText="1"/>
    </xf>
    <xf numFmtId="0" fontId="22" fillId="4" borderId="10" xfId="37" applyFont="1" applyFill="1" applyBorder="1" applyAlignment="1" applyProtection="1">
      <alignment horizontal="center" vertical="center"/>
      <protection locked="0"/>
    </xf>
    <xf numFmtId="0" fontId="37" fillId="0" borderId="42" xfId="37" applyNumberFormat="1" applyFont="1" applyBorder="1" applyAlignment="1" applyProtection="1">
      <alignment horizontal="center" vertical="center"/>
      <protection locked="0"/>
    </xf>
    <xf numFmtId="0" fontId="21" fillId="4" borderId="43" xfId="37" applyFont="1" applyFill="1" applyBorder="1" applyAlignment="1">
      <alignment vertical="center" wrapText="1"/>
    </xf>
    <xf numFmtId="0" fontId="39" fillId="0" borderId="10" xfId="37" applyFont="1" applyFill="1" applyBorder="1" applyAlignment="1">
      <alignment horizontal="center" vertical="center" wrapText="1"/>
    </xf>
    <xf numFmtId="0" fontId="36" fillId="7" borderId="10" xfId="37" applyFont="1" applyFill="1" applyBorder="1" applyAlignment="1">
      <alignment vertical="center" wrapText="1"/>
    </xf>
    <xf numFmtId="0" fontId="21" fillId="0" borderId="13" xfId="37" applyFont="1" applyFill="1" applyBorder="1" applyAlignment="1" applyProtection="1">
      <alignment horizontal="center" vertical="center"/>
      <protection locked="0"/>
    </xf>
    <xf numFmtId="0" fontId="21" fillId="0" borderId="13" xfId="37" applyFont="1" applyBorder="1" applyAlignment="1" applyProtection="1">
      <alignment horizontal="center" vertical="center"/>
      <protection locked="0"/>
    </xf>
    <xf numFmtId="0" fontId="36" fillId="0" borderId="13" xfId="37" applyFont="1" applyBorder="1" applyAlignment="1" applyProtection="1">
      <alignment horizontal="center" vertical="center"/>
      <protection locked="0"/>
    </xf>
    <xf numFmtId="0" fontId="39" fillId="0" borderId="13" xfId="37" applyFont="1" applyFill="1" applyBorder="1" applyAlignment="1">
      <alignment horizontal="center" vertical="center" wrapText="1"/>
    </xf>
    <xf numFmtId="0" fontId="1" fillId="8" borderId="15" xfId="37" applyFont="1" applyFill="1" applyBorder="1" applyAlignment="1">
      <alignment horizontal="left" vertical="center"/>
    </xf>
    <xf numFmtId="0" fontId="1" fillId="8" borderId="33" xfId="37" applyFont="1" applyFill="1" applyBorder="1" applyAlignment="1">
      <alignment horizontal="left" vertical="center"/>
    </xf>
    <xf numFmtId="0" fontId="1" fillId="8" borderId="16" xfId="37" applyFont="1" applyFill="1" applyBorder="1" applyAlignment="1">
      <alignment horizontal="left" vertical="center"/>
    </xf>
    <xf numFmtId="9" fontId="3" fillId="0" borderId="0" xfId="37" applyNumberFormat="1" applyFont="1" applyBorder="1" applyAlignment="1">
      <alignment horizontal="left" vertical="center"/>
    </xf>
    <xf numFmtId="0" fontId="12" fillId="0" borderId="11" xfId="37" applyFont="1" applyBorder="1" applyAlignment="1">
      <alignment horizontal="center" vertical="center"/>
    </xf>
    <xf numFmtId="0" fontId="40" fillId="0" borderId="0" xfId="37" applyFont="1" applyBorder="1" applyAlignment="1">
      <alignment horizontal="center" vertical="center"/>
    </xf>
    <xf numFmtId="0" fontId="13" fillId="0" borderId="0" xfId="37" applyFont="1" applyBorder="1" applyAlignment="1">
      <alignment horizontal="right" vertical="center"/>
    </xf>
    <xf numFmtId="0" fontId="1" fillId="0" borderId="0" xfId="37" applyFont="1" applyBorder="1" applyAlignment="1">
      <alignment horizontal="center" vertical="center"/>
    </xf>
    <xf numFmtId="0" fontId="0" fillId="4" borderId="10" xfId="37" applyFont="1" applyFill="1" applyBorder="1" applyAlignment="1" applyProtection="1">
      <alignment horizontal="center" vertical="center"/>
      <protection locked="0"/>
    </xf>
  </cellXfs>
  <cellStyles count="38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Normal" xfId="0" builtinId="0"/>
    <cellStyle name="Normal 2" xfId="37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1'!$N$6:$N$12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47712"/>
        <c:axId val="152953600"/>
      </c:barChart>
      <c:catAx>
        <c:axId val="152947712"/>
        <c:scaling>
          <c:orientation val="maxMin"/>
        </c:scaling>
        <c:delete val="1"/>
        <c:axPos val="l"/>
        <c:majorTickMark val="out"/>
        <c:minorTickMark val="none"/>
        <c:tickLblPos val="nextTo"/>
        <c:crossAx val="152953600"/>
        <c:crosses val="autoZero"/>
        <c:auto val="1"/>
        <c:lblAlgn val="ctr"/>
        <c:lblOffset val="100"/>
        <c:noMultiLvlLbl val="0"/>
      </c:catAx>
      <c:valAx>
        <c:axId val="152953600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2947712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4'!$N$6:$N$12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68352"/>
        <c:axId val="152869888"/>
      </c:barChart>
      <c:catAx>
        <c:axId val="152868352"/>
        <c:scaling>
          <c:orientation val="maxMin"/>
        </c:scaling>
        <c:delete val="1"/>
        <c:axPos val="l"/>
        <c:majorTickMark val="out"/>
        <c:minorTickMark val="none"/>
        <c:tickLblPos val="nextTo"/>
        <c:crossAx val="152869888"/>
        <c:crosses val="autoZero"/>
        <c:auto val="1"/>
        <c:lblAlgn val="ctr"/>
        <c:lblOffset val="100"/>
        <c:noMultiLvlLbl val="0"/>
      </c:catAx>
      <c:valAx>
        <c:axId val="152869888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2868352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4'!$N$14:$N$18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85504"/>
        <c:axId val="152891392"/>
      </c:barChart>
      <c:catAx>
        <c:axId val="152885504"/>
        <c:scaling>
          <c:orientation val="maxMin"/>
        </c:scaling>
        <c:delete val="1"/>
        <c:axPos val="l"/>
        <c:majorTickMark val="out"/>
        <c:minorTickMark val="none"/>
        <c:tickLblPos val="nextTo"/>
        <c:crossAx val="152891392"/>
        <c:crosses val="autoZero"/>
        <c:auto val="1"/>
        <c:lblAlgn val="ctr"/>
        <c:lblOffset val="100"/>
        <c:noMultiLvlLbl val="0"/>
      </c:catAx>
      <c:valAx>
        <c:axId val="152891392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2885504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4'!$N$20:$N$24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68192"/>
        <c:axId val="167129856"/>
      </c:barChart>
      <c:catAx>
        <c:axId val="152968192"/>
        <c:scaling>
          <c:orientation val="maxMin"/>
        </c:scaling>
        <c:delete val="1"/>
        <c:axPos val="l"/>
        <c:majorTickMark val="out"/>
        <c:minorTickMark val="none"/>
        <c:tickLblPos val="nextTo"/>
        <c:crossAx val="167129856"/>
        <c:crosses val="autoZero"/>
        <c:auto val="1"/>
        <c:lblAlgn val="ctr"/>
        <c:lblOffset val="100"/>
        <c:noMultiLvlLbl val="0"/>
      </c:catAx>
      <c:valAx>
        <c:axId val="167129856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2968192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1'!$N$14:$N$18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89408"/>
        <c:axId val="153490944"/>
      </c:barChart>
      <c:catAx>
        <c:axId val="153489408"/>
        <c:scaling>
          <c:orientation val="maxMin"/>
        </c:scaling>
        <c:delete val="1"/>
        <c:axPos val="l"/>
        <c:majorTickMark val="out"/>
        <c:minorTickMark val="none"/>
        <c:tickLblPos val="nextTo"/>
        <c:crossAx val="153490944"/>
        <c:crosses val="autoZero"/>
        <c:auto val="1"/>
        <c:lblAlgn val="ctr"/>
        <c:lblOffset val="100"/>
        <c:noMultiLvlLbl val="0"/>
      </c:catAx>
      <c:valAx>
        <c:axId val="153490944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3489408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1'!$N$20:$N$24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22944"/>
        <c:axId val="153524480"/>
      </c:barChart>
      <c:catAx>
        <c:axId val="153522944"/>
        <c:scaling>
          <c:orientation val="maxMin"/>
        </c:scaling>
        <c:delete val="1"/>
        <c:axPos val="l"/>
        <c:majorTickMark val="out"/>
        <c:minorTickMark val="none"/>
        <c:tickLblPos val="nextTo"/>
        <c:crossAx val="153524480"/>
        <c:crosses val="autoZero"/>
        <c:auto val="1"/>
        <c:lblAlgn val="ctr"/>
        <c:lblOffset val="100"/>
        <c:noMultiLvlLbl val="0"/>
      </c:catAx>
      <c:valAx>
        <c:axId val="153524480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3522944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2'!$N$6:$N$12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74848"/>
        <c:axId val="149376384"/>
      </c:barChart>
      <c:catAx>
        <c:axId val="149374848"/>
        <c:scaling>
          <c:orientation val="maxMin"/>
        </c:scaling>
        <c:delete val="1"/>
        <c:axPos val="l"/>
        <c:majorTickMark val="out"/>
        <c:minorTickMark val="none"/>
        <c:tickLblPos val="nextTo"/>
        <c:crossAx val="149376384"/>
        <c:crosses val="autoZero"/>
        <c:auto val="1"/>
        <c:lblAlgn val="ctr"/>
        <c:lblOffset val="100"/>
        <c:noMultiLvlLbl val="0"/>
      </c:catAx>
      <c:valAx>
        <c:axId val="149376384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49374848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2'!$N$14:$N$18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87904"/>
        <c:axId val="153493888"/>
      </c:barChart>
      <c:catAx>
        <c:axId val="149387904"/>
        <c:scaling>
          <c:orientation val="maxMin"/>
        </c:scaling>
        <c:delete val="1"/>
        <c:axPos val="l"/>
        <c:majorTickMark val="out"/>
        <c:minorTickMark val="none"/>
        <c:tickLblPos val="nextTo"/>
        <c:crossAx val="153493888"/>
        <c:crosses val="autoZero"/>
        <c:auto val="1"/>
        <c:lblAlgn val="ctr"/>
        <c:lblOffset val="100"/>
        <c:noMultiLvlLbl val="0"/>
      </c:catAx>
      <c:valAx>
        <c:axId val="153493888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49387904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2'!$N$20:$N$24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52320"/>
        <c:axId val="154215552"/>
      </c:barChart>
      <c:catAx>
        <c:axId val="154152320"/>
        <c:scaling>
          <c:orientation val="maxMin"/>
        </c:scaling>
        <c:delete val="1"/>
        <c:axPos val="l"/>
        <c:majorTickMark val="out"/>
        <c:minorTickMark val="none"/>
        <c:tickLblPos val="nextTo"/>
        <c:crossAx val="154215552"/>
        <c:crosses val="autoZero"/>
        <c:auto val="1"/>
        <c:lblAlgn val="ctr"/>
        <c:lblOffset val="100"/>
        <c:noMultiLvlLbl val="0"/>
      </c:catAx>
      <c:valAx>
        <c:axId val="154215552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4152320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3'!$N$6:$N$12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25120"/>
        <c:axId val="153926656"/>
      </c:barChart>
      <c:catAx>
        <c:axId val="153925120"/>
        <c:scaling>
          <c:orientation val="maxMin"/>
        </c:scaling>
        <c:delete val="1"/>
        <c:axPos val="l"/>
        <c:majorTickMark val="out"/>
        <c:minorTickMark val="none"/>
        <c:tickLblPos val="nextTo"/>
        <c:crossAx val="153926656"/>
        <c:crosses val="autoZero"/>
        <c:auto val="1"/>
        <c:lblAlgn val="ctr"/>
        <c:lblOffset val="100"/>
        <c:noMultiLvlLbl val="0"/>
      </c:catAx>
      <c:valAx>
        <c:axId val="153926656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3925120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3'!$N$14:$N$18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38176"/>
        <c:axId val="166739968"/>
      </c:barChart>
      <c:catAx>
        <c:axId val="153938176"/>
        <c:scaling>
          <c:orientation val="maxMin"/>
        </c:scaling>
        <c:delete val="1"/>
        <c:axPos val="l"/>
        <c:majorTickMark val="out"/>
        <c:minorTickMark val="none"/>
        <c:tickLblPos val="nextTo"/>
        <c:crossAx val="166739968"/>
        <c:crosses val="autoZero"/>
        <c:auto val="1"/>
        <c:lblAlgn val="ctr"/>
        <c:lblOffset val="100"/>
        <c:noMultiLvlLbl val="0"/>
      </c:catAx>
      <c:valAx>
        <c:axId val="166739968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3938176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3'!$N$20:$N$24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51232"/>
        <c:axId val="166753024"/>
      </c:barChart>
      <c:catAx>
        <c:axId val="166751232"/>
        <c:scaling>
          <c:orientation val="maxMin"/>
        </c:scaling>
        <c:delete val="1"/>
        <c:axPos val="l"/>
        <c:majorTickMark val="out"/>
        <c:minorTickMark val="none"/>
        <c:tickLblPos val="nextTo"/>
        <c:crossAx val="166753024"/>
        <c:crosses val="autoZero"/>
        <c:auto val="1"/>
        <c:lblAlgn val="ctr"/>
        <c:lblOffset val="100"/>
        <c:noMultiLvlLbl val="0"/>
      </c:catAx>
      <c:valAx>
        <c:axId val="166753024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66751232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51117</xdr:colOff>
      <xdr:row>4</xdr:row>
      <xdr:rowOff>26988</xdr:rowOff>
    </xdr:from>
    <xdr:to>
      <xdr:col>11</xdr:col>
      <xdr:colOff>59531</xdr:colOff>
      <xdr:row>12</xdr:row>
      <xdr:rowOff>67628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</xdr:colOff>
      <xdr:row>12</xdr:row>
      <xdr:rowOff>0</xdr:rowOff>
    </xdr:from>
    <xdr:to>
      <xdr:col>11</xdr:col>
      <xdr:colOff>64611</xdr:colOff>
      <xdr:row>18</xdr:row>
      <xdr:rowOff>121920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71438</xdr:colOff>
      <xdr:row>18</xdr:row>
      <xdr:rowOff>52546</xdr:rowOff>
    </xdr:from>
    <xdr:to>
      <xdr:col>11</xdr:col>
      <xdr:colOff>76518</xdr:colOff>
      <xdr:row>25</xdr:row>
      <xdr:rowOff>35718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51117</xdr:colOff>
      <xdr:row>4</xdr:row>
      <xdr:rowOff>26988</xdr:rowOff>
    </xdr:from>
    <xdr:to>
      <xdr:col>11</xdr:col>
      <xdr:colOff>59531</xdr:colOff>
      <xdr:row>12</xdr:row>
      <xdr:rowOff>67628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</xdr:colOff>
      <xdr:row>12</xdr:row>
      <xdr:rowOff>0</xdr:rowOff>
    </xdr:from>
    <xdr:to>
      <xdr:col>11</xdr:col>
      <xdr:colOff>64611</xdr:colOff>
      <xdr:row>18</xdr:row>
      <xdr:rowOff>121920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71438</xdr:colOff>
      <xdr:row>18</xdr:row>
      <xdr:rowOff>52546</xdr:rowOff>
    </xdr:from>
    <xdr:to>
      <xdr:col>11</xdr:col>
      <xdr:colOff>76518</xdr:colOff>
      <xdr:row>25</xdr:row>
      <xdr:rowOff>35718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51117</xdr:colOff>
      <xdr:row>4</xdr:row>
      <xdr:rowOff>26988</xdr:rowOff>
    </xdr:from>
    <xdr:to>
      <xdr:col>11</xdr:col>
      <xdr:colOff>59531</xdr:colOff>
      <xdr:row>12</xdr:row>
      <xdr:rowOff>67628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</xdr:colOff>
      <xdr:row>12</xdr:row>
      <xdr:rowOff>0</xdr:rowOff>
    </xdr:from>
    <xdr:to>
      <xdr:col>11</xdr:col>
      <xdr:colOff>64611</xdr:colOff>
      <xdr:row>18</xdr:row>
      <xdr:rowOff>121920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71438</xdr:colOff>
      <xdr:row>18</xdr:row>
      <xdr:rowOff>52546</xdr:rowOff>
    </xdr:from>
    <xdr:to>
      <xdr:col>11</xdr:col>
      <xdr:colOff>76518</xdr:colOff>
      <xdr:row>25</xdr:row>
      <xdr:rowOff>35718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51117</xdr:colOff>
      <xdr:row>4</xdr:row>
      <xdr:rowOff>26988</xdr:rowOff>
    </xdr:from>
    <xdr:to>
      <xdr:col>11</xdr:col>
      <xdr:colOff>59531</xdr:colOff>
      <xdr:row>12</xdr:row>
      <xdr:rowOff>67628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</xdr:colOff>
      <xdr:row>12</xdr:row>
      <xdr:rowOff>0</xdr:rowOff>
    </xdr:from>
    <xdr:to>
      <xdr:col>11</xdr:col>
      <xdr:colOff>64611</xdr:colOff>
      <xdr:row>18</xdr:row>
      <xdr:rowOff>121920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71438</xdr:colOff>
      <xdr:row>18</xdr:row>
      <xdr:rowOff>52546</xdr:rowOff>
    </xdr:from>
    <xdr:to>
      <xdr:col>11</xdr:col>
      <xdr:colOff>76518</xdr:colOff>
      <xdr:row>25</xdr:row>
      <xdr:rowOff>35718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taraud/Library/Containers/com.apple.mail/Data/Library/Mail%20Downloads/8B205DDA-3867-448B-9EB0-EABA5E70FDC8/STI2D/Grille%20&#233;valuation%20STI2D%20Soutenance%20Projet%20Ttes%20op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ricou/Documents/Mallette%20magique/13-14/03-Examens/BTS%20SN/J2_27f&#233;vrier%202015/grilles/grille_E5_V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Notation"/>
    </sheetNames>
    <sheetDataSet>
      <sheetData sheetId="0">
        <row r="2">
          <cell r="B2" t="str">
            <v>Baccalauréat technologique "Sciences et Technologie Industrielles du Développement Durable"</v>
          </cell>
        </row>
        <row r="5">
          <cell r="B5">
            <v>6</v>
          </cell>
        </row>
      </sheetData>
      <sheetData sheetId="1">
        <row r="5">
          <cell r="O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 projet"/>
      <sheetName val="Grille EC"/>
      <sheetName val="Grille IR"/>
      <sheetName val="contrat étudiant"/>
      <sheetName val="Tâches pro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18" sqref="E18"/>
    </sheetView>
  </sheetViews>
  <sheetFormatPr baseColWidth="10" defaultColWidth="11.42578125" defaultRowHeight="12.75"/>
  <cols>
    <col min="1" max="1" width="20.7109375" style="1" customWidth="1"/>
    <col min="2" max="2" width="110.28515625" style="1" customWidth="1"/>
    <col min="3" max="3" width="4.42578125" style="1" customWidth="1"/>
    <col min="4" max="16384" width="11.42578125" style="1"/>
  </cols>
  <sheetData>
    <row r="1" spans="1:2" ht="13.5" customHeight="1">
      <c r="A1" s="34" t="s">
        <v>0</v>
      </c>
      <c r="B1" s="34"/>
    </row>
    <row r="2" spans="1:2" ht="12.75" customHeight="1">
      <c r="A2" s="2" t="s">
        <v>1</v>
      </c>
      <c r="B2" s="3" t="s">
        <v>76</v>
      </c>
    </row>
    <row r="3" spans="1:2" ht="12.75" customHeight="1">
      <c r="A3" s="2" t="s">
        <v>2</v>
      </c>
      <c r="B3" s="4" t="s">
        <v>77</v>
      </c>
    </row>
    <row r="4" spans="1:2">
      <c r="A4" s="5" t="s">
        <v>3</v>
      </c>
      <c r="B4" s="6" t="s">
        <v>78</v>
      </c>
    </row>
    <row r="5" spans="1:2">
      <c r="A5" s="5" t="s">
        <v>4</v>
      </c>
      <c r="B5" s="6">
        <v>5</v>
      </c>
    </row>
    <row r="6" spans="1:2" ht="18.2" customHeight="1">
      <c r="A6" s="5" t="s">
        <v>5</v>
      </c>
      <c r="B6" s="7"/>
    </row>
    <row r="7" spans="1:2" ht="18.2" customHeight="1">
      <c r="A7" s="5" t="s">
        <v>6</v>
      </c>
      <c r="B7" s="7"/>
    </row>
    <row r="8" spans="1:2" ht="18.2" customHeight="1">
      <c r="A8" s="5" t="s">
        <v>7</v>
      </c>
      <c r="B8" s="7"/>
    </row>
    <row r="9" spans="1:2" ht="18.2" customHeight="1">
      <c r="A9" s="5" t="s">
        <v>8</v>
      </c>
      <c r="B9" s="7"/>
    </row>
    <row r="10" spans="1:2" ht="12.75" customHeight="1">
      <c r="A10" s="33" t="s">
        <v>9</v>
      </c>
      <c r="B10" s="33"/>
    </row>
    <row r="11" spans="1:2" ht="18.2" customHeight="1">
      <c r="A11" s="5" t="s">
        <v>10</v>
      </c>
      <c r="B11" s="8"/>
    </row>
    <row r="12" spans="1:2" ht="18.2" customHeight="1">
      <c r="A12" s="5" t="s">
        <v>11</v>
      </c>
      <c r="B12" s="8"/>
    </row>
    <row r="13" spans="1:2" ht="12.75" customHeight="1">
      <c r="A13" s="33" t="s">
        <v>12</v>
      </c>
      <c r="B13" s="33"/>
    </row>
    <row r="14" spans="1:2" ht="18.2" customHeight="1">
      <c r="A14" s="5" t="s">
        <v>10</v>
      </c>
      <c r="B14" s="8"/>
    </row>
    <row r="15" spans="1:2" ht="18.2" customHeight="1">
      <c r="A15" s="5" t="s">
        <v>11</v>
      </c>
      <c r="B15" s="8"/>
    </row>
    <row r="16" spans="1:2" ht="12.75" customHeight="1">
      <c r="A16" s="33" t="s">
        <v>13</v>
      </c>
      <c r="B16" s="33"/>
    </row>
    <row r="17" spans="1:3" ht="18.2" customHeight="1">
      <c r="A17" s="5" t="s">
        <v>10</v>
      </c>
      <c r="B17" s="8"/>
    </row>
    <row r="18" spans="1:3" ht="18.2" customHeight="1">
      <c r="A18" s="5" t="s">
        <v>11</v>
      </c>
      <c r="B18" s="8"/>
    </row>
    <row r="19" spans="1:3" ht="12.75" customHeight="1">
      <c r="A19" s="33" t="s">
        <v>14</v>
      </c>
      <c r="B19" s="33"/>
    </row>
    <row r="20" spans="1:3" ht="18.2" customHeight="1">
      <c r="A20" s="5" t="s">
        <v>10</v>
      </c>
      <c r="B20" s="8"/>
    </row>
    <row r="21" spans="1:3" ht="18.2" customHeight="1" thickBot="1">
      <c r="A21" s="5" t="s">
        <v>11</v>
      </c>
      <c r="B21" s="8"/>
    </row>
    <row r="22" spans="1:3" ht="12.75" customHeight="1">
      <c r="A22" s="35" t="s">
        <v>15</v>
      </c>
      <c r="B22" s="35"/>
    </row>
    <row r="23" spans="1:3">
      <c r="A23" s="37"/>
      <c r="B23" s="37"/>
    </row>
    <row r="24" spans="1:3">
      <c r="A24" s="37"/>
      <c r="B24" s="37"/>
    </row>
    <row r="25" spans="1:3">
      <c r="A25" s="37"/>
      <c r="B25" s="37"/>
    </row>
    <row r="26" spans="1:3">
      <c r="A26" s="37"/>
      <c r="B26" s="37"/>
    </row>
    <row r="27" spans="1:3">
      <c r="A27" s="37"/>
      <c r="B27" s="37"/>
    </row>
    <row r="28" spans="1:3">
      <c r="A28" s="37"/>
      <c r="B28" s="37"/>
    </row>
    <row r="29" spans="1:3">
      <c r="A29" s="37"/>
      <c r="B29" s="37"/>
    </row>
    <row r="30" spans="1:3">
      <c r="A30" s="37"/>
      <c r="B30" s="37"/>
    </row>
    <row r="31" spans="1:3" ht="12.75" customHeight="1">
      <c r="A31" s="35" t="s">
        <v>16</v>
      </c>
      <c r="B31" s="35"/>
      <c r="C31" s="9"/>
    </row>
    <row r="32" spans="1:3">
      <c r="A32" s="37"/>
      <c r="B32" s="37"/>
      <c r="C32" s="9"/>
    </row>
    <row r="33" spans="1:9">
      <c r="A33" s="37"/>
      <c r="B33" s="37"/>
      <c r="C33" s="9"/>
    </row>
    <row r="34" spans="1:9">
      <c r="A34" s="37"/>
      <c r="B34" s="37"/>
      <c r="C34" s="9"/>
    </row>
    <row r="35" spans="1:9">
      <c r="A35" s="37"/>
      <c r="B35" s="37"/>
      <c r="C35" s="9"/>
    </row>
    <row r="36" spans="1:9">
      <c r="A36" s="37"/>
      <c r="B36" s="37"/>
      <c r="C36" s="9"/>
    </row>
    <row r="37" spans="1:9">
      <c r="A37" s="37"/>
      <c r="B37" s="37"/>
      <c r="C37" s="9"/>
    </row>
    <row r="38" spans="1:9">
      <c r="A38" s="37"/>
      <c r="B38" s="37"/>
      <c r="C38" s="9"/>
    </row>
    <row r="39" spans="1:9">
      <c r="A39" s="37"/>
      <c r="B39" s="37"/>
      <c r="C39" s="9"/>
    </row>
    <row r="40" spans="1:9" s="10" customFormat="1" ht="12.75" customHeight="1">
      <c r="A40" s="35" t="s">
        <v>17</v>
      </c>
      <c r="B40" s="35"/>
      <c r="C40" s="9"/>
      <c r="D40" s="9"/>
      <c r="E40" s="9"/>
      <c r="F40" s="9"/>
      <c r="G40" s="9"/>
      <c r="H40" s="9"/>
      <c r="I40" s="9"/>
    </row>
    <row r="41" spans="1:9" s="10" customFormat="1">
      <c r="A41" s="38"/>
      <c r="B41" s="38"/>
      <c r="C41" s="9"/>
      <c r="D41" s="9"/>
      <c r="E41" s="9"/>
      <c r="F41" s="9"/>
      <c r="G41" s="9"/>
      <c r="H41" s="9"/>
      <c r="I41" s="9"/>
    </row>
    <row r="42" spans="1:9" s="10" customFormat="1">
      <c r="A42" s="38"/>
      <c r="B42" s="38"/>
      <c r="C42" s="9"/>
      <c r="D42" s="9"/>
      <c r="E42" s="9"/>
      <c r="F42" s="9"/>
      <c r="G42" s="9"/>
      <c r="H42" s="9"/>
      <c r="I42" s="9"/>
    </row>
    <row r="43" spans="1:9" s="10" customFormat="1">
      <c r="A43" s="38"/>
      <c r="B43" s="38"/>
      <c r="C43" s="9"/>
      <c r="D43" s="9"/>
      <c r="E43" s="9"/>
      <c r="F43" s="9"/>
      <c r="G43" s="9"/>
      <c r="H43" s="9"/>
      <c r="I43" s="9"/>
    </row>
    <row r="44" spans="1:9" s="10" customFormat="1">
      <c r="A44" s="38"/>
      <c r="B44" s="38"/>
      <c r="C44" s="9"/>
      <c r="D44" s="9"/>
      <c r="E44" s="9"/>
      <c r="F44" s="9"/>
      <c r="G44" s="9"/>
      <c r="H44" s="9"/>
      <c r="I44" s="9"/>
    </row>
    <row r="45" spans="1:9" s="10" customFormat="1">
      <c r="A45" s="38"/>
      <c r="B45" s="38"/>
      <c r="D45" s="9"/>
      <c r="E45" s="9"/>
      <c r="F45" s="9"/>
      <c r="G45" s="9"/>
      <c r="H45" s="9"/>
      <c r="I45" s="9"/>
    </row>
    <row r="46" spans="1:9" s="10" customFormat="1">
      <c r="A46" s="38"/>
      <c r="B46" s="38"/>
      <c r="D46" s="9"/>
      <c r="E46" s="9"/>
      <c r="F46" s="9"/>
      <c r="G46" s="9"/>
      <c r="H46" s="9"/>
      <c r="I46" s="9"/>
    </row>
    <row r="47" spans="1:9" s="10" customFormat="1">
      <c r="A47" s="38"/>
      <c r="B47" s="38"/>
      <c r="D47" s="9"/>
      <c r="E47" s="9"/>
      <c r="F47" s="9"/>
      <c r="G47" s="9"/>
      <c r="H47" s="9"/>
      <c r="I47" s="9"/>
    </row>
    <row r="48" spans="1:9" s="10" customFormat="1">
      <c r="A48" s="38"/>
      <c r="B48" s="38"/>
      <c r="D48" s="9"/>
      <c r="E48" s="9"/>
      <c r="F48" s="9"/>
      <c r="G48" s="9"/>
      <c r="H48" s="9"/>
      <c r="I48" s="9"/>
    </row>
    <row r="49" spans="1:9" s="10" customFormat="1" ht="12.75" customHeight="1">
      <c r="A49" s="35" t="s">
        <v>18</v>
      </c>
      <c r="B49" s="35"/>
      <c r="D49" s="9"/>
      <c r="E49" s="9"/>
      <c r="F49" s="9"/>
      <c r="G49" s="9"/>
      <c r="H49" s="9"/>
      <c r="I49" s="9"/>
    </row>
    <row r="50" spans="1:9" s="10" customFormat="1">
      <c r="A50" s="36"/>
      <c r="B50" s="36"/>
      <c r="D50" s="9"/>
      <c r="E50" s="9"/>
      <c r="F50" s="9"/>
      <c r="G50" s="9"/>
      <c r="H50" s="9"/>
      <c r="I50" s="9"/>
    </row>
    <row r="51" spans="1:9" s="10" customFormat="1">
      <c r="A51" s="36"/>
      <c r="B51" s="36"/>
      <c r="D51" s="9"/>
      <c r="E51" s="9"/>
      <c r="F51" s="9"/>
      <c r="G51" s="9"/>
      <c r="H51" s="9"/>
      <c r="I51" s="9"/>
    </row>
    <row r="52" spans="1:9" s="10" customFormat="1">
      <c r="A52" s="36"/>
      <c r="B52" s="36"/>
      <c r="D52" s="9"/>
      <c r="E52" s="9"/>
      <c r="F52" s="9"/>
      <c r="G52" s="9"/>
      <c r="H52" s="9"/>
      <c r="I52" s="9"/>
    </row>
    <row r="53" spans="1:9" s="10" customFormat="1">
      <c r="A53" s="36"/>
      <c r="B53" s="36"/>
      <c r="D53" s="9"/>
      <c r="E53" s="9"/>
      <c r="F53" s="9"/>
      <c r="G53" s="9"/>
      <c r="H53" s="9"/>
      <c r="I53" s="9"/>
    </row>
    <row r="54" spans="1:9" s="10" customFormat="1">
      <c r="A54" s="36"/>
      <c r="B54" s="36"/>
      <c r="D54" s="9"/>
      <c r="E54" s="9"/>
      <c r="F54" s="9"/>
      <c r="G54" s="9"/>
      <c r="H54" s="9"/>
      <c r="I54" s="9"/>
    </row>
    <row r="55" spans="1:9" s="10" customFormat="1">
      <c r="A55" s="36"/>
      <c r="B55" s="36"/>
      <c r="D55" s="9"/>
      <c r="E55" s="9"/>
      <c r="F55" s="9"/>
      <c r="G55" s="9"/>
      <c r="H55" s="9"/>
      <c r="I55" s="9"/>
    </row>
    <row r="56" spans="1:9" s="10" customFormat="1">
      <c r="A56" s="36"/>
      <c r="B56" s="36"/>
      <c r="D56" s="9"/>
      <c r="E56" s="9"/>
      <c r="F56" s="9"/>
      <c r="G56" s="9"/>
      <c r="H56" s="9"/>
      <c r="I56" s="9"/>
    </row>
    <row r="57" spans="1:9" s="10" customFormat="1">
      <c r="A57" s="36"/>
      <c r="B57" s="36"/>
      <c r="D57" s="9"/>
      <c r="E57" s="9"/>
      <c r="F57" s="9"/>
      <c r="G57" s="9"/>
      <c r="H57" s="9"/>
      <c r="I57" s="9"/>
    </row>
  </sheetData>
  <mergeCells count="13">
    <mergeCell ref="A49:B49"/>
    <mergeCell ref="A50:B57"/>
    <mergeCell ref="A22:B22"/>
    <mergeCell ref="A23:B30"/>
    <mergeCell ref="A31:B31"/>
    <mergeCell ref="A32:B39"/>
    <mergeCell ref="A40:B40"/>
    <mergeCell ref="A41:B48"/>
    <mergeCell ref="A1:B1"/>
    <mergeCell ref="A10:B10"/>
    <mergeCell ref="A13:B13"/>
    <mergeCell ref="A16:B16"/>
    <mergeCell ref="A19:B19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topLeftCell="C2" zoomScaleNormal="100" workbookViewId="0">
      <selection activeCell="N10" sqref="N10"/>
    </sheetView>
  </sheetViews>
  <sheetFormatPr baseColWidth="10" defaultColWidth="13.140625" defaultRowHeight="12.75"/>
  <cols>
    <col min="1" max="1" width="7.85546875" style="51" bestFit="1" customWidth="1"/>
    <col min="2" max="2" width="62.42578125" style="50" customWidth="1"/>
    <col min="3" max="3" width="116.7109375" style="39" customWidth="1"/>
    <col min="4" max="4" width="1.42578125" style="49" customWidth="1"/>
    <col min="5" max="8" width="4.140625" style="48" customWidth="1"/>
    <col min="9" max="9" width="4.42578125" style="47" customWidth="1"/>
    <col min="10" max="10" width="5.5703125" style="46" customWidth="1"/>
    <col min="11" max="11" width="20.5703125" style="45" customWidth="1"/>
    <col min="12" max="12" width="9.85546875" style="44" customWidth="1"/>
    <col min="13" max="13" width="2.42578125" style="43" bestFit="1" customWidth="1"/>
    <col min="14" max="14" width="9.7109375" style="42" bestFit="1" customWidth="1"/>
    <col min="15" max="15" width="13.140625" style="41"/>
    <col min="16" max="26" width="13.140625" style="40"/>
    <col min="27" max="16384" width="13.140625" style="39"/>
  </cols>
  <sheetData>
    <row r="1" spans="1:27" s="18" customFormat="1" ht="15.75">
      <c r="A1" s="19" t="str">
        <f>'Identification projet'!B2</f>
        <v>Brevet technicien supérieur "Systèmes numériques"</v>
      </c>
      <c r="B1" s="11"/>
      <c r="C1" s="12"/>
      <c r="D1" s="20" t="str">
        <f>'Identification projet'!B3</f>
        <v>Electronique et communication</v>
      </c>
      <c r="E1" s="21"/>
      <c r="F1" s="22" t="str">
        <f>'Identification projet'!B4</f>
        <v>CCF E5</v>
      </c>
      <c r="G1" s="13"/>
      <c r="H1" s="13"/>
      <c r="I1" s="14"/>
      <c r="J1" s="15"/>
      <c r="K1" s="15"/>
      <c r="L1" s="27"/>
      <c r="M1" s="28"/>
      <c r="N1" s="29"/>
      <c r="O1" s="29"/>
      <c r="P1" s="26"/>
      <c r="Q1"/>
      <c r="R1"/>
      <c r="S1"/>
      <c r="T1"/>
      <c r="U1"/>
      <c r="V1"/>
      <c r="W1"/>
      <c r="X1" s="16"/>
      <c r="Y1" s="16"/>
      <c r="Z1" s="17"/>
    </row>
    <row r="2" spans="1:27" s="18" customFormat="1" ht="12.75" customHeight="1">
      <c r="A2" s="19"/>
      <c r="B2" s="23" t="s">
        <v>28</v>
      </c>
      <c r="C2" s="20" t="s">
        <v>19</v>
      </c>
      <c r="D2" s="25" t="str">
        <f>IF('Identification projet'!B11="","Renseigner feuille Identification projet",'Identification projet'!B11)</f>
        <v>Renseigner feuille Identification projet</v>
      </c>
      <c r="E2" s="25"/>
      <c r="F2" s="25"/>
      <c r="G2" s="25"/>
      <c r="H2" s="25"/>
      <c r="I2" s="25"/>
      <c r="J2" s="15"/>
      <c r="K2" s="15"/>
      <c r="L2" s="27"/>
      <c r="M2" s="30"/>
      <c r="N2" s="29"/>
      <c r="O2" s="29"/>
      <c r="P2" s="26"/>
      <c r="Q2"/>
      <c r="R2"/>
      <c r="S2"/>
      <c r="T2"/>
      <c r="U2"/>
      <c r="V2"/>
      <c r="W2"/>
      <c r="X2" s="16"/>
      <c r="Y2" s="16"/>
      <c r="Z2" s="16"/>
      <c r="AA2" s="17"/>
    </row>
    <row r="3" spans="1:27" s="18" customFormat="1" ht="12.75" customHeight="1">
      <c r="A3" s="12"/>
      <c r="B3" s="24"/>
      <c r="C3" s="20" t="s">
        <v>20</v>
      </c>
      <c r="D3" s="25" t="str">
        <f>IF('Identification projet'!B12="","Renseigner feuille Identification projet",'Identification projet'!B12)</f>
        <v>Renseigner feuille Identification projet</v>
      </c>
      <c r="E3" s="25"/>
      <c r="F3" s="25"/>
      <c r="G3" s="25"/>
      <c r="H3" s="25"/>
      <c r="I3" s="25"/>
      <c r="J3" s="32"/>
      <c r="K3" s="32"/>
      <c r="L3" s="31" t="s">
        <v>21</v>
      </c>
      <c r="M3" s="28"/>
      <c r="N3" s="29"/>
      <c r="O3" s="29"/>
      <c r="P3" s="26"/>
      <c r="Q3"/>
      <c r="R3"/>
      <c r="S3"/>
      <c r="T3"/>
      <c r="U3"/>
      <c r="V3"/>
      <c r="W3"/>
      <c r="X3" s="16"/>
      <c r="Y3" s="16"/>
      <c r="Z3" s="17"/>
    </row>
    <row r="4" spans="1:27" ht="13.5" thickBot="1">
      <c r="A4" s="175" t="s">
        <v>23</v>
      </c>
      <c r="B4" s="175"/>
      <c r="C4" s="174" t="s">
        <v>75</v>
      </c>
      <c r="D4" s="173"/>
      <c r="E4" s="172">
        <v>0</v>
      </c>
      <c r="F4" s="172">
        <v>1</v>
      </c>
      <c r="G4" s="172">
        <v>2</v>
      </c>
      <c r="H4" s="172">
        <v>3</v>
      </c>
      <c r="J4" s="171" t="s">
        <v>74</v>
      </c>
      <c r="L4" s="44" t="s">
        <v>73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7" ht="13.5" thickBot="1">
      <c r="A5" s="170" t="s">
        <v>72</v>
      </c>
      <c r="B5" s="169"/>
      <c r="C5" s="169"/>
      <c r="D5" s="169"/>
      <c r="E5" s="169"/>
      <c r="F5" s="169"/>
      <c r="G5" s="169"/>
      <c r="H5" s="168"/>
      <c r="I5" s="82"/>
      <c r="J5" s="124">
        <v>0.33</v>
      </c>
      <c r="L5" s="123" t="e">
        <f>SUMPRODUCT(L6:L9,M6:M9)/SUMPRODUCT(J6:J9,M6:M9)</f>
        <v>#DIV/0!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7">
      <c r="A6" s="167" t="s">
        <v>71</v>
      </c>
      <c r="B6" s="114" t="s">
        <v>70</v>
      </c>
      <c r="C6" s="161" t="s">
        <v>69</v>
      </c>
      <c r="D6" s="160"/>
      <c r="E6" s="165"/>
      <c r="F6" s="166"/>
      <c r="G6" s="165"/>
      <c r="H6" s="164"/>
      <c r="I6" s="82" t="str">
        <f>(IF(M6&lt;&gt;1,"◄",""))</f>
        <v>◄</v>
      </c>
      <c r="J6" s="101">
        <v>0.16</v>
      </c>
      <c r="L6" s="100">
        <f>(IF(F6&lt;&gt;"",1/3,0)+IF(G6&lt;&gt;"",2/3,0)+IF(H6&lt;&gt;"",1,0))*J6*J$5*20</f>
        <v>0</v>
      </c>
      <c r="M6" s="43">
        <f>IF(E6&lt;&gt;"",1,0)+IF(F6&lt;&gt;"",1,0)+IF(G6&lt;&gt;"",1,0)+IF(H6&lt;&gt;"",1,0)</f>
        <v>0</v>
      </c>
      <c r="N6" s="42">
        <f>IF(E6&lt;&gt;"",0.02,(L6/(J6*J$5*20)))</f>
        <v>0</v>
      </c>
      <c r="O6" s="113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7">
      <c r="A7" s="162"/>
      <c r="B7" s="140"/>
      <c r="C7" s="110" t="s">
        <v>68</v>
      </c>
      <c r="D7" s="160"/>
      <c r="E7" s="116"/>
      <c r="F7" s="117"/>
      <c r="G7" s="116"/>
      <c r="H7" s="116"/>
      <c r="I7" s="82" t="str">
        <f>(IF(M7&lt;&gt;1,"◄",""))</f>
        <v>◄</v>
      </c>
      <c r="J7" s="101">
        <v>0.17</v>
      </c>
      <c r="L7" s="100">
        <f>(IF(F7&lt;&gt;"",1/3,0)+IF(G7&lt;&gt;"",2/3,0)+IF(H7&lt;&gt;"",1,0))*J7*J$5*20</f>
        <v>0</v>
      </c>
      <c r="M7" s="43">
        <f>IF(D7="",IF(E7&lt;&gt;"",1,0)+IF(F7&lt;&gt;"",1,0)+IF(G7&lt;&gt;"",1,0)+IF(H7&lt;&gt;"",1,0),0)</f>
        <v>0</v>
      </c>
      <c r="N7" s="42">
        <f>IF(E7&lt;&gt;"",0.02,(L7/(J7*J$5*20)))</f>
        <v>0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7">
      <c r="A8" s="162" t="s">
        <v>67</v>
      </c>
      <c r="B8" s="140" t="s">
        <v>66</v>
      </c>
      <c r="C8" s="161" t="s">
        <v>65</v>
      </c>
      <c r="D8" s="160"/>
      <c r="E8" s="159"/>
      <c r="F8" s="159"/>
      <c r="G8" s="176"/>
      <c r="H8" s="159"/>
      <c r="I8" s="82" t="str">
        <f>(IF(M8&lt;&gt;1,"◄",""))</f>
        <v>◄</v>
      </c>
      <c r="J8" s="101">
        <v>0.17</v>
      </c>
      <c r="L8" s="100">
        <f>(IF(F8&lt;&gt;"",1/3,0)+IF(G8&lt;&gt;"",2/3,0)+IF(H8&lt;&gt;"",1,0))*J8*J$5*20</f>
        <v>0</v>
      </c>
      <c r="M8" s="43">
        <f>IF(D8="",IF(E8&lt;&gt;"",1,0)+IF(F8&lt;&gt;"",1,0)+IF(G8&lt;&gt;"",1,0)+IF(H8&lt;&gt;"",1,0),0)</f>
        <v>0</v>
      </c>
      <c r="N8" s="42">
        <f>IF(E8&lt;&gt;"",0.02,(L8/(J8*J$5*20)))</f>
        <v>0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7">
      <c r="A9" s="162"/>
      <c r="B9" s="140"/>
      <c r="C9" s="110" t="s">
        <v>64</v>
      </c>
      <c r="D9" s="160"/>
      <c r="E9" s="116"/>
      <c r="F9" s="117"/>
      <c r="G9" s="116"/>
      <c r="H9" s="116"/>
      <c r="I9" s="82" t="str">
        <f>(IF(M9&lt;&gt;1,"◄",""))</f>
        <v>◄</v>
      </c>
      <c r="J9" s="101">
        <v>0.17</v>
      </c>
      <c r="L9" s="100">
        <f>(IF(F9&lt;&gt;"",1/3,0)+IF(G9&lt;&gt;"",2/3,0)+IF(H9&lt;&gt;"",1,0))*J9*J$5*20</f>
        <v>0</v>
      </c>
      <c r="M9" s="43">
        <f>IF(D9="",IF(E9&lt;&gt;"",1,0)+IF(F9&lt;&gt;"",1,0)+IF(G9&lt;&gt;"",1,0)+IF(H9&lt;&gt;"",1,0),0)</f>
        <v>0</v>
      </c>
      <c r="N9" s="42">
        <f>IF(E9&lt;&gt;"",0.02,(L9/(J9*J$5*20)))</f>
        <v>0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7">
      <c r="A10" s="162" t="s">
        <v>63</v>
      </c>
      <c r="B10" s="140" t="s">
        <v>62</v>
      </c>
      <c r="C10" s="161" t="s">
        <v>61</v>
      </c>
      <c r="D10" s="160"/>
      <c r="E10" s="159"/>
      <c r="F10" s="159"/>
      <c r="G10" s="159"/>
      <c r="H10" s="176"/>
      <c r="I10" s="82" t="str">
        <f>(IF(M10&lt;&gt;1,"◄",""))</f>
        <v>◄</v>
      </c>
      <c r="J10" s="101">
        <v>0.11</v>
      </c>
      <c r="L10" s="100">
        <f>(IF(F10&lt;&gt;"",1/3,0)+IF(G10&lt;&gt;"",2/3,0)+IF(H10&lt;&gt;"",1,0))*J10*J$5*20</f>
        <v>0</v>
      </c>
      <c r="M10" s="43">
        <f>IF(D10="",IF(E10&lt;&gt;"",1,0)+IF(F10&lt;&gt;"",1,0)+IF(G10&lt;&gt;"",1,0)+IF(H10&lt;&gt;"",1,0),0)</f>
        <v>0</v>
      </c>
      <c r="N10" s="42">
        <f>IF(E10&lt;&gt;"",0.02,(L10/(J10*J$5*20)))</f>
        <v>0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7">
      <c r="A11" s="162"/>
      <c r="B11" s="140"/>
      <c r="C11" s="163" t="s">
        <v>60</v>
      </c>
      <c r="D11" s="160"/>
      <c r="E11" s="116"/>
      <c r="F11" s="117"/>
      <c r="G11" s="116"/>
      <c r="H11" s="116"/>
      <c r="I11" s="82" t="str">
        <f>(IF(M11&lt;&gt;1,"◄",""))</f>
        <v>◄</v>
      </c>
      <c r="J11" s="101">
        <v>0.11</v>
      </c>
      <c r="L11" s="100">
        <f>(IF(F11&lt;&gt;"",1/3,0)+IF(G11&lt;&gt;"",2/3,0)+IF(H11&lt;&gt;"",1,0))*J11*J$5*20</f>
        <v>0</v>
      </c>
      <c r="M11" s="43">
        <f>IF(D11="",IF(E11&lt;&gt;"",1,0)+IF(F11&lt;&gt;"",1,0)+IF(G11&lt;&gt;"",1,0)+IF(H11&lt;&gt;"",1,0),0)</f>
        <v>0</v>
      </c>
      <c r="N11" s="42">
        <f>IF(E11&lt;&gt;"",0.02,(L11/(J11*J$5*20)))</f>
        <v>0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7" ht="13.5" thickBot="1">
      <c r="A12" s="162"/>
      <c r="B12" s="140"/>
      <c r="C12" s="161" t="s">
        <v>59</v>
      </c>
      <c r="D12" s="160"/>
      <c r="E12" s="159"/>
      <c r="F12" s="159"/>
      <c r="G12" s="159"/>
      <c r="H12" s="176"/>
      <c r="I12" s="82" t="str">
        <f>(IF(M12&lt;&gt;1,"◄",""))</f>
        <v>◄</v>
      </c>
      <c r="J12" s="101">
        <v>0.11</v>
      </c>
      <c r="L12" s="100">
        <f>(IF(F12&lt;&gt;"",1/3,0)+IF(G12&lt;&gt;"",2/3,0)+IF(H12&lt;&gt;"",1,0))*J12*J$5*20</f>
        <v>0</v>
      </c>
      <c r="M12" s="43">
        <f>IF(D12="",IF(E12&lt;&gt;"",1,0)+IF(F12&lt;&gt;"",1,0)+IF(G12&lt;&gt;"",1,0)+IF(H12&lt;&gt;"",1,0),0)</f>
        <v>0</v>
      </c>
      <c r="N12" s="42">
        <f>IF(E12&lt;&gt;"",0.02,(L12/(J12*J$5*20)))</f>
        <v>0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7" ht="12.75" customHeight="1" thickBot="1">
      <c r="A13" s="127" t="s">
        <v>58</v>
      </c>
      <c r="B13" s="126"/>
      <c r="C13" s="126"/>
      <c r="D13" s="126"/>
      <c r="E13" s="126"/>
      <c r="F13" s="126"/>
      <c r="G13" s="126"/>
      <c r="H13" s="125"/>
      <c r="I13" s="82"/>
      <c r="J13" s="124">
        <v>0.33</v>
      </c>
      <c r="L13" s="123" t="e">
        <f>SUMPRODUCT(L14:L18,M14:M18)/SUMPRODUCT(J14:J18,M14:M18)</f>
        <v>#DIV/0!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7">
      <c r="A14" s="158" t="s">
        <v>57</v>
      </c>
      <c r="B14" s="157" t="s">
        <v>56</v>
      </c>
      <c r="C14" s="156" t="s">
        <v>55</v>
      </c>
      <c r="D14" s="151"/>
      <c r="E14" s="155"/>
      <c r="F14" s="155"/>
      <c r="G14" s="154"/>
      <c r="H14" s="153"/>
      <c r="I14" s="82" t="str">
        <f>(IF(M14&lt;&gt;1,"◄",""))</f>
        <v>◄</v>
      </c>
      <c r="J14" s="101">
        <v>0.2</v>
      </c>
      <c r="L14" s="100">
        <f>(IF(F14&lt;&gt;"",1/3,0)+IF(G14&lt;&gt;"",2/3,0)+IF(H14&lt;&gt;"",1,0))*J14*J$13*20</f>
        <v>0</v>
      </c>
      <c r="M14" s="43">
        <f>IF(D14="",IF(E14&lt;&gt;"",1,0)+IF(F14&lt;&gt;"",1,0)+IF(G14&lt;&gt;"",1,0)+IF(H14&lt;&gt;"",1,0),0)</f>
        <v>0</v>
      </c>
      <c r="N14" s="42">
        <f>IF(E14&lt;&gt;"",0.02,(L14/(J14*J$13*20)))</f>
        <v>0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7">
      <c r="A15" s="147"/>
      <c r="B15" s="146"/>
      <c r="C15" s="152" t="s">
        <v>54</v>
      </c>
      <c r="D15" s="151"/>
      <c r="E15" s="150"/>
      <c r="F15" s="150"/>
      <c r="G15" s="149"/>
      <c r="H15" s="148"/>
      <c r="I15" s="82" t="str">
        <f>(IF(M15&lt;&gt;1,"◄",""))</f>
        <v>◄</v>
      </c>
      <c r="J15" s="101">
        <v>0.2</v>
      </c>
      <c r="L15" s="100">
        <f>(IF(F15&lt;&gt;"",1/3,0)+IF(G15&lt;&gt;"",2/3,0)+IF(H15&lt;&gt;"",1,0))*J15*J$13*20</f>
        <v>0</v>
      </c>
      <c r="M15" s="43">
        <f>IF(D15="",IF(E15&lt;&gt;"",1,0)+IF(F15&lt;&gt;"",1,0)+IF(G15&lt;&gt;"",1,0)+IF(H15&lt;&gt;"",1,0),0)</f>
        <v>0</v>
      </c>
      <c r="N15" s="42">
        <f>IF(E15&lt;&gt;"",0.02,(L15/(J15*J$13*20)))</f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7">
      <c r="A16" s="147"/>
      <c r="B16" s="146"/>
      <c r="C16" s="145" t="s">
        <v>53</v>
      </c>
      <c r="D16" s="138"/>
      <c r="E16" s="144"/>
      <c r="F16" s="144"/>
      <c r="G16" s="143"/>
      <c r="H16" s="142"/>
      <c r="I16" s="82" t="str">
        <f>(IF(M16&lt;&gt;1,"◄",""))</f>
        <v>◄</v>
      </c>
      <c r="J16" s="101">
        <v>0.2</v>
      </c>
      <c r="L16" s="100">
        <f>(IF(F16&lt;&gt;"",1/3,0)+IF(G16&lt;&gt;"",2/3,0)+IF(H16&lt;&gt;"",1,0))*J16*J$13*20</f>
        <v>0</v>
      </c>
      <c r="M16" s="43">
        <f>IF(D16="",IF(E16&lt;&gt;"",1,0)+IF(F16&lt;&gt;"",1,0)+IF(G16&lt;&gt;"",1,0)+IF(H16&lt;&gt;"",1,0),0)</f>
        <v>0</v>
      </c>
      <c r="N16" s="42">
        <f>IF(E16&lt;&gt;"",0.02,(L16/(J16*J$13*20)))</f>
        <v>0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>
      <c r="A17" s="141" t="s">
        <v>52</v>
      </c>
      <c r="B17" s="140" t="s">
        <v>51</v>
      </c>
      <c r="C17" s="139" t="s">
        <v>50</v>
      </c>
      <c r="D17" s="138"/>
      <c r="E17" s="136"/>
      <c r="F17" s="137"/>
      <c r="G17" s="136"/>
      <c r="H17" s="135"/>
      <c r="I17" s="82" t="str">
        <f>(IF(M17&lt;&gt;1,"◄",""))</f>
        <v>◄</v>
      </c>
      <c r="J17" s="101">
        <v>0.2</v>
      </c>
      <c r="L17" s="100">
        <f>(IF(F17&lt;&gt;"",1/3,0)+IF(G17&lt;&gt;"",2/3,0)+IF(H17&lt;&gt;"",1,0))*J17*J$13*20</f>
        <v>0</v>
      </c>
      <c r="M17" s="43">
        <f>IF(D17="",IF(E17&lt;&gt;"",1,0)+IF(F17&lt;&gt;"",1,0)+IF(G17&lt;&gt;"",1,0)+IF(H17&lt;&gt;"",1,0),0)</f>
        <v>0</v>
      </c>
      <c r="N17" s="42">
        <f>IF(E17&lt;&gt;"",0.02,(L17/(J17*J$13*20)))</f>
        <v>0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thickBot="1">
      <c r="A18" s="134"/>
      <c r="B18" s="133"/>
      <c r="C18" s="132" t="s">
        <v>49</v>
      </c>
      <c r="D18" s="131"/>
      <c r="E18" s="129"/>
      <c r="F18" s="130"/>
      <c r="G18" s="129"/>
      <c r="H18" s="128"/>
      <c r="I18" s="82" t="str">
        <f>(IF(M18&lt;&gt;1,"◄",""))</f>
        <v>◄</v>
      </c>
      <c r="J18" s="101">
        <v>0.2</v>
      </c>
      <c r="L18" s="100">
        <f>(IF(F18&lt;&gt;"",1/3,0)+IF(G18&lt;&gt;"",2/3,0)+IF(H18&lt;&gt;"",1,0))*J18*J$13*20</f>
        <v>0</v>
      </c>
      <c r="M18" s="43">
        <f>IF(D18="",IF(E18&lt;&gt;"",1,0)+IF(F18&lt;&gt;"",1,0)+IF(G18&lt;&gt;"",1,0)+IF(H18&lt;&gt;"",1,0),0)</f>
        <v>0</v>
      </c>
      <c r="N18" s="42">
        <f>IF(E18&lt;&gt;"",0.02,(L18/(J18*J$13*20)))</f>
        <v>0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thickBot="1">
      <c r="A19" s="127" t="s">
        <v>48</v>
      </c>
      <c r="B19" s="126"/>
      <c r="C19" s="126"/>
      <c r="D19" s="126"/>
      <c r="E19" s="126"/>
      <c r="F19" s="126"/>
      <c r="G19" s="126"/>
      <c r="H19" s="125"/>
      <c r="I19" s="82"/>
      <c r="J19" s="124">
        <v>0.34</v>
      </c>
      <c r="L19" s="123" t="e">
        <f>SUMPRODUCT(L20:L23,M20:M23)/SUMPRODUCT(J20:J23,M20:M23)</f>
        <v>#DIV/0!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>
      <c r="A20" s="112" t="s">
        <v>47</v>
      </c>
      <c r="B20" s="122" t="s">
        <v>46</v>
      </c>
      <c r="C20" s="121" t="s">
        <v>45</v>
      </c>
      <c r="D20" s="118"/>
      <c r="E20" s="102"/>
      <c r="F20" s="103"/>
      <c r="G20" s="102"/>
      <c r="H20" s="102"/>
      <c r="I20" s="82" t="str">
        <f>(IF(M20&lt;&gt;1,"◄",""))</f>
        <v>◄</v>
      </c>
      <c r="J20" s="101">
        <v>0.2</v>
      </c>
      <c r="L20" s="100">
        <f>(IF(F20&lt;&gt;"",1/3,0)+IF(G20&lt;&gt;"",2/3,0)+IF(H20&lt;&gt;"",1,0))*J20*J$19*20</f>
        <v>0</v>
      </c>
      <c r="M20" s="43">
        <f>IF(D20="",IF(E20&lt;&gt;"",1,0)+IF(F20&lt;&gt;"",1,0)+IF(G20&lt;&gt;"",1,0)+IF(H20&lt;&gt;"",1,0),0)</f>
        <v>0</v>
      </c>
      <c r="N20" s="42">
        <f>IF(E20&lt;&gt;"",0.02,(L20/(J20*J$19*20)))</f>
        <v>0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>
      <c r="A21" s="120" t="s">
        <v>44</v>
      </c>
      <c r="B21" s="119" t="s">
        <v>43</v>
      </c>
      <c r="C21" s="110" t="s">
        <v>42</v>
      </c>
      <c r="D21" s="118"/>
      <c r="E21" s="116"/>
      <c r="F21" s="117"/>
      <c r="G21" s="116"/>
      <c r="H21" s="116"/>
      <c r="I21" s="82" t="str">
        <f>(IF(M21&lt;&gt;1,"◄",""))</f>
        <v>◄</v>
      </c>
      <c r="J21" s="101">
        <v>0.2</v>
      </c>
      <c r="L21" s="100">
        <f>(IF(F21&lt;&gt;"",1/3,0)+IF(G21&lt;&gt;"",2/3,0)+IF(H21&lt;&gt;"",1,0))*J21*J$19*20</f>
        <v>0</v>
      </c>
      <c r="M21" s="43">
        <f>IF(D21="",IF(E21&lt;&gt;"",1,0)+IF(F21&lt;&gt;"",1,0)+IF(G21&lt;&gt;"",1,0)+IF(H21&lt;&gt;"",1,0),0)</f>
        <v>0</v>
      </c>
      <c r="N21" s="42">
        <f>IF(E21&lt;&gt;"",0.02,(L21/(J21*J$19*20)))</f>
        <v>0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>
      <c r="A22" s="115"/>
      <c r="B22" s="114"/>
      <c r="C22" s="39" t="s">
        <v>41</v>
      </c>
      <c r="D22" s="104"/>
      <c r="E22" s="102"/>
      <c r="F22" s="103"/>
      <c r="G22" s="102"/>
      <c r="H22" s="102"/>
      <c r="I22" s="82" t="str">
        <f>(IF(M22&lt;&gt;1,"◄",""))</f>
        <v>◄</v>
      </c>
      <c r="J22" s="101">
        <v>0.2</v>
      </c>
      <c r="L22" s="100">
        <f>(IF(F22&lt;&gt;"",1/3,0)+IF(G22&lt;&gt;"",2/3,0)+IF(H22&lt;&gt;"",1,0))*J22*J$19*20</f>
        <v>0</v>
      </c>
      <c r="M22" s="43">
        <f>IF(D22="",IF(E22&lt;&gt;"",1,0)+IF(F22&lt;&gt;"",1,0)+IF(G22&lt;&gt;"",1,0)+IF(H22&lt;&gt;"",1,0),0)</f>
        <v>0</v>
      </c>
      <c r="N22" s="42">
        <f>IF(E22&lt;&gt;"",0.02,(L22/(J22*J$19*20)))</f>
        <v>0</v>
      </c>
      <c r="O22" s="113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>
      <c r="A23" s="112" t="s">
        <v>40</v>
      </c>
      <c r="B23" s="111" t="s">
        <v>39</v>
      </c>
      <c r="C23" s="110" t="s">
        <v>38</v>
      </c>
      <c r="D23" s="104"/>
      <c r="E23" s="108"/>
      <c r="F23" s="109"/>
      <c r="G23" s="108"/>
      <c r="H23" s="108"/>
      <c r="I23" s="82" t="str">
        <f>(IF(M23&lt;&gt;1,"◄",""))</f>
        <v>◄</v>
      </c>
      <c r="J23" s="101">
        <v>0.2</v>
      </c>
      <c r="L23" s="100">
        <f>(IF(F23&lt;&gt;"",1/3,0)+IF(G23&lt;&gt;"",2/3,0)+IF(H23&lt;&gt;"",1,0))*J23*J$19*20</f>
        <v>0</v>
      </c>
      <c r="M23" s="43">
        <f>IF(D23="",IF(E23&lt;&gt;"",1,0)+IF(F23&lt;&gt;"",1,0)+IF(G23&lt;&gt;"",1,0)+IF(H23&lt;&gt;"",1,0),0)</f>
        <v>0</v>
      </c>
      <c r="N23" s="42">
        <f>IF(E23&lt;&gt;"",0.02,(L23/(J23*J$19*20)))</f>
        <v>0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>
      <c r="A24" s="107" t="s">
        <v>37</v>
      </c>
      <c r="B24" s="106" t="s">
        <v>36</v>
      </c>
      <c r="C24" s="105" t="s">
        <v>35</v>
      </c>
      <c r="D24" s="104"/>
      <c r="E24" s="102"/>
      <c r="F24" s="103"/>
      <c r="G24" s="102"/>
      <c r="H24" s="102"/>
      <c r="I24" s="82" t="str">
        <f>(IF(M24&lt;&gt;1,"◄",""))</f>
        <v>◄</v>
      </c>
      <c r="J24" s="101">
        <v>0.2</v>
      </c>
      <c r="L24" s="100">
        <f>(IF(F24&lt;&gt;"",1/3,0)+IF(G24&lt;&gt;"",2/3,0)+IF(H24&lt;&gt;"",1,0))*J24*J$19*20</f>
        <v>0</v>
      </c>
      <c r="M24" s="43">
        <f>IF(D24="",IF(E24&lt;&gt;"",1,0)+IF(F24&lt;&gt;"",1,0)+IF(G24&lt;&gt;"",1,0)+IF(H24&lt;&gt;"",1,0),0)</f>
        <v>0</v>
      </c>
      <c r="N24" s="42">
        <f>IF(E24&lt;&gt;"",0.02,(L24/(J24*J$19*20)))</f>
        <v>0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>
      <c r="C25" s="99"/>
      <c r="E25" s="98"/>
      <c r="F25" s="98"/>
      <c r="G25" s="98"/>
      <c r="H25" s="98"/>
      <c r="J25" s="97">
        <f>J5+J13+J19</f>
        <v>1</v>
      </c>
      <c r="M25" s="43">
        <f>IF(SUM(M6:M24)&lt;&gt;17,0,1)</f>
        <v>0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thickBot="1">
      <c r="C26" s="87" t="s">
        <v>34</v>
      </c>
      <c r="E26" s="96" t="str">
        <f>IF(M25&lt;&gt;1,"",L5+L13+L19)</f>
        <v/>
      </c>
      <c r="F26" s="96"/>
      <c r="G26" s="95" t="s">
        <v>24</v>
      </c>
      <c r="H26" s="95"/>
      <c r="I26" s="94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8.95" customHeight="1" thickBot="1">
      <c r="C27" s="87" t="s">
        <v>25</v>
      </c>
      <c r="E27" s="93"/>
      <c r="F27" s="92"/>
      <c r="G27" s="91" t="s">
        <v>22</v>
      </c>
      <c r="H27" s="90"/>
      <c r="K27" s="89" t="s">
        <v>33</v>
      </c>
      <c r="L27" s="88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20.100000000000001" customHeight="1" thickBot="1">
      <c r="C28" s="87" t="s">
        <v>26</v>
      </c>
      <c r="E28" s="86">
        <f>E27*6</f>
        <v>0</v>
      </c>
      <c r="F28" s="85"/>
      <c r="G28" s="84">
        <f>(20*[1]Identification!B5)</f>
        <v>120</v>
      </c>
      <c r="H28" s="83"/>
      <c r="I28" s="82"/>
      <c r="K28" s="81"/>
      <c r="L28" s="80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>
      <c r="A29" s="79"/>
      <c r="B29" s="79"/>
      <c r="C29" s="79"/>
      <c r="D29" s="79"/>
      <c r="E29" s="79"/>
      <c r="F29" s="79"/>
      <c r="G29" s="79"/>
      <c r="H29" s="7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thickBot="1">
      <c r="A30" s="78" t="s">
        <v>32</v>
      </c>
      <c r="B30" s="78"/>
      <c r="C30" s="78"/>
      <c r="D30" s="78"/>
      <c r="E30" s="78"/>
      <c r="F30" s="78"/>
      <c r="G30" s="78"/>
      <c r="H30" s="78"/>
      <c r="I30" s="77" t="s">
        <v>31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>
      <c r="A31" s="76" t="s">
        <v>30</v>
      </c>
      <c r="B31" s="75"/>
      <c r="C31" s="74" t="s">
        <v>27</v>
      </c>
      <c r="D31" s="73"/>
      <c r="E31" s="73"/>
      <c r="F31" s="73"/>
      <c r="G31" s="73"/>
      <c r="H31" s="72"/>
      <c r="I31" s="71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7.95" customHeight="1">
      <c r="A32" s="67"/>
      <c r="B32" s="66"/>
      <c r="C32" s="70"/>
      <c r="D32" s="69"/>
      <c r="E32" s="69"/>
      <c r="F32" s="69"/>
      <c r="G32" s="69"/>
      <c r="H32" s="68"/>
      <c r="I32" s="62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27.95" customHeight="1" thickBot="1">
      <c r="A33" s="67"/>
      <c r="B33" s="66"/>
      <c r="C33" s="65"/>
      <c r="D33" s="64"/>
      <c r="E33" s="64"/>
      <c r="F33" s="64"/>
      <c r="G33" s="64"/>
      <c r="H33" s="63"/>
      <c r="I33" s="62"/>
      <c r="J33" s="39"/>
      <c r="K33" s="39"/>
      <c r="L33" s="52"/>
      <c r="N33" s="43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27.95" customHeight="1" thickBot="1">
      <c r="A34" s="61"/>
      <c r="B34" s="60"/>
      <c r="C34" s="59"/>
      <c r="D34" s="58"/>
      <c r="E34" s="58"/>
      <c r="F34" s="58"/>
      <c r="G34" s="58"/>
      <c r="H34" s="57"/>
      <c r="I34" s="39"/>
      <c r="J34" s="39"/>
      <c r="K34" s="56" t="s">
        <v>29</v>
      </c>
      <c r="L34" s="55"/>
      <c r="N34" s="43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>
      <c r="A35" s="54"/>
      <c r="B35" s="54"/>
      <c r="C35" s="54"/>
      <c r="D35" s="54"/>
      <c r="E35" s="54"/>
      <c r="F35" s="54"/>
      <c r="G35" s="54"/>
      <c r="H35" s="54"/>
      <c r="J35" s="39"/>
      <c r="K35" s="39"/>
      <c r="L35" s="52"/>
      <c r="N35" s="43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>
      <c r="A36" s="54"/>
      <c r="B36" s="54"/>
      <c r="C36" s="54"/>
      <c r="D36" s="54"/>
      <c r="E36" s="54"/>
      <c r="F36" s="54"/>
      <c r="G36" s="54"/>
      <c r="H36" s="54"/>
      <c r="J36" s="39"/>
      <c r="K36" s="39"/>
      <c r="L36" s="52"/>
      <c r="N36" s="43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>
      <c r="A37" s="54"/>
      <c r="B37" s="54"/>
      <c r="C37" s="54"/>
      <c r="D37" s="54"/>
      <c r="E37" s="54"/>
      <c r="F37" s="54"/>
      <c r="G37" s="54"/>
      <c r="H37" s="54"/>
      <c r="J37" s="39"/>
      <c r="K37" s="39"/>
      <c r="L37" s="52"/>
      <c r="N37" s="43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>
      <c r="A38" s="54"/>
      <c r="B38" s="54"/>
      <c r="C38" s="54"/>
      <c r="D38" s="54"/>
      <c r="E38" s="54"/>
      <c r="F38" s="54"/>
      <c r="G38" s="54"/>
      <c r="H38" s="54"/>
      <c r="J38" s="39"/>
      <c r="K38" s="39"/>
      <c r="L38" s="52"/>
      <c r="N38" s="43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>
      <c r="A39" s="54"/>
      <c r="B39" s="54"/>
      <c r="C39" s="54"/>
      <c r="D39" s="54"/>
      <c r="E39" s="54"/>
      <c r="F39" s="54"/>
      <c r="G39" s="54"/>
      <c r="H39" s="54"/>
      <c r="J39" s="39"/>
      <c r="K39" s="39"/>
      <c r="L39" s="52"/>
      <c r="N39" s="43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1" spans="1:26" ht="14.25">
      <c r="B41" s="53"/>
      <c r="J41" s="39"/>
      <c r="K41" s="39"/>
      <c r="L41" s="52"/>
      <c r="N41" s="43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</sheetData>
  <mergeCells count="36">
    <mergeCell ref="A34:B34"/>
    <mergeCell ref="K27:L28"/>
    <mergeCell ref="E28:F28"/>
    <mergeCell ref="G28:H28"/>
    <mergeCell ref="K34:L34"/>
    <mergeCell ref="A30:H30"/>
    <mergeCell ref="A31:B31"/>
    <mergeCell ref="C31:H31"/>
    <mergeCell ref="A32:B32"/>
    <mergeCell ref="C32:H34"/>
    <mergeCell ref="A33:B33"/>
    <mergeCell ref="A29:H29"/>
    <mergeCell ref="A19:H19"/>
    <mergeCell ref="D20:D24"/>
    <mergeCell ref="A21:A22"/>
    <mergeCell ref="B21:B22"/>
    <mergeCell ref="E25:H25"/>
    <mergeCell ref="E26:F26"/>
    <mergeCell ref="G26:H26"/>
    <mergeCell ref="E27:F27"/>
    <mergeCell ref="G27:H27"/>
    <mergeCell ref="B10:B12"/>
    <mergeCell ref="A13:H13"/>
    <mergeCell ref="A14:A16"/>
    <mergeCell ref="B14:B16"/>
    <mergeCell ref="D14:D18"/>
    <mergeCell ref="A17:A18"/>
    <mergeCell ref="B17:B18"/>
    <mergeCell ref="A4:B4"/>
    <mergeCell ref="A5:H5"/>
    <mergeCell ref="A6:A7"/>
    <mergeCell ref="B6:B7"/>
    <mergeCell ref="D6:D12"/>
    <mergeCell ref="A8:A9"/>
    <mergeCell ref="B8:B9"/>
    <mergeCell ref="A10:A12"/>
  </mergeCells>
  <pageMargins left="0.75000000000000011" right="0.75000000000000011" top="1" bottom="1" header="0.5" footer="0.5"/>
  <pageSetup paperSize="9" scale="50" orientation="landscape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topLeftCell="A2" zoomScaleNormal="100" workbookViewId="0">
      <selection activeCell="C25" sqref="C25"/>
    </sheetView>
  </sheetViews>
  <sheetFormatPr baseColWidth="10" defaultColWidth="13.140625" defaultRowHeight="12.75"/>
  <cols>
    <col min="1" max="1" width="7.85546875" style="51" bestFit="1" customWidth="1"/>
    <col min="2" max="2" width="62.42578125" style="50" customWidth="1"/>
    <col min="3" max="3" width="116.7109375" style="39" customWidth="1"/>
    <col min="4" max="4" width="1.42578125" style="49" customWidth="1"/>
    <col min="5" max="8" width="4.140625" style="48" customWidth="1"/>
    <col min="9" max="9" width="4.42578125" style="47" customWidth="1"/>
    <col min="10" max="10" width="5.5703125" style="46" customWidth="1"/>
    <col min="11" max="11" width="20.5703125" style="45" customWidth="1"/>
    <col min="12" max="12" width="9.85546875" style="44" customWidth="1"/>
    <col min="13" max="13" width="2.42578125" style="43" bestFit="1" customWidth="1"/>
    <col min="14" max="14" width="9.7109375" style="42" bestFit="1" customWidth="1"/>
    <col min="15" max="15" width="13.140625" style="41"/>
    <col min="16" max="26" width="13.140625" style="40"/>
    <col min="27" max="16384" width="13.140625" style="39"/>
  </cols>
  <sheetData>
    <row r="1" spans="1:27" s="18" customFormat="1" ht="15.75">
      <c r="A1" s="19" t="str">
        <f>'Identification projet'!B2</f>
        <v>Brevet technicien supérieur "Systèmes numériques"</v>
      </c>
      <c r="B1" s="11"/>
      <c r="C1" s="12"/>
      <c r="D1" s="20" t="str">
        <f>'Identification projet'!B3</f>
        <v>Electronique et communication</v>
      </c>
      <c r="E1" s="21"/>
      <c r="F1" s="22" t="str">
        <f>'Identification projet'!B4</f>
        <v>CCF E5</v>
      </c>
      <c r="G1" s="13"/>
      <c r="H1" s="13"/>
      <c r="I1" s="14"/>
      <c r="J1" s="15"/>
      <c r="K1" s="15"/>
      <c r="L1" s="27"/>
      <c r="M1" s="28"/>
      <c r="N1" s="29"/>
      <c r="O1" s="29"/>
      <c r="P1" s="26"/>
      <c r="Q1"/>
      <c r="R1"/>
      <c r="S1"/>
      <c r="T1"/>
      <c r="U1"/>
      <c r="V1"/>
      <c r="W1"/>
      <c r="X1" s="16"/>
      <c r="Y1" s="16"/>
      <c r="Z1" s="17"/>
    </row>
    <row r="2" spans="1:27" s="18" customFormat="1" ht="12.75" customHeight="1">
      <c r="A2" s="19"/>
      <c r="B2" s="23" t="s">
        <v>79</v>
      </c>
      <c r="C2" s="20" t="s">
        <v>19</v>
      </c>
      <c r="D2" s="25" t="str">
        <f>IF('Identification projet'!B11="","Renseigner feuille Identification projet",'Identification projet'!B11)</f>
        <v>Renseigner feuille Identification projet</v>
      </c>
      <c r="E2" s="25"/>
      <c r="F2" s="25"/>
      <c r="G2" s="25"/>
      <c r="H2" s="25"/>
      <c r="I2" s="25"/>
      <c r="J2" s="15"/>
      <c r="K2" s="15"/>
      <c r="L2" s="27"/>
      <c r="M2" s="30"/>
      <c r="N2" s="29"/>
      <c r="O2" s="29"/>
      <c r="P2" s="26"/>
      <c r="Q2"/>
      <c r="R2"/>
      <c r="S2"/>
      <c r="T2"/>
      <c r="U2"/>
      <c r="V2"/>
      <c r="W2"/>
      <c r="X2" s="16"/>
      <c r="Y2" s="16"/>
      <c r="Z2" s="16"/>
      <c r="AA2" s="17"/>
    </row>
    <row r="3" spans="1:27" s="18" customFormat="1" ht="12.75" customHeight="1">
      <c r="A3" s="12"/>
      <c r="B3" s="24"/>
      <c r="C3" s="20" t="s">
        <v>20</v>
      </c>
      <c r="D3" s="25" t="str">
        <f>IF('Identification projet'!B12="","Renseigner feuille Identification projet",'Identification projet'!B12)</f>
        <v>Renseigner feuille Identification projet</v>
      </c>
      <c r="E3" s="25"/>
      <c r="F3" s="25"/>
      <c r="G3" s="25"/>
      <c r="H3" s="25"/>
      <c r="I3" s="25"/>
      <c r="J3" s="32"/>
      <c r="K3" s="32"/>
      <c r="L3" s="31" t="s">
        <v>21</v>
      </c>
      <c r="M3" s="28"/>
      <c r="N3" s="29"/>
      <c r="O3" s="29"/>
      <c r="P3" s="26"/>
      <c r="Q3"/>
      <c r="R3"/>
      <c r="S3"/>
      <c r="T3"/>
      <c r="U3"/>
      <c r="V3"/>
      <c r="W3"/>
      <c r="X3" s="16"/>
      <c r="Y3" s="16"/>
      <c r="Z3" s="17"/>
    </row>
    <row r="4" spans="1:27" ht="13.5" thickBot="1">
      <c r="A4" s="175" t="s">
        <v>23</v>
      </c>
      <c r="B4" s="175"/>
      <c r="C4" s="174" t="s">
        <v>75</v>
      </c>
      <c r="D4" s="173"/>
      <c r="E4" s="172">
        <v>0</v>
      </c>
      <c r="F4" s="172">
        <v>1</v>
      </c>
      <c r="G4" s="172">
        <v>2</v>
      </c>
      <c r="H4" s="172">
        <v>3</v>
      </c>
      <c r="J4" s="171" t="s">
        <v>74</v>
      </c>
      <c r="L4" s="44" t="s">
        <v>73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7" ht="13.5" thickBot="1">
      <c r="A5" s="170" t="s">
        <v>72</v>
      </c>
      <c r="B5" s="169"/>
      <c r="C5" s="169"/>
      <c r="D5" s="169"/>
      <c r="E5" s="169"/>
      <c r="F5" s="169"/>
      <c r="G5" s="169"/>
      <c r="H5" s="168"/>
      <c r="I5" s="82"/>
      <c r="J5" s="124">
        <v>0.33</v>
      </c>
      <c r="L5" s="123" t="e">
        <f>SUMPRODUCT(L6:L9,M6:M9)/SUMPRODUCT(J6:J9,M6:M9)</f>
        <v>#DIV/0!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7">
      <c r="A6" s="167" t="s">
        <v>71</v>
      </c>
      <c r="B6" s="114" t="s">
        <v>70</v>
      </c>
      <c r="C6" s="161" t="s">
        <v>69</v>
      </c>
      <c r="D6" s="160"/>
      <c r="E6" s="165"/>
      <c r="F6" s="166"/>
      <c r="G6" s="165"/>
      <c r="H6" s="164"/>
      <c r="I6" s="82" t="str">
        <f>(IF(M6&lt;&gt;1,"◄",""))</f>
        <v>◄</v>
      </c>
      <c r="J6" s="101">
        <v>0.16</v>
      </c>
      <c r="L6" s="100">
        <f>(IF(F6&lt;&gt;"",1/3,0)+IF(G6&lt;&gt;"",2/3,0)+IF(H6&lt;&gt;"",1,0))*J6*J$5*20</f>
        <v>0</v>
      </c>
      <c r="M6" s="43">
        <f>IF(E6&lt;&gt;"",1,0)+IF(F6&lt;&gt;"",1,0)+IF(G6&lt;&gt;"",1,0)+IF(H6&lt;&gt;"",1,0)</f>
        <v>0</v>
      </c>
      <c r="N6" s="42">
        <f>IF(E6&lt;&gt;"",0.02,(L6/(J6*J$5*20)))</f>
        <v>0</v>
      </c>
      <c r="O6" s="113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7">
      <c r="A7" s="162"/>
      <c r="B7" s="140"/>
      <c r="C7" s="110" t="s">
        <v>68</v>
      </c>
      <c r="D7" s="160"/>
      <c r="E7" s="116"/>
      <c r="F7" s="117"/>
      <c r="G7" s="116"/>
      <c r="H7" s="116"/>
      <c r="I7" s="82" t="str">
        <f>(IF(M7&lt;&gt;1,"◄",""))</f>
        <v>◄</v>
      </c>
      <c r="J7" s="101">
        <v>0.17</v>
      </c>
      <c r="L7" s="100">
        <f>(IF(F7&lt;&gt;"",1/3,0)+IF(G7&lt;&gt;"",2/3,0)+IF(H7&lt;&gt;"",1,0))*J7*J$5*20</f>
        <v>0</v>
      </c>
      <c r="M7" s="43">
        <f>IF(D7="",IF(E7&lt;&gt;"",1,0)+IF(F7&lt;&gt;"",1,0)+IF(G7&lt;&gt;"",1,0)+IF(H7&lt;&gt;"",1,0),0)</f>
        <v>0</v>
      </c>
      <c r="N7" s="42">
        <f>IF(E7&lt;&gt;"",0.02,(L7/(J7*J$5*20)))</f>
        <v>0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7">
      <c r="A8" s="162" t="s">
        <v>67</v>
      </c>
      <c r="B8" s="140" t="s">
        <v>66</v>
      </c>
      <c r="C8" s="161" t="s">
        <v>65</v>
      </c>
      <c r="D8" s="160"/>
      <c r="E8" s="159"/>
      <c r="F8" s="159"/>
      <c r="G8" s="176"/>
      <c r="H8" s="159"/>
      <c r="I8" s="82" t="str">
        <f>(IF(M8&lt;&gt;1,"◄",""))</f>
        <v>◄</v>
      </c>
      <c r="J8" s="101">
        <v>0.17</v>
      </c>
      <c r="L8" s="100">
        <f>(IF(F8&lt;&gt;"",1/3,0)+IF(G8&lt;&gt;"",2/3,0)+IF(H8&lt;&gt;"",1,0))*J8*J$5*20</f>
        <v>0</v>
      </c>
      <c r="M8" s="43">
        <f>IF(D8="",IF(E8&lt;&gt;"",1,0)+IF(F8&lt;&gt;"",1,0)+IF(G8&lt;&gt;"",1,0)+IF(H8&lt;&gt;"",1,0),0)</f>
        <v>0</v>
      </c>
      <c r="N8" s="42">
        <f>IF(E8&lt;&gt;"",0.02,(L8/(J8*J$5*20)))</f>
        <v>0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7">
      <c r="A9" s="162"/>
      <c r="B9" s="140"/>
      <c r="C9" s="110" t="s">
        <v>64</v>
      </c>
      <c r="D9" s="160"/>
      <c r="E9" s="116"/>
      <c r="F9" s="117"/>
      <c r="G9" s="116"/>
      <c r="H9" s="116"/>
      <c r="I9" s="82" t="str">
        <f>(IF(M9&lt;&gt;1,"◄",""))</f>
        <v>◄</v>
      </c>
      <c r="J9" s="101">
        <v>0.17</v>
      </c>
      <c r="L9" s="100">
        <f>(IF(F9&lt;&gt;"",1/3,0)+IF(G9&lt;&gt;"",2/3,0)+IF(H9&lt;&gt;"",1,0))*J9*J$5*20</f>
        <v>0</v>
      </c>
      <c r="M9" s="43">
        <f>IF(D9="",IF(E9&lt;&gt;"",1,0)+IF(F9&lt;&gt;"",1,0)+IF(G9&lt;&gt;"",1,0)+IF(H9&lt;&gt;"",1,0),0)</f>
        <v>0</v>
      </c>
      <c r="N9" s="42">
        <f>IF(E9&lt;&gt;"",0.02,(L9/(J9*J$5*20)))</f>
        <v>0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7">
      <c r="A10" s="162" t="s">
        <v>63</v>
      </c>
      <c r="B10" s="140" t="s">
        <v>62</v>
      </c>
      <c r="C10" s="161" t="s">
        <v>61</v>
      </c>
      <c r="D10" s="160"/>
      <c r="E10" s="159"/>
      <c r="F10" s="159"/>
      <c r="G10" s="159"/>
      <c r="H10" s="176"/>
      <c r="I10" s="82" t="str">
        <f>(IF(M10&lt;&gt;1,"◄",""))</f>
        <v>◄</v>
      </c>
      <c r="J10" s="101">
        <v>0.11</v>
      </c>
      <c r="L10" s="100">
        <f>(IF(F10&lt;&gt;"",1/3,0)+IF(G10&lt;&gt;"",2/3,0)+IF(H10&lt;&gt;"",1,0))*J10*J$5*20</f>
        <v>0</v>
      </c>
      <c r="M10" s="43">
        <f>IF(D10="",IF(E10&lt;&gt;"",1,0)+IF(F10&lt;&gt;"",1,0)+IF(G10&lt;&gt;"",1,0)+IF(H10&lt;&gt;"",1,0),0)</f>
        <v>0</v>
      </c>
      <c r="N10" s="42">
        <f>IF(E10&lt;&gt;"",0.02,(L10/(J10*J$5*20)))</f>
        <v>0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7">
      <c r="A11" s="162"/>
      <c r="B11" s="140"/>
      <c r="C11" s="163" t="s">
        <v>60</v>
      </c>
      <c r="D11" s="160"/>
      <c r="E11" s="116"/>
      <c r="F11" s="117"/>
      <c r="G11" s="116"/>
      <c r="H11" s="116"/>
      <c r="I11" s="82" t="str">
        <f>(IF(M11&lt;&gt;1,"◄",""))</f>
        <v>◄</v>
      </c>
      <c r="J11" s="101">
        <v>0.11</v>
      </c>
      <c r="L11" s="100">
        <f>(IF(F11&lt;&gt;"",1/3,0)+IF(G11&lt;&gt;"",2/3,0)+IF(H11&lt;&gt;"",1,0))*J11*J$5*20</f>
        <v>0</v>
      </c>
      <c r="M11" s="43">
        <f>IF(D11="",IF(E11&lt;&gt;"",1,0)+IF(F11&lt;&gt;"",1,0)+IF(G11&lt;&gt;"",1,0)+IF(H11&lt;&gt;"",1,0),0)</f>
        <v>0</v>
      </c>
      <c r="N11" s="42">
        <f>IF(E11&lt;&gt;"",0.02,(L11/(J11*J$5*20)))</f>
        <v>0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7" ht="13.5" thickBot="1">
      <c r="A12" s="162"/>
      <c r="B12" s="140"/>
      <c r="C12" s="161" t="s">
        <v>59</v>
      </c>
      <c r="D12" s="160"/>
      <c r="E12" s="159"/>
      <c r="F12" s="159"/>
      <c r="G12" s="159"/>
      <c r="H12" s="176"/>
      <c r="I12" s="82" t="str">
        <f>(IF(M12&lt;&gt;1,"◄",""))</f>
        <v>◄</v>
      </c>
      <c r="J12" s="101">
        <v>0.11</v>
      </c>
      <c r="L12" s="100">
        <f>(IF(F12&lt;&gt;"",1/3,0)+IF(G12&lt;&gt;"",2/3,0)+IF(H12&lt;&gt;"",1,0))*J12*J$5*20</f>
        <v>0</v>
      </c>
      <c r="M12" s="43">
        <f>IF(D12="",IF(E12&lt;&gt;"",1,0)+IF(F12&lt;&gt;"",1,0)+IF(G12&lt;&gt;"",1,0)+IF(H12&lt;&gt;"",1,0),0)</f>
        <v>0</v>
      </c>
      <c r="N12" s="42">
        <f>IF(E12&lt;&gt;"",0.02,(L12/(J12*J$5*20)))</f>
        <v>0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7" ht="12.75" customHeight="1" thickBot="1">
      <c r="A13" s="127" t="s">
        <v>58</v>
      </c>
      <c r="B13" s="126"/>
      <c r="C13" s="126"/>
      <c r="D13" s="126"/>
      <c r="E13" s="126"/>
      <c r="F13" s="126"/>
      <c r="G13" s="126"/>
      <c r="H13" s="125"/>
      <c r="I13" s="82"/>
      <c r="J13" s="124">
        <v>0.33</v>
      </c>
      <c r="L13" s="123" t="e">
        <f>SUMPRODUCT(L14:L18,M14:M18)/SUMPRODUCT(J14:J18,M14:M18)</f>
        <v>#DIV/0!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7">
      <c r="A14" s="158" t="s">
        <v>57</v>
      </c>
      <c r="B14" s="157" t="s">
        <v>56</v>
      </c>
      <c r="C14" s="156" t="s">
        <v>55</v>
      </c>
      <c r="D14" s="151"/>
      <c r="E14" s="155"/>
      <c r="F14" s="155"/>
      <c r="G14" s="154"/>
      <c r="H14" s="153"/>
      <c r="I14" s="82" t="str">
        <f>(IF(M14&lt;&gt;1,"◄",""))</f>
        <v>◄</v>
      </c>
      <c r="J14" s="101">
        <v>0.2</v>
      </c>
      <c r="L14" s="100">
        <f>(IF(F14&lt;&gt;"",1/3,0)+IF(G14&lt;&gt;"",2/3,0)+IF(H14&lt;&gt;"",1,0))*J14*J$13*20</f>
        <v>0</v>
      </c>
      <c r="M14" s="43">
        <f>IF(D14="",IF(E14&lt;&gt;"",1,0)+IF(F14&lt;&gt;"",1,0)+IF(G14&lt;&gt;"",1,0)+IF(H14&lt;&gt;"",1,0),0)</f>
        <v>0</v>
      </c>
      <c r="N14" s="42">
        <f>IF(E14&lt;&gt;"",0.02,(L14/(J14*J$13*20)))</f>
        <v>0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7">
      <c r="A15" s="147"/>
      <c r="B15" s="146"/>
      <c r="C15" s="152" t="s">
        <v>54</v>
      </c>
      <c r="D15" s="151"/>
      <c r="E15" s="150"/>
      <c r="F15" s="150"/>
      <c r="G15" s="149"/>
      <c r="H15" s="148"/>
      <c r="I15" s="82" t="str">
        <f>(IF(M15&lt;&gt;1,"◄",""))</f>
        <v>◄</v>
      </c>
      <c r="J15" s="101">
        <v>0.2</v>
      </c>
      <c r="L15" s="100">
        <f>(IF(F15&lt;&gt;"",1/3,0)+IF(G15&lt;&gt;"",2/3,0)+IF(H15&lt;&gt;"",1,0))*J15*J$13*20</f>
        <v>0</v>
      </c>
      <c r="M15" s="43">
        <f>IF(D15="",IF(E15&lt;&gt;"",1,0)+IF(F15&lt;&gt;"",1,0)+IF(G15&lt;&gt;"",1,0)+IF(H15&lt;&gt;"",1,0),0)</f>
        <v>0</v>
      </c>
      <c r="N15" s="42">
        <f>IF(E15&lt;&gt;"",0.02,(L15/(J15*J$13*20)))</f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7">
      <c r="A16" s="147"/>
      <c r="B16" s="146"/>
      <c r="C16" s="145" t="s">
        <v>53</v>
      </c>
      <c r="D16" s="138"/>
      <c r="E16" s="144"/>
      <c r="F16" s="144"/>
      <c r="G16" s="143"/>
      <c r="H16" s="142"/>
      <c r="I16" s="82" t="str">
        <f>(IF(M16&lt;&gt;1,"◄",""))</f>
        <v>◄</v>
      </c>
      <c r="J16" s="101">
        <v>0.2</v>
      </c>
      <c r="L16" s="100">
        <f>(IF(F16&lt;&gt;"",1/3,0)+IF(G16&lt;&gt;"",2/3,0)+IF(H16&lt;&gt;"",1,0))*J16*J$13*20</f>
        <v>0</v>
      </c>
      <c r="M16" s="43">
        <f>IF(D16="",IF(E16&lt;&gt;"",1,0)+IF(F16&lt;&gt;"",1,0)+IF(G16&lt;&gt;"",1,0)+IF(H16&lt;&gt;"",1,0),0)</f>
        <v>0</v>
      </c>
      <c r="N16" s="42">
        <f>IF(E16&lt;&gt;"",0.02,(L16/(J16*J$13*20)))</f>
        <v>0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>
      <c r="A17" s="141" t="s">
        <v>52</v>
      </c>
      <c r="B17" s="140" t="s">
        <v>51</v>
      </c>
      <c r="C17" s="139" t="s">
        <v>50</v>
      </c>
      <c r="D17" s="138"/>
      <c r="E17" s="136"/>
      <c r="F17" s="137"/>
      <c r="G17" s="136"/>
      <c r="H17" s="135"/>
      <c r="I17" s="82" t="str">
        <f>(IF(M17&lt;&gt;1,"◄",""))</f>
        <v>◄</v>
      </c>
      <c r="J17" s="101">
        <v>0.2</v>
      </c>
      <c r="L17" s="100">
        <f>(IF(F17&lt;&gt;"",1/3,0)+IF(G17&lt;&gt;"",2/3,0)+IF(H17&lt;&gt;"",1,0))*J17*J$13*20</f>
        <v>0</v>
      </c>
      <c r="M17" s="43">
        <f>IF(D17="",IF(E17&lt;&gt;"",1,0)+IF(F17&lt;&gt;"",1,0)+IF(G17&lt;&gt;"",1,0)+IF(H17&lt;&gt;"",1,0),0)</f>
        <v>0</v>
      </c>
      <c r="N17" s="42">
        <f>IF(E17&lt;&gt;"",0.02,(L17/(J17*J$13*20)))</f>
        <v>0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thickBot="1">
      <c r="A18" s="134"/>
      <c r="B18" s="133"/>
      <c r="C18" s="132" t="s">
        <v>49</v>
      </c>
      <c r="D18" s="131"/>
      <c r="E18" s="129"/>
      <c r="F18" s="130"/>
      <c r="G18" s="129"/>
      <c r="H18" s="128"/>
      <c r="I18" s="82" t="str">
        <f>(IF(M18&lt;&gt;1,"◄",""))</f>
        <v>◄</v>
      </c>
      <c r="J18" s="101">
        <v>0.2</v>
      </c>
      <c r="L18" s="100">
        <f>(IF(F18&lt;&gt;"",1/3,0)+IF(G18&lt;&gt;"",2/3,0)+IF(H18&lt;&gt;"",1,0))*J18*J$13*20</f>
        <v>0</v>
      </c>
      <c r="M18" s="43">
        <f>IF(D18="",IF(E18&lt;&gt;"",1,0)+IF(F18&lt;&gt;"",1,0)+IF(G18&lt;&gt;"",1,0)+IF(H18&lt;&gt;"",1,0),0)</f>
        <v>0</v>
      </c>
      <c r="N18" s="42">
        <f>IF(E18&lt;&gt;"",0.02,(L18/(J18*J$13*20)))</f>
        <v>0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thickBot="1">
      <c r="A19" s="127" t="s">
        <v>48</v>
      </c>
      <c r="B19" s="126"/>
      <c r="C19" s="126"/>
      <c r="D19" s="126"/>
      <c r="E19" s="126"/>
      <c r="F19" s="126"/>
      <c r="G19" s="126"/>
      <c r="H19" s="125"/>
      <c r="I19" s="82"/>
      <c r="J19" s="124">
        <v>0.34</v>
      </c>
      <c r="L19" s="123" t="e">
        <f>SUMPRODUCT(L20:L23,M20:M23)/SUMPRODUCT(J20:J23,M20:M23)</f>
        <v>#DIV/0!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>
      <c r="A20" s="112" t="s">
        <v>47</v>
      </c>
      <c r="B20" s="122" t="s">
        <v>46</v>
      </c>
      <c r="C20" s="121" t="s">
        <v>45</v>
      </c>
      <c r="D20" s="118"/>
      <c r="E20" s="102"/>
      <c r="F20" s="103"/>
      <c r="G20" s="102"/>
      <c r="H20" s="102"/>
      <c r="I20" s="82" t="str">
        <f>(IF(M20&lt;&gt;1,"◄",""))</f>
        <v>◄</v>
      </c>
      <c r="J20" s="101">
        <v>0.2</v>
      </c>
      <c r="L20" s="100">
        <f>(IF(F20&lt;&gt;"",1/3,0)+IF(G20&lt;&gt;"",2/3,0)+IF(H20&lt;&gt;"",1,0))*J20*J$19*20</f>
        <v>0</v>
      </c>
      <c r="M20" s="43">
        <f>IF(D20="",IF(E20&lt;&gt;"",1,0)+IF(F20&lt;&gt;"",1,0)+IF(G20&lt;&gt;"",1,0)+IF(H20&lt;&gt;"",1,0),0)</f>
        <v>0</v>
      </c>
      <c r="N20" s="42">
        <f>IF(E20&lt;&gt;"",0.02,(L20/(J20*J$19*20)))</f>
        <v>0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>
      <c r="A21" s="120" t="s">
        <v>44</v>
      </c>
      <c r="B21" s="119" t="s">
        <v>43</v>
      </c>
      <c r="C21" s="110" t="s">
        <v>42</v>
      </c>
      <c r="D21" s="118"/>
      <c r="E21" s="116"/>
      <c r="F21" s="117"/>
      <c r="G21" s="116"/>
      <c r="H21" s="116"/>
      <c r="I21" s="82" t="str">
        <f>(IF(M21&lt;&gt;1,"◄",""))</f>
        <v>◄</v>
      </c>
      <c r="J21" s="101">
        <v>0.2</v>
      </c>
      <c r="L21" s="100">
        <f>(IF(F21&lt;&gt;"",1/3,0)+IF(G21&lt;&gt;"",2/3,0)+IF(H21&lt;&gt;"",1,0))*J21*J$19*20</f>
        <v>0</v>
      </c>
      <c r="M21" s="43">
        <f>IF(D21="",IF(E21&lt;&gt;"",1,0)+IF(F21&lt;&gt;"",1,0)+IF(G21&lt;&gt;"",1,0)+IF(H21&lt;&gt;"",1,0),0)</f>
        <v>0</v>
      </c>
      <c r="N21" s="42">
        <f>IF(E21&lt;&gt;"",0.02,(L21/(J21*J$19*20)))</f>
        <v>0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>
      <c r="A22" s="115"/>
      <c r="B22" s="114"/>
      <c r="C22" s="39" t="s">
        <v>41</v>
      </c>
      <c r="D22" s="104"/>
      <c r="E22" s="102"/>
      <c r="F22" s="103"/>
      <c r="G22" s="102"/>
      <c r="H22" s="102"/>
      <c r="I22" s="82" t="str">
        <f>(IF(M22&lt;&gt;1,"◄",""))</f>
        <v>◄</v>
      </c>
      <c r="J22" s="101">
        <v>0.2</v>
      </c>
      <c r="L22" s="100">
        <f>(IF(F22&lt;&gt;"",1/3,0)+IF(G22&lt;&gt;"",2/3,0)+IF(H22&lt;&gt;"",1,0))*J22*J$19*20</f>
        <v>0</v>
      </c>
      <c r="M22" s="43">
        <f>IF(D22="",IF(E22&lt;&gt;"",1,0)+IF(F22&lt;&gt;"",1,0)+IF(G22&lt;&gt;"",1,0)+IF(H22&lt;&gt;"",1,0),0)</f>
        <v>0</v>
      </c>
      <c r="N22" s="42">
        <f>IF(E22&lt;&gt;"",0.02,(L22/(J22*J$19*20)))</f>
        <v>0</v>
      </c>
      <c r="O22" s="113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>
      <c r="A23" s="112" t="s">
        <v>40</v>
      </c>
      <c r="B23" s="111" t="s">
        <v>39</v>
      </c>
      <c r="C23" s="110" t="s">
        <v>38</v>
      </c>
      <c r="D23" s="104"/>
      <c r="E23" s="108"/>
      <c r="F23" s="109"/>
      <c r="G23" s="108"/>
      <c r="H23" s="108"/>
      <c r="I23" s="82" t="str">
        <f>(IF(M23&lt;&gt;1,"◄",""))</f>
        <v>◄</v>
      </c>
      <c r="J23" s="101">
        <v>0.2</v>
      </c>
      <c r="L23" s="100">
        <f>(IF(F23&lt;&gt;"",1/3,0)+IF(G23&lt;&gt;"",2/3,0)+IF(H23&lt;&gt;"",1,0))*J23*J$19*20</f>
        <v>0</v>
      </c>
      <c r="M23" s="43">
        <f>IF(D23="",IF(E23&lt;&gt;"",1,0)+IF(F23&lt;&gt;"",1,0)+IF(G23&lt;&gt;"",1,0)+IF(H23&lt;&gt;"",1,0),0)</f>
        <v>0</v>
      </c>
      <c r="N23" s="42">
        <f>IF(E23&lt;&gt;"",0.02,(L23/(J23*J$19*20)))</f>
        <v>0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>
      <c r="A24" s="107" t="s">
        <v>37</v>
      </c>
      <c r="B24" s="106" t="s">
        <v>36</v>
      </c>
      <c r="C24" s="105" t="s">
        <v>35</v>
      </c>
      <c r="D24" s="104"/>
      <c r="E24" s="102"/>
      <c r="F24" s="103"/>
      <c r="G24" s="102"/>
      <c r="H24" s="102"/>
      <c r="I24" s="82" t="str">
        <f>(IF(M24&lt;&gt;1,"◄",""))</f>
        <v>◄</v>
      </c>
      <c r="J24" s="101">
        <v>0.2</v>
      </c>
      <c r="L24" s="100">
        <f>(IF(F24&lt;&gt;"",1/3,0)+IF(G24&lt;&gt;"",2/3,0)+IF(H24&lt;&gt;"",1,0))*J24*J$19*20</f>
        <v>0</v>
      </c>
      <c r="M24" s="43">
        <f>IF(D24="",IF(E24&lt;&gt;"",1,0)+IF(F24&lt;&gt;"",1,0)+IF(G24&lt;&gt;"",1,0)+IF(H24&lt;&gt;"",1,0),0)</f>
        <v>0</v>
      </c>
      <c r="N24" s="42">
        <f>IF(E24&lt;&gt;"",0.02,(L24/(J24*J$19*20)))</f>
        <v>0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>
      <c r="C25" s="99"/>
      <c r="E25" s="98"/>
      <c r="F25" s="98"/>
      <c r="G25" s="98"/>
      <c r="H25" s="98"/>
      <c r="J25" s="97">
        <f>J5+J13+J19</f>
        <v>1</v>
      </c>
      <c r="M25" s="43">
        <f>IF(SUM(M6:M24)&lt;&gt;17,0,1)</f>
        <v>0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thickBot="1">
      <c r="C26" s="87" t="s">
        <v>34</v>
      </c>
      <c r="E26" s="96" t="str">
        <f>IF(M25&lt;&gt;1,"",L5+L13+L19)</f>
        <v/>
      </c>
      <c r="F26" s="96"/>
      <c r="G26" s="95" t="s">
        <v>24</v>
      </c>
      <c r="H26" s="95"/>
      <c r="I26" s="94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8.95" customHeight="1" thickBot="1">
      <c r="C27" s="87" t="s">
        <v>25</v>
      </c>
      <c r="E27" s="93"/>
      <c r="F27" s="92"/>
      <c r="G27" s="91" t="s">
        <v>22</v>
      </c>
      <c r="H27" s="90"/>
      <c r="K27" s="89" t="s">
        <v>33</v>
      </c>
      <c r="L27" s="88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20.100000000000001" customHeight="1" thickBot="1">
      <c r="C28" s="87" t="s">
        <v>26</v>
      </c>
      <c r="E28" s="86">
        <f>E27*6</f>
        <v>0</v>
      </c>
      <c r="F28" s="85"/>
      <c r="G28" s="84">
        <f>(20*[1]Identification!B5)</f>
        <v>120</v>
      </c>
      <c r="H28" s="83"/>
      <c r="I28" s="82"/>
      <c r="K28" s="81"/>
      <c r="L28" s="80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>
      <c r="A29" s="79"/>
      <c r="B29" s="79"/>
      <c r="C29" s="79"/>
      <c r="D29" s="79"/>
      <c r="E29" s="79"/>
      <c r="F29" s="79"/>
      <c r="G29" s="79"/>
      <c r="H29" s="7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thickBot="1">
      <c r="A30" s="78" t="s">
        <v>32</v>
      </c>
      <c r="B30" s="78"/>
      <c r="C30" s="78"/>
      <c r="D30" s="78"/>
      <c r="E30" s="78"/>
      <c r="F30" s="78"/>
      <c r="G30" s="78"/>
      <c r="H30" s="78"/>
      <c r="I30" s="77" t="s">
        <v>31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>
      <c r="A31" s="76" t="s">
        <v>30</v>
      </c>
      <c r="B31" s="75"/>
      <c r="C31" s="74" t="s">
        <v>27</v>
      </c>
      <c r="D31" s="73"/>
      <c r="E31" s="73"/>
      <c r="F31" s="73"/>
      <c r="G31" s="73"/>
      <c r="H31" s="72"/>
      <c r="I31" s="71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7.95" customHeight="1">
      <c r="A32" s="67"/>
      <c r="B32" s="66"/>
      <c r="C32" s="70"/>
      <c r="D32" s="69"/>
      <c r="E32" s="69"/>
      <c r="F32" s="69"/>
      <c r="G32" s="69"/>
      <c r="H32" s="68"/>
      <c r="I32" s="62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27.95" customHeight="1" thickBot="1">
      <c r="A33" s="67"/>
      <c r="B33" s="66"/>
      <c r="C33" s="65"/>
      <c r="D33" s="64"/>
      <c r="E33" s="64"/>
      <c r="F33" s="64"/>
      <c r="G33" s="64"/>
      <c r="H33" s="63"/>
      <c r="I33" s="62"/>
      <c r="J33" s="39"/>
      <c r="K33" s="39"/>
      <c r="L33" s="52"/>
      <c r="N33" s="43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27.95" customHeight="1" thickBot="1">
      <c r="A34" s="61"/>
      <c r="B34" s="60"/>
      <c r="C34" s="59"/>
      <c r="D34" s="58"/>
      <c r="E34" s="58"/>
      <c r="F34" s="58"/>
      <c r="G34" s="58"/>
      <c r="H34" s="57"/>
      <c r="I34" s="39"/>
      <c r="J34" s="39"/>
      <c r="K34" s="56" t="s">
        <v>29</v>
      </c>
      <c r="L34" s="55"/>
      <c r="N34" s="43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>
      <c r="A35" s="54"/>
      <c r="B35" s="54"/>
      <c r="C35" s="54"/>
      <c r="D35" s="54"/>
      <c r="E35" s="54"/>
      <c r="F35" s="54"/>
      <c r="G35" s="54"/>
      <c r="H35" s="54"/>
      <c r="J35" s="39"/>
      <c r="K35" s="39"/>
      <c r="L35" s="52"/>
      <c r="N35" s="43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>
      <c r="A36" s="54"/>
      <c r="B36" s="54"/>
      <c r="C36" s="54"/>
      <c r="D36" s="54"/>
      <c r="E36" s="54"/>
      <c r="F36" s="54"/>
      <c r="G36" s="54"/>
      <c r="H36" s="54"/>
      <c r="J36" s="39"/>
      <c r="K36" s="39"/>
      <c r="L36" s="52"/>
      <c r="N36" s="43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>
      <c r="A37" s="54"/>
      <c r="B37" s="54"/>
      <c r="C37" s="54"/>
      <c r="D37" s="54"/>
      <c r="E37" s="54"/>
      <c r="F37" s="54"/>
      <c r="G37" s="54"/>
      <c r="H37" s="54"/>
      <c r="J37" s="39"/>
      <c r="K37" s="39"/>
      <c r="L37" s="52"/>
      <c r="N37" s="43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>
      <c r="A38" s="54"/>
      <c r="B38" s="54"/>
      <c r="C38" s="54"/>
      <c r="D38" s="54"/>
      <c r="E38" s="54"/>
      <c r="F38" s="54"/>
      <c r="G38" s="54"/>
      <c r="H38" s="54"/>
      <c r="J38" s="39"/>
      <c r="K38" s="39"/>
      <c r="L38" s="52"/>
      <c r="N38" s="43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>
      <c r="A39" s="54"/>
      <c r="B39" s="54"/>
      <c r="C39" s="54"/>
      <c r="D39" s="54"/>
      <c r="E39" s="54"/>
      <c r="F39" s="54"/>
      <c r="G39" s="54"/>
      <c r="H39" s="54"/>
      <c r="J39" s="39"/>
      <c r="K39" s="39"/>
      <c r="L39" s="52"/>
      <c r="N39" s="43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1" spans="1:26" ht="14.25">
      <c r="B41" s="53"/>
      <c r="J41" s="39"/>
      <c r="K41" s="39"/>
      <c r="L41" s="52"/>
      <c r="N41" s="43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</sheetData>
  <mergeCells count="36">
    <mergeCell ref="K34:L34"/>
    <mergeCell ref="A30:H30"/>
    <mergeCell ref="A31:B31"/>
    <mergeCell ref="C31:H31"/>
    <mergeCell ref="A32:B32"/>
    <mergeCell ref="C32:H34"/>
    <mergeCell ref="A33:B33"/>
    <mergeCell ref="A34:B34"/>
    <mergeCell ref="E27:F27"/>
    <mergeCell ref="G27:H27"/>
    <mergeCell ref="K27:L28"/>
    <mergeCell ref="E28:F28"/>
    <mergeCell ref="G28:H28"/>
    <mergeCell ref="A29:H29"/>
    <mergeCell ref="A19:H19"/>
    <mergeCell ref="D20:D24"/>
    <mergeCell ref="A21:A22"/>
    <mergeCell ref="B21:B22"/>
    <mergeCell ref="E25:H25"/>
    <mergeCell ref="E26:F26"/>
    <mergeCell ref="G26:H26"/>
    <mergeCell ref="A13:H13"/>
    <mergeCell ref="A14:A16"/>
    <mergeCell ref="B14:B16"/>
    <mergeCell ref="D14:D18"/>
    <mergeCell ref="A17:A18"/>
    <mergeCell ref="B17:B18"/>
    <mergeCell ref="A4:B4"/>
    <mergeCell ref="A5:H5"/>
    <mergeCell ref="A6:A7"/>
    <mergeCell ref="B6:B7"/>
    <mergeCell ref="D6:D12"/>
    <mergeCell ref="A8:A9"/>
    <mergeCell ref="B8:B9"/>
    <mergeCell ref="A10:A12"/>
    <mergeCell ref="B10:B12"/>
  </mergeCells>
  <pageMargins left="0.75000000000000011" right="0.75000000000000011" top="1" bottom="1" header="0.5" footer="0.5"/>
  <pageSetup paperSize="9" scale="50" orientation="landscape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topLeftCell="A2" zoomScaleNormal="100" workbookViewId="0">
      <selection activeCell="B2" sqref="B2"/>
    </sheetView>
  </sheetViews>
  <sheetFormatPr baseColWidth="10" defaultColWidth="13.140625" defaultRowHeight="12.75"/>
  <cols>
    <col min="1" max="1" width="7.85546875" style="51" bestFit="1" customWidth="1"/>
    <col min="2" max="2" width="62.42578125" style="50" customWidth="1"/>
    <col min="3" max="3" width="116.7109375" style="39" customWidth="1"/>
    <col min="4" max="4" width="1.42578125" style="49" customWidth="1"/>
    <col min="5" max="8" width="4.140625" style="48" customWidth="1"/>
    <col min="9" max="9" width="4.42578125" style="47" customWidth="1"/>
    <col min="10" max="10" width="5.5703125" style="46" customWidth="1"/>
    <col min="11" max="11" width="20.5703125" style="45" customWidth="1"/>
    <col min="12" max="12" width="9.85546875" style="44" customWidth="1"/>
    <col min="13" max="13" width="2.42578125" style="43" bestFit="1" customWidth="1"/>
    <col min="14" max="14" width="9.7109375" style="42" bestFit="1" customWidth="1"/>
    <col min="15" max="15" width="13.140625" style="41"/>
    <col min="16" max="26" width="13.140625" style="40"/>
    <col min="27" max="16384" width="13.140625" style="39"/>
  </cols>
  <sheetData>
    <row r="1" spans="1:27" s="18" customFormat="1" ht="15.75">
      <c r="A1" s="19" t="str">
        <f>'Identification projet'!B2</f>
        <v>Brevet technicien supérieur "Systèmes numériques"</v>
      </c>
      <c r="B1" s="11"/>
      <c r="C1" s="12"/>
      <c r="D1" s="20" t="str">
        <f>'Identification projet'!B3</f>
        <v>Electronique et communication</v>
      </c>
      <c r="E1" s="21"/>
      <c r="F1" s="22" t="str">
        <f>'Identification projet'!B4</f>
        <v>CCF E5</v>
      </c>
      <c r="G1" s="13"/>
      <c r="H1" s="13"/>
      <c r="I1" s="14"/>
      <c r="J1" s="15"/>
      <c r="K1" s="15"/>
      <c r="L1" s="27"/>
      <c r="M1" s="28"/>
      <c r="N1" s="29"/>
      <c r="O1" s="29"/>
      <c r="P1" s="26"/>
      <c r="Q1"/>
      <c r="R1"/>
      <c r="S1"/>
      <c r="T1"/>
      <c r="U1"/>
      <c r="V1"/>
      <c r="W1"/>
      <c r="X1" s="16"/>
      <c r="Y1" s="16"/>
      <c r="Z1" s="17"/>
    </row>
    <row r="2" spans="1:27" s="18" customFormat="1" ht="12.75" customHeight="1">
      <c r="A2" s="19"/>
      <c r="B2" s="23" t="s">
        <v>80</v>
      </c>
      <c r="C2" s="20" t="s">
        <v>19</v>
      </c>
      <c r="D2" s="25" t="str">
        <f>IF('Identification projet'!B11="","Renseigner feuille Identification projet",'Identification projet'!B11)</f>
        <v>Renseigner feuille Identification projet</v>
      </c>
      <c r="E2" s="25"/>
      <c r="F2" s="25"/>
      <c r="G2" s="25"/>
      <c r="H2" s="25"/>
      <c r="I2" s="25"/>
      <c r="J2" s="15"/>
      <c r="K2" s="15"/>
      <c r="L2" s="27"/>
      <c r="M2" s="30"/>
      <c r="N2" s="29"/>
      <c r="O2" s="29"/>
      <c r="P2" s="26"/>
      <c r="Q2"/>
      <c r="R2"/>
      <c r="S2"/>
      <c r="T2"/>
      <c r="U2"/>
      <c r="V2"/>
      <c r="W2"/>
      <c r="X2" s="16"/>
      <c r="Y2" s="16"/>
      <c r="Z2" s="16"/>
      <c r="AA2" s="17"/>
    </row>
    <row r="3" spans="1:27" s="18" customFormat="1" ht="12.75" customHeight="1">
      <c r="A3" s="12"/>
      <c r="B3" s="24"/>
      <c r="C3" s="20" t="s">
        <v>20</v>
      </c>
      <c r="D3" s="25" t="str">
        <f>IF('Identification projet'!B12="","Renseigner feuille Identification projet",'Identification projet'!B12)</f>
        <v>Renseigner feuille Identification projet</v>
      </c>
      <c r="E3" s="25"/>
      <c r="F3" s="25"/>
      <c r="G3" s="25"/>
      <c r="H3" s="25"/>
      <c r="I3" s="25"/>
      <c r="J3" s="32"/>
      <c r="K3" s="32"/>
      <c r="L3" s="31" t="s">
        <v>21</v>
      </c>
      <c r="M3" s="28"/>
      <c r="N3" s="29"/>
      <c r="O3" s="29"/>
      <c r="P3" s="26"/>
      <c r="Q3"/>
      <c r="R3"/>
      <c r="S3"/>
      <c r="T3"/>
      <c r="U3"/>
      <c r="V3"/>
      <c r="W3"/>
      <c r="X3" s="16"/>
      <c r="Y3" s="16"/>
      <c r="Z3" s="17"/>
    </row>
    <row r="4" spans="1:27" ht="13.5" thickBot="1">
      <c r="A4" s="175" t="s">
        <v>23</v>
      </c>
      <c r="B4" s="175"/>
      <c r="C4" s="174" t="s">
        <v>75</v>
      </c>
      <c r="D4" s="173"/>
      <c r="E4" s="172">
        <v>0</v>
      </c>
      <c r="F4" s="172">
        <v>1</v>
      </c>
      <c r="G4" s="172">
        <v>2</v>
      </c>
      <c r="H4" s="172">
        <v>3</v>
      </c>
      <c r="J4" s="171" t="s">
        <v>74</v>
      </c>
      <c r="L4" s="44" t="s">
        <v>73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7" ht="13.5" thickBot="1">
      <c r="A5" s="170" t="s">
        <v>72</v>
      </c>
      <c r="B5" s="169"/>
      <c r="C5" s="169"/>
      <c r="D5" s="169"/>
      <c r="E5" s="169"/>
      <c r="F5" s="169"/>
      <c r="G5" s="169"/>
      <c r="H5" s="168"/>
      <c r="I5" s="82"/>
      <c r="J5" s="124">
        <v>0.33</v>
      </c>
      <c r="L5" s="123" t="e">
        <f>SUMPRODUCT(L6:L9,M6:M9)/SUMPRODUCT(J6:J9,M6:M9)</f>
        <v>#DIV/0!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7">
      <c r="A6" s="167" t="s">
        <v>71</v>
      </c>
      <c r="B6" s="114" t="s">
        <v>70</v>
      </c>
      <c r="C6" s="161" t="s">
        <v>69</v>
      </c>
      <c r="D6" s="160"/>
      <c r="E6" s="165"/>
      <c r="F6" s="166"/>
      <c r="G6" s="165"/>
      <c r="H6" s="164"/>
      <c r="I6" s="82" t="str">
        <f>(IF(M6&lt;&gt;1,"◄",""))</f>
        <v>◄</v>
      </c>
      <c r="J6" s="101">
        <v>0.16</v>
      </c>
      <c r="L6" s="100">
        <f>(IF(F6&lt;&gt;"",1/3,0)+IF(G6&lt;&gt;"",2/3,0)+IF(H6&lt;&gt;"",1,0))*J6*J$5*20</f>
        <v>0</v>
      </c>
      <c r="M6" s="43">
        <f>IF(E6&lt;&gt;"",1,0)+IF(F6&lt;&gt;"",1,0)+IF(G6&lt;&gt;"",1,0)+IF(H6&lt;&gt;"",1,0)</f>
        <v>0</v>
      </c>
      <c r="N6" s="42">
        <f>IF(E6&lt;&gt;"",0.02,(L6/(J6*J$5*20)))</f>
        <v>0</v>
      </c>
      <c r="O6" s="113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7">
      <c r="A7" s="162"/>
      <c r="B7" s="140"/>
      <c r="C7" s="110" t="s">
        <v>68</v>
      </c>
      <c r="D7" s="160"/>
      <c r="E7" s="116"/>
      <c r="F7" s="117"/>
      <c r="G7" s="116"/>
      <c r="H7" s="116"/>
      <c r="I7" s="82" t="str">
        <f>(IF(M7&lt;&gt;1,"◄",""))</f>
        <v>◄</v>
      </c>
      <c r="J7" s="101">
        <v>0.17</v>
      </c>
      <c r="L7" s="100">
        <f>(IF(F7&lt;&gt;"",1/3,0)+IF(G7&lt;&gt;"",2/3,0)+IF(H7&lt;&gt;"",1,0))*J7*J$5*20</f>
        <v>0</v>
      </c>
      <c r="M7" s="43">
        <f>IF(D7="",IF(E7&lt;&gt;"",1,0)+IF(F7&lt;&gt;"",1,0)+IF(G7&lt;&gt;"",1,0)+IF(H7&lt;&gt;"",1,0),0)</f>
        <v>0</v>
      </c>
      <c r="N7" s="42">
        <f>IF(E7&lt;&gt;"",0.02,(L7/(J7*J$5*20)))</f>
        <v>0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7">
      <c r="A8" s="162" t="s">
        <v>67</v>
      </c>
      <c r="B8" s="140" t="s">
        <v>66</v>
      </c>
      <c r="C8" s="161" t="s">
        <v>65</v>
      </c>
      <c r="D8" s="160"/>
      <c r="E8" s="159"/>
      <c r="F8" s="159"/>
      <c r="G8" s="176"/>
      <c r="H8" s="159"/>
      <c r="I8" s="82" t="str">
        <f>(IF(M8&lt;&gt;1,"◄",""))</f>
        <v>◄</v>
      </c>
      <c r="J8" s="101">
        <v>0.17</v>
      </c>
      <c r="L8" s="100">
        <f>(IF(F8&lt;&gt;"",1/3,0)+IF(G8&lt;&gt;"",2/3,0)+IF(H8&lt;&gt;"",1,0))*J8*J$5*20</f>
        <v>0</v>
      </c>
      <c r="M8" s="43">
        <f>IF(D8="",IF(E8&lt;&gt;"",1,0)+IF(F8&lt;&gt;"",1,0)+IF(G8&lt;&gt;"",1,0)+IF(H8&lt;&gt;"",1,0),0)</f>
        <v>0</v>
      </c>
      <c r="N8" s="42">
        <f>IF(E8&lt;&gt;"",0.02,(L8/(J8*J$5*20)))</f>
        <v>0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7">
      <c r="A9" s="162"/>
      <c r="B9" s="140"/>
      <c r="C9" s="110" t="s">
        <v>64</v>
      </c>
      <c r="D9" s="160"/>
      <c r="E9" s="116"/>
      <c r="F9" s="117"/>
      <c r="G9" s="116"/>
      <c r="H9" s="116"/>
      <c r="I9" s="82" t="str">
        <f>(IF(M9&lt;&gt;1,"◄",""))</f>
        <v>◄</v>
      </c>
      <c r="J9" s="101">
        <v>0.17</v>
      </c>
      <c r="L9" s="100">
        <f>(IF(F9&lt;&gt;"",1/3,0)+IF(G9&lt;&gt;"",2/3,0)+IF(H9&lt;&gt;"",1,0))*J9*J$5*20</f>
        <v>0</v>
      </c>
      <c r="M9" s="43">
        <f>IF(D9="",IF(E9&lt;&gt;"",1,0)+IF(F9&lt;&gt;"",1,0)+IF(G9&lt;&gt;"",1,0)+IF(H9&lt;&gt;"",1,0),0)</f>
        <v>0</v>
      </c>
      <c r="N9" s="42">
        <f>IF(E9&lt;&gt;"",0.02,(L9/(J9*J$5*20)))</f>
        <v>0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7">
      <c r="A10" s="162" t="s">
        <v>63</v>
      </c>
      <c r="B10" s="140" t="s">
        <v>62</v>
      </c>
      <c r="C10" s="161" t="s">
        <v>61</v>
      </c>
      <c r="D10" s="160"/>
      <c r="E10" s="159"/>
      <c r="F10" s="159"/>
      <c r="G10" s="159"/>
      <c r="H10" s="176"/>
      <c r="I10" s="82" t="str">
        <f>(IF(M10&lt;&gt;1,"◄",""))</f>
        <v>◄</v>
      </c>
      <c r="J10" s="101">
        <v>0.11</v>
      </c>
      <c r="L10" s="100">
        <f>(IF(F10&lt;&gt;"",1/3,0)+IF(G10&lt;&gt;"",2/3,0)+IF(H10&lt;&gt;"",1,0))*J10*J$5*20</f>
        <v>0</v>
      </c>
      <c r="M10" s="43">
        <f>IF(D10="",IF(E10&lt;&gt;"",1,0)+IF(F10&lt;&gt;"",1,0)+IF(G10&lt;&gt;"",1,0)+IF(H10&lt;&gt;"",1,0),0)</f>
        <v>0</v>
      </c>
      <c r="N10" s="42">
        <f>IF(E10&lt;&gt;"",0.02,(L10/(J10*J$5*20)))</f>
        <v>0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7">
      <c r="A11" s="162"/>
      <c r="B11" s="140"/>
      <c r="C11" s="163" t="s">
        <v>60</v>
      </c>
      <c r="D11" s="160"/>
      <c r="E11" s="116"/>
      <c r="F11" s="117"/>
      <c r="G11" s="116"/>
      <c r="H11" s="116"/>
      <c r="I11" s="82" t="str">
        <f>(IF(M11&lt;&gt;1,"◄",""))</f>
        <v>◄</v>
      </c>
      <c r="J11" s="101">
        <v>0.11</v>
      </c>
      <c r="L11" s="100">
        <f>(IF(F11&lt;&gt;"",1/3,0)+IF(G11&lt;&gt;"",2/3,0)+IF(H11&lt;&gt;"",1,0))*J11*J$5*20</f>
        <v>0</v>
      </c>
      <c r="M11" s="43">
        <f>IF(D11="",IF(E11&lt;&gt;"",1,0)+IF(F11&lt;&gt;"",1,0)+IF(G11&lt;&gt;"",1,0)+IF(H11&lt;&gt;"",1,0),0)</f>
        <v>0</v>
      </c>
      <c r="N11" s="42">
        <f>IF(E11&lt;&gt;"",0.02,(L11/(J11*J$5*20)))</f>
        <v>0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7" ht="13.5" thickBot="1">
      <c r="A12" s="162"/>
      <c r="B12" s="140"/>
      <c r="C12" s="161" t="s">
        <v>59</v>
      </c>
      <c r="D12" s="160"/>
      <c r="E12" s="159"/>
      <c r="F12" s="159"/>
      <c r="G12" s="159"/>
      <c r="H12" s="176"/>
      <c r="I12" s="82" t="str">
        <f>(IF(M12&lt;&gt;1,"◄",""))</f>
        <v>◄</v>
      </c>
      <c r="J12" s="101">
        <v>0.11</v>
      </c>
      <c r="L12" s="100">
        <f>(IF(F12&lt;&gt;"",1/3,0)+IF(G12&lt;&gt;"",2/3,0)+IF(H12&lt;&gt;"",1,0))*J12*J$5*20</f>
        <v>0</v>
      </c>
      <c r="M12" s="43">
        <f>IF(D12="",IF(E12&lt;&gt;"",1,0)+IF(F12&lt;&gt;"",1,0)+IF(G12&lt;&gt;"",1,0)+IF(H12&lt;&gt;"",1,0),0)</f>
        <v>0</v>
      </c>
      <c r="N12" s="42">
        <f>IF(E12&lt;&gt;"",0.02,(L12/(J12*J$5*20)))</f>
        <v>0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7" ht="12.75" customHeight="1" thickBot="1">
      <c r="A13" s="127" t="s">
        <v>58</v>
      </c>
      <c r="B13" s="126"/>
      <c r="C13" s="126"/>
      <c r="D13" s="126"/>
      <c r="E13" s="126"/>
      <c r="F13" s="126"/>
      <c r="G13" s="126"/>
      <c r="H13" s="125"/>
      <c r="I13" s="82"/>
      <c r="J13" s="124">
        <v>0.33</v>
      </c>
      <c r="L13" s="123" t="e">
        <f>SUMPRODUCT(L14:L18,M14:M18)/SUMPRODUCT(J14:J18,M14:M18)</f>
        <v>#DIV/0!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7">
      <c r="A14" s="158" t="s">
        <v>57</v>
      </c>
      <c r="B14" s="157" t="s">
        <v>56</v>
      </c>
      <c r="C14" s="156" t="s">
        <v>55</v>
      </c>
      <c r="D14" s="151"/>
      <c r="E14" s="155"/>
      <c r="F14" s="155"/>
      <c r="G14" s="154"/>
      <c r="H14" s="153"/>
      <c r="I14" s="82" t="str">
        <f>(IF(M14&lt;&gt;1,"◄",""))</f>
        <v>◄</v>
      </c>
      <c r="J14" s="101">
        <v>0.2</v>
      </c>
      <c r="L14" s="100">
        <f>(IF(F14&lt;&gt;"",1/3,0)+IF(G14&lt;&gt;"",2/3,0)+IF(H14&lt;&gt;"",1,0))*J14*J$13*20</f>
        <v>0</v>
      </c>
      <c r="M14" s="43">
        <f>IF(D14="",IF(E14&lt;&gt;"",1,0)+IF(F14&lt;&gt;"",1,0)+IF(G14&lt;&gt;"",1,0)+IF(H14&lt;&gt;"",1,0),0)</f>
        <v>0</v>
      </c>
      <c r="N14" s="42">
        <f>IF(E14&lt;&gt;"",0.02,(L14/(J14*J$13*20)))</f>
        <v>0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7">
      <c r="A15" s="147"/>
      <c r="B15" s="146"/>
      <c r="C15" s="152" t="s">
        <v>54</v>
      </c>
      <c r="D15" s="151"/>
      <c r="E15" s="150"/>
      <c r="F15" s="150"/>
      <c r="G15" s="149"/>
      <c r="H15" s="148"/>
      <c r="I15" s="82" t="str">
        <f>(IF(M15&lt;&gt;1,"◄",""))</f>
        <v>◄</v>
      </c>
      <c r="J15" s="101">
        <v>0.2</v>
      </c>
      <c r="L15" s="100">
        <f>(IF(F15&lt;&gt;"",1/3,0)+IF(G15&lt;&gt;"",2/3,0)+IF(H15&lt;&gt;"",1,0))*J15*J$13*20</f>
        <v>0</v>
      </c>
      <c r="M15" s="43">
        <f>IF(D15="",IF(E15&lt;&gt;"",1,0)+IF(F15&lt;&gt;"",1,0)+IF(G15&lt;&gt;"",1,0)+IF(H15&lt;&gt;"",1,0),0)</f>
        <v>0</v>
      </c>
      <c r="N15" s="42">
        <f>IF(E15&lt;&gt;"",0.02,(L15/(J15*J$13*20)))</f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7">
      <c r="A16" s="147"/>
      <c r="B16" s="146"/>
      <c r="C16" s="145" t="s">
        <v>53</v>
      </c>
      <c r="D16" s="138"/>
      <c r="E16" s="144"/>
      <c r="F16" s="144"/>
      <c r="G16" s="143"/>
      <c r="H16" s="142"/>
      <c r="I16" s="82" t="str">
        <f>(IF(M16&lt;&gt;1,"◄",""))</f>
        <v>◄</v>
      </c>
      <c r="J16" s="101">
        <v>0.2</v>
      </c>
      <c r="L16" s="100">
        <f>(IF(F16&lt;&gt;"",1/3,0)+IF(G16&lt;&gt;"",2/3,0)+IF(H16&lt;&gt;"",1,0))*J16*J$13*20</f>
        <v>0</v>
      </c>
      <c r="M16" s="43">
        <f>IF(D16="",IF(E16&lt;&gt;"",1,0)+IF(F16&lt;&gt;"",1,0)+IF(G16&lt;&gt;"",1,0)+IF(H16&lt;&gt;"",1,0),0)</f>
        <v>0</v>
      </c>
      <c r="N16" s="42">
        <f>IF(E16&lt;&gt;"",0.02,(L16/(J16*J$13*20)))</f>
        <v>0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>
      <c r="A17" s="141" t="s">
        <v>52</v>
      </c>
      <c r="B17" s="140" t="s">
        <v>51</v>
      </c>
      <c r="C17" s="139" t="s">
        <v>50</v>
      </c>
      <c r="D17" s="138"/>
      <c r="E17" s="136"/>
      <c r="F17" s="137"/>
      <c r="G17" s="136"/>
      <c r="H17" s="135"/>
      <c r="I17" s="82" t="str">
        <f>(IF(M17&lt;&gt;1,"◄",""))</f>
        <v>◄</v>
      </c>
      <c r="J17" s="101">
        <v>0.2</v>
      </c>
      <c r="L17" s="100">
        <f>(IF(F17&lt;&gt;"",1/3,0)+IF(G17&lt;&gt;"",2/3,0)+IF(H17&lt;&gt;"",1,0))*J17*J$13*20</f>
        <v>0</v>
      </c>
      <c r="M17" s="43">
        <f>IF(D17="",IF(E17&lt;&gt;"",1,0)+IF(F17&lt;&gt;"",1,0)+IF(G17&lt;&gt;"",1,0)+IF(H17&lt;&gt;"",1,0),0)</f>
        <v>0</v>
      </c>
      <c r="N17" s="42">
        <f>IF(E17&lt;&gt;"",0.02,(L17/(J17*J$13*20)))</f>
        <v>0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thickBot="1">
      <c r="A18" s="134"/>
      <c r="B18" s="133"/>
      <c r="C18" s="132" t="s">
        <v>49</v>
      </c>
      <c r="D18" s="131"/>
      <c r="E18" s="129"/>
      <c r="F18" s="130"/>
      <c r="G18" s="129"/>
      <c r="H18" s="128"/>
      <c r="I18" s="82" t="str">
        <f>(IF(M18&lt;&gt;1,"◄",""))</f>
        <v>◄</v>
      </c>
      <c r="J18" s="101">
        <v>0.2</v>
      </c>
      <c r="L18" s="100">
        <f>(IF(F18&lt;&gt;"",1/3,0)+IF(G18&lt;&gt;"",2/3,0)+IF(H18&lt;&gt;"",1,0))*J18*J$13*20</f>
        <v>0</v>
      </c>
      <c r="M18" s="43">
        <f>IF(D18="",IF(E18&lt;&gt;"",1,0)+IF(F18&lt;&gt;"",1,0)+IF(G18&lt;&gt;"",1,0)+IF(H18&lt;&gt;"",1,0),0)</f>
        <v>0</v>
      </c>
      <c r="N18" s="42">
        <f>IF(E18&lt;&gt;"",0.02,(L18/(J18*J$13*20)))</f>
        <v>0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thickBot="1">
      <c r="A19" s="127" t="s">
        <v>48</v>
      </c>
      <c r="B19" s="126"/>
      <c r="C19" s="126"/>
      <c r="D19" s="126"/>
      <c r="E19" s="126"/>
      <c r="F19" s="126"/>
      <c r="G19" s="126"/>
      <c r="H19" s="125"/>
      <c r="I19" s="82"/>
      <c r="J19" s="124">
        <v>0.34</v>
      </c>
      <c r="L19" s="123" t="e">
        <f>SUMPRODUCT(L20:L23,M20:M23)/SUMPRODUCT(J20:J23,M20:M23)</f>
        <v>#DIV/0!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>
      <c r="A20" s="112" t="s">
        <v>47</v>
      </c>
      <c r="B20" s="122" t="s">
        <v>46</v>
      </c>
      <c r="C20" s="121" t="s">
        <v>45</v>
      </c>
      <c r="D20" s="118"/>
      <c r="E20" s="102"/>
      <c r="F20" s="103"/>
      <c r="G20" s="102"/>
      <c r="H20" s="102"/>
      <c r="I20" s="82" t="str">
        <f>(IF(M20&lt;&gt;1,"◄",""))</f>
        <v>◄</v>
      </c>
      <c r="J20" s="101">
        <v>0.2</v>
      </c>
      <c r="L20" s="100">
        <f>(IF(F20&lt;&gt;"",1/3,0)+IF(G20&lt;&gt;"",2/3,0)+IF(H20&lt;&gt;"",1,0))*J20*J$19*20</f>
        <v>0</v>
      </c>
      <c r="M20" s="43">
        <f>IF(D20="",IF(E20&lt;&gt;"",1,0)+IF(F20&lt;&gt;"",1,0)+IF(G20&lt;&gt;"",1,0)+IF(H20&lt;&gt;"",1,0),0)</f>
        <v>0</v>
      </c>
      <c r="N20" s="42">
        <f>IF(E20&lt;&gt;"",0.02,(L20/(J20*J$19*20)))</f>
        <v>0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>
      <c r="A21" s="120" t="s">
        <v>44</v>
      </c>
      <c r="B21" s="119" t="s">
        <v>43</v>
      </c>
      <c r="C21" s="110" t="s">
        <v>42</v>
      </c>
      <c r="D21" s="118"/>
      <c r="E21" s="116"/>
      <c r="F21" s="117"/>
      <c r="G21" s="116"/>
      <c r="H21" s="116"/>
      <c r="I21" s="82" t="str">
        <f>(IF(M21&lt;&gt;1,"◄",""))</f>
        <v>◄</v>
      </c>
      <c r="J21" s="101">
        <v>0.2</v>
      </c>
      <c r="L21" s="100">
        <f>(IF(F21&lt;&gt;"",1/3,0)+IF(G21&lt;&gt;"",2/3,0)+IF(H21&lt;&gt;"",1,0))*J21*J$19*20</f>
        <v>0</v>
      </c>
      <c r="M21" s="43">
        <f>IF(D21="",IF(E21&lt;&gt;"",1,0)+IF(F21&lt;&gt;"",1,0)+IF(G21&lt;&gt;"",1,0)+IF(H21&lt;&gt;"",1,0),0)</f>
        <v>0</v>
      </c>
      <c r="N21" s="42">
        <f>IF(E21&lt;&gt;"",0.02,(L21/(J21*J$19*20)))</f>
        <v>0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>
      <c r="A22" s="115"/>
      <c r="B22" s="114"/>
      <c r="C22" s="39" t="s">
        <v>41</v>
      </c>
      <c r="D22" s="104"/>
      <c r="E22" s="102"/>
      <c r="F22" s="103"/>
      <c r="G22" s="102"/>
      <c r="H22" s="102"/>
      <c r="I22" s="82" t="str">
        <f>(IF(M22&lt;&gt;1,"◄",""))</f>
        <v>◄</v>
      </c>
      <c r="J22" s="101">
        <v>0.2</v>
      </c>
      <c r="L22" s="100">
        <f>(IF(F22&lt;&gt;"",1/3,0)+IF(G22&lt;&gt;"",2/3,0)+IF(H22&lt;&gt;"",1,0))*J22*J$19*20</f>
        <v>0</v>
      </c>
      <c r="M22" s="43">
        <f>IF(D22="",IF(E22&lt;&gt;"",1,0)+IF(F22&lt;&gt;"",1,0)+IF(G22&lt;&gt;"",1,0)+IF(H22&lt;&gt;"",1,0),0)</f>
        <v>0</v>
      </c>
      <c r="N22" s="42">
        <f>IF(E22&lt;&gt;"",0.02,(L22/(J22*J$19*20)))</f>
        <v>0</v>
      </c>
      <c r="O22" s="113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>
      <c r="A23" s="112" t="s">
        <v>40</v>
      </c>
      <c r="B23" s="111" t="s">
        <v>39</v>
      </c>
      <c r="C23" s="110" t="s">
        <v>38</v>
      </c>
      <c r="D23" s="104"/>
      <c r="E23" s="108"/>
      <c r="F23" s="109"/>
      <c r="G23" s="108"/>
      <c r="H23" s="108"/>
      <c r="I23" s="82" t="str">
        <f>(IF(M23&lt;&gt;1,"◄",""))</f>
        <v>◄</v>
      </c>
      <c r="J23" s="101">
        <v>0.2</v>
      </c>
      <c r="L23" s="100">
        <f>(IF(F23&lt;&gt;"",1/3,0)+IF(G23&lt;&gt;"",2/3,0)+IF(H23&lt;&gt;"",1,0))*J23*J$19*20</f>
        <v>0</v>
      </c>
      <c r="M23" s="43">
        <f>IF(D23="",IF(E23&lt;&gt;"",1,0)+IF(F23&lt;&gt;"",1,0)+IF(G23&lt;&gt;"",1,0)+IF(H23&lt;&gt;"",1,0),0)</f>
        <v>0</v>
      </c>
      <c r="N23" s="42">
        <f>IF(E23&lt;&gt;"",0.02,(L23/(J23*J$19*20)))</f>
        <v>0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>
      <c r="A24" s="107" t="s">
        <v>37</v>
      </c>
      <c r="B24" s="106" t="s">
        <v>36</v>
      </c>
      <c r="C24" s="105" t="s">
        <v>35</v>
      </c>
      <c r="D24" s="104"/>
      <c r="E24" s="102"/>
      <c r="F24" s="103"/>
      <c r="G24" s="102"/>
      <c r="H24" s="102"/>
      <c r="I24" s="82" t="str">
        <f>(IF(M24&lt;&gt;1,"◄",""))</f>
        <v>◄</v>
      </c>
      <c r="J24" s="101">
        <v>0.2</v>
      </c>
      <c r="L24" s="100">
        <f>(IF(F24&lt;&gt;"",1/3,0)+IF(G24&lt;&gt;"",2/3,0)+IF(H24&lt;&gt;"",1,0))*J24*J$19*20</f>
        <v>0</v>
      </c>
      <c r="M24" s="43">
        <f>IF(D24="",IF(E24&lt;&gt;"",1,0)+IF(F24&lt;&gt;"",1,0)+IF(G24&lt;&gt;"",1,0)+IF(H24&lt;&gt;"",1,0),0)</f>
        <v>0</v>
      </c>
      <c r="N24" s="42">
        <f>IF(E24&lt;&gt;"",0.02,(L24/(J24*J$19*20)))</f>
        <v>0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>
      <c r="C25" s="99"/>
      <c r="E25" s="98"/>
      <c r="F25" s="98"/>
      <c r="G25" s="98"/>
      <c r="H25" s="98"/>
      <c r="J25" s="97">
        <f>J5+J13+J19</f>
        <v>1</v>
      </c>
      <c r="M25" s="43">
        <f>IF(SUM(M6:M24)&lt;&gt;17,0,1)</f>
        <v>0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thickBot="1">
      <c r="C26" s="87" t="s">
        <v>34</v>
      </c>
      <c r="E26" s="96" t="str">
        <f>IF(M25&lt;&gt;1,"",L5+L13+L19)</f>
        <v/>
      </c>
      <c r="F26" s="96"/>
      <c r="G26" s="95" t="s">
        <v>24</v>
      </c>
      <c r="H26" s="95"/>
      <c r="I26" s="94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8.95" customHeight="1" thickBot="1">
      <c r="C27" s="87" t="s">
        <v>25</v>
      </c>
      <c r="E27" s="93"/>
      <c r="F27" s="92"/>
      <c r="G27" s="91" t="s">
        <v>22</v>
      </c>
      <c r="H27" s="90"/>
      <c r="K27" s="89" t="s">
        <v>33</v>
      </c>
      <c r="L27" s="88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20.100000000000001" customHeight="1" thickBot="1">
      <c r="C28" s="87" t="s">
        <v>26</v>
      </c>
      <c r="E28" s="86">
        <f>E27*6</f>
        <v>0</v>
      </c>
      <c r="F28" s="85"/>
      <c r="G28" s="84">
        <f>(20*[1]Identification!B5)</f>
        <v>120</v>
      </c>
      <c r="H28" s="83"/>
      <c r="I28" s="82"/>
      <c r="K28" s="81"/>
      <c r="L28" s="80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>
      <c r="A29" s="79"/>
      <c r="B29" s="79"/>
      <c r="C29" s="79"/>
      <c r="D29" s="79"/>
      <c r="E29" s="79"/>
      <c r="F29" s="79"/>
      <c r="G29" s="79"/>
      <c r="H29" s="7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thickBot="1">
      <c r="A30" s="78" t="s">
        <v>32</v>
      </c>
      <c r="B30" s="78"/>
      <c r="C30" s="78"/>
      <c r="D30" s="78"/>
      <c r="E30" s="78"/>
      <c r="F30" s="78"/>
      <c r="G30" s="78"/>
      <c r="H30" s="78"/>
      <c r="I30" s="77" t="s">
        <v>31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>
      <c r="A31" s="76" t="s">
        <v>30</v>
      </c>
      <c r="B31" s="75"/>
      <c r="C31" s="74" t="s">
        <v>27</v>
      </c>
      <c r="D31" s="73"/>
      <c r="E31" s="73"/>
      <c r="F31" s="73"/>
      <c r="G31" s="73"/>
      <c r="H31" s="72"/>
      <c r="I31" s="71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7.95" customHeight="1">
      <c r="A32" s="67"/>
      <c r="B32" s="66"/>
      <c r="C32" s="70"/>
      <c r="D32" s="69"/>
      <c r="E32" s="69"/>
      <c r="F32" s="69"/>
      <c r="G32" s="69"/>
      <c r="H32" s="68"/>
      <c r="I32" s="62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27.95" customHeight="1" thickBot="1">
      <c r="A33" s="67"/>
      <c r="B33" s="66"/>
      <c r="C33" s="65"/>
      <c r="D33" s="64"/>
      <c r="E33" s="64"/>
      <c r="F33" s="64"/>
      <c r="G33" s="64"/>
      <c r="H33" s="63"/>
      <c r="I33" s="62"/>
      <c r="J33" s="39"/>
      <c r="K33" s="39"/>
      <c r="L33" s="52"/>
      <c r="N33" s="43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27.95" customHeight="1" thickBot="1">
      <c r="A34" s="61"/>
      <c r="B34" s="60"/>
      <c r="C34" s="59"/>
      <c r="D34" s="58"/>
      <c r="E34" s="58"/>
      <c r="F34" s="58"/>
      <c r="G34" s="58"/>
      <c r="H34" s="57"/>
      <c r="I34" s="39"/>
      <c r="J34" s="39"/>
      <c r="K34" s="56" t="s">
        <v>29</v>
      </c>
      <c r="L34" s="55"/>
      <c r="N34" s="43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>
      <c r="A35" s="54"/>
      <c r="B35" s="54"/>
      <c r="C35" s="54"/>
      <c r="D35" s="54"/>
      <c r="E35" s="54"/>
      <c r="F35" s="54"/>
      <c r="G35" s="54"/>
      <c r="H35" s="54"/>
      <c r="J35" s="39"/>
      <c r="K35" s="39"/>
      <c r="L35" s="52"/>
      <c r="N35" s="43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>
      <c r="A36" s="54"/>
      <c r="B36" s="54"/>
      <c r="C36" s="54"/>
      <c r="D36" s="54"/>
      <c r="E36" s="54"/>
      <c r="F36" s="54"/>
      <c r="G36" s="54"/>
      <c r="H36" s="54"/>
      <c r="J36" s="39"/>
      <c r="K36" s="39"/>
      <c r="L36" s="52"/>
      <c r="N36" s="43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>
      <c r="A37" s="54"/>
      <c r="B37" s="54"/>
      <c r="C37" s="54"/>
      <c r="D37" s="54"/>
      <c r="E37" s="54"/>
      <c r="F37" s="54"/>
      <c r="G37" s="54"/>
      <c r="H37" s="54"/>
      <c r="J37" s="39"/>
      <c r="K37" s="39"/>
      <c r="L37" s="52"/>
      <c r="N37" s="43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>
      <c r="A38" s="54"/>
      <c r="B38" s="54"/>
      <c r="C38" s="54"/>
      <c r="D38" s="54"/>
      <c r="E38" s="54"/>
      <c r="F38" s="54"/>
      <c r="G38" s="54"/>
      <c r="H38" s="54"/>
      <c r="J38" s="39"/>
      <c r="K38" s="39"/>
      <c r="L38" s="52"/>
      <c r="N38" s="43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>
      <c r="A39" s="54"/>
      <c r="B39" s="54"/>
      <c r="C39" s="54"/>
      <c r="D39" s="54"/>
      <c r="E39" s="54"/>
      <c r="F39" s="54"/>
      <c r="G39" s="54"/>
      <c r="H39" s="54"/>
      <c r="J39" s="39"/>
      <c r="K39" s="39"/>
      <c r="L39" s="52"/>
      <c r="N39" s="43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1" spans="1:26" ht="14.25">
      <c r="B41" s="53"/>
      <c r="J41" s="39"/>
      <c r="K41" s="39"/>
      <c r="L41" s="52"/>
      <c r="N41" s="43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</sheetData>
  <mergeCells count="36">
    <mergeCell ref="K34:L34"/>
    <mergeCell ref="A30:H30"/>
    <mergeCell ref="A31:B31"/>
    <mergeCell ref="C31:H31"/>
    <mergeCell ref="A32:B32"/>
    <mergeCell ref="C32:H34"/>
    <mergeCell ref="A33:B33"/>
    <mergeCell ref="A34:B34"/>
    <mergeCell ref="E27:F27"/>
    <mergeCell ref="G27:H27"/>
    <mergeCell ref="K27:L28"/>
    <mergeCell ref="E28:F28"/>
    <mergeCell ref="G28:H28"/>
    <mergeCell ref="A29:H29"/>
    <mergeCell ref="A19:H19"/>
    <mergeCell ref="D20:D24"/>
    <mergeCell ref="A21:A22"/>
    <mergeCell ref="B21:B22"/>
    <mergeCell ref="E25:H25"/>
    <mergeCell ref="E26:F26"/>
    <mergeCell ref="G26:H26"/>
    <mergeCell ref="A13:H13"/>
    <mergeCell ref="A14:A16"/>
    <mergeCell ref="B14:B16"/>
    <mergeCell ref="D14:D18"/>
    <mergeCell ref="A17:A18"/>
    <mergeCell ref="B17:B18"/>
    <mergeCell ref="A4:B4"/>
    <mergeCell ref="A5:H5"/>
    <mergeCell ref="A6:A7"/>
    <mergeCell ref="B6:B7"/>
    <mergeCell ref="D6:D12"/>
    <mergeCell ref="A8:A9"/>
    <mergeCell ref="B8:B9"/>
    <mergeCell ref="A10:A12"/>
    <mergeCell ref="B10:B12"/>
  </mergeCells>
  <pageMargins left="0.75000000000000011" right="0.75000000000000011" top="1" bottom="1" header="0.5" footer="0.5"/>
  <pageSetup paperSize="9" scale="50" orientation="landscape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tabSelected="1" topLeftCell="A2" zoomScaleNormal="100" workbookViewId="0">
      <selection activeCell="C28" sqref="C28"/>
    </sheetView>
  </sheetViews>
  <sheetFormatPr baseColWidth="10" defaultColWidth="13.140625" defaultRowHeight="12.75"/>
  <cols>
    <col min="1" max="1" width="7.85546875" style="51" bestFit="1" customWidth="1"/>
    <col min="2" max="2" width="62.42578125" style="50" customWidth="1"/>
    <col min="3" max="3" width="116.7109375" style="39" customWidth="1"/>
    <col min="4" max="4" width="1.42578125" style="49" customWidth="1"/>
    <col min="5" max="8" width="4.140625" style="48" customWidth="1"/>
    <col min="9" max="9" width="4.42578125" style="47" customWidth="1"/>
    <col min="10" max="10" width="5.5703125" style="46" customWidth="1"/>
    <col min="11" max="11" width="20.5703125" style="45" customWidth="1"/>
    <col min="12" max="12" width="9.85546875" style="44" customWidth="1"/>
    <col min="13" max="13" width="2.42578125" style="43" bestFit="1" customWidth="1"/>
    <col min="14" max="14" width="9.7109375" style="42" bestFit="1" customWidth="1"/>
    <col min="15" max="15" width="13.140625" style="41"/>
    <col min="16" max="26" width="13.140625" style="40"/>
    <col min="27" max="16384" width="13.140625" style="39"/>
  </cols>
  <sheetData>
    <row r="1" spans="1:27" s="18" customFormat="1" ht="15.75">
      <c r="A1" s="19" t="str">
        <f>'Identification projet'!B2</f>
        <v>Brevet technicien supérieur "Systèmes numériques"</v>
      </c>
      <c r="B1" s="11"/>
      <c r="C1" s="12"/>
      <c r="D1" s="20" t="str">
        <f>'Identification projet'!B3</f>
        <v>Electronique et communication</v>
      </c>
      <c r="E1" s="21"/>
      <c r="F1" s="22" t="str">
        <f>'Identification projet'!B4</f>
        <v>CCF E5</v>
      </c>
      <c r="G1" s="13"/>
      <c r="H1" s="13"/>
      <c r="I1" s="14"/>
      <c r="J1" s="15"/>
      <c r="K1" s="15"/>
      <c r="L1" s="27"/>
      <c r="M1" s="28"/>
      <c r="N1" s="29"/>
      <c r="O1" s="29"/>
      <c r="P1" s="26"/>
      <c r="Q1"/>
      <c r="R1"/>
      <c r="S1"/>
      <c r="T1"/>
      <c r="U1"/>
      <c r="V1"/>
      <c r="W1"/>
      <c r="X1" s="16"/>
      <c r="Y1" s="16"/>
      <c r="Z1" s="17"/>
    </row>
    <row r="2" spans="1:27" s="18" customFormat="1" ht="12.75" customHeight="1">
      <c r="A2" s="19"/>
      <c r="B2" s="23" t="s">
        <v>81</v>
      </c>
      <c r="C2" s="20" t="s">
        <v>19</v>
      </c>
      <c r="D2" s="25" t="str">
        <f>IF('Identification projet'!B11="","Renseigner feuille Identification projet",'Identification projet'!B11)</f>
        <v>Renseigner feuille Identification projet</v>
      </c>
      <c r="E2" s="25"/>
      <c r="F2" s="25"/>
      <c r="G2" s="25"/>
      <c r="H2" s="25"/>
      <c r="I2" s="25"/>
      <c r="J2" s="15"/>
      <c r="K2" s="15"/>
      <c r="L2" s="27"/>
      <c r="M2" s="30"/>
      <c r="N2" s="29"/>
      <c r="O2" s="29"/>
      <c r="P2" s="26"/>
      <c r="Q2"/>
      <c r="R2"/>
      <c r="S2"/>
      <c r="T2"/>
      <c r="U2"/>
      <c r="V2"/>
      <c r="W2"/>
      <c r="X2" s="16"/>
      <c r="Y2" s="16"/>
      <c r="Z2" s="16"/>
      <c r="AA2" s="17"/>
    </row>
    <row r="3" spans="1:27" s="18" customFormat="1" ht="12.75" customHeight="1">
      <c r="A3" s="12"/>
      <c r="B3" s="24"/>
      <c r="C3" s="20" t="s">
        <v>20</v>
      </c>
      <c r="D3" s="25" t="str">
        <f>IF('Identification projet'!B12="","Renseigner feuille Identification projet",'Identification projet'!B12)</f>
        <v>Renseigner feuille Identification projet</v>
      </c>
      <c r="E3" s="25"/>
      <c r="F3" s="25"/>
      <c r="G3" s="25"/>
      <c r="H3" s="25"/>
      <c r="I3" s="25"/>
      <c r="J3" s="32"/>
      <c r="K3" s="32"/>
      <c r="L3" s="31" t="s">
        <v>21</v>
      </c>
      <c r="M3" s="28"/>
      <c r="N3" s="29"/>
      <c r="O3" s="29"/>
      <c r="P3" s="26"/>
      <c r="Q3"/>
      <c r="R3"/>
      <c r="S3"/>
      <c r="T3"/>
      <c r="U3"/>
      <c r="V3"/>
      <c r="W3"/>
      <c r="X3" s="16"/>
      <c r="Y3" s="16"/>
      <c r="Z3" s="17"/>
    </row>
    <row r="4" spans="1:27" ht="13.5" thickBot="1">
      <c r="A4" s="175" t="s">
        <v>23</v>
      </c>
      <c r="B4" s="175"/>
      <c r="C4" s="174" t="s">
        <v>75</v>
      </c>
      <c r="D4" s="173"/>
      <c r="E4" s="172">
        <v>0</v>
      </c>
      <c r="F4" s="172">
        <v>1</v>
      </c>
      <c r="G4" s="172">
        <v>2</v>
      </c>
      <c r="H4" s="172">
        <v>3</v>
      </c>
      <c r="J4" s="171" t="s">
        <v>74</v>
      </c>
      <c r="L4" s="44" t="s">
        <v>73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7" ht="13.5" thickBot="1">
      <c r="A5" s="170" t="s">
        <v>72</v>
      </c>
      <c r="B5" s="169"/>
      <c r="C5" s="169"/>
      <c r="D5" s="169"/>
      <c r="E5" s="169"/>
      <c r="F5" s="169"/>
      <c r="G5" s="169"/>
      <c r="H5" s="168"/>
      <c r="I5" s="82"/>
      <c r="J5" s="124">
        <v>0.33</v>
      </c>
      <c r="L5" s="123" t="e">
        <f>SUMPRODUCT(L6:L9,M6:M9)/SUMPRODUCT(J6:J9,M6:M9)</f>
        <v>#DIV/0!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7">
      <c r="A6" s="167" t="s">
        <v>71</v>
      </c>
      <c r="B6" s="114" t="s">
        <v>70</v>
      </c>
      <c r="C6" s="161" t="s">
        <v>69</v>
      </c>
      <c r="D6" s="160"/>
      <c r="E6" s="165"/>
      <c r="F6" s="166"/>
      <c r="G6" s="165"/>
      <c r="H6" s="164"/>
      <c r="I6" s="82" t="str">
        <f>(IF(M6&lt;&gt;1,"◄",""))</f>
        <v>◄</v>
      </c>
      <c r="J6" s="101">
        <v>0.16</v>
      </c>
      <c r="L6" s="100">
        <f>(IF(F6&lt;&gt;"",1/3,0)+IF(G6&lt;&gt;"",2/3,0)+IF(H6&lt;&gt;"",1,0))*J6*J$5*20</f>
        <v>0</v>
      </c>
      <c r="M6" s="43">
        <f>IF(E6&lt;&gt;"",1,0)+IF(F6&lt;&gt;"",1,0)+IF(G6&lt;&gt;"",1,0)+IF(H6&lt;&gt;"",1,0)</f>
        <v>0</v>
      </c>
      <c r="N6" s="42">
        <f>IF(E6&lt;&gt;"",0.02,(L6/(J6*J$5*20)))</f>
        <v>0</v>
      </c>
      <c r="O6" s="113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7">
      <c r="A7" s="162"/>
      <c r="B7" s="140"/>
      <c r="C7" s="110" t="s">
        <v>68</v>
      </c>
      <c r="D7" s="160"/>
      <c r="E7" s="116"/>
      <c r="F7" s="117"/>
      <c r="G7" s="116"/>
      <c r="H7" s="116"/>
      <c r="I7" s="82" t="str">
        <f>(IF(M7&lt;&gt;1,"◄",""))</f>
        <v>◄</v>
      </c>
      <c r="J7" s="101">
        <v>0.17</v>
      </c>
      <c r="L7" s="100">
        <f>(IF(F7&lt;&gt;"",1/3,0)+IF(G7&lt;&gt;"",2/3,0)+IF(H7&lt;&gt;"",1,0))*J7*J$5*20</f>
        <v>0</v>
      </c>
      <c r="M7" s="43">
        <f>IF(D7="",IF(E7&lt;&gt;"",1,0)+IF(F7&lt;&gt;"",1,0)+IF(G7&lt;&gt;"",1,0)+IF(H7&lt;&gt;"",1,0),0)</f>
        <v>0</v>
      </c>
      <c r="N7" s="42">
        <f>IF(E7&lt;&gt;"",0.02,(L7/(J7*J$5*20)))</f>
        <v>0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7">
      <c r="A8" s="162" t="s">
        <v>67</v>
      </c>
      <c r="B8" s="140" t="s">
        <v>66</v>
      </c>
      <c r="C8" s="161" t="s">
        <v>65</v>
      </c>
      <c r="D8" s="160"/>
      <c r="E8" s="159"/>
      <c r="F8" s="159"/>
      <c r="G8" s="176"/>
      <c r="H8" s="159"/>
      <c r="I8" s="82" t="str">
        <f>(IF(M8&lt;&gt;1,"◄",""))</f>
        <v>◄</v>
      </c>
      <c r="J8" s="101">
        <v>0.17</v>
      </c>
      <c r="L8" s="100">
        <f>(IF(F8&lt;&gt;"",1/3,0)+IF(G8&lt;&gt;"",2/3,0)+IF(H8&lt;&gt;"",1,0))*J8*J$5*20</f>
        <v>0</v>
      </c>
      <c r="M8" s="43">
        <f>IF(D8="",IF(E8&lt;&gt;"",1,0)+IF(F8&lt;&gt;"",1,0)+IF(G8&lt;&gt;"",1,0)+IF(H8&lt;&gt;"",1,0),0)</f>
        <v>0</v>
      </c>
      <c r="N8" s="42">
        <f>IF(E8&lt;&gt;"",0.02,(L8/(J8*J$5*20)))</f>
        <v>0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7">
      <c r="A9" s="162"/>
      <c r="B9" s="140"/>
      <c r="C9" s="110" t="s">
        <v>64</v>
      </c>
      <c r="D9" s="160"/>
      <c r="E9" s="116"/>
      <c r="F9" s="117"/>
      <c r="G9" s="116"/>
      <c r="H9" s="116"/>
      <c r="I9" s="82" t="str">
        <f>(IF(M9&lt;&gt;1,"◄",""))</f>
        <v>◄</v>
      </c>
      <c r="J9" s="101">
        <v>0.17</v>
      </c>
      <c r="L9" s="100">
        <f>(IF(F9&lt;&gt;"",1/3,0)+IF(G9&lt;&gt;"",2/3,0)+IF(H9&lt;&gt;"",1,0))*J9*J$5*20</f>
        <v>0</v>
      </c>
      <c r="M9" s="43">
        <f>IF(D9="",IF(E9&lt;&gt;"",1,0)+IF(F9&lt;&gt;"",1,0)+IF(G9&lt;&gt;"",1,0)+IF(H9&lt;&gt;"",1,0),0)</f>
        <v>0</v>
      </c>
      <c r="N9" s="42">
        <f>IF(E9&lt;&gt;"",0.02,(L9/(J9*J$5*20)))</f>
        <v>0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7">
      <c r="A10" s="162" t="s">
        <v>63</v>
      </c>
      <c r="B10" s="140" t="s">
        <v>62</v>
      </c>
      <c r="C10" s="161" t="s">
        <v>61</v>
      </c>
      <c r="D10" s="160"/>
      <c r="E10" s="159"/>
      <c r="F10" s="159"/>
      <c r="G10" s="159"/>
      <c r="H10" s="176"/>
      <c r="I10" s="82" t="str">
        <f>(IF(M10&lt;&gt;1,"◄",""))</f>
        <v>◄</v>
      </c>
      <c r="J10" s="101">
        <v>0.11</v>
      </c>
      <c r="L10" s="100">
        <f>(IF(F10&lt;&gt;"",1/3,0)+IF(G10&lt;&gt;"",2/3,0)+IF(H10&lt;&gt;"",1,0))*J10*J$5*20</f>
        <v>0</v>
      </c>
      <c r="M10" s="43">
        <f>IF(D10="",IF(E10&lt;&gt;"",1,0)+IF(F10&lt;&gt;"",1,0)+IF(G10&lt;&gt;"",1,0)+IF(H10&lt;&gt;"",1,0),0)</f>
        <v>0</v>
      </c>
      <c r="N10" s="42">
        <f>IF(E10&lt;&gt;"",0.02,(L10/(J10*J$5*20)))</f>
        <v>0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7">
      <c r="A11" s="162"/>
      <c r="B11" s="140"/>
      <c r="C11" s="163" t="s">
        <v>60</v>
      </c>
      <c r="D11" s="160"/>
      <c r="E11" s="116"/>
      <c r="F11" s="117"/>
      <c r="G11" s="116"/>
      <c r="H11" s="116"/>
      <c r="I11" s="82" t="str">
        <f>(IF(M11&lt;&gt;1,"◄",""))</f>
        <v>◄</v>
      </c>
      <c r="J11" s="101">
        <v>0.11</v>
      </c>
      <c r="L11" s="100">
        <f>(IF(F11&lt;&gt;"",1/3,0)+IF(G11&lt;&gt;"",2/3,0)+IF(H11&lt;&gt;"",1,0))*J11*J$5*20</f>
        <v>0</v>
      </c>
      <c r="M11" s="43">
        <f>IF(D11="",IF(E11&lt;&gt;"",1,0)+IF(F11&lt;&gt;"",1,0)+IF(G11&lt;&gt;"",1,0)+IF(H11&lt;&gt;"",1,0),0)</f>
        <v>0</v>
      </c>
      <c r="N11" s="42">
        <f>IF(E11&lt;&gt;"",0.02,(L11/(J11*J$5*20)))</f>
        <v>0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7" ht="13.5" thickBot="1">
      <c r="A12" s="162"/>
      <c r="B12" s="140"/>
      <c r="C12" s="161" t="s">
        <v>59</v>
      </c>
      <c r="D12" s="160"/>
      <c r="E12" s="159"/>
      <c r="F12" s="159"/>
      <c r="G12" s="159"/>
      <c r="H12" s="176"/>
      <c r="I12" s="82" t="str">
        <f>(IF(M12&lt;&gt;1,"◄",""))</f>
        <v>◄</v>
      </c>
      <c r="J12" s="101">
        <v>0.11</v>
      </c>
      <c r="L12" s="100">
        <f>(IF(F12&lt;&gt;"",1/3,0)+IF(G12&lt;&gt;"",2/3,0)+IF(H12&lt;&gt;"",1,0))*J12*J$5*20</f>
        <v>0</v>
      </c>
      <c r="M12" s="43">
        <f>IF(D12="",IF(E12&lt;&gt;"",1,0)+IF(F12&lt;&gt;"",1,0)+IF(G12&lt;&gt;"",1,0)+IF(H12&lt;&gt;"",1,0),0)</f>
        <v>0</v>
      </c>
      <c r="N12" s="42">
        <f>IF(E12&lt;&gt;"",0.02,(L12/(J12*J$5*20)))</f>
        <v>0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7" ht="12.75" customHeight="1" thickBot="1">
      <c r="A13" s="127" t="s">
        <v>58</v>
      </c>
      <c r="B13" s="126"/>
      <c r="C13" s="126"/>
      <c r="D13" s="126"/>
      <c r="E13" s="126"/>
      <c r="F13" s="126"/>
      <c r="G13" s="126"/>
      <c r="H13" s="125"/>
      <c r="I13" s="82"/>
      <c r="J13" s="124">
        <v>0.33</v>
      </c>
      <c r="L13" s="123" t="e">
        <f>SUMPRODUCT(L14:L18,M14:M18)/SUMPRODUCT(J14:J18,M14:M18)</f>
        <v>#DIV/0!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7">
      <c r="A14" s="158" t="s">
        <v>57</v>
      </c>
      <c r="B14" s="157" t="s">
        <v>56</v>
      </c>
      <c r="C14" s="156" t="s">
        <v>55</v>
      </c>
      <c r="D14" s="151"/>
      <c r="E14" s="155"/>
      <c r="F14" s="155"/>
      <c r="G14" s="154"/>
      <c r="H14" s="153"/>
      <c r="I14" s="82" t="str">
        <f>(IF(M14&lt;&gt;1,"◄",""))</f>
        <v>◄</v>
      </c>
      <c r="J14" s="101">
        <v>0.2</v>
      </c>
      <c r="L14" s="100">
        <f>(IF(F14&lt;&gt;"",1/3,0)+IF(G14&lt;&gt;"",2/3,0)+IF(H14&lt;&gt;"",1,0))*J14*J$13*20</f>
        <v>0</v>
      </c>
      <c r="M14" s="43">
        <f>IF(D14="",IF(E14&lt;&gt;"",1,0)+IF(F14&lt;&gt;"",1,0)+IF(G14&lt;&gt;"",1,0)+IF(H14&lt;&gt;"",1,0),0)</f>
        <v>0</v>
      </c>
      <c r="N14" s="42">
        <f>IF(E14&lt;&gt;"",0.02,(L14/(J14*J$13*20)))</f>
        <v>0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7">
      <c r="A15" s="147"/>
      <c r="B15" s="146"/>
      <c r="C15" s="152" t="s">
        <v>54</v>
      </c>
      <c r="D15" s="151"/>
      <c r="E15" s="150"/>
      <c r="F15" s="150"/>
      <c r="G15" s="149"/>
      <c r="H15" s="148"/>
      <c r="I15" s="82" t="str">
        <f>(IF(M15&lt;&gt;1,"◄",""))</f>
        <v>◄</v>
      </c>
      <c r="J15" s="101">
        <v>0.2</v>
      </c>
      <c r="L15" s="100">
        <f>(IF(F15&lt;&gt;"",1/3,0)+IF(G15&lt;&gt;"",2/3,0)+IF(H15&lt;&gt;"",1,0))*J15*J$13*20</f>
        <v>0</v>
      </c>
      <c r="M15" s="43">
        <f>IF(D15="",IF(E15&lt;&gt;"",1,0)+IF(F15&lt;&gt;"",1,0)+IF(G15&lt;&gt;"",1,0)+IF(H15&lt;&gt;"",1,0),0)</f>
        <v>0</v>
      </c>
      <c r="N15" s="42">
        <f>IF(E15&lt;&gt;"",0.02,(L15/(J15*J$13*20)))</f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7">
      <c r="A16" s="147"/>
      <c r="B16" s="146"/>
      <c r="C16" s="145" t="s">
        <v>53</v>
      </c>
      <c r="D16" s="138"/>
      <c r="E16" s="144"/>
      <c r="F16" s="144"/>
      <c r="G16" s="143"/>
      <c r="H16" s="142"/>
      <c r="I16" s="82" t="str">
        <f>(IF(M16&lt;&gt;1,"◄",""))</f>
        <v>◄</v>
      </c>
      <c r="J16" s="101">
        <v>0.2</v>
      </c>
      <c r="L16" s="100">
        <f>(IF(F16&lt;&gt;"",1/3,0)+IF(G16&lt;&gt;"",2/3,0)+IF(H16&lt;&gt;"",1,0))*J16*J$13*20</f>
        <v>0</v>
      </c>
      <c r="M16" s="43">
        <f>IF(D16="",IF(E16&lt;&gt;"",1,0)+IF(F16&lt;&gt;"",1,0)+IF(G16&lt;&gt;"",1,0)+IF(H16&lt;&gt;"",1,0),0)</f>
        <v>0</v>
      </c>
      <c r="N16" s="42">
        <f>IF(E16&lt;&gt;"",0.02,(L16/(J16*J$13*20)))</f>
        <v>0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>
      <c r="A17" s="141" t="s">
        <v>52</v>
      </c>
      <c r="B17" s="140" t="s">
        <v>51</v>
      </c>
      <c r="C17" s="139" t="s">
        <v>50</v>
      </c>
      <c r="D17" s="138"/>
      <c r="E17" s="136"/>
      <c r="F17" s="137"/>
      <c r="G17" s="136"/>
      <c r="H17" s="135"/>
      <c r="I17" s="82" t="str">
        <f>(IF(M17&lt;&gt;1,"◄",""))</f>
        <v>◄</v>
      </c>
      <c r="J17" s="101">
        <v>0.2</v>
      </c>
      <c r="L17" s="100">
        <f>(IF(F17&lt;&gt;"",1/3,0)+IF(G17&lt;&gt;"",2/3,0)+IF(H17&lt;&gt;"",1,0))*J17*J$13*20</f>
        <v>0</v>
      </c>
      <c r="M17" s="43">
        <f>IF(D17="",IF(E17&lt;&gt;"",1,0)+IF(F17&lt;&gt;"",1,0)+IF(G17&lt;&gt;"",1,0)+IF(H17&lt;&gt;"",1,0),0)</f>
        <v>0</v>
      </c>
      <c r="N17" s="42">
        <f>IF(E17&lt;&gt;"",0.02,(L17/(J17*J$13*20)))</f>
        <v>0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thickBot="1">
      <c r="A18" s="134"/>
      <c r="B18" s="133"/>
      <c r="C18" s="132" t="s">
        <v>49</v>
      </c>
      <c r="D18" s="131"/>
      <c r="E18" s="129"/>
      <c r="F18" s="130"/>
      <c r="G18" s="129"/>
      <c r="H18" s="128"/>
      <c r="I18" s="82" t="str">
        <f>(IF(M18&lt;&gt;1,"◄",""))</f>
        <v>◄</v>
      </c>
      <c r="J18" s="101">
        <v>0.2</v>
      </c>
      <c r="L18" s="100">
        <f>(IF(F18&lt;&gt;"",1/3,0)+IF(G18&lt;&gt;"",2/3,0)+IF(H18&lt;&gt;"",1,0))*J18*J$13*20</f>
        <v>0</v>
      </c>
      <c r="M18" s="43">
        <f>IF(D18="",IF(E18&lt;&gt;"",1,0)+IF(F18&lt;&gt;"",1,0)+IF(G18&lt;&gt;"",1,0)+IF(H18&lt;&gt;"",1,0),0)</f>
        <v>0</v>
      </c>
      <c r="N18" s="42">
        <f>IF(E18&lt;&gt;"",0.02,(L18/(J18*J$13*20)))</f>
        <v>0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thickBot="1">
      <c r="A19" s="127" t="s">
        <v>48</v>
      </c>
      <c r="B19" s="126"/>
      <c r="C19" s="126"/>
      <c r="D19" s="126"/>
      <c r="E19" s="126"/>
      <c r="F19" s="126"/>
      <c r="G19" s="126"/>
      <c r="H19" s="125"/>
      <c r="I19" s="82"/>
      <c r="J19" s="124">
        <v>0.34</v>
      </c>
      <c r="L19" s="123" t="e">
        <f>SUMPRODUCT(L20:L23,M20:M23)/SUMPRODUCT(J20:J23,M20:M23)</f>
        <v>#DIV/0!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>
      <c r="A20" s="112" t="s">
        <v>47</v>
      </c>
      <c r="B20" s="122" t="s">
        <v>46</v>
      </c>
      <c r="C20" s="121" t="s">
        <v>45</v>
      </c>
      <c r="D20" s="118"/>
      <c r="E20" s="102"/>
      <c r="F20" s="103"/>
      <c r="G20" s="102"/>
      <c r="H20" s="102"/>
      <c r="I20" s="82" t="str">
        <f>(IF(M20&lt;&gt;1,"◄",""))</f>
        <v>◄</v>
      </c>
      <c r="J20" s="101">
        <v>0.2</v>
      </c>
      <c r="L20" s="100">
        <f>(IF(F20&lt;&gt;"",1/3,0)+IF(G20&lt;&gt;"",2/3,0)+IF(H20&lt;&gt;"",1,0))*J20*J$19*20</f>
        <v>0</v>
      </c>
      <c r="M20" s="43">
        <f>IF(D20="",IF(E20&lt;&gt;"",1,0)+IF(F20&lt;&gt;"",1,0)+IF(G20&lt;&gt;"",1,0)+IF(H20&lt;&gt;"",1,0),0)</f>
        <v>0</v>
      </c>
      <c r="N20" s="42">
        <f>IF(E20&lt;&gt;"",0.02,(L20/(J20*J$19*20)))</f>
        <v>0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>
      <c r="A21" s="120" t="s">
        <v>44</v>
      </c>
      <c r="B21" s="119" t="s">
        <v>43</v>
      </c>
      <c r="C21" s="110" t="s">
        <v>42</v>
      </c>
      <c r="D21" s="118"/>
      <c r="E21" s="116"/>
      <c r="F21" s="117"/>
      <c r="G21" s="116"/>
      <c r="H21" s="116"/>
      <c r="I21" s="82" t="str">
        <f>(IF(M21&lt;&gt;1,"◄",""))</f>
        <v>◄</v>
      </c>
      <c r="J21" s="101">
        <v>0.2</v>
      </c>
      <c r="L21" s="100">
        <f>(IF(F21&lt;&gt;"",1/3,0)+IF(G21&lt;&gt;"",2/3,0)+IF(H21&lt;&gt;"",1,0))*J21*J$19*20</f>
        <v>0</v>
      </c>
      <c r="M21" s="43">
        <f>IF(D21="",IF(E21&lt;&gt;"",1,0)+IF(F21&lt;&gt;"",1,0)+IF(G21&lt;&gt;"",1,0)+IF(H21&lt;&gt;"",1,0),0)</f>
        <v>0</v>
      </c>
      <c r="N21" s="42">
        <f>IF(E21&lt;&gt;"",0.02,(L21/(J21*J$19*20)))</f>
        <v>0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>
      <c r="A22" s="115"/>
      <c r="B22" s="114"/>
      <c r="C22" s="39" t="s">
        <v>41</v>
      </c>
      <c r="D22" s="104"/>
      <c r="E22" s="102"/>
      <c r="F22" s="103"/>
      <c r="G22" s="102"/>
      <c r="H22" s="102"/>
      <c r="I22" s="82" t="str">
        <f>(IF(M22&lt;&gt;1,"◄",""))</f>
        <v>◄</v>
      </c>
      <c r="J22" s="101">
        <v>0.2</v>
      </c>
      <c r="L22" s="100">
        <f>(IF(F22&lt;&gt;"",1/3,0)+IF(G22&lt;&gt;"",2/3,0)+IF(H22&lt;&gt;"",1,0))*J22*J$19*20</f>
        <v>0</v>
      </c>
      <c r="M22" s="43">
        <f>IF(D22="",IF(E22&lt;&gt;"",1,0)+IF(F22&lt;&gt;"",1,0)+IF(G22&lt;&gt;"",1,0)+IF(H22&lt;&gt;"",1,0),0)</f>
        <v>0</v>
      </c>
      <c r="N22" s="42">
        <f>IF(E22&lt;&gt;"",0.02,(L22/(J22*J$19*20)))</f>
        <v>0</v>
      </c>
      <c r="O22" s="113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>
      <c r="A23" s="112" t="s">
        <v>40</v>
      </c>
      <c r="B23" s="111" t="s">
        <v>39</v>
      </c>
      <c r="C23" s="110" t="s">
        <v>38</v>
      </c>
      <c r="D23" s="104"/>
      <c r="E23" s="108"/>
      <c r="F23" s="109"/>
      <c r="G23" s="108"/>
      <c r="H23" s="108"/>
      <c r="I23" s="82" t="str">
        <f>(IF(M23&lt;&gt;1,"◄",""))</f>
        <v>◄</v>
      </c>
      <c r="J23" s="101">
        <v>0.2</v>
      </c>
      <c r="L23" s="100">
        <f>(IF(F23&lt;&gt;"",1/3,0)+IF(G23&lt;&gt;"",2/3,0)+IF(H23&lt;&gt;"",1,0))*J23*J$19*20</f>
        <v>0</v>
      </c>
      <c r="M23" s="43">
        <f>IF(D23="",IF(E23&lt;&gt;"",1,0)+IF(F23&lt;&gt;"",1,0)+IF(G23&lt;&gt;"",1,0)+IF(H23&lt;&gt;"",1,0),0)</f>
        <v>0</v>
      </c>
      <c r="N23" s="42">
        <f>IF(E23&lt;&gt;"",0.02,(L23/(J23*J$19*20)))</f>
        <v>0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>
      <c r="A24" s="107" t="s">
        <v>37</v>
      </c>
      <c r="B24" s="106" t="s">
        <v>36</v>
      </c>
      <c r="C24" s="105" t="s">
        <v>35</v>
      </c>
      <c r="D24" s="104"/>
      <c r="E24" s="102"/>
      <c r="F24" s="103"/>
      <c r="G24" s="102"/>
      <c r="H24" s="102"/>
      <c r="I24" s="82" t="str">
        <f>(IF(M24&lt;&gt;1,"◄",""))</f>
        <v>◄</v>
      </c>
      <c r="J24" s="101">
        <v>0.2</v>
      </c>
      <c r="L24" s="100">
        <f>(IF(F24&lt;&gt;"",1/3,0)+IF(G24&lt;&gt;"",2/3,0)+IF(H24&lt;&gt;"",1,0))*J24*J$19*20</f>
        <v>0</v>
      </c>
      <c r="M24" s="43">
        <f>IF(D24="",IF(E24&lt;&gt;"",1,0)+IF(F24&lt;&gt;"",1,0)+IF(G24&lt;&gt;"",1,0)+IF(H24&lt;&gt;"",1,0),0)</f>
        <v>0</v>
      </c>
      <c r="N24" s="42">
        <f>IF(E24&lt;&gt;"",0.02,(L24/(J24*J$19*20)))</f>
        <v>0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>
      <c r="C25" s="99"/>
      <c r="E25" s="98"/>
      <c r="F25" s="98"/>
      <c r="G25" s="98"/>
      <c r="H25" s="98"/>
      <c r="J25" s="97">
        <f>J5+J13+J19</f>
        <v>1</v>
      </c>
      <c r="M25" s="43">
        <f>IF(SUM(M6:M24)&lt;&gt;17,0,1)</f>
        <v>0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thickBot="1">
      <c r="C26" s="87" t="s">
        <v>34</v>
      </c>
      <c r="E26" s="96" t="str">
        <f>IF(M25&lt;&gt;1,"",L5+L13+L19)</f>
        <v/>
      </c>
      <c r="F26" s="96"/>
      <c r="G26" s="95" t="s">
        <v>24</v>
      </c>
      <c r="H26" s="95"/>
      <c r="I26" s="94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8.95" customHeight="1" thickBot="1">
      <c r="C27" s="87" t="s">
        <v>25</v>
      </c>
      <c r="E27" s="93"/>
      <c r="F27" s="92"/>
      <c r="G27" s="91" t="s">
        <v>22</v>
      </c>
      <c r="H27" s="90"/>
      <c r="K27" s="89" t="s">
        <v>33</v>
      </c>
      <c r="L27" s="88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20.100000000000001" customHeight="1" thickBot="1">
      <c r="C28" s="87" t="s">
        <v>26</v>
      </c>
      <c r="E28" s="86">
        <f>E27*6</f>
        <v>0</v>
      </c>
      <c r="F28" s="85"/>
      <c r="G28" s="84">
        <f>(20*[1]Identification!B5)</f>
        <v>120</v>
      </c>
      <c r="H28" s="83"/>
      <c r="I28" s="82"/>
      <c r="K28" s="81"/>
      <c r="L28" s="80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>
      <c r="A29" s="79"/>
      <c r="B29" s="79"/>
      <c r="C29" s="79"/>
      <c r="D29" s="79"/>
      <c r="E29" s="79"/>
      <c r="F29" s="79"/>
      <c r="G29" s="79"/>
      <c r="H29" s="7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thickBot="1">
      <c r="A30" s="78" t="s">
        <v>32</v>
      </c>
      <c r="B30" s="78"/>
      <c r="C30" s="78"/>
      <c r="D30" s="78"/>
      <c r="E30" s="78"/>
      <c r="F30" s="78"/>
      <c r="G30" s="78"/>
      <c r="H30" s="78"/>
      <c r="I30" s="77" t="s">
        <v>31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>
      <c r="A31" s="76" t="s">
        <v>30</v>
      </c>
      <c r="B31" s="75"/>
      <c r="C31" s="74" t="s">
        <v>27</v>
      </c>
      <c r="D31" s="73"/>
      <c r="E31" s="73"/>
      <c r="F31" s="73"/>
      <c r="G31" s="73"/>
      <c r="H31" s="72"/>
      <c r="I31" s="71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7.95" customHeight="1">
      <c r="A32" s="67"/>
      <c r="B32" s="66"/>
      <c r="C32" s="70"/>
      <c r="D32" s="69"/>
      <c r="E32" s="69"/>
      <c r="F32" s="69"/>
      <c r="G32" s="69"/>
      <c r="H32" s="68"/>
      <c r="I32" s="62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27.95" customHeight="1" thickBot="1">
      <c r="A33" s="67"/>
      <c r="B33" s="66"/>
      <c r="C33" s="65"/>
      <c r="D33" s="64"/>
      <c r="E33" s="64"/>
      <c r="F33" s="64"/>
      <c r="G33" s="64"/>
      <c r="H33" s="63"/>
      <c r="I33" s="62"/>
      <c r="J33" s="39"/>
      <c r="K33" s="39"/>
      <c r="L33" s="52"/>
      <c r="N33" s="43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27.95" customHeight="1" thickBot="1">
      <c r="A34" s="61"/>
      <c r="B34" s="60"/>
      <c r="C34" s="59"/>
      <c r="D34" s="58"/>
      <c r="E34" s="58"/>
      <c r="F34" s="58"/>
      <c r="G34" s="58"/>
      <c r="H34" s="57"/>
      <c r="I34" s="39"/>
      <c r="J34" s="39"/>
      <c r="K34" s="56" t="s">
        <v>29</v>
      </c>
      <c r="L34" s="55"/>
      <c r="N34" s="43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>
      <c r="A35" s="54"/>
      <c r="B35" s="54"/>
      <c r="C35" s="54"/>
      <c r="D35" s="54"/>
      <c r="E35" s="54"/>
      <c r="F35" s="54"/>
      <c r="G35" s="54"/>
      <c r="H35" s="54"/>
      <c r="J35" s="39"/>
      <c r="K35" s="39"/>
      <c r="L35" s="52"/>
      <c r="N35" s="43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>
      <c r="A36" s="54"/>
      <c r="B36" s="54"/>
      <c r="C36" s="54"/>
      <c r="D36" s="54"/>
      <c r="E36" s="54"/>
      <c r="F36" s="54"/>
      <c r="G36" s="54"/>
      <c r="H36" s="54"/>
      <c r="J36" s="39"/>
      <c r="K36" s="39"/>
      <c r="L36" s="52"/>
      <c r="N36" s="43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>
      <c r="A37" s="54"/>
      <c r="B37" s="54"/>
      <c r="C37" s="54"/>
      <c r="D37" s="54"/>
      <c r="E37" s="54"/>
      <c r="F37" s="54"/>
      <c r="G37" s="54"/>
      <c r="H37" s="54"/>
      <c r="J37" s="39"/>
      <c r="K37" s="39"/>
      <c r="L37" s="52"/>
      <c r="N37" s="43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>
      <c r="A38" s="54"/>
      <c r="B38" s="54"/>
      <c r="C38" s="54"/>
      <c r="D38" s="54"/>
      <c r="E38" s="54"/>
      <c r="F38" s="54"/>
      <c r="G38" s="54"/>
      <c r="H38" s="54"/>
      <c r="J38" s="39"/>
      <c r="K38" s="39"/>
      <c r="L38" s="52"/>
      <c r="N38" s="43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>
      <c r="A39" s="54"/>
      <c r="B39" s="54"/>
      <c r="C39" s="54"/>
      <c r="D39" s="54"/>
      <c r="E39" s="54"/>
      <c r="F39" s="54"/>
      <c r="G39" s="54"/>
      <c r="H39" s="54"/>
      <c r="J39" s="39"/>
      <c r="K39" s="39"/>
      <c r="L39" s="52"/>
      <c r="N39" s="43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1" spans="1:26" ht="14.25">
      <c r="B41" s="53"/>
      <c r="J41" s="39"/>
      <c r="K41" s="39"/>
      <c r="L41" s="52"/>
      <c r="N41" s="43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</sheetData>
  <mergeCells count="36">
    <mergeCell ref="K34:L34"/>
    <mergeCell ref="A30:H30"/>
    <mergeCell ref="A31:B31"/>
    <mergeCell ref="C31:H31"/>
    <mergeCell ref="A32:B32"/>
    <mergeCell ref="C32:H34"/>
    <mergeCell ref="A33:B33"/>
    <mergeCell ref="A34:B34"/>
    <mergeCell ref="E27:F27"/>
    <mergeCell ref="G27:H27"/>
    <mergeCell ref="K27:L28"/>
    <mergeCell ref="E28:F28"/>
    <mergeCell ref="G28:H28"/>
    <mergeCell ref="A29:H29"/>
    <mergeCell ref="A19:H19"/>
    <mergeCell ref="D20:D24"/>
    <mergeCell ref="A21:A22"/>
    <mergeCell ref="B21:B22"/>
    <mergeCell ref="E25:H25"/>
    <mergeCell ref="E26:F26"/>
    <mergeCell ref="G26:H26"/>
    <mergeCell ref="A13:H13"/>
    <mergeCell ref="A14:A16"/>
    <mergeCell ref="B14:B16"/>
    <mergeCell ref="D14:D18"/>
    <mergeCell ref="A17:A18"/>
    <mergeCell ref="B17:B18"/>
    <mergeCell ref="A4:B4"/>
    <mergeCell ref="A5:H5"/>
    <mergeCell ref="A6:A7"/>
    <mergeCell ref="B6:B7"/>
    <mergeCell ref="D6:D12"/>
    <mergeCell ref="A8:A9"/>
    <mergeCell ref="B8:B9"/>
    <mergeCell ref="A10:A12"/>
    <mergeCell ref="B10:B12"/>
  </mergeCells>
  <pageMargins left="0.75000000000000011" right="0.75000000000000011" top="1" bottom="1" header="0.5" footer="0.5"/>
  <pageSetup paperSize="9" scale="50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Identification projet</vt:lpstr>
      <vt:lpstr>Notation Candidat 1</vt:lpstr>
      <vt:lpstr>Notation Candidat 2</vt:lpstr>
      <vt:lpstr>Notation Candidat 3</vt:lpstr>
      <vt:lpstr>Notation Candidat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2014-04-09T13:18:47Z</dcterms:created>
  <dcterms:modified xsi:type="dcterms:W3CDTF">2015-02-03T11:00:06Z</dcterms:modified>
</cp:coreProperties>
</file>