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5035" windowHeight="13740" activeTab="1"/>
  </bookViews>
  <sheets>
    <sheet name="Identification projet" sheetId="1" r:id="rId1"/>
    <sheet name="Notation candidat 1" sheetId="2" r:id="rId2"/>
    <sheet name="Notation candidat 2" sheetId="7" r:id="rId3"/>
    <sheet name="Notation candidat 3" sheetId="8" r:id="rId4"/>
    <sheet name="Feuil1" sheetId="9" r:id="rId5"/>
  </sheets>
  <definedNames>
    <definedName name="_xlnm.Print_Area" localSheetId="0">'Identification projet'!$A$1:$B$57</definedName>
    <definedName name="_xlnm.Print_Area" localSheetId="1">'Notation candidat 1'!$A$1:$K$49</definedName>
    <definedName name="_xlnm.Print_Area" localSheetId="2">'Notation candidat 2'!$A$1:$K$61</definedName>
    <definedName name="_xlnm.Print_Area" localSheetId="3">'Notation candidat 3'!$A$1:$K$61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" l="1"/>
  <c r="S17" i="2"/>
  <c r="S18" i="2"/>
  <c r="S19" i="2"/>
  <c r="S15" i="2"/>
  <c r="K13" i="2"/>
  <c r="S13" i="2"/>
  <c r="L13" i="2"/>
  <c r="M13" i="2"/>
  <c r="N13" i="2"/>
  <c r="O13" i="2"/>
  <c r="S14" i="2"/>
  <c r="S11" i="2"/>
  <c r="S12" i="2"/>
  <c r="S10" i="2"/>
  <c r="T10" i="2"/>
  <c r="K11" i="2"/>
  <c r="L11" i="2"/>
  <c r="K12" i="2"/>
  <c r="L12" i="2"/>
  <c r="K14" i="2"/>
  <c r="L14" i="2"/>
  <c r="L10" i="2"/>
  <c r="P13" i="2"/>
  <c r="Q13" i="2"/>
  <c r="R13" i="2"/>
  <c r="T13" i="2"/>
  <c r="U13" i="2"/>
  <c r="V13" i="2"/>
  <c r="W13" i="2"/>
  <c r="S27" i="2"/>
  <c r="V27" i="2"/>
  <c r="W27" i="2"/>
  <c r="I27" i="2"/>
  <c r="K27" i="2"/>
  <c r="L27" i="2"/>
  <c r="M27" i="2"/>
  <c r="N27" i="2"/>
  <c r="O27" i="2"/>
  <c r="S26" i="2"/>
  <c r="S28" i="2"/>
  <c r="S29" i="2"/>
  <c r="S25" i="2"/>
  <c r="T25" i="2"/>
  <c r="K26" i="2"/>
  <c r="L26" i="2"/>
  <c r="K28" i="2"/>
  <c r="L28" i="2"/>
  <c r="K29" i="2"/>
  <c r="L29" i="2"/>
  <c r="L25" i="2"/>
  <c r="P27" i="2"/>
  <c r="Q27" i="2"/>
  <c r="R27" i="2"/>
  <c r="T27" i="2"/>
  <c r="U27" i="2"/>
  <c r="K22" i="2"/>
  <c r="S22" i="2"/>
  <c r="L22" i="2"/>
  <c r="M22" i="2"/>
  <c r="N22" i="2"/>
  <c r="O22" i="2"/>
  <c r="S21" i="2"/>
  <c r="S23" i="2"/>
  <c r="S24" i="2"/>
  <c r="S20" i="2"/>
  <c r="T20" i="2"/>
  <c r="K21" i="2"/>
  <c r="L21" i="2"/>
  <c r="K23" i="2"/>
  <c r="L23" i="2"/>
  <c r="K24" i="2"/>
  <c r="L24" i="2"/>
  <c r="L20" i="2"/>
  <c r="P22" i="2"/>
  <c r="Q22" i="2"/>
  <c r="R22" i="2"/>
  <c r="T22" i="2"/>
  <c r="U22" i="2"/>
  <c r="V22" i="2"/>
  <c r="W22" i="2"/>
  <c r="K16" i="2"/>
  <c r="L16" i="2"/>
  <c r="M16" i="2"/>
  <c r="N16" i="2"/>
  <c r="O16" i="2"/>
  <c r="T15" i="2"/>
  <c r="K17" i="2"/>
  <c r="L17" i="2"/>
  <c r="K18" i="2"/>
  <c r="L18" i="2"/>
  <c r="K19" i="2"/>
  <c r="L19" i="2"/>
  <c r="L15" i="2"/>
  <c r="P16" i="2"/>
  <c r="Q16" i="2"/>
  <c r="R16" i="2"/>
  <c r="T16" i="2"/>
  <c r="U16" i="2"/>
  <c r="V16" i="2"/>
  <c r="W16" i="2"/>
  <c r="I13" i="2"/>
  <c r="V12" i="2"/>
  <c r="W12" i="2"/>
  <c r="V14" i="2"/>
  <c r="W14" i="2"/>
  <c r="V28" i="2"/>
  <c r="W28" i="2"/>
  <c r="I28" i="2"/>
  <c r="M28" i="2"/>
  <c r="N28" i="2"/>
  <c r="O28" i="2"/>
  <c r="P28" i="2"/>
  <c r="Q28" i="2"/>
  <c r="R28" i="2"/>
  <c r="T28" i="2"/>
  <c r="U28" i="2"/>
  <c r="I22" i="2"/>
  <c r="I16" i="2"/>
  <c r="E32" i="2"/>
  <c r="V18" i="2"/>
  <c r="W18" i="2"/>
  <c r="V17" i="2"/>
  <c r="W17" i="2"/>
  <c r="V19" i="2"/>
  <c r="W19" i="2"/>
  <c r="W15" i="2"/>
  <c r="S6" i="2"/>
  <c r="V6" i="2"/>
  <c r="W6" i="2"/>
  <c r="S7" i="2"/>
  <c r="V7" i="2"/>
  <c r="W7" i="2"/>
  <c r="S8" i="2"/>
  <c r="V8" i="2"/>
  <c r="W8" i="2"/>
  <c r="S9" i="2"/>
  <c r="V9" i="2"/>
  <c r="W9" i="2"/>
  <c r="W5" i="2"/>
  <c r="V11" i="2"/>
  <c r="W11" i="2"/>
  <c r="W10" i="2"/>
  <c r="V21" i="2"/>
  <c r="W21" i="2"/>
  <c r="V23" i="2"/>
  <c r="W23" i="2"/>
  <c r="V24" i="2"/>
  <c r="W24" i="2"/>
  <c r="W20" i="2"/>
  <c r="V26" i="2"/>
  <c r="W26" i="2"/>
  <c r="V29" i="2"/>
  <c r="W29" i="2"/>
  <c r="W25" i="2"/>
  <c r="W30" i="2"/>
  <c r="S5" i="2"/>
  <c r="S30" i="2"/>
  <c r="N17" i="2"/>
  <c r="P17" i="2"/>
  <c r="N18" i="2"/>
  <c r="P18" i="2"/>
  <c r="N19" i="2"/>
  <c r="P19" i="2"/>
  <c r="P15" i="2"/>
  <c r="E30" i="2"/>
  <c r="E31" i="2"/>
  <c r="E33" i="2"/>
  <c r="E34" i="2"/>
  <c r="T5" i="2"/>
  <c r="K6" i="2"/>
  <c r="N6" i="2"/>
  <c r="L6" i="2"/>
  <c r="K7" i="2"/>
  <c r="L7" i="2"/>
  <c r="K8" i="2"/>
  <c r="L8" i="2"/>
  <c r="K9" i="2"/>
  <c r="L9" i="2"/>
  <c r="L5" i="2"/>
  <c r="P6" i="2"/>
  <c r="N7" i="2"/>
  <c r="P7" i="2"/>
  <c r="N8" i="2"/>
  <c r="P8" i="2"/>
  <c r="N9" i="2"/>
  <c r="P9" i="2"/>
  <c r="P5" i="2"/>
  <c r="N11" i="2"/>
  <c r="P11" i="2"/>
  <c r="N12" i="2"/>
  <c r="P12" i="2"/>
  <c r="N14" i="2"/>
  <c r="P14" i="2"/>
  <c r="P10" i="2"/>
  <c r="N21" i="2"/>
  <c r="P21" i="2"/>
  <c r="N23" i="2"/>
  <c r="P23" i="2"/>
  <c r="N24" i="2"/>
  <c r="P24" i="2"/>
  <c r="P20" i="2"/>
  <c r="N26" i="2"/>
  <c r="P26" i="2"/>
  <c r="N29" i="2"/>
  <c r="P29" i="2"/>
  <c r="P25" i="2"/>
  <c r="E36" i="2"/>
  <c r="X30" i="2"/>
  <c r="A57" i="2"/>
  <c r="A56" i="2"/>
  <c r="A55" i="2"/>
  <c r="A54" i="2"/>
  <c r="A53" i="2"/>
  <c r="A52" i="2"/>
  <c r="A51" i="2"/>
  <c r="I30" i="2"/>
  <c r="I31" i="2"/>
  <c r="I32" i="2"/>
  <c r="I33" i="2"/>
  <c r="I34" i="2"/>
  <c r="E35" i="2"/>
  <c r="I35" i="2"/>
  <c r="K30" i="2"/>
  <c r="D3" i="8"/>
  <c r="D2" i="8"/>
  <c r="B2" i="8"/>
  <c r="D3" i="7"/>
  <c r="D2" i="7"/>
  <c r="B2" i="7"/>
  <c r="S10" i="8"/>
  <c r="V10" i="8"/>
  <c r="W10" i="8"/>
  <c r="S23" i="8"/>
  <c r="V23" i="8"/>
  <c r="W23" i="8"/>
  <c r="S35" i="8"/>
  <c r="V35" i="8"/>
  <c r="W35" i="8"/>
  <c r="W44" i="8"/>
  <c r="C52" i="8"/>
  <c r="G50" i="8"/>
  <c r="E50" i="8"/>
  <c r="S6" i="8"/>
  <c r="S7" i="8"/>
  <c r="S8" i="8"/>
  <c r="S9" i="8"/>
  <c r="S11" i="8"/>
  <c r="S12" i="8"/>
  <c r="S13" i="8"/>
  <c r="S14" i="8"/>
  <c r="S15" i="8"/>
  <c r="S5" i="8"/>
  <c r="E44" i="8"/>
  <c r="S17" i="8"/>
  <c r="S18" i="8"/>
  <c r="S19" i="8"/>
  <c r="S20" i="8"/>
  <c r="S21" i="8"/>
  <c r="S22" i="8"/>
  <c r="S24" i="8"/>
  <c r="S25" i="8"/>
  <c r="S26" i="8"/>
  <c r="S27" i="8"/>
  <c r="S28" i="8"/>
  <c r="S16" i="8"/>
  <c r="E45" i="8"/>
  <c r="S30" i="8"/>
  <c r="S31" i="8"/>
  <c r="S32" i="8"/>
  <c r="S33" i="8"/>
  <c r="S34" i="8"/>
  <c r="S36" i="8"/>
  <c r="S37" i="8"/>
  <c r="S38" i="8"/>
  <c r="S39" i="8"/>
  <c r="S40" i="8"/>
  <c r="S41" i="8"/>
  <c r="S42" i="8"/>
  <c r="S43" i="8"/>
  <c r="S29" i="8"/>
  <c r="E46" i="8"/>
  <c r="E48" i="8"/>
  <c r="E47" i="8"/>
  <c r="I47" i="8"/>
  <c r="I46" i="8"/>
  <c r="I45" i="8"/>
  <c r="X44" i="8"/>
  <c r="S44" i="8"/>
  <c r="K44" i="8"/>
  <c r="I44" i="8"/>
  <c r="V43" i="8"/>
  <c r="W43" i="8"/>
  <c r="U43" i="8"/>
  <c r="K43" i="8"/>
  <c r="N43" i="8"/>
  <c r="T43" i="8"/>
  <c r="T5" i="8"/>
  <c r="P43" i="8"/>
  <c r="R43" i="8"/>
  <c r="O43" i="8"/>
  <c r="Q43" i="8"/>
  <c r="M43" i="8"/>
  <c r="L43" i="8"/>
  <c r="I43" i="8"/>
  <c r="V42" i="8"/>
  <c r="W42" i="8"/>
  <c r="U42" i="8"/>
  <c r="K42" i="8"/>
  <c r="N42" i="8"/>
  <c r="T42" i="8"/>
  <c r="P42" i="8"/>
  <c r="R42" i="8"/>
  <c r="O42" i="8"/>
  <c r="Q42" i="8"/>
  <c r="M42" i="8"/>
  <c r="L42" i="8"/>
  <c r="I42" i="8"/>
  <c r="V41" i="8"/>
  <c r="W41" i="8"/>
  <c r="U41" i="8"/>
  <c r="K41" i="8"/>
  <c r="N41" i="8"/>
  <c r="T41" i="8"/>
  <c r="P41" i="8"/>
  <c r="R41" i="8"/>
  <c r="O41" i="8"/>
  <c r="Q41" i="8"/>
  <c r="M41" i="8"/>
  <c r="L41" i="8"/>
  <c r="I41" i="8"/>
  <c r="V40" i="8"/>
  <c r="W40" i="8"/>
  <c r="U40" i="8"/>
  <c r="K40" i="8"/>
  <c r="N40" i="8"/>
  <c r="T40" i="8"/>
  <c r="P40" i="8"/>
  <c r="R40" i="8"/>
  <c r="O40" i="8"/>
  <c r="Q40" i="8"/>
  <c r="M40" i="8"/>
  <c r="L40" i="8"/>
  <c r="I40" i="8"/>
  <c r="V39" i="8"/>
  <c r="W39" i="8"/>
  <c r="U39" i="8"/>
  <c r="K39" i="8"/>
  <c r="N39" i="8"/>
  <c r="T39" i="8"/>
  <c r="P39" i="8"/>
  <c r="R39" i="8"/>
  <c r="O39" i="8"/>
  <c r="Q39" i="8"/>
  <c r="M39" i="8"/>
  <c r="L39" i="8"/>
  <c r="I39" i="8"/>
  <c r="V38" i="8"/>
  <c r="W38" i="8"/>
  <c r="U38" i="8"/>
  <c r="K38" i="8"/>
  <c r="N38" i="8"/>
  <c r="T38" i="8"/>
  <c r="P38" i="8"/>
  <c r="R38" i="8"/>
  <c r="O38" i="8"/>
  <c r="Q38" i="8"/>
  <c r="M38" i="8"/>
  <c r="L38" i="8"/>
  <c r="I38" i="8"/>
  <c r="V37" i="8"/>
  <c r="W37" i="8"/>
  <c r="U37" i="8"/>
  <c r="K37" i="8"/>
  <c r="N37" i="8"/>
  <c r="T37" i="8"/>
  <c r="P37" i="8"/>
  <c r="R37" i="8"/>
  <c r="O37" i="8"/>
  <c r="Q37" i="8"/>
  <c r="M37" i="8"/>
  <c r="L37" i="8"/>
  <c r="I37" i="8"/>
  <c r="V36" i="8"/>
  <c r="W36" i="8"/>
  <c r="U36" i="8"/>
  <c r="K36" i="8"/>
  <c r="N36" i="8"/>
  <c r="T36" i="8"/>
  <c r="P36" i="8"/>
  <c r="R36" i="8"/>
  <c r="O36" i="8"/>
  <c r="Q36" i="8"/>
  <c r="M36" i="8"/>
  <c r="L36" i="8"/>
  <c r="I36" i="8"/>
  <c r="U35" i="8"/>
  <c r="K35" i="8"/>
  <c r="N35" i="8"/>
  <c r="T35" i="8"/>
  <c r="P35" i="8"/>
  <c r="R35" i="8"/>
  <c r="O35" i="8"/>
  <c r="Q35" i="8"/>
  <c r="M35" i="8"/>
  <c r="L35" i="8"/>
  <c r="I35" i="8"/>
  <c r="V34" i="8"/>
  <c r="W34" i="8"/>
  <c r="U34" i="8"/>
  <c r="K34" i="8"/>
  <c r="N34" i="8"/>
  <c r="T34" i="8"/>
  <c r="P34" i="8"/>
  <c r="R34" i="8"/>
  <c r="O34" i="8"/>
  <c r="Q34" i="8"/>
  <c r="M34" i="8"/>
  <c r="L34" i="8"/>
  <c r="I34" i="8"/>
  <c r="V33" i="8"/>
  <c r="W33" i="8"/>
  <c r="U33" i="8"/>
  <c r="K33" i="8"/>
  <c r="N33" i="8"/>
  <c r="T33" i="8"/>
  <c r="P33" i="8"/>
  <c r="R33" i="8"/>
  <c r="O33" i="8"/>
  <c r="Q33" i="8"/>
  <c r="M33" i="8"/>
  <c r="L33" i="8"/>
  <c r="I33" i="8"/>
  <c r="V32" i="8"/>
  <c r="W32" i="8"/>
  <c r="U32" i="8"/>
  <c r="K32" i="8"/>
  <c r="N32" i="8"/>
  <c r="T32" i="8"/>
  <c r="P32" i="8"/>
  <c r="R32" i="8"/>
  <c r="O32" i="8"/>
  <c r="Q32" i="8"/>
  <c r="M32" i="8"/>
  <c r="L32" i="8"/>
  <c r="I32" i="8"/>
  <c r="V31" i="8"/>
  <c r="W31" i="8"/>
  <c r="U31" i="8"/>
  <c r="K31" i="8"/>
  <c r="N31" i="8"/>
  <c r="T31" i="8"/>
  <c r="P31" i="8"/>
  <c r="R31" i="8"/>
  <c r="O31" i="8"/>
  <c r="Q31" i="8"/>
  <c r="M31" i="8"/>
  <c r="L31" i="8"/>
  <c r="I31" i="8"/>
  <c r="V30" i="8"/>
  <c r="W30" i="8"/>
  <c r="U30" i="8"/>
  <c r="K30" i="8"/>
  <c r="N30" i="8"/>
  <c r="T30" i="8"/>
  <c r="P30" i="8"/>
  <c r="R30" i="8"/>
  <c r="O30" i="8"/>
  <c r="Q30" i="8"/>
  <c r="M30" i="8"/>
  <c r="L30" i="8"/>
  <c r="I30" i="8"/>
  <c r="W29" i="8"/>
  <c r="V29" i="8"/>
  <c r="T29" i="8"/>
  <c r="R29" i="8"/>
  <c r="Q29" i="8"/>
  <c r="P29" i="8"/>
  <c r="O29" i="8"/>
  <c r="N29" i="8"/>
  <c r="M29" i="8"/>
  <c r="L29" i="8"/>
  <c r="V28" i="8"/>
  <c r="W28" i="8"/>
  <c r="U28" i="8"/>
  <c r="K28" i="8"/>
  <c r="N28" i="8"/>
  <c r="T28" i="8"/>
  <c r="P28" i="8"/>
  <c r="R28" i="8"/>
  <c r="O28" i="8"/>
  <c r="Q28" i="8"/>
  <c r="M28" i="8"/>
  <c r="L28" i="8"/>
  <c r="I28" i="8"/>
  <c r="V27" i="8"/>
  <c r="W27" i="8"/>
  <c r="U27" i="8"/>
  <c r="K27" i="8"/>
  <c r="N27" i="8"/>
  <c r="T27" i="8"/>
  <c r="P27" i="8"/>
  <c r="R27" i="8"/>
  <c r="O27" i="8"/>
  <c r="Q27" i="8"/>
  <c r="M27" i="8"/>
  <c r="L27" i="8"/>
  <c r="I27" i="8"/>
  <c r="V26" i="8"/>
  <c r="W26" i="8"/>
  <c r="U26" i="8"/>
  <c r="K26" i="8"/>
  <c r="N26" i="8"/>
  <c r="T26" i="8"/>
  <c r="P26" i="8"/>
  <c r="R26" i="8"/>
  <c r="O26" i="8"/>
  <c r="Q26" i="8"/>
  <c r="M26" i="8"/>
  <c r="L26" i="8"/>
  <c r="I26" i="8"/>
  <c r="V25" i="8"/>
  <c r="W25" i="8"/>
  <c r="U25" i="8"/>
  <c r="K25" i="8"/>
  <c r="N25" i="8"/>
  <c r="T25" i="8"/>
  <c r="P25" i="8"/>
  <c r="R25" i="8"/>
  <c r="O25" i="8"/>
  <c r="Q25" i="8"/>
  <c r="M25" i="8"/>
  <c r="L25" i="8"/>
  <c r="I25" i="8"/>
  <c r="V24" i="8"/>
  <c r="W24" i="8"/>
  <c r="U24" i="8"/>
  <c r="K24" i="8"/>
  <c r="N24" i="8"/>
  <c r="T24" i="8"/>
  <c r="P24" i="8"/>
  <c r="R24" i="8"/>
  <c r="O24" i="8"/>
  <c r="Q24" i="8"/>
  <c r="M24" i="8"/>
  <c r="L24" i="8"/>
  <c r="I24" i="8"/>
  <c r="U23" i="8"/>
  <c r="K23" i="8"/>
  <c r="N23" i="8"/>
  <c r="T23" i="8"/>
  <c r="P23" i="8"/>
  <c r="R23" i="8"/>
  <c r="O23" i="8"/>
  <c r="Q23" i="8"/>
  <c r="M23" i="8"/>
  <c r="L23" i="8"/>
  <c r="I23" i="8"/>
  <c r="V22" i="8"/>
  <c r="W22" i="8"/>
  <c r="U22" i="8"/>
  <c r="K22" i="8"/>
  <c r="N22" i="8"/>
  <c r="T22" i="8"/>
  <c r="P22" i="8"/>
  <c r="R22" i="8"/>
  <c r="O22" i="8"/>
  <c r="Q22" i="8"/>
  <c r="M22" i="8"/>
  <c r="L22" i="8"/>
  <c r="I22" i="8"/>
  <c r="V21" i="8"/>
  <c r="W21" i="8"/>
  <c r="U21" i="8"/>
  <c r="K21" i="8"/>
  <c r="N21" i="8"/>
  <c r="T21" i="8"/>
  <c r="P21" i="8"/>
  <c r="R21" i="8"/>
  <c r="O21" i="8"/>
  <c r="Q21" i="8"/>
  <c r="M21" i="8"/>
  <c r="L21" i="8"/>
  <c r="I21" i="8"/>
  <c r="V20" i="8"/>
  <c r="W20" i="8"/>
  <c r="U20" i="8"/>
  <c r="K20" i="8"/>
  <c r="N20" i="8"/>
  <c r="T20" i="8"/>
  <c r="P20" i="8"/>
  <c r="R20" i="8"/>
  <c r="O20" i="8"/>
  <c r="Q20" i="8"/>
  <c r="M20" i="8"/>
  <c r="L20" i="8"/>
  <c r="I20" i="8"/>
  <c r="V19" i="8"/>
  <c r="W19" i="8"/>
  <c r="U19" i="8"/>
  <c r="K19" i="8"/>
  <c r="N19" i="8"/>
  <c r="T19" i="8"/>
  <c r="P19" i="8"/>
  <c r="R19" i="8"/>
  <c r="O19" i="8"/>
  <c r="Q19" i="8"/>
  <c r="M19" i="8"/>
  <c r="L19" i="8"/>
  <c r="I19" i="8"/>
  <c r="V18" i="8"/>
  <c r="W18" i="8"/>
  <c r="U18" i="8"/>
  <c r="K18" i="8"/>
  <c r="N18" i="8"/>
  <c r="T18" i="8"/>
  <c r="P18" i="8"/>
  <c r="R18" i="8"/>
  <c r="O18" i="8"/>
  <c r="Q18" i="8"/>
  <c r="M18" i="8"/>
  <c r="L18" i="8"/>
  <c r="I18" i="8"/>
  <c r="V17" i="8"/>
  <c r="W17" i="8"/>
  <c r="U17" i="8"/>
  <c r="K17" i="8"/>
  <c r="N17" i="8"/>
  <c r="T17" i="8"/>
  <c r="P17" i="8"/>
  <c r="R17" i="8"/>
  <c r="O17" i="8"/>
  <c r="Q17" i="8"/>
  <c r="M17" i="8"/>
  <c r="L17" i="8"/>
  <c r="I17" i="8"/>
  <c r="W16" i="8"/>
  <c r="V16" i="8"/>
  <c r="T16" i="8"/>
  <c r="R16" i="8"/>
  <c r="Q16" i="8"/>
  <c r="P16" i="8"/>
  <c r="O16" i="8"/>
  <c r="N16" i="8"/>
  <c r="M16" i="8"/>
  <c r="L16" i="8"/>
  <c r="V15" i="8"/>
  <c r="W15" i="8"/>
  <c r="U15" i="8"/>
  <c r="K15" i="8"/>
  <c r="N15" i="8"/>
  <c r="T15" i="8"/>
  <c r="P15" i="8"/>
  <c r="R15" i="8"/>
  <c r="O15" i="8"/>
  <c r="Q15" i="8"/>
  <c r="M15" i="8"/>
  <c r="L15" i="8"/>
  <c r="I15" i="8"/>
  <c r="V14" i="8"/>
  <c r="W14" i="8"/>
  <c r="U14" i="8"/>
  <c r="K14" i="8"/>
  <c r="N14" i="8"/>
  <c r="T14" i="8"/>
  <c r="P14" i="8"/>
  <c r="R14" i="8"/>
  <c r="O14" i="8"/>
  <c r="Q14" i="8"/>
  <c r="M14" i="8"/>
  <c r="L14" i="8"/>
  <c r="I14" i="8"/>
  <c r="V13" i="8"/>
  <c r="W13" i="8"/>
  <c r="U13" i="8"/>
  <c r="K13" i="8"/>
  <c r="N13" i="8"/>
  <c r="T13" i="8"/>
  <c r="P13" i="8"/>
  <c r="R13" i="8"/>
  <c r="O13" i="8"/>
  <c r="Q13" i="8"/>
  <c r="M13" i="8"/>
  <c r="L13" i="8"/>
  <c r="I13" i="8"/>
  <c r="V12" i="8"/>
  <c r="W12" i="8"/>
  <c r="U12" i="8"/>
  <c r="K12" i="8"/>
  <c r="N12" i="8"/>
  <c r="T12" i="8"/>
  <c r="P12" i="8"/>
  <c r="R12" i="8"/>
  <c r="O12" i="8"/>
  <c r="Q12" i="8"/>
  <c r="M12" i="8"/>
  <c r="L12" i="8"/>
  <c r="I12" i="8"/>
  <c r="V11" i="8"/>
  <c r="W11" i="8"/>
  <c r="U11" i="8"/>
  <c r="K11" i="8"/>
  <c r="N11" i="8"/>
  <c r="T11" i="8"/>
  <c r="P11" i="8"/>
  <c r="R11" i="8"/>
  <c r="O11" i="8"/>
  <c r="Q11" i="8"/>
  <c r="M11" i="8"/>
  <c r="L11" i="8"/>
  <c r="I11" i="8"/>
  <c r="U10" i="8"/>
  <c r="K10" i="8"/>
  <c r="N10" i="8"/>
  <c r="T10" i="8"/>
  <c r="P10" i="8"/>
  <c r="R10" i="8"/>
  <c r="O10" i="8"/>
  <c r="Q10" i="8"/>
  <c r="M10" i="8"/>
  <c r="L10" i="8"/>
  <c r="I10" i="8"/>
  <c r="V9" i="8"/>
  <c r="W9" i="8"/>
  <c r="U9" i="8"/>
  <c r="K9" i="8"/>
  <c r="N9" i="8"/>
  <c r="T9" i="8"/>
  <c r="P9" i="8"/>
  <c r="R9" i="8"/>
  <c r="O9" i="8"/>
  <c r="Q9" i="8"/>
  <c r="M9" i="8"/>
  <c r="L9" i="8"/>
  <c r="I9" i="8"/>
  <c r="V8" i="8"/>
  <c r="W8" i="8"/>
  <c r="U8" i="8"/>
  <c r="K8" i="8"/>
  <c r="N8" i="8"/>
  <c r="T8" i="8"/>
  <c r="P8" i="8"/>
  <c r="R8" i="8"/>
  <c r="O8" i="8"/>
  <c r="Q8" i="8"/>
  <c r="M8" i="8"/>
  <c r="L8" i="8"/>
  <c r="I8" i="8"/>
  <c r="V7" i="8"/>
  <c r="W7" i="8"/>
  <c r="U7" i="8"/>
  <c r="K7" i="8"/>
  <c r="N7" i="8"/>
  <c r="T7" i="8"/>
  <c r="P7" i="8"/>
  <c r="R7" i="8"/>
  <c r="O7" i="8"/>
  <c r="Q7" i="8"/>
  <c r="M7" i="8"/>
  <c r="L7" i="8"/>
  <c r="I7" i="8"/>
  <c r="V6" i="8"/>
  <c r="W6" i="8"/>
  <c r="U6" i="8"/>
  <c r="K6" i="8"/>
  <c r="N6" i="8"/>
  <c r="T6" i="8"/>
  <c r="P6" i="8"/>
  <c r="R6" i="8"/>
  <c r="O6" i="8"/>
  <c r="Q6" i="8"/>
  <c r="M6" i="8"/>
  <c r="L6" i="8"/>
  <c r="I6" i="8"/>
  <c r="W5" i="8"/>
  <c r="V5" i="8"/>
  <c r="R5" i="8"/>
  <c r="Q5" i="8"/>
  <c r="P5" i="8"/>
  <c r="O5" i="8"/>
  <c r="N5" i="8"/>
  <c r="M5" i="8"/>
  <c r="L5" i="8"/>
  <c r="F1" i="8"/>
  <c r="D1" i="8"/>
  <c r="A1" i="8"/>
  <c r="S10" i="7"/>
  <c r="V10" i="7"/>
  <c r="W10" i="7"/>
  <c r="S23" i="7"/>
  <c r="V23" i="7"/>
  <c r="W23" i="7"/>
  <c r="S35" i="7"/>
  <c r="V35" i="7"/>
  <c r="W35" i="7"/>
  <c r="W44" i="7"/>
  <c r="C52" i="7"/>
  <c r="G50" i="7"/>
  <c r="E50" i="7"/>
  <c r="S6" i="7"/>
  <c r="S7" i="7"/>
  <c r="S8" i="7"/>
  <c r="S9" i="7"/>
  <c r="S11" i="7"/>
  <c r="S12" i="7"/>
  <c r="S13" i="7"/>
  <c r="S14" i="7"/>
  <c r="S15" i="7"/>
  <c r="S5" i="7"/>
  <c r="E44" i="7"/>
  <c r="S17" i="7"/>
  <c r="S18" i="7"/>
  <c r="S19" i="7"/>
  <c r="S20" i="7"/>
  <c r="S21" i="7"/>
  <c r="S22" i="7"/>
  <c r="S24" i="7"/>
  <c r="S25" i="7"/>
  <c r="S26" i="7"/>
  <c r="S27" i="7"/>
  <c r="S28" i="7"/>
  <c r="S16" i="7"/>
  <c r="E45" i="7"/>
  <c r="S30" i="7"/>
  <c r="S31" i="7"/>
  <c r="S32" i="7"/>
  <c r="S33" i="7"/>
  <c r="S34" i="7"/>
  <c r="S36" i="7"/>
  <c r="S37" i="7"/>
  <c r="S38" i="7"/>
  <c r="S39" i="7"/>
  <c r="S40" i="7"/>
  <c r="S41" i="7"/>
  <c r="S42" i="7"/>
  <c r="S43" i="7"/>
  <c r="S29" i="7"/>
  <c r="E46" i="7"/>
  <c r="E48" i="7"/>
  <c r="E47" i="7"/>
  <c r="I47" i="7"/>
  <c r="I46" i="7"/>
  <c r="I45" i="7"/>
  <c r="X44" i="7"/>
  <c r="S44" i="7"/>
  <c r="K44" i="7"/>
  <c r="I44" i="7"/>
  <c r="V43" i="7"/>
  <c r="W43" i="7"/>
  <c r="U43" i="7"/>
  <c r="K43" i="7"/>
  <c r="N43" i="7"/>
  <c r="T43" i="7"/>
  <c r="T5" i="7"/>
  <c r="P43" i="7"/>
  <c r="R43" i="7"/>
  <c r="O43" i="7"/>
  <c r="Q43" i="7"/>
  <c r="M43" i="7"/>
  <c r="L43" i="7"/>
  <c r="I43" i="7"/>
  <c r="V42" i="7"/>
  <c r="W42" i="7"/>
  <c r="U42" i="7"/>
  <c r="K42" i="7"/>
  <c r="N42" i="7"/>
  <c r="T42" i="7"/>
  <c r="P42" i="7"/>
  <c r="R42" i="7"/>
  <c r="O42" i="7"/>
  <c r="Q42" i="7"/>
  <c r="M42" i="7"/>
  <c r="L42" i="7"/>
  <c r="I42" i="7"/>
  <c r="V41" i="7"/>
  <c r="W41" i="7"/>
  <c r="U41" i="7"/>
  <c r="K41" i="7"/>
  <c r="N41" i="7"/>
  <c r="T41" i="7"/>
  <c r="P41" i="7"/>
  <c r="R41" i="7"/>
  <c r="O41" i="7"/>
  <c r="Q41" i="7"/>
  <c r="M41" i="7"/>
  <c r="L41" i="7"/>
  <c r="I41" i="7"/>
  <c r="V40" i="7"/>
  <c r="W40" i="7"/>
  <c r="U40" i="7"/>
  <c r="K40" i="7"/>
  <c r="N40" i="7"/>
  <c r="T40" i="7"/>
  <c r="P40" i="7"/>
  <c r="R40" i="7"/>
  <c r="O40" i="7"/>
  <c r="Q40" i="7"/>
  <c r="M40" i="7"/>
  <c r="L40" i="7"/>
  <c r="I40" i="7"/>
  <c r="V39" i="7"/>
  <c r="W39" i="7"/>
  <c r="U39" i="7"/>
  <c r="K39" i="7"/>
  <c r="N39" i="7"/>
  <c r="T39" i="7"/>
  <c r="P39" i="7"/>
  <c r="R39" i="7"/>
  <c r="O39" i="7"/>
  <c r="Q39" i="7"/>
  <c r="M39" i="7"/>
  <c r="L39" i="7"/>
  <c r="I39" i="7"/>
  <c r="V38" i="7"/>
  <c r="W38" i="7"/>
  <c r="U38" i="7"/>
  <c r="K38" i="7"/>
  <c r="N38" i="7"/>
  <c r="T38" i="7"/>
  <c r="P38" i="7"/>
  <c r="R38" i="7"/>
  <c r="O38" i="7"/>
  <c r="Q38" i="7"/>
  <c r="M38" i="7"/>
  <c r="L38" i="7"/>
  <c r="I38" i="7"/>
  <c r="V37" i="7"/>
  <c r="W37" i="7"/>
  <c r="U37" i="7"/>
  <c r="K37" i="7"/>
  <c r="N37" i="7"/>
  <c r="T37" i="7"/>
  <c r="P37" i="7"/>
  <c r="R37" i="7"/>
  <c r="O37" i="7"/>
  <c r="Q37" i="7"/>
  <c r="M37" i="7"/>
  <c r="L37" i="7"/>
  <c r="I37" i="7"/>
  <c r="V36" i="7"/>
  <c r="W36" i="7"/>
  <c r="U36" i="7"/>
  <c r="K36" i="7"/>
  <c r="N36" i="7"/>
  <c r="T36" i="7"/>
  <c r="P36" i="7"/>
  <c r="R36" i="7"/>
  <c r="O36" i="7"/>
  <c r="Q36" i="7"/>
  <c r="M36" i="7"/>
  <c r="L36" i="7"/>
  <c r="I36" i="7"/>
  <c r="U35" i="7"/>
  <c r="K35" i="7"/>
  <c r="N35" i="7"/>
  <c r="T35" i="7"/>
  <c r="P35" i="7"/>
  <c r="R35" i="7"/>
  <c r="O35" i="7"/>
  <c r="Q35" i="7"/>
  <c r="M35" i="7"/>
  <c r="L35" i="7"/>
  <c r="I35" i="7"/>
  <c r="V34" i="7"/>
  <c r="W34" i="7"/>
  <c r="U34" i="7"/>
  <c r="K34" i="7"/>
  <c r="N34" i="7"/>
  <c r="T34" i="7"/>
  <c r="P34" i="7"/>
  <c r="R34" i="7"/>
  <c r="O34" i="7"/>
  <c r="Q34" i="7"/>
  <c r="M34" i="7"/>
  <c r="L34" i="7"/>
  <c r="I34" i="7"/>
  <c r="V33" i="7"/>
  <c r="W33" i="7"/>
  <c r="U33" i="7"/>
  <c r="K33" i="7"/>
  <c r="N33" i="7"/>
  <c r="T33" i="7"/>
  <c r="P33" i="7"/>
  <c r="R33" i="7"/>
  <c r="O33" i="7"/>
  <c r="Q33" i="7"/>
  <c r="M33" i="7"/>
  <c r="L33" i="7"/>
  <c r="I33" i="7"/>
  <c r="V32" i="7"/>
  <c r="W32" i="7"/>
  <c r="U32" i="7"/>
  <c r="K32" i="7"/>
  <c r="N32" i="7"/>
  <c r="T32" i="7"/>
  <c r="P32" i="7"/>
  <c r="R32" i="7"/>
  <c r="O32" i="7"/>
  <c r="Q32" i="7"/>
  <c r="M32" i="7"/>
  <c r="L32" i="7"/>
  <c r="I32" i="7"/>
  <c r="V31" i="7"/>
  <c r="W31" i="7"/>
  <c r="U31" i="7"/>
  <c r="K31" i="7"/>
  <c r="N31" i="7"/>
  <c r="T31" i="7"/>
  <c r="P31" i="7"/>
  <c r="R31" i="7"/>
  <c r="O31" i="7"/>
  <c r="Q31" i="7"/>
  <c r="M31" i="7"/>
  <c r="L31" i="7"/>
  <c r="I31" i="7"/>
  <c r="V30" i="7"/>
  <c r="W30" i="7"/>
  <c r="U30" i="7"/>
  <c r="K30" i="7"/>
  <c r="N30" i="7"/>
  <c r="T30" i="7"/>
  <c r="P30" i="7"/>
  <c r="R30" i="7"/>
  <c r="O30" i="7"/>
  <c r="Q30" i="7"/>
  <c r="M30" i="7"/>
  <c r="L30" i="7"/>
  <c r="I30" i="7"/>
  <c r="W29" i="7"/>
  <c r="V29" i="7"/>
  <c r="T29" i="7"/>
  <c r="R29" i="7"/>
  <c r="Q29" i="7"/>
  <c r="P29" i="7"/>
  <c r="O29" i="7"/>
  <c r="N29" i="7"/>
  <c r="M29" i="7"/>
  <c r="L29" i="7"/>
  <c r="V28" i="7"/>
  <c r="W28" i="7"/>
  <c r="U28" i="7"/>
  <c r="K28" i="7"/>
  <c r="N28" i="7"/>
  <c r="T28" i="7"/>
  <c r="P28" i="7"/>
  <c r="R28" i="7"/>
  <c r="O28" i="7"/>
  <c r="Q28" i="7"/>
  <c r="M28" i="7"/>
  <c r="L28" i="7"/>
  <c r="I28" i="7"/>
  <c r="V27" i="7"/>
  <c r="W27" i="7"/>
  <c r="U27" i="7"/>
  <c r="K27" i="7"/>
  <c r="N27" i="7"/>
  <c r="T27" i="7"/>
  <c r="P27" i="7"/>
  <c r="R27" i="7"/>
  <c r="O27" i="7"/>
  <c r="Q27" i="7"/>
  <c r="M27" i="7"/>
  <c r="L27" i="7"/>
  <c r="I27" i="7"/>
  <c r="V26" i="7"/>
  <c r="W26" i="7"/>
  <c r="U26" i="7"/>
  <c r="K26" i="7"/>
  <c r="N26" i="7"/>
  <c r="T26" i="7"/>
  <c r="P26" i="7"/>
  <c r="R26" i="7"/>
  <c r="O26" i="7"/>
  <c r="Q26" i="7"/>
  <c r="M26" i="7"/>
  <c r="L26" i="7"/>
  <c r="I26" i="7"/>
  <c r="V25" i="7"/>
  <c r="W25" i="7"/>
  <c r="U25" i="7"/>
  <c r="K25" i="7"/>
  <c r="N25" i="7"/>
  <c r="T25" i="7"/>
  <c r="P25" i="7"/>
  <c r="R25" i="7"/>
  <c r="O25" i="7"/>
  <c r="Q25" i="7"/>
  <c r="M25" i="7"/>
  <c r="L25" i="7"/>
  <c r="I25" i="7"/>
  <c r="V24" i="7"/>
  <c r="W24" i="7"/>
  <c r="U24" i="7"/>
  <c r="K24" i="7"/>
  <c r="N24" i="7"/>
  <c r="T24" i="7"/>
  <c r="P24" i="7"/>
  <c r="R24" i="7"/>
  <c r="O24" i="7"/>
  <c r="Q24" i="7"/>
  <c r="M24" i="7"/>
  <c r="L24" i="7"/>
  <c r="I24" i="7"/>
  <c r="U23" i="7"/>
  <c r="K23" i="7"/>
  <c r="N23" i="7"/>
  <c r="T23" i="7"/>
  <c r="P23" i="7"/>
  <c r="R23" i="7"/>
  <c r="O23" i="7"/>
  <c r="Q23" i="7"/>
  <c r="M23" i="7"/>
  <c r="L23" i="7"/>
  <c r="I23" i="7"/>
  <c r="V22" i="7"/>
  <c r="W22" i="7"/>
  <c r="U22" i="7"/>
  <c r="K22" i="7"/>
  <c r="N22" i="7"/>
  <c r="T22" i="7"/>
  <c r="P22" i="7"/>
  <c r="R22" i="7"/>
  <c r="O22" i="7"/>
  <c r="Q22" i="7"/>
  <c r="M22" i="7"/>
  <c r="L22" i="7"/>
  <c r="I22" i="7"/>
  <c r="V21" i="7"/>
  <c r="W21" i="7"/>
  <c r="U21" i="7"/>
  <c r="K21" i="7"/>
  <c r="N21" i="7"/>
  <c r="T21" i="7"/>
  <c r="P21" i="7"/>
  <c r="R21" i="7"/>
  <c r="O21" i="7"/>
  <c r="Q21" i="7"/>
  <c r="M21" i="7"/>
  <c r="L21" i="7"/>
  <c r="I21" i="7"/>
  <c r="V20" i="7"/>
  <c r="W20" i="7"/>
  <c r="U20" i="7"/>
  <c r="K20" i="7"/>
  <c r="N20" i="7"/>
  <c r="T20" i="7"/>
  <c r="P20" i="7"/>
  <c r="R20" i="7"/>
  <c r="O20" i="7"/>
  <c r="Q20" i="7"/>
  <c r="M20" i="7"/>
  <c r="L20" i="7"/>
  <c r="I20" i="7"/>
  <c r="V19" i="7"/>
  <c r="W19" i="7"/>
  <c r="U19" i="7"/>
  <c r="K19" i="7"/>
  <c r="N19" i="7"/>
  <c r="T19" i="7"/>
  <c r="P19" i="7"/>
  <c r="R19" i="7"/>
  <c r="O19" i="7"/>
  <c r="Q19" i="7"/>
  <c r="M19" i="7"/>
  <c r="L19" i="7"/>
  <c r="I19" i="7"/>
  <c r="V18" i="7"/>
  <c r="W18" i="7"/>
  <c r="U18" i="7"/>
  <c r="K18" i="7"/>
  <c r="N18" i="7"/>
  <c r="T18" i="7"/>
  <c r="P18" i="7"/>
  <c r="R18" i="7"/>
  <c r="O18" i="7"/>
  <c r="Q18" i="7"/>
  <c r="M18" i="7"/>
  <c r="L18" i="7"/>
  <c r="I18" i="7"/>
  <c r="V17" i="7"/>
  <c r="W17" i="7"/>
  <c r="U17" i="7"/>
  <c r="K17" i="7"/>
  <c r="N17" i="7"/>
  <c r="T17" i="7"/>
  <c r="P17" i="7"/>
  <c r="R17" i="7"/>
  <c r="O17" i="7"/>
  <c r="Q17" i="7"/>
  <c r="M17" i="7"/>
  <c r="L17" i="7"/>
  <c r="I17" i="7"/>
  <c r="W16" i="7"/>
  <c r="V16" i="7"/>
  <c r="T16" i="7"/>
  <c r="R16" i="7"/>
  <c r="Q16" i="7"/>
  <c r="P16" i="7"/>
  <c r="O16" i="7"/>
  <c r="N16" i="7"/>
  <c r="M16" i="7"/>
  <c r="L16" i="7"/>
  <c r="V15" i="7"/>
  <c r="W15" i="7"/>
  <c r="U15" i="7"/>
  <c r="K15" i="7"/>
  <c r="N15" i="7"/>
  <c r="T15" i="7"/>
  <c r="P15" i="7"/>
  <c r="R15" i="7"/>
  <c r="O15" i="7"/>
  <c r="Q15" i="7"/>
  <c r="M15" i="7"/>
  <c r="L15" i="7"/>
  <c r="I15" i="7"/>
  <c r="V14" i="7"/>
  <c r="W14" i="7"/>
  <c r="U14" i="7"/>
  <c r="K14" i="7"/>
  <c r="N14" i="7"/>
  <c r="T14" i="7"/>
  <c r="P14" i="7"/>
  <c r="R14" i="7"/>
  <c r="O14" i="7"/>
  <c r="Q14" i="7"/>
  <c r="M14" i="7"/>
  <c r="L14" i="7"/>
  <c r="I14" i="7"/>
  <c r="V13" i="7"/>
  <c r="W13" i="7"/>
  <c r="U13" i="7"/>
  <c r="K13" i="7"/>
  <c r="N13" i="7"/>
  <c r="T13" i="7"/>
  <c r="P13" i="7"/>
  <c r="R13" i="7"/>
  <c r="O13" i="7"/>
  <c r="Q13" i="7"/>
  <c r="M13" i="7"/>
  <c r="L13" i="7"/>
  <c r="I13" i="7"/>
  <c r="V12" i="7"/>
  <c r="W12" i="7"/>
  <c r="U12" i="7"/>
  <c r="K12" i="7"/>
  <c r="N12" i="7"/>
  <c r="T12" i="7"/>
  <c r="P12" i="7"/>
  <c r="R12" i="7"/>
  <c r="O12" i="7"/>
  <c r="Q12" i="7"/>
  <c r="M12" i="7"/>
  <c r="L12" i="7"/>
  <c r="I12" i="7"/>
  <c r="V11" i="7"/>
  <c r="W11" i="7"/>
  <c r="U11" i="7"/>
  <c r="K11" i="7"/>
  <c r="N11" i="7"/>
  <c r="T11" i="7"/>
  <c r="P11" i="7"/>
  <c r="R11" i="7"/>
  <c r="O11" i="7"/>
  <c r="Q11" i="7"/>
  <c r="M11" i="7"/>
  <c r="L11" i="7"/>
  <c r="I11" i="7"/>
  <c r="U10" i="7"/>
  <c r="K10" i="7"/>
  <c r="N10" i="7"/>
  <c r="T10" i="7"/>
  <c r="P10" i="7"/>
  <c r="R10" i="7"/>
  <c r="O10" i="7"/>
  <c r="Q10" i="7"/>
  <c r="M10" i="7"/>
  <c r="L10" i="7"/>
  <c r="I10" i="7"/>
  <c r="V9" i="7"/>
  <c r="W9" i="7"/>
  <c r="U9" i="7"/>
  <c r="K9" i="7"/>
  <c r="N9" i="7"/>
  <c r="T9" i="7"/>
  <c r="P9" i="7"/>
  <c r="R9" i="7"/>
  <c r="O9" i="7"/>
  <c r="Q9" i="7"/>
  <c r="M9" i="7"/>
  <c r="L9" i="7"/>
  <c r="I9" i="7"/>
  <c r="V8" i="7"/>
  <c r="W8" i="7"/>
  <c r="U8" i="7"/>
  <c r="K8" i="7"/>
  <c r="N8" i="7"/>
  <c r="T8" i="7"/>
  <c r="P8" i="7"/>
  <c r="R8" i="7"/>
  <c r="O8" i="7"/>
  <c r="Q8" i="7"/>
  <c r="M8" i="7"/>
  <c r="L8" i="7"/>
  <c r="I8" i="7"/>
  <c r="V7" i="7"/>
  <c r="W7" i="7"/>
  <c r="U7" i="7"/>
  <c r="K7" i="7"/>
  <c r="N7" i="7"/>
  <c r="T7" i="7"/>
  <c r="P7" i="7"/>
  <c r="R7" i="7"/>
  <c r="O7" i="7"/>
  <c r="Q7" i="7"/>
  <c r="M7" i="7"/>
  <c r="L7" i="7"/>
  <c r="I7" i="7"/>
  <c r="V6" i="7"/>
  <c r="W6" i="7"/>
  <c r="U6" i="7"/>
  <c r="K6" i="7"/>
  <c r="N6" i="7"/>
  <c r="T6" i="7"/>
  <c r="P6" i="7"/>
  <c r="R6" i="7"/>
  <c r="O6" i="7"/>
  <c r="Q6" i="7"/>
  <c r="M6" i="7"/>
  <c r="L6" i="7"/>
  <c r="I6" i="7"/>
  <c r="W5" i="7"/>
  <c r="V5" i="7"/>
  <c r="R5" i="7"/>
  <c r="Q5" i="7"/>
  <c r="P5" i="7"/>
  <c r="O5" i="7"/>
  <c r="N5" i="7"/>
  <c r="M5" i="7"/>
  <c r="L5" i="7"/>
  <c r="F1" i="7"/>
  <c r="D1" i="7"/>
  <c r="A1" i="7"/>
  <c r="A1" i="2"/>
  <c r="D1" i="2"/>
  <c r="F1" i="2"/>
  <c r="B2" i="2"/>
  <c r="D2" i="2"/>
  <c r="D3" i="2"/>
  <c r="M6" i="2"/>
  <c r="M7" i="2"/>
  <c r="M8" i="2"/>
  <c r="M9" i="2"/>
  <c r="M11" i="2"/>
  <c r="M12" i="2"/>
  <c r="M14" i="2"/>
  <c r="M17" i="2"/>
  <c r="M18" i="2"/>
  <c r="M19" i="2"/>
  <c r="O6" i="2"/>
  <c r="O7" i="2"/>
  <c r="O8" i="2"/>
  <c r="O9" i="2"/>
  <c r="O11" i="2"/>
  <c r="O12" i="2"/>
  <c r="O14" i="2"/>
  <c r="O17" i="2"/>
  <c r="O18" i="2"/>
  <c r="O19" i="2"/>
  <c r="Q6" i="2"/>
  <c r="Q7" i="2"/>
  <c r="Q8" i="2"/>
  <c r="Q9" i="2"/>
  <c r="Q11" i="2"/>
  <c r="Q12" i="2"/>
  <c r="Q14" i="2"/>
  <c r="Q17" i="2"/>
  <c r="Q18" i="2"/>
  <c r="Q19" i="2"/>
  <c r="R6" i="2"/>
  <c r="R7" i="2"/>
  <c r="R8" i="2"/>
  <c r="R9" i="2"/>
  <c r="R11" i="2"/>
  <c r="R12" i="2"/>
  <c r="R14" i="2"/>
  <c r="R17" i="2"/>
  <c r="R18" i="2"/>
  <c r="R19" i="2"/>
  <c r="U6" i="2"/>
  <c r="U7" i="2"/>
  <c r="U8" i="2"/>
  <c r="U9" i="2"/>
  <c r="U11" i="2"/>
  <c r="U12" i="2"/>
  <c r="U14" i="2"/>
  <c r="U17" i="2"/>
  <c r="U18" i="2"/>
  <c r="U19" i="2"/>
  <c r="I6" i="2"/>
  <c r="T6" i="2"/>
  <c r="I7" i="2"/>
  <c r="T7" i="2"/>
  <c r="I8" i="2"/>
  <c r="T8" i="2"/>
  <c r="I9" i="2"/>
  <c r="T9" i="2"/>
  <c r="I11" i="2"/>
  <c r="T11" i="2"/>
  <c r="I12" i="2"/>
  <c r="T12" i="2"/>
  <c r="I14" i="2"/>
  <c r="T14" i="2"/>
  <c r="I17" i="2"/>
  <c r="T17" i="2"/>
  <c r="I18" i="2"/>
  <c r="T18" i="2"/>
  <c r="I19" i="2"/>
  <c r="T19" i="2"/>
  <c r="M21" i="2"/>
  <c r="M23" i="2"/>
  <c r="M24" i="2"/>
  <c r="M26" i="2"/>
  <c r="M29" i="2"/>
  <c r="O21" i="2"/>
  <c r="O23" i="2"/>
  <c r="O24" i="2"/>
  <c r="O26" i="2"/>
  <c r="O29" i="2"/>
  <c r="Q21" i="2"/>
  <c r="Q23" i="2"/>
  <c r="Q24" i="2"/>
  <c r="Q26" i="2"/>
  <c r="Q29" i="2"/>
  <c r="R21" i="2"/>
  <c r="R23" i="2"/>
  <c r="R24" i="2"/>
  <c r="R26" i="2"/>
  <c r="R29" i="2"/>
  <c r="U21" i="2"/>
  <c r="U23" i="2"/>
  <c r="U24" i="2"/>
  <c r="U26" i="2"/>
  <c r="U29" i="2"/>
  <c r="I21" i="2"/>
  <c r="T21" i="2"/>
  <c r="I23" i="2"/>
  <c r="T23" i="2"/>
  <c r="I24" i="2"/>
  <c r="T24" i="2"/>
  <c r="I26" i="2"/>
  <c r="T26" i="2"/>
  <c r="I29" i="2"/>
  <c r="T29" i="2"/>
  <c r="E38" i="2"/>
  <c r="G38" i="2"/>
  <c r="C40" i="2"/>
</calcChain>
</file>

<file path=xl/sharedStrings.xml><?xml version="1.0" encoding="utf-8"?>
<sst xmlns="http://schemas.openxmlformats.org/spreadsheetml/2006/main" count="345" uniqueCount="163">
  <si>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</si>
  <si>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</si>
  <si>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</si>
  <si>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</si>
  <si>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</si>
  <si>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</si>
  <si>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</si>
  <si>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</si>
  <si>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Lieu de l'évaluation :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</si>
  <si>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</si>
  <si>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</si>
  <si>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</si>
  <si>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</si>
  <si>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</si>
  <si>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</si>
  <si>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</si>
  <si>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</si>
  <si>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</si>
  <si>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</si>
  <si>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</si>
  <si>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</si>
  <si>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</si>
  <si>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</si>
  <si>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</si>
  <si>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</si>
  <si>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</si>
  <si>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</si>
  <si>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</si>
  <si>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</si>
  <si>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</si>
  <si>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</si>
  <si>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</si>
  <si>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</si>
  <si>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</si>
  <si>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</si>
  <si>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</si>
  <si>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</si>
  <si>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</si>
  <si>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</si>
  <si>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O7 - Imaginer une solution, répondre à un besoin</t>
  </si>
  <si>
    <t>CO7.1</t>
  </si>
  <si>
    <t xml:space="preserve">Décoder la notice technique d’un système, vérifier la conformité du fonctionnement </t>
  </si>
  <si>
    <t>Le système est installé et paramétré</t>
  </si>
  <si>
    <t>Les mesures sont effectuées et comparées aux caractéristiques de la notice technique</t>
  </si>
  <si>
    <t>Un rapport de mise en œuvre et d'essais est rédigé</t>
  </si>
  <si>
    <t>CO7.2</t>
  </si>
  <si>
    <t>Décoder le cahier des charges fonctionnel décrivant le besoin exprimé, identifier la fonction définie par un besoin exprimé, faire des mesures pour caractériser cette fonction et conclure sur sa conformité</t>
  </si>
  <si>
    <t>Une procédure pertinente est proposée et mise en œuvre</t>
  </si>
  <si>
    <t>Un rapport de conformité est rédigé</t>
  </si>
  <si>
    <t>CO7.3</t>
  </si>
  <si>
    <t>Exprimer le principe de fonctionnement d'un système à partir des diagrammes SysML pertinents. Repérer les constituants de la chaîne d'énergie et d'information</t>
  </si>
  <si>
    <t xml:space="preserve">Le système est modélisé à l'aide de diagrammes conformes </t>
  </si>
  <si>
    <t>Les constituants sont identifiés</t>
  </si>
  <si>
    <t>O8 – Valider des solutions techniques</t>
  </si>
  <si>
    <t>C08.1</t>
  </si>
  <si>
    <t>Rechercher et choisir une solution logicielle ou matérielle au regard de la définition d'un système</t>
  </si>
  <si>
    <t>La définition du système est exprimée correctement</t>
  </si>
  <si>
    <t xml:space="preserve">Une liste non exhaustive de solutions pertinentes est établie </t>
  </si>
  <si>
    <t>Le choix de la solution est argumenté</t>
  </si>
  <si>
    <t>CO8.2</t>
  </si>
  <si>
    <t xml:space="preserve">Établir pour une fonction précédemment identifiée, un modèle de comportement à partir de mesures faites sur le système </t>
  </si>
  <si>
    <t>Les mesures nécessaires sont effectuées</t>
  </si>
  <si>
    <t>Un modèle de comportement pertinent est établi</t>
  </si>
  <si>
    <t>Les paramètres du  modèle sont renseignés pour limiter les écarts avec les mesures</t>
  </si>
  <si>
    <t>C08.3</t>
  </si>
  <si>
    <t>Traduire sous forme graphique l'architecture de la chaîne d'information identifiée pour un système et définir les paramètres d'utilisation du simulateur</t>
  </si>
  <si>
    <t>La chaîne d'information est modélisée par des diagrammes adaptés (SysML)</t>
  </si>
  <si>
    <t>Le diagramme états transitions est programmé</t>
  </si>
  <si>
    <t>CO8.4</t>
  </si>
  <si>
    <t>Identifier les variables simulées et mesurées sur un système pour valider le choix d'une solution</t>
  </si>
  <si>
    <t>Les paramètres du système simulé sont affinés pour réduire les écarts avec le système réel</t>
  </si>
  <si>
    <t>Les conditions de simulation sont argumentées pour valider le choix d'une solution</t>
  </si>
  <si>
    <t>O9 – Gérer la vie du produit</t>
  </si>
  <si>
    <t>CO9.1</t>
  </si>
  <si>
    <t>Utiliser les outils adaptés pour planifier un projet (diagramme de Gantt, chemin critique, données économiques, réunions de projet)</t>
  </si>
  <si>
    <t>Le cahier des charges fonctionnel est analysé et reformulé</t>
  </si>
  <si>
    <t>Les données économiques sont identifiées</t>
  </si>
  <si>
    <t>Les chemins critiques sont mis en évidence et les dates de réunions de projet sont fixées</t>
  </si>
  <si>
    <t>CO9.2</t>
  </si>
  <si>
    <t>Installer, configurer et instrumenter un système réel. Mettre en œuvre la chaîne d'acquisition puis acquérir, traiter, transmettre et restituer l'information</t>
  </si>
  <si>
    <t>Les grandeurs sont acquises, traitées et transmises</t>
  </si>
  <si>
    <t>Les contraintes temporelles et fréquentielles sont respectées, l'information est restituée</t>
  </si>
  <si>
    <t>CO9.3</t>
  </si>
  <si>
    <t>Rechercher des évolutions de constituants dans le cadre d'une démarche de veille technologique, analyser la structure d'un système pour intervenir sur les constituants dans le cadre d'une opération de maintenance</t>
  </si>
  <si>
    <t>Les procédures adaptées d'intervention sur les constituants sont proposées</t>
  </si>
  <si>
    <t>L'intervention de maintenance sur le système est planifiée et la continuité de service assurée</t>
  </si>
  <si>
    <t>CO9.4</t>
  </si>
  <si>
    <t>Rechercher et choisir de nouveaux constituants d'un système (ou d'un projet finalisé) au regard d'évolutions technologiques, socio-économiques spécifiées dans un cahier des charges. Organiser le projet permettant de " maquetter " la solution choisie</t>
  </si>
  <si>
    <t>Des constituants sont choisis et justifiés</t>
  </si>
  <si>
    <t>Le prototypage rapide de la solution est organisée</t>
  </si>
  <si>
    <t>Taux TxO7 d'indicateurs évalués pour l'objectif O7</t>
  </si>
  <si>
    <t>Taux TxO8 d'indicateurs évalués pour l'objectif O8</t>
  </si>
  <si>
    <t>Remarque : Les items d'un même objectif ont tous le même poids</t>
  </si>
  <si>
    <t>Taux TxO9 d'indicateurs évalués pour l'objectif O9</t>
  </si>
  <si>
    <t>Taux TxP pondéré d'indicateurs évalués au total (TxP = 0,4.TxO7 + 0,4.TxO8 + 0,2.TxO9)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</si>
  <si>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</si>
  <si>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</si>
  <si>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</si>
  <si>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</si>
  <si>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</si>
  <si>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</si>
  <si>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</si>
  <si>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</si>
  <si>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</si>
  <si>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</si>
  <si>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Les diagrammes Sysml utilisés sont bien interprétés</t>
  </si>
  <si>
    <t xml:space="preserve">Les diagrammes comportementaux permettant d'exprimer le principe de fonctionnement sont correctement utilisés </t>
  </si>
  <si>
    <t>L'interprétation de la notice du système permet de décrire une procédure</t>
  </si>
  <si>
    <t>Les variables caractéristiques du système simulé sont identifiées</t>
  </si>
  <si>
    <t>Les variables caractéristiques du système réel sont mesurables</t>
  </si>
  <si>
    <t>La notice du système est correctement interprétée</t>
  </si>
  <si>
    <t>Les grandeurs caractéristiques sont identifiées et les appareils de mesure sont adaptés</t>
  </si>
  <si>
    <t>Le rapport d'intervention est établi</t>
  </si>
  <si>
    <t>Les diagrammes comportementaux sont correctement mis à jour</t>
  </si>
  <si>
    <t>V10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</si>
  <si>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</si>
  <si>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</si>
  <si>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</si>
  <si>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</si>
  <si>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</si>
  <si>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</si>
  <si>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</si>
  <si>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</si>
  <si>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</si>
  <si>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</si>
  <si>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 xml:space="preserve"> Préparer la solution et le plan d’action </t>
  </si>
  <si>
    <t>CO5.1</t>
  </si>
  <si>
    <t xml:space="preserve"> Mettre en œuvre une solution matérielle/logicielle en situation </t>
  </si>
  <si>
    <t>CO5.2</t>
  </si>
  <si>
    <t xml:space="preserve"> Effectuer la recette d’un produit avec le client </t>
  </si>
  <si>
    <t>CO5.3</t>
  </si>
  <si>
    <t>C05.4</t>
  </si>
  <si>
    <t xml:space="preserve">Installer un dispositif de correction et/ou mise à jour de logiciel  </t>
  </si>
  <si>
    <t>CO5.5</t>
  </si>
  <si>
    <t>Le plan d'action est traduit dans un diagramme de Gant et indique les jalons</t>
  </si>
  <si>
    <t>L'équipe est constituée et les tâches professionnelles sont attribuées</t>
  </si>
  <si>
    <t>Brevet de technicien supérieur "Systèmes numériques"</t>
  </si>
  <si>
    <r>
      <t>Projet :</t>
    </r>
    <r>
      <rPr>
        <b/>
        <sz val="10"/>
        <color indexed="10"/>
        <rFont val="Arial"/>
        <family val="2"/>
      </rPr>
      <t xml:space="preserve"> Epreuve E5</t>
    </r>
  </si>
  <si>
    <t xml:space="preserve"> </t>
  </si>
  <si>
    <t>Taux Cx5.2 d'indicateurs évalués pour l'objectif O2</t>
  </si>
  <si>
    <t>Taux Cx5.3 d'indicateurs évalués pour l'objectif O3</t>
  </si>
  <si>
    <t>Taux Cx5.5 d'indicateurs évalués pour l'objectif O5</t>
  </si>
  <si>
    <t>Taux TxP pondéré d'indicateurs évalués au total (TxP = 0,2.Cx5.1 + 0,2 Cx5.2 + 0,2 Cx5.3+ 0,2 Cx5.4 + 0,2 Cx5.5)</t>
  </si>
  <si>
    <t>Taux Cx5.1 d'indicateurs évalués pour l'objectif O1</t>
  </si>
  <si>
    <t>Taux Cx5.4 d'indicateurs évalués pour l'objectif O4</t>
  </si>
  <si>
    <t>Informatique et réseaux</t>
  </si>
  <si>
    <t>Les contraintes liées au client (horaires, nuisances sonores, qualité de la relation…) sont respectées.</t>
  </si>
  <si>
    <t xml:space="preserve">Les normes métier et les procédures sont respectées. </t>
  </si>
  <si>
    <t>Les résultats de test sont conformes aux spécifications des procédures d’installation.</t>
  </si>
  <si>
    <t>Le système ou le service est conforme aux spécifications du cahier des charges.</t>
  </si>
  <si>
    <t>La fiche de recette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</si>
  <si>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</si>
  <si>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</si>
  <si>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Le système ou le service fonctionne.</t>
  </si>
  <si>
    <t>Le système d'exploitation ou la bibliothèque est identifié.</t>
  </si>
  <si>
    <t>Une documentation utilisateur est rédigée.</t>
  </si>
  <si>
    <t>L'installation est paramétrée en fonction des caractéristiques du support matériel.</t>
  </si>
  <si>
    <t>Le système d'exploitation est configuré.</t>
  </si>
  <si>
    <r>
      <t xml:space="preserve">Note brute (si un taux Tx d'indicateurs évalués par objectif est &lt; 50%, ou si il y a une erreur, alors le calcul est refusé. Voir repères </t>
    </r>
    <r>
      <rPr>
        <sz val="11"/>
        <color indexed="10"/>
        <rFont val="Arial"/>
        <family val="2"/>
      </rPr>
      <t>◄</t>
    </r>
    <r>
      <rPr>
        <sz val="11"/>
        <rFont val="Arial"/>
        <family val="2"/>
      </rPr>
      <t xml:space="preserve"> à droite de la grille) :</t>
    </r>
  </si>
  <si>
    <t>Les services n’ont pas été interrompus inutilement.</t>
  </si>
  <si>
    <t>Un compte rendu d’intervention est fourni.</t>
  </si>
  <si>
    <t>L’installation du correctif ou de la mise à jour est effective.</t>
  </si>
  <si>
    <t>Les interventions sont consignées correctement.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</si>
</sst>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b/>
      <sz val="10"/>
      <color indexed="52"/>
      <name val="Arial"/>
      <family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9"/>
      <name val="Verdana"/>
      <family val="2"/>
    </font>
    <font>
      <sz val="11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indexed="42"/>
      </patternFill>
    </fill>
    <fill>
      <patternFill patternType="solid">
        <fgColor rgb="FF3366FF"/>
        <bgColor indexed="26"/>
      </patternFill>
    </fill>
    <fill>
      <patternFill patternType="solid">
        <fgColor rgb="FF3366FF"/>
        <bgColor indexed="27"/>
      </patternFill>
    </fill>
  </fills>
  <borders count="78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41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right" vertical="center"/>
    </xf>
    <xf numFmtId="0" fontId="12" fillId="0" borderId="13" xfId="0" applyFont="1" applyBorder="1" applyAlignment="1" applyProtection="1">
      <alignment horizontal="center" vertical="center"/>
    </xf>
    <xf numFmtId="49" fontId="12" fillId="0" borderId="14" xfId="0" applyNumberFormat="1" applyFont="1" applyBorder="1" applyAlignment="1" applyProtection="1">
      <alignment horizontal="center" vertical="center"/>
    </xf>
    <xf numFmtId="49" fontId="12" fillId="0" borderId="15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left" vertical="center" wrapText="1" indent="1"/>
    </xf>
    <xf numFmtId="0" fontId="13" fillId="3" borderId="19" xfId="0" applyFont="1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6" fillId="4" borderId="18" xfId="0" applyFont="1" applyFill="1" applyBorder="1" applyAlignment="1" applyProtection="1">
      <alignment horizontal="left" vertical="center" wrapText="1" indent="1"/>
    </xf>
    <xf numFmtId="0" fontId="13" fillId="5" borderId="14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9" fontId="20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top" wrapText="1"/>
    </xf>
    <xf numFmtId="0" fontId="21" fillId="0" borderId="0" xfId="0" applyFont="1" applyBorder="1" applyAlignment="1" applyProtection="1">
      <alignment vertical="top" wrapText="1"/>
    </xf>
    <xf numFmtId="0" fontId="21" fillId="0" borderId="0" xfId="0" applyFont="1" applyBorder="1" applyAlignment="1" applyProtection="1">
      <alignment horizontal="center" vertical="top" wrapText="1"/>
    </xf>
    <xf numFmtId="0" fontId="21" fillId="0" borderId="0" xfId="0" applyFont="1" applyFill="1" applyBorder="1" applyAlignment="1" applyProtection="1">
      <alignment horizontal="center" vertical="top" wrapText="1"/>
    </xf>
    <xf numFmtId="0" fontId="1" fillId="0" borderId="41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0" fontId="0" fillId="0" borderId="29" xfId="0" applyFont="1" applyBorder="1" applyAlignment="1" applyProtection="1">
      <alignment horizontal="center" vertical="center"/>
      <protection locked="0"/>
    </xf>
    <xf numFmtId="14" fontId="3" fillId="0" borderId="15" xfId="0" applyNumberFormat="1" applyFont="1" applyFill="1" applyBorder="1" applyAlignment="1" applyProtection="1">
      <alignment horizontal="center" vertical="center"/>
    </xf>
    <xf numFmtId="0" fontId="0" fillId="0" borderId="33" xfId="0" applyFont="1" applyBorder="1" applyAlignment="1" applyProtection="1">
      <alignment horizontal="center" vertical="center"/>
      <protection locked="0"/>
    </xf>
    <xf numFmtId="0" fontId="23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0" fontId="22" fillId="0" borderId="0" xfId="0" applyFont="1" applyFill="1" applyBorder="1" applyAlignment="1" applyProtection="1">
      <alignment horizontal="center" vertical="center"/>
    </xf>
    <xf numFmtId="0" fontId="6" fillId="7" borderId="18" xfId="0" applyFont="1" applyFill="1" applyBorder="1" applyAlignment="1" applyProtection="1">
      <alignment horizontal="left" vertical="center" wrapText="1" indent="1"/>
    </xf>
    <xf numFmtId="0" fontId="13" fillId="7" borderId="22" xfId="0" applyFont="1" applyFill="1" applyBorder="1" applyAlignment="1" applyProtection="1">
      <alignment horizontal="center" vertical="center"/>
      <protection locked="0"/>
    </xf>
    <xf numFmtId="0" fontId="1" fillId="7" borderId="22" xfId="0" applyFont="1" applyFill="1" applyBorder="1" applyAlignment="1" applyProtection="1">
      <alignment horizontal="center" vertical="center"/>
      <protection locked="0"/>
    </xf>
    <xf numFmtId="0" fontId="1" fillId="7" borderId="23" xfId="0" applyFont="1" applyFill="1" applyBorder="1" applyAlignment="1" applyProtection="1">
      <alignment horizontal="center" vertical="center"/>
      <protection locked="0"/>
    </xf>
    <xf numFmtId="0" fontId="6" fillId="7" borderId="27" xfId="0" applyFont="1" applyFill="1" applyBorder="1" applyAlignment="1" applyProtection="1">
      <alignment horizontal="left" vertical="center" wrapText="1" indent="1"/>
    </xf>
    <xf numFmtId="0" fontId="13" fillId="7" borderId="22" xfId="0" applyFont="1" applyFill="1" applyBorder="1" applyAlignment="1" applyProtection="1">
      <alignment horizontal="center" vertical="center" wrapText="1"/>
      <protection locked="0"/>
    </xf>
    <xf numFmtId="0" fontId="1" fillId="7" borderId="22" xfId="0" applyFont="1" applyFill="1" applyBorder="1" applyAlignment="1" applyProtection="1">
      <alignment horizontal="center" vertical="center" wrapText="1"/>
      <protection locked="0"/>
    </xf>
    <xf numFmtId="0" fontId="1" fillId="7" borderId="28" xfId="0" applyFont="1" applyFill="1" applyBorder="1" applyAlignment="1" applyProtection="1">
      <alignment horizontal="center" vertical="center" wrapText="1"/>
      <protection locked="0"/>
    </xf>
    <xf numFmtId="0" fontId="1" fillId="7" borderId="29" xfId="0" applyFont="1" applyFill="1" applyBorder="1" applyAlignment="1" applyProtection="1">
      <alignment horizontal="center" vertical="center" wrapText="1"/>
      <protection locked="0"/>
    </xf>
    <xf numFmtId="0" fontId="6" fillId="8" borderId="27" xfId="0" applyFont="1" applyFill="1" applyBorder="1" applyAlignment="1" applyProtection="1">
      <alignment horizontal="left" vertical="center" wrapText="1" indent="1"/>
    </xf>
    <xf numFmtId="0" fontId="13" fillId="8" borderId="22" xfId="0" applyFont="1" applyFill="1" applyBorder="1" applyAlignment="1" applyProtection="1">
      <alignment horizontal="center" vertical="center" wrapText="1"/>
      <protection locked="0"/>
    </xf>
    <xf numFmtId="0" fontId="1" fillId="8" borderId="22" xfId="0" applyFont="1" applyFill="1" applyBorder="1" applyAlignment="1" applyProtection="1">
      <alignment horizontal="center" vertical="center" wrapText="1"/>
      <protection locked="0"/>
    </xf>
    <xf numFmtId="0" fontId="1" fillId="8" borderId="28" xfId="0" applyFont="1" applyFill="1" applyBorder="1" applyAlignment="1" applyProtection="1">
      <alignment horizontal="center" vertical="center" wrapText="1"/>
      <protection locked="0"/>
    </xf>
    <xf numFmtId="0" fontId="1" fillId="8" borderId="30" xfId="0" applyFont="1" applyFill="1" applyBorder="1" applyAlignment="1" applyProtection="1">
      <alignment horizontal="center" vertical="center" wrapText="1"/>
      <protection locked="0"/>
    </xf>
    <xf numFmtId="0" fontId="6" fillId="8" borderId="18" xfId="0" applyFont="1" applyFill="1" applyBorder="1" applyAlignment="1" applyProtection="1">
      <alignment horizontal="left" vertical="center" wrapText="1" indent="1"/>
    </xf>
    <xf numFmtId="0" fontId="13" fillId="9" borderId="14" xfId="0" applyFont="1" applyFill="1" applyBorder="1" applyAlignment="1" applyProtection="1">
      <alignment horizontal="center" vertical="center"/>
      <protection locked="0"/>
    </xf>
    <xf numFmtId="0" fontId="1" fillId="9" borderId="22" xfId="0" applyFont="1" applyFill="1" applyBorder="1" applyAlignment="1" applyProtection="1">
      <alignment horizontal="center" vertical="center"/>
      <protection locked="0"/>
    </xf>
    <xf numFmtId="0" fontId="1" fillId="9" borderId="23" xfId="0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Border="1" applyAlignment="1" applyProtection="1">
      <alignment horizontal="center" vertical="center"/>
    </xf>
    <xf numFmtId="9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10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/>
    </xf>
    <xf numFmtId="9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0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Alignment="1" applyProtection="1">
      <alignment horizontal="center"/>
    </xf>
    <xf numFmtId="0" fontId="27" fillId="0" borderId="0" xfId="0" applyFont="1" applyBorder="1" applyAlignment="1" applyProtection="1">
      <alignment horizontal="center" vertical="center"/>
    </xf>
    <xf numFmtId="1" fontId="28" fillId="0" borderId="0" xfId="0" applyNumberFormat="1" applyFont="1" applyFill="1" applyBorder="1" applyAlignment="1" applyProtection="1">
      <alignment horizontal="center" vertical="center"/>
    </xf>
    <xf numFmtId="2" fontId="27" fillId="0" borderId="0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10" fontId="27" fillId="0" borderId="0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9" fontId="27" fillId="0" borderId="0" xfId="0" applyNumberFormat="1" applyFont="1" applyFill="1" applyBorder="1" applyAlignment="1" applyProtection="1">
      <alignment horizontal="center" vertical="center"/>
    </xf>
    <xf numFmtId="10" fontId="26" fillId="0" borderId="0" xfId="0" applyNumberFormat="1" applyFont="1" applyFill="1" applyAlignment="1" applyProtection="1">
      <alignment horizontal="center"/>
    </xf>
    <xf numFmtId="0" fontId="26" fillId="0" borderId="0" xfId="0" applyNumberFormat="1" applyFont="1" applyFill="1" applyAlignment="1" applyProtection="1">
      <alignment horizontal="center"/>
    </xf>
    <xf numFmtId="0" fontId="26" fillId="0" borderId="0" xfId="0" applyFont="1" applyFill="1" applyProtection="1"/>
    <xf numFmtId="9" fontId="0" fillId="0" borderId="0" xfId="0" applyNumberFormat="1" applyFont="1" applyBorder="1" applyAlignment="1" applyProtection="1">
      <alignment vertical="center" wrapText="1"/>
    </xf>
    <xf numFmtId="0" fontId="0" fillId="10" borderId="45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3" fillId="12" borderId="14" xfId="0" applyFont="1" applyFill="1" applyBorder="1" applyAlignment="1" applyProtection="1">
      <alignment horizontal="center" vertical="center"/>
      <protection locked="0"/>
    </xf>
    <xf numFmtId="0" fontId="1" fillId="12" borderId="22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9" fontId="14" fillId="0" borderId="0" xfId="0" applyNumberFormat="1" applyFont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center" vertical="center" wrapText="1"/>
    </xf>
    <xf numFmtId="0" fontId="0" fillId="0" borderId="25" xfId="0" applyFont="1" applyFill="1" applyBorder="1" applyAlignment="1" applyProtection="1">
      <alignment horizontal="left" vertical="center" wrapText="1" indent="1"/>
    </xf>
    <xf numFmtId="0" fontId="11" fillId="0" borderId="0" xfId="0" applyFont="1" applyBorder="1" applyAlignment="1" applyProtection="1">
      <alignment horizontal="left" vertical="center" indent="1"/>
    </xf>
    <xf numFmtId="0" fontId="1" fillId="0" borderId="12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left" vertical="center" wrapText="1" inden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26" xfId="0" applyFont="1" applyFill="1" applyBorder="1" applyAlignment="1" applyProtection="1">
      <alignment horizontal="center" vertical="center" wrapText="1"/>
    </xf>
    <xf numFmtId="9" fontId="0" fillId="0" borderId="0" xfId="0" applyNumberFormat="1" applyFont="1" applyBorder="1" applyAlignment="1" applyProtection="1">
      <alignment vertical="center" wrapText="1"/>
    </xf>
    <xf numFmtId="0" fontId="0" fillId="0" borderId="27" xfId="0" applyFont="1" applyBorder="1" applyAlignment="1" applyProtection="1">
      <alignment horizontal="left" vertical="center" wrapText="1" indent="1"/>
    </xf>
    <xf numFmtId="0" fontId="1" fillId="0" borderId="40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/>
    </xf>
    <xf numFmtId="164" fontId="8" fillId="0" borderId="34" xfId="0" applyNumberFormat="1" applyFont="1" applyFill="1" applyBorder="1" applyAlignment="1" applyProtection="1">
      <alignment horizontal="center" vertical="center"/>
    </xf>
    <xf numFmtId="0" fontId="15" fillId="0" borderId="34" xfId="0" applyFont="1" applyBorder="1" applyAlignment="1" applyProtection="1">
      <alignment horizontal="center" vertical="center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 applyProtection="1">
      <alignment horizontal="center" vertical="center"/>
    </xf>
    <xf numFmtId="164" fontId="9" fillId="6" borderId="35" xfId="0" applyNumberFormat="1" applyFont="1" applyFill="1" applyBorder="1" applyAlignment="1" applyProtection="1">
      <alignment horizontal="center" vertical="center"/>
    </xf>
    <xf numFmtId="0" fontId="9" fillId="6" borderId="36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37" xfId="0" applyFont="1" applyFill="1" applyBorder="1" applyAlignment="1" applyProtection="1">
      <alignment horizontal="center" vertical="center"/>
    </xf>
    <xf numFmtId="0" fontId="2" fillId="6" borderId="38" xfId="0" applyFont="1" applyFill="1" applyBorder="1" applyAlignment="1" applyProtection="1">
      <alignment horizontal="center" vertical="center"/>
    </xf>
    <xf numFmtId="0" fontId="21" fillId="0" borderId="39" xfId="0" applyFont="1" applyBorder="1" applyAlignment="1" applyProtection="1">
      <alignment vertical="top" wrapText="1"/>
      <protection locked="0"/>
    </xf>
    <xf numFmtId="0" fontId="0" fillId="0" borderId="44" xfId="0" applyFont="1" applyBorder="1" applyAlignment="1" applyProtection="1">
      <alignment horizontal="center" vertical="center" wrapText="1"/>
      <protection locked="0"/>
    </xf>
    <xf numFmtId="14" fontId="22" fillId="0" borderId="0" xfId="0" applyNumberFormat="1" applyFont="1" applyBorder="1" applyAlignment="1" applyProtection="1">
      <alignment horizontal="center" vertical="center"/>
    </xf>
    <xf numFmtId="0" fontId="0" fillId="0" borderId="42" xfId="0" applyFont="1" applyBorder="1" applyAlignment="1" applyProtection="1">
      <alignment horizontal="center" vertical="center" wrapText="1"/>
      <protection locked="0"/>
    </xf>
    <xf numFmtId="14" fontId="3" fillId="0" borderId="43" xfId="0" applyNumberFormat="1" applyFont="1" applyBorder="1" applyAlignment="1" applyProtection="1">
      <alignment horizontal="center" vertical="center"/>
      <protection locked="0"/>
    </xf>
    <xf numFmtId="0" fontId="0" fillId="0" borderId="42" xfId="0" applyFont="1" applyFill="1" applyBorder="1" applyAlignment="1" applyProtection="1">
      <alignment horizontal="center" vertical="center" wrapText="1"/>
      <protection locked="0"/>
    </xf>
    <xf numFmtId="0" fontId="1" fillId="0" borderId="31" xfId="0" applyFont="1" applyFill="1" applyBorder="1" applyAlignment="1" applyProtection="1">
      <alignment horizontal="center" vertical="center" wrapText="1"/>
    </xf>
    <xf numFmtId="0" fontId="0" fillId="0" borderId="32" xfId="0" applyFont="1" applyBorder="1" applyAlignment="1" applyProtection="1">
      <alignment horizontal="left" vertical="center" wrapText="1" indent="1"/>
    </xf>
    <xf numFmtId="0" fontId="1" fillId="2" borderId="16" xfId="0" applyFont="1" applyFill="1" applyBorder="1" applyAlignment="1" applyProtection="1">
      <alignment horizontal="left" vertical="center" wrapText="1" indent="1"/>
      <protection locked="0"/>
    </xf>
    <xf numFmtId="0" fontId="1" fillId="2" borderId="16" xfId="0" applyFont="1" applyFill="1" applyBorder="1" applyAlignment="1" applyProtection="1">
      <alignment horizontal="left" vertical="center" indent="1"/>
      <protection locked="0"/>
    </xf>
    <xf numFmtId="0" fontId="1" fillId="0" borderId="17" xfId="0" applyFont="1" applyFill="1" applyBorder="1" applyAlignment="1" applyProtection="1">
      <alignment horizontal="center" vertical="center" wrapText="1"/>
    </xf>
    <xf numFmtId="0" fontId="0" fillId="10" borderId="46" xfId="0" applyFill="1" applyBorder="1" applyAlignment="1">
      <alignment vertical="center" wrapText="1"/>
    </xf>
    <xf numFmtId="0" fontId="0" fillId="10" borderId="47" xfId="0" applyFill="1" applyBorder="1" applyAlignment="1">
      <alignment vertical="center" wrapText="1"/>
    </xf>
    <xf numFmtId="0" fontId="0" fillId="10" borderId="48" xfId="0" applyFill="1" applyBorder="1" applyAlignment="1">
      <alignment vertical="center" wrapText="1"/>
    </xf>
    <xf numFmtId="0" fontId="29" fillId="10" borderId="49" xfId="0" applyFont="1" applyFill="1" applyBorder="1" applyAlignment="1">
      <alignment vertical="center" wrapText="1"/>
    </xf>
    <xf numFmtId="0" fontId="29" fillId="10" borderId="50" xfId="0" applyFont="1" applyFill="1" applyBorder="1" applyAlignment="1">
      <alignment vertical="center" wrapText="1"/>
    </xf>
    <xf numFmtId="0" fontId="0" fillId="10" borderId="49" xfId="0" applyFill="1" applyBorder="1" applyAlignment="1">
      <alignment vertical="center" wrapText="1"/>
    </xf>
    <xf numFmtId="0" fontId="0" fillId="10" borderId="50" xfId="0" applyFill="1" applyBorder="1" applyAlignment="1">
      <alignment vertical="center" wrapText="1"/>
    </xf>
    <xf numFmtId="0" fontId="1" fillId="0" borderId="52" xfId="0" applyFont="1" applyBorder="1" applyAlignment="1" applyProtection="1">
      <alignment horizontal="center" vertical="center"/>
    </xf>
    <xf numFmtId="0" fontId="12" fillId="0" borderId="53" xfId="0" applyFont="1" applyBorder="1" applyAlignment="1" applyProtection="1">
      <alignment horizontal="center" vertical="center"/>
    </xf>
    <xf numFmtId="49" fontId="12" fillId="0" borderId="54" xfId="0" applyNumberFormat="1" applyFont="1" applyBorder="1" applyAlignment="1" applyProtection="1">
      <alignment horizontal="center" vertical="center"/>
    </xf>
    <xf numFmtId="49" fontId="12" fillId="0" borderId="55" xfId="0" applyNumberFormat="1" applyFont="1" applyBorder="1" applyAlignment="1" applyProtection="1">
      <alignment horizontal="center" vertical="center"/>
    </xf>
    <xf numFmtId="0" fontId="1" fillId="0" borderId="57" xfId="0" applyFont="1" applyFill="1" applyBorder="1" applyAlignment="1" applyProtection="1">
      <alignment horizontal="center" vertical="center" wrapText="1"/>
    </xf>
    <xf numFmtId="0" fontId="1" fillId="3" borderId="58" xfId="0" applyFont="1" applyFill="1" applyBorder="1" applyAlignment="1" applyProtection="1">
      <alignment horizontal="center" vertical="center"/>
      <protection locked="0"/>
    </xf>
    <xf numFmtId="0" fontId="1" fillId="0" borderId="56" xfId="0" applyFont="1" applyFill="1" applyBorder="1" applyAlignment="1" applyProtection="1">
      <alignment horizontal="center" vertical="center" wrapText="1"/>
    </xf>
    <xf numFmtId="0" fontId="1" fillId="5" borderId="58" xfId="0" applyFont="1" applyFill="1" applyBorder="1" applyAlignment="1" applyProtection="1">
      <alignment horizontal="center" vertical="center"/>
      <protection locked="0"/>
    </xf>
    <xf numFmtId="0" fontId="1" fillId="0" borderId="59" xfId="0" applyFont="1" applyFill="1" applyBorder="1" applyAlignment="1" applyProtection="1">
      <alignment horizontal="center" vertical="center" wrapText="1"/>
    </xf>
    <xf numFmtId="0" fontId="1" fillId="12" borderId="58" xfId="0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horizontal="center" vertical="center"/>
      <protection locked="0"/>
    </xf>
    <xf numFmtId="0" fontId="1" fillId="9" borderId="58" xfId="0" applyFont="1" applyFill="1" applyBorder="1" applyAlignment="1" applyProtection="1">
      <alignment horizontal="center" vertical="center"/>
      <protection locked="0"/>
    </xf>
    <xf numFmtId="0" fontId="13" fillId="5" borderId="62" xfId="0" applyFont="1" applyFill="1" applyBorder="1" applyAlignment="1" applyProtection="1">
      <alignment horizontal="center" vertical="center"/>
      <protection locked="0"/>
    </xf>
    <xf numFmtId="0" fontId="1" fillId="5" borderId="62" xfId="0" applyFont="1" applyFill="1" applyBorder="1" applyAlignment="1" applyProtection="1">
      <alignment horizontal="center" vertical="center"/>
      <protection locked="0"/>
    </xf>
    <xf numFmtId="0" fontId="1" fillId="5" borderId="63" xfId="0" applyFont="1" applyFill="1" applyBorder="1" applyAlignment="1" applyProtection="1">
      <alignment horizontal="center" vertical="center"/>
      <protection locked="0"/>
    </xf>
    <xf numFmtId="0" fontId="1" fillId="0" borderId="64" xfId="0" applyFont="1" applyBorder="1" applyAlignment="1" applyProtection="1">
      <alignment horizontal="right" vertical="center"/>
    </xf>
    <xf numFmtId="0" fontId="1" fillId="0" borderId="65" xfId="0" applyFont="1" applyBorder="1" applyAlignment="1" applyProtection="1">
      <alignment horizontal="center" vertical="center"/>
    </xf>
    <xf numFmtId="0" fontId="1" fillId="0" borderId="67" xfId="0" applyFont="1" applyBorder="1" applyAlignment="1" applyProtection="1">
      <alignment vertical="center" wrapText="1"/>
    </xf>
    <xf numFmtId="0" fontId="1" fillId="0" borderId="67" xfId="0" applyFont="1" applyFill="1" applyBorder="1" applyAlignment="1" applyProtection="1">
      <alignment horizontal="center" vertical="center" wrapText="1"/>
    </xf>
    <xf numFmtId="0" fontId="1" fillId="0" borderId="66" xfId="0" applyFont="1" applyFill="1" applyBorder="1" applyAlignment="1" applyProtection="1">
      <alignment horizontal="center" vertical="center" wrapText="1"/>
    </xf>
    <xf numFmtId="0" fontId="1" fillId="0" borderId="68" xfId="0" applyFont="1" applyFill="1" applyBorder="1" applyAlignment="1" applyProtection="1">
      <alignment horizontal="center" vertical="center" wrapText="1"/>
    </xf>
    <xf numFmtId="0" fontId="1" fillId="0" borderId="67" xfId="0" applyFont="1" applyFill="1" applyBorder="1" applyAlignment="1" applyProtection="1">
      <alignment vertical="center" wrapText="1"/>
    </xf>
    <xf numFmtId="0" fontId="1" fillId="0" borderId="69" xfId="0" applyFont="1" applyFill="1" applyBorder="1" applyAlignment="1" applyProtection="1">
      <alignment horizontal="center" vertical="center" wrapText="1"/>
    </xf>
    <xf numFmtId="0" fontId="1" fillId="0" borderId="70" xfId="0" applyFont="1" applyFill="1" applyBorder="1" applyAlignment="1" applyProtection="1">
      <alignment horizontal="center" vertical="center" wrapText="1"/>
    </xf>
    <xf numFmtId="0" fontId="13" fillId="3" borderId="60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72" xfId="0" applyFont="1" applyFill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right" vertical="center"/>
    </xf>
    <xf numFmtId="0" fontId="1" fillId="0" borderId="74" xfId="0" applyFont="1" applyBorder="1" applyAlignment="1" applyProtection="1">
      <alignment vertical="center" wrapText="1"/>
    </xf>
    <xf numFmtId="0" fontId="6" fillId="4" borderId="75" xfId="0" applyFont="1" applyFill="1" applyBorder="1" applyAlignment="1" applyProtection="1">
      <alignment horizontal="left" vertical="center" wrapText="1" indent="1"/>
    </xf>
    <xf numFmtId="0" fontId="6" fillId="8" borderId="75" xfId="0" applyFont="1" applyFill="1" applyBorder="1" applyAlignment="1" applyProtection="1">
      <alignment horizontal="left" vertical="center" wrapText="1" indent="1"/>
    </xf>
    <xf numFmtId="0" fontId="6" fillId="4" borderId="73" xfId="0" applyFont="1" applyFill="1" applyBorder="1" applyAlignment="1" applyProtection="1">
      <alignment horizontal="left" vertical="center" wrapText="1" indent="1"/>
    </xf>
    <xf numFmtId="0" fontId="6" fillId="7" borderId="75" xfId="0" applyFont="1" applyFill="1" applyBorder="1" applyAlignment="1" applyProtection="1">
      <alignment horizontal="left" vertical="center" wrapText="1" indent="1"/>
    </xf>
    <xf numFmtId="0" fontId="13" fillId="14" borderId="28" xfId="0" applyFont="1" applyFill="1" applyBorder="1" applyAlignment="1" applyProtection="1">
      <alignment horizontal="center" vertical="center" wrapText="1"/>
      <protection locked="0"/>
    </xf>
    <xf numFmtId="0" fontId="13" fillId="14" borderId="27" xfId="0" applyFont="1" applyFill="1" applyBorder="1" applyAlignment="1" applyProtection="1">
      <alignment horizontal="center" vertical="center" wrapText="1"/>
      <protection locked="0"/>
    </xf>
    <xf numFmtId="0" fontId="13" fillId="14" borderId="58" xfId="0" applyFont="1" applyFill="1" applyBorder="1" applyAlignment="1" applyProtection="1">
      <alignment horizontal="center" vertical="center" wrapText="1"/>
      <protection locked="0"/>
    </xf>
    <xf numFmtId="0" fontId="13" fillId="12" borderId="76" xfId="0" applyFont="1" applyFill="1" applyBorder="1" applyAlignment="1" applyProtection="1">
      <alignment horizontal="center" vertical="center"/>
      <protection locked="0"/>
    </xf>
    <xf numFmtId="0" fontId="13" fillId="12" borderId="27" xfId="0" applyFont="1" applyFill="1" applyBorder="1" applyAlignment="1" applyProtection="1">
      <alignment horizontal="center" vertical="center"/>
      <protection locked="0"/>
    </xf>
    <xf numFmtId="0" fontId="13" fillId="12" borderId="58" xfId="0" applyFont="1" applyFill="1" applyBorder="1" applyAlignment="1" applyProtection="1">
      <alignment horizontal="center" vertical="center"/>
      <protection locked="0"/>
    </xf>
    <xf numFmtId="0" fontId="13" fillId="13" borderId="76" xfId="0" applyFont="1" applyFill="1" applyBorder="1" applyAlignment="1" applyProtection="1">
      <alignment horizontal="center" vertical="center"/>
      <protection locked="0"/>
    </xf>
    <xf numFmtId="0" fontId="13" fillId="13" borderId="27" xfId="0" applyFont="1" applyFill="1" applyBorder="1" applyAlignment="1" applyProtection="1">
      <alignment horizontal="center" vertical="center"/>
      <protection locked="0"/>
    </xf>
    <xf numFmtId="0" fontId="13" fillId="13" borderId="58" xfId="0" applyFont="1" applyFill="1" applyBorder="1" applyAlignment="1" applyProtection="1">
      <alignment horizontal="center" vertical="center"/>
      <protection locked="0"/>
    </xf>
    <xf numFmtId="0" fontId="12" fillId="11" borderId="77" xfId="0" applyFont="1" applyFill="1" applyBorder="1" applyAlignment="1" applyProtection="1">
      <alignment horizontal="center" vertical="center"/>
    </xf>
    <xf numFmtId="0" fontId="12" fillId="11" borderId="51" xfId="0" applyFont="1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1'!$T$6:$T$9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12576"/>
        <c:axId val="95126656"/>
      </c:barChart>
      <c:catAx>
        <c:axId val="9511257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95126656"/>
        <c:crossesAt val="0"/>
        <c:auto val="1"/>
        <c:lblAlgn val="ctr"/>
        <c:lblOffset val="100"/>
        <c:noMultiLvlLbl val="0"/>
      </c:catAx>
      <c:valAx>
        <c:axId val="95126656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95112576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3'!$T$6:$T$15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75488"/>
        <c:axId val="94977024"/>
      </c:barChart>
      <c:catAx>
        <c:axId val="9497548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94977024"/>
        <c:crossesAt val="0"/>
        <c:auto val="1"/>
        <c:lblAlgn val="ctr"/>
        <c:lblOffset val="100"/>
        <c:noMultiLvlLbl val="0"/>
      </c:catAx>
      <c:valAx>
        <c:axId val="94977024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94975488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67459158853007E-2"/>
          <c:y val="4.3955955510155603E-2"/>
          <c:w val="0.86885506708384097"/>
          <c:h val="0.912086076835728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3'!$T$17:$T$28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13120"/>
        <c:axId val="118452224"/>
      </c:barChart>
      <c:catAx>
        <c:axId val="950131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452224"/>
        <c:crossesAt val="0"/>
        <c:auto val="1"/>
        <c:lblAlgn val="ctr"/>
        <c:lblOffset val="100"/>
        <c:noMultiLvlLbl val="0"/>
      </c:catAx>
      <c:valAx>
        <c:axId val="118452224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95013120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401E-2"/>
          <c:w val="0.86885506708384097"/>
          <c:h val="0.934270158748351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3'!$T$30:$T$43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63488"/>
        <c:axId val="118473472"/>
      </c:barChart>
      <c:catAx>
        <c:axId val="11846348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473472"/>
        <c:crossesAt val="0"/>
        <c:auto val="1"/>
        <c:lblAlgn val="ctr"/>
        <c:lblOffset val="100"/>
        <c:noMultiLvlLbl val="0"/>
      </c:catAx>
      <c:valAx>
        <c:axId val="118473472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8463488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401E-2"/>
          <c:w val="0.86885506708384097"/>
          <c:h val="0.934270158748351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46368"/>
        <c:axId val="95147904"/>
      </c:barChart>
      <c:catAx>
        <c:axId val="951463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95147904"/>
        <c:crossesAt val="0"/>
        <c:auto val="1"/>
        <c:lblAlgn val="ctr"/>
        <c:lblOffset val="100"/>
        <c:noMultiLvlLbl val="0"/>
      </c:catAx>
      <c:valAx>
        <c:axId val="9514790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95146368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1'!$T$11:$T$14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91424"/>
        <c:axId val="117192960"/>
      </c:barChart>
      <c:catAx>
        <c:axId val="11719142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7192960"/>
        <c:crossesAt val="0"/>
        <c:auto val="1"/>
        <c:lblAlgn val="ctr"/>
        <c:lblOffset val="100"/>
        <c:noMultiLvlLbl val="0"/>
      </c:catAx>
      <c:valAx>
        <c:axId val="117192960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7191424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1'!$T$16:$T$19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04480"/>
        <c:axId val="117206016"/>
      </c:barChart>
      <c:catAx>
        <c:axId val="11720448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7206016"/>
        <c:crossesAt val="0"/>
        <c:auto val="1"/>
        <c:lblAlgn val="ctr"/>
        <c:lblOffset val="100"/>
        <c:noMultiLvlLbl val="0"/>
      </c:catAx>
      <c:valAx>
        <c:axId val="117206016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7204480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1'!$T$21:$T$24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21632"/>
        <c:axId val="118558720"/>
      </c:barChart>
      <c:catAx>
        <c:axId val="11722163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558720"/>
        <c:crossesAt val="0"/>
        <c:auto val="1"/>
        <c:lblAlgn val="ctr"/>
        <c:lblOffset val="100"/>
        <c:noMultiLvlLbl val="0"/>
      </c:catAx>
      <c:valAx>
        <c:axId val="118558720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7221632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1'!$T$26:$T$29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86368"/>
        <c:axId val="118588160"/>
      </c:barChart>
      <c:catAx>
        <c:axId val="1185863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588160"/>
        <c:crossesAt val="0"/>
        <c:auto val="1"/>
        <c:lblAlgn val="ctr"/>
        <c:lblOffset val="100"/>
        <c:noMultiLvlLbl val="0"/>
      </c:catAx>
      <c:valAx>
        <c:axId val="118588160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8586368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2'!$T$6:$T$15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09408"/>
        <c:axId val="118610944"/>
      </c:barChart>
      <c:catAx>
        <c:axId val="11860940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610944"/>
        <c:crossesAt val="0"/>
        <c:auto val="1"/>
        <c:lblAlgn val="ctr"/>
        <c:lblOffset val="100"/>
        <c:noMultiLvlLbl val="0"/>
      </c:catAx>
      <c:valAx>
        <c:axId val="118610944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8609408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67459158853007E-2"/>
          <c:y val="4.3955955510155603E-2"/>
          <c:w val="0.86885506708384097"/>
          <c:h val="0.912086076835728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2'!$T$17:$T$28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2944"/>
        <c:axId val="118652928"/>
      </c:barChart>
      <c:catAx>
        <c:axId val="11864294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652928"/>
        <c:crossesAt val="0"/>
        <c:auto val="1"/>
        <c:lblAlgn val="ctr"/>
        <c:lblOffset val="100"/>
        <c:noMultiLvlLbl val="0"/>
      </c:catAx>
      <c:valAx>
        <c:axId val="118652928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8642944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401E-2"/>
          <c:w val="0.86885506708384097"/>
          <c:h val="0.934270158748351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2'!$T$30:$T$43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60096"/>
        <c:axId val="118694656"/>
      </c:barChart>
      <c:catAx>
        <c:axId val="11866009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8694656"/>
        <c:crossesAt val="0"/>
        <c:auto val="1"/>
        <c:lblAlgn val="ctr"/>
        <c:lblOffset val="100"/>
        <c:noMultiLvlLbl val="0"/>
      </c:catAx>
      <c:valAx>
        <c:axId val="118694656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118660096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0</xdr:rowOff>
    </xdr:from>
    <xdr:to>
      <xdr:col>9</xdr:col>
      <xdr:colOff>825500</xdr:colOff>
      <xdr:row>29</xdr:row>
      <xdr:rowOff>0</xdr:rowOff>
    </xdr:to>
    <xdr:sp macro="" textlink="">
      <xdr:nvSpPr>
        <xdr:cNvPr id="2049" name="Rectangle 34"/>
        <xdr:cNvSpPr>
          <a:spLocks noChangeArrowheads="1"/>
        </xdr:cNvSpPr>
      </xdr:nvSpPr>
      <xdr:spPr bwMode="auto">
        <a:xfrm>
          <a:off x="14592300" y="762000"/>
          <a:ext cx="774700" cy="72136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5</xdr:row>
      <xdr:rowOff>0</xdr:rowOff>
    </xdr:from>
    <xdr:to>
      <xdr:col>9</xdr:col>
      <xdr:colOff>1612900</xdr:colOff>
      <xdr:row>29</xdr:row>
      <xdr:rowOff>0</xdr:rowOff>
    </xdr:to>
    <xdr:sp macro="" textlink="">
      <xdr:nvSpPr>
        <xdr:cNvPr id="2050" name="Rectangle 35"/>
        <xdr:cNvSpPr>
          <a:spLocks noChangeArrowheads="1"/>
        </xdr:cNvSpPr>
      </xdr:nvSpPr>
      <xdr:spPr bwMode="auto">
        <a:xfrm>
          <a:off x="15367000" y="774700"/>
          <a:ext cx="787400" cy="72009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25400</xdr:colOff>
      <xdr:row>5</xdr:row>
      <xdr:rowOff>12700</xdr:rowOff>
    </xdr:from>
    <xdr:to>
      <xdr:col>9</xdr:col>
      <xdr:colOff>1587500</xdr:colOff>
      <xdr:row>9</xdr:row>
      <xdr:rowOff>50800</xdr:rowOff>
    </xdr:to>
    <xdr:graphicFrame macro="">
      <xdr:nvGraphicFramePr>
        <xdr:cNvPr id="2051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0</xdr:rowOff>
    </xdr:from>
    <xdr:to>
      <xdr:col>9</xdr:col>
      <xdr:colOff>1625600</xdr:colOff>
      <xdr:row>29</xdr:row>
      <xdr:rowOff>12700</xdr:rowOff>
    </xdr:to>
    <xdr:graphicFrame macro="">
      <xdr:nvGraphicFramePr>
        <xdr:cNvPr id="2053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29</xdr:row>
      <xdr:rowOff>0</xdr:rowOff>
    </xdr:to>
    <xdr:sp macro="" textlink="">
      <xdr:nvSpPr>
        <xdr:cNvPr id="2054" name="Line 33"/>
        <xdr:cNvSpPr>
          <a:spLocks noChangeShapeType="1"/>
        </xdr:cNvSpPr>
      </xdr:nvSpPr>
      <xdr:spPr bwMode="auto">
        <a:xfrm flipV="1">
          <a:off x="15354300" y="812800"/>
          <a:ext cx="12700" cy="71628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25400</xdr:colOff>
      <xdr:row>10</xdr:row>
      <xdr:rowOff>12700</xdr:rowOff>
    </xdr:from>
    <xdr:to>
      <xdr:col>9</xdr:col>
      <xdr:colOff>1587500</xdr:colOff>
      <xdr:row>13</xdr:row>
      <xdr:rowOff>152400</xdr:rowOff>
    </xdr:to>
    <xdr:graphicFrame macro="">
      <xdr:nvGraphicFramePr>
        <xdr:cNvPr id="8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14</xdr:row>
      <xdr:rowOff>142875</xdr:rowOff>
    </xdr:from>
    <xdr:to>
      <xdr:col>10</xdr:col>
      <xdr:colOff>0</xdr:colOff>
      <xdr:row>19</xdr:row>
      <xdr:rowOff>53975</xdr:rowOff>
    </xdr:to>
    <xdr:graphicFrame macro="">
      <xdr:nvGraphicFramePr>
        <xdr:cNvPr id="9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</xdr:colOff>
      <xdr:row>19</xdr:row>
      <xdr:rowOff>111125</xdr:rowOff>
    </xdr:from>
    <xdr:to>
      <xdr:col>10</xdr:col>
      <xdr:colOff>15875</xdr:colOff>
      <xdr:row>24</xdr:row>
      <xdr:rowOff>34925</xdr:rowOff>
    </xdr:to>
    <xdr:graphicFrame macro="">
      <xdr:nvGraphicFramePr>
        <xdr:cNvPr id="10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41275</xdr:colOff>
      <xdr:row>24</xdr:row>
      <xdr:rowOff>158750</xdr:rowOff>
    </xdr:from>
    <xdr:to>
      <xdr:col>10</xdr:col>
      <xdr:colOff>34925</xdr:colOff>
      <xdr:row>28</xdr:row>
      <xdr:rowOff>146050</xdr:rowOff>
    </xdr:to>
    <xdr:graphicFrame macro="">
      <xdr:nvGraphicFramePr>
        <xdr:cNvPr id="11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4</xdr:row>
      <xdr:rowOff>101600</xdr:rowOff>
    </xdr:from>
    <xdr:to>
      <xdr:col>9</xdr:col>
      <xdr:colOff>825500</xdr:colOff>
      <xdr:row>42</xdr:row>
      <xdr:rowOff>139700</xdr:rowOff>
    </xdr:to>
    <xdr:sp macro="" textlink="">
      <xdr:nvSpPr>
        <xdr:cNvPr id="2" name="Rectangle 34"/>
        <xdr:cNvSpPr>
          <a:spLocks noChangeArrowheads="1"/>
        </xdr:cNvSpPr>
      </xdr:nvSpPr>
      <xdr:spPr bwMode="auto">
        <a:xfrm>
          <a:off x="14338300" y="762000"/>
          <a:ext cx="774700" cy="62611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4</xdr:row>
      <xdr:rowOff>114300</xdr:rowOff>
    </xdr:from>
    <xdr:to>
      <xdr:col>9</xdr:col>
      <xdr:colOff>1612900</xdr:colOff>
      <xdr:row>42</xdr:row>
      <xdr:rowOff>139700</xdr:rowOff>
    </xdr:to>
    <xdr:sp macro="" textlink="">
      <xdr:nvSpPr>
        <xdr:cNvPr id="3" name="Rectangle 35"/>
        <xdr:cNvSpPr>
          <a:spLocks noChangeArrowheads="1"/>
        </xdr:cNvSpPr>
      </xdr:nvSpPr>
      <xdr:spPr bwMode="auto">
        <a:xfrm>
          <a:off x="15113000" y="774700"/>
          <a:ext cx="787400" cy="62484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76200</xdr:colOff>
      <xdr:row>4</xdr:row>
      <xdr:rowOff>127000</xdr:rowOff>
    </xdr:from>
    <xdr:to>
      <xdr:col>9</xdr:col>
      <xdr:colOff>1638300</xdr:colOff>
      <xdr:row>15</xdr:row>
      <xdr:rowOff>25400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15</xdr:row>
      <xdr:rowOff>127000</xdr:rowOff>
    </xdr:from>
    <xdr:to>
      <xdr:col>9</xdr:col>
      <xdr:colOff>1625600</xdr:colOff>
      <xdr:row>28</xdr:row>
      <xdr:rowOff>50800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28</xdr:row>
      <xdr:rowOff>101600</xdr:rowOff>
    </xdr:from>
    <xdr:to>
      <xdr:col>9</xdr:col>
      <xdr:colOff>1625600</xdr:colOff>
      <xdr:row>43</xdr:row>
      <xdr:rowOff>12700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42</xdr:row>
      <xdr:rowOff>139700</xdr:rowOff>
    </xdr:to>
    <xdr:sp macro="" textlink="">
      <xdr:nvSpPr>
        <xdr:cNvPr id="7" name="Line 33"/>
        <xdr:cNvSpPr>
          <a:spLocks noChangeShapeType="1"/>
        </xdr:cNvSpPr>
      </xdr:nvSpPr>
      <xdr:spPr bwMode="auto">
        <a:xfrm flipV="1">
          <a:off x="15100300" y="812800"/>
          <a:ext cx="12700" cy="62103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4</xdr:row>
      <xdr:rowOff>101600</xdr:rowOff>
    </xdr:from>
    <xdr:to>
      <xdr:col>9</xdr:col>
      <xdr:colOff>825500</xdr:colOff>
      <xdr:row>42</xdr:row>
      <xdr:rowOff>139700</xdr:rowOff>
    </xdr:to>
    <xdr:sp macro="" textlink="">
      <xdr:nvSpPr>
        <xdr:cNvPr id="2" name="Rectangle 34"/>
        <xdr:cNvSpPr>
          <a:spLocks noChangeArrowheads="1"/>
        </xdr:cNvSpPr>
      </xdr:nvSpPr>
      <xdr:spPr bwMode="auto">
        <a:xfrm>
          <a:off x="14338300" y="762000"/>
          <a:ext cx="774700" cy="62611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4</xdr:row>
      <xdr:rowOff>114300</xdr:rowOff>
    </xdr:from>
    <xdr:to>
      <xdr:col>9</xdr:col>
      <xdr:colOff>1612900</xdr:colOff>
      <xdr:row>42</xdr:row>
      <xdr:rowOff>139700</xdr:rowOff>
    </xdr:to>
    <xdr:sp macro="" textlink="">
      <xdr:nvSpPr>
        <xdr:cNvPr id="3" name="Rectangle 35"/>
        <xdr:cNvSpPr>
          <a:spLocks noChangeArrowheads="1"/>
        </xdr:cNvSpPr>
      </xdr:nvSpPr>
      <xdr:spPr bwMode="auto">
        <a:xfrm>
          <a:off x="15113000" y="774700"/>
          <a:ext cx="787400" cy="62484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76200</xdr:colOff>
      <xdr:row>4</xdr:row>
      <xdr:rowOff>127000</xdr:rowOff>
    </xdr:from>
    <xdr:to>
      <xdr:col>9</xdr:col>
      <xdr:colOff>1638300</xdr:colOff>
      <xdr:row>15</xdr:row>
      <xdr:rowOff>25400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15</xdr:row>
      <xdr:rowOff>127000</xdr:rowOff>
    </xdr:from>
    <xdr:to>
      <xdr:col>9</xdr:col>
      <xdr:colOff>1625600</xdr:colOff>
      <xdr:row>28</xdr:row>
      <xdr:rowOff>50800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28</xdr:row>
      <xdr:rowOff>101600</xdr:rowOff>
    </xdr:from>
    <xdr:to>
      <xdr:col>9</xdr:col>
      <xdr:colOff>1625600</xdr:colOff>
      <xdr:row>43</xdr:row>
      <xdr:rowOff>12700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42</xdr:row>
      <xdr:rowOff>139700</xdr:rowOff>
    </xdr:to>
    <xdr:sp macro="" textlink="">
      <xdr:nvSpPr>
        <xdr:cNvPr id="7" name="Line 33"/>
        <xdr:cNvSpPr>
          <a:spLocks noChangeShapeType="1"/>
        </xdr:cNvSpPr>
      </xdr:nvSpPr>
      <xdr:spPr bwMode="auto">
        <a:xfrm flipV="1">
          <a:off x="15100300" y="812800"/>
          <a:ext cx="12700" cy="62103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G12" sqref="G12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2" ht="13.5" customHeight="1" x14ac:dyDescent="0.2">
      <c r="A1" s="128" t="s">
        <v>0</v>
      </c>
      <c r="B1" s="128"/>
    </row>
    <row r="2" spans="1:2" ht="12.75" customHeight="1" x14ac:dyDescent="0.2">
      <c r="A2" s="3" t="s">
        <v>1</v>
      </c>
      <c r="B2" s="4" t="s">
        <v>136</v>
      </c>
    </row>
    <row r="3" spans="1:2" ht="12.75" customHeight="1" x14ac:dyDescent="0.2">
      <c r="A3" s="3" t="s">
        <v>2</v>
      </c>
      <c r="B3" s="5" t="s">
        <v>145</v>
      </c>
    </row>
    <row r="4" spans="1:2" x14ac:dyDescent="0.2">
      <c r="A4" s="6" t="s">
        <v>3</v>
      </c>
      <c r="B4" s="7" t="s">
        <v>137</v>
      </c>
    </row>
    <row r="5" spans="1:2" x14ac:dyDescent="0.2">
      <c r="A5" s="6" t="s">
        <v>4</v>
      </c>
      <c r="B5" s="7">
        <v>5</v>
      </c>
    </row>
    <row r="6" spans="1:2" ht="18.2" customHeight="1" x14ac:dyDescent="0.2">
      <c r="A6" s="6" t="s">
        <v>5</v>
      </c>
      <c r="B6" s="8"/>
    </row>
    <row r="7" spans="1:2" ht="18.2" customHeight="1" x14ac:dyDescent="0.2">
      <c r="A7" s="6" t="s">
        <v>6</v>
      </c>
      <c r="B7" s="8"/>
    </row>
    <row r="8" spans="1:2" ht="18.2" customHeight="1" x14ac:dyDescent="0.2">
      <c r="A8" s="6" t="s">
        <v>7</v>
      </c>
      <c r="B8" s="9"/>
    </row>
    <row r="9" spans="1:2" ht="18.2" customHeight="1" x14ac:dyDescent="0.2">
      <c r="A9" s="10" t="s">
        <v>8</v>
      </c>
      <c r="B9" s="11"/>
    </row>
    <row r="10" spans="1:2" ht="12.75" customHeight="1" x14ac:dyDescent="0.2">
      <c r="A10" s="127" t="s">
        <v>9</v>
      </c>
      <c r="B10" s="127"/>
    </row>
    <row r="11" spans="1:2" ht="18.2" customHeight="1" x14ac:dyDescent="0.2">
      <c r="A11" s="6" t="s">
        <v>10</v>
      </c>
      <c r="B11" s="12"/>
    </row>
    <row r="12" spans="1:2" ht="18.2" customHeight="1" x14ac:dyDescent="0.2">
      <c r="A12" s="6" t="s">
        <v>11</v>
      </c>
      <c r="B12" s="12"/>
    </row>
    <row r="13" spans="1:2" ht="12.75" customHeight="1" x14ac:dyDescent="0.2">
      <c r="A13" s="127" t="s">
        <v>12</v>
      </c>
      <c r="B13" s="127"/>
    </row>
    <row r="14" spans="1:2" ht="18.2" customHeight="1" x14ac:dyDescent="0.2">
      <c r="A14" s="6" t="s">
        <v>10</v>
      </c>
      <c r="B14" s="12"/>
    </row>
    <row r="15" spans="1:2" ht="18.2" customHeight="1" x14ac:dyDescent="0.2">
      <c r="A15" s="6" t="s">
        <v>11</v>
      </c>
      <c r="B15" s="12"/>
    </row>
    <row r="16" spans="1:2" ht="12.75" customHeight="1" x14ac:dyDescent="0.2">
      <c r="A16" s="127" t="s">
        <v>13</v>
      </c>
      <c r="B16" s="127"/>
    </row>
    <row r="17" spans="1:3" ht="18.2" customHeight="1" x14ac:dyDescent="0.2">
      <c r="A17" s="6" t="s">
        <v>10</v>
      </c>
      <c r="B17" s="12"/>
    </row>
    <row r="18" spans="1:3" ht="18.2" customHeight="1" x14ac:dyDescent="0.2">
      <c r="A18" s="6" t="s">
        <v>11</v>
      </c>
      <c r="B18" s="12"/>
    </row>
    <row r="19" spans="1:3" ht="12.75" customHeight="1" x14ac:dyDescent="0.2">
      <c r="A19" s="127" t="s">
        <v>14</v>
      </c>
      <c r="B19" s="127"/>
    </row>
    <row r="20" spans="1:3" ht="18.2" customHeight="1" x14ac:dyDescent="0.2">
      <c r="A20" s="6" t="s">
        <v>10</v>
      </c>
      <c r="B20" s="12"/>
    </row>
    <row r="21" spans="1:3" ht="18.2" customHeight="1" thickBot="1" x14ac:dyDescent="0.25">
      <c r="A21" s="6" t="s">
        <v>11</v>
      </c>
      <c r="B21" s="12"/>
    </row>
    <row r="22" spans="1:3" ht="12.75" customHeight="1" x14ac:dyDescent="0.2">
      <c r="A22" s="129" t="s">
        <v>15</v>
      </c>
      <c r="B22" s="129"/>
    </row>
    <row r="23" spans="1:3" x14ac:dyDescent="0.2">
      <c r="A23" s="131"/>
      <c r="B23" s="131"/>
      <c r="C23" s="13"/>
    </row>
    <row r="24" spans="1:3" ht="12.75" customHeight="1" x14ac:dyDescent="0.2">
      <c r="A24" s="131"/>
      <c r="B24" s="131"/>
    </row>
    <row r="25" spans="1:3" ht="12.75" customHeight="1" x14ac:dyDescent="0.2">
      <c r="A25" s="131"/>
      <c r="B25" s="131"/>
    </row>
    <row r="26" spans="1:3" ht="12.75" customHeight="1" x14ac:dyDescent="0.2">
      <c r="A26" s="131"/>
      <c r="B26" s="131"/>
    </row>
    <row r="27" spans="1:3" ht="12.75" customHeight="1" x14ac:dyDescent="0.2">
      <c r="A27" s="131"/>
      <c r="B27" s="131"/>
    </row>
    <row r="28" spans="1:3" ht="12.75" customHeight="1" x14ac:dyDescent="0.2">
      <c r="A28" s="131"/>
      <c r="B28" s="131"/>
    </row>
    <row r="29" spans="1:3" ht="12.75" customHeight="1" x14ac:dyDescent="0.2">
      <c r="A29" s="131"/>
      <c r="B29" s="131"/>
    </row>
    <row r="30" spans="1:3" ht="12.75" customHeight="1" x14ac:dyDescent="0.2">
      <c r="A30" s="131"/>
      <c r="B30" s="131"/>
    </row>
    <row r="31" spans="1:3" ht="12.75" customHeight="1" x14ac:dyDescent="0.2">
      <c r="A31" s="129" t="s">
        <v>16</v>
      </c>
      <c r="B31" s="129"/>
      <c r="C31" s="13"/>
    </row>
    <row r="32" spans="1:3" x14ac:dyDescent="0.2">
      <c r="A32" s="131"/>
      <c r="B32" s="131"/>
      <c r="C32" s="13"/>
    </row>
    <row r="33" spans="1:9" x14ac:dyDescent="0.2">
      <c r="A33" s="131"/>
      <c r="B33" s="131"/>
      <c r="C33" s="13"/>
    </row>
    <row r="34" spans="1:9" x14ac:dyDescent="0.2">
      <c r="A34" s="131"/>
      <c r="B34" s="131"/>
      <c r="C34" s="13"/>
    </row>
    <row r="35" spans="1:9" x14ac:dyDescent="0.2">
      <c r="A35" s="131"/>
      <c r="B35" s="131"/>
      <c r="C35" s="13"/>
    </row>
    <row r="36" spans="1:9" x14ac:dyDescent="0.2">
      <c r="A36" s="131"/>
      <c r="B36" s="131"/>
      <c r="C36" s="13"/>
    </row>
    <row r="37" spans="1:9" x14ac:dyDescent="0.2">
      <c r="A37" s="131"/>
      <c r="B37" s="131"/>
      <c r="C37" s="13"/>
    </row>
    <row r="38" spans="1:9" x14ac:dyDescent="0.2">
      <c r="A38" s="131"/>
      <c r="B38" s="131"/>
      <c r="C38" s="13"/>
    </row>
    <row r="39" spans="1:9" x14ac:dyDescent="0.2">
      <c r="A39" s="131"/>
      <c r="B39" s="131"/>
      <c r="C39" s="13"/>
    </row>
    <row r="40" spans="1:9" s="14" customFormat="1" ht="12.75" customHeight="1" x14ac:dyDescent="0.2">
      <c r="A40" s="129" t="s">
        <v>17</v>
      </c>
      <c r="B40" s="129"/>
      <c r="C40" s="13"/>
      <c r="D40" s="13"/>
      <c r="E40" s="13"/>
      <c r="F40" s="13"/>
      <c r="G40" s="13"/>
      <c r="H40" s="13"/>
      <c r="I40" s="13"/>
    </row>
    <row r="41" spans="1:9" s="14" customFormat="1" x14ac:dyDescent="0.2">
      <c r="A41" s="132"/>
      <c r="B41" s="132"/>
      <c r="C41" s="13"/>
      <c r="D41" s="13"/>
      <c r="E41" s="13"/>
      <c r="F41" s="13"/>
      <c r="G41" s="13"/>
      <c r="H41" s="13"/>
      <c r="I41" s="13"/>
    </row>
    <row r="42" spans="1:9" s="14" customFormat="1" ht="409.6" x14ac:dyDescent="0">
      <c r="A42" s="132"/>
      <c r="B42" s="132"/>
      <c r="C42" s="13"/>
      <c r="D42" s="13"/>
      <c r="E42" s="13"/>
      <c r="F42" s="13"/>
      <c r="G42" s="13"/>
      <c r="H42" s="13"/>
      <c r="I42" s="13"/>
    </row>
    <row r="43" spans="1:9" s="14" customFormat="1" ht="409.6" x14ac:dyDescent="0">
      <c r="A43" s="132"/>
      <c r="B43" s="132"/>
      <c r="C43" s="13"/>
      <c r="D43" s="13"/>
      <c r="E43" s="13"/>
      <c r="F43" s="13"/>
      <c r="G43" s="13"/>
      <c r="H43" s="13"/>
      <c r="I43" s="13"/>
    </row>
    <row r="44" spans="1:9" s="14" customFormat="1" ht="409.6" x14ac:dyDescent="0">
      <c r="A44" s="132"/>
      <c r="B44" s="132"/>
      <c r="C44" s="13"/>
      <c r="D44" s="13"/>
      <c r="E44" s="13"/>
      <c r="F44" s="13"/>
      <c r="G44" s="13"/>
      <c r="H44" s="13"/>
      <c r="I44" s="13"/>
    </row>
    <row r="45" spans="1:9" s="14" customFormat="1" x14ac:dyDescent="0.2">
      <c r="A45" s="132"/>
      <c r="B45" s="132"/>
      <c r="D45" s="13"/>
      <c r="E45" s="13"/>
      <c r="F45" s="13"/>
      <c r="G45" s="13"/>
      <c r="H45" s="13"/>
      <c r="I45" s="13"/>
    </row>
    <row r="46" spans="1:9" s="14" customFormat="1" x14ac:dyDescent="0.2">
      <c r="A46" s="132"/>
      <c r="B46" s="132"/>
      <c r="D46" s="13"/>
      <c r="E46" s="13"/>
      <c r="F46" s="13"/>
      <c r="G46" s="13"/>
      <c r="H46" s="13"/>
      <c r="I46" s="13"/>
    </row>
    <row r="47" spans="1:9" s="14" customFormat="1" x14ac:dyDescent="0.2">
      <c r="A47" s="132"/>
      <c r="B47" s="132"/>
      <c r="D47" s="13"/>
      <c r="E47" s="13"/>
      <c r="F47" s="13"/>
      <c r="G47" s="13"/>
      <c r="H47" s="13"/>
      <c r="I47" s="13"/>
    </row>
    <row r="48" spans="1:9" s="14" customFormat="1" x14ac:dyDescent="0.2">
      <c r="A48" s="132"/>
      <c r="B48" s="132"/>
      <c r="D48" s="13"/>
      <c r="E48" s="13"/>
      <c r="F48" s="13"/>
      <c r="G48" s="13"/>
      <c r="H48" s="13"/>
      <c r="I48" s="13"/>
    </row>
    <row r="49" spans="1:9" s="14" customFormat="1" ht="12.75" customHeight="1" x14ac:dyDescent="0.2">
      <c r="A49" s="129" t="s">
        <v>18</v>
      </c>
      <c r="B49" s="129"/>
      <c r="D49" s="13"/>
      <c r="E49" s="13"/>
      <c r="F49" s="13"/>
      <c r="G49" s="13"/>
      <c r="H49" s="13"/>
      <c r="I49" s="13"/>
    </row>
    <row r="50" spans="1:9" s="14" customFormat="1" x14ac:dyDescent="0.2">
      <c r="A50" s="130"/>
      <c r="B50" s="130"/>
      <c r="D50" s="13"/>
      <c r="E50" s="13"/>
      <c r="F50" s="13"/>
      <c r="G50" s="13"/>
      <c r="H50" s="13"/>
      <c r="I50" s="13"/>
    </row>
    <row r="51" spans="1:9" s="14" customFormat="1" x14ac:dyDescent="0.2">
      <c r="A51" s="130"/>
      <c r="B51" s="130"/>
      <c r="D51" s="13"/>
      <c r="E51" s="13"/>
      <c r="F51" s="13"/>
      <c r="G51" s="13"/>
      <c r="H51" s="13"/>
      <c r="I51" s="13"/>
    </row>
    <row r="52" spans="1:9" s="14" customFormat="1" x14ac:dyDescent="0.2">
      <c r="A52" s="130"/>
      <c r="B52" s="130"/>
      <c r="D52" s="13"/>
      <c r="E52" s="13"/>
      <c r="F52" s="13"/>
      <c r="G52" s="13"/>
      <c r="H52" s="13"/>
      <c r="I52" s="13"/>
    </row>
    <row r="53" spans="1:9" s="14" customFormat="1" x14ac:dyDescent="0.2">
      <c r="A53" s="130"/>
      <c r="B53" s="130"/>
      <c r="D53" s="13"/>
      <c r="E53" s="13"/>
      <c r="F53" s="13"/>
      <c r="G53" s="13"/>
      <c r="H53" s="13"/>
      <c r="I53" s="13"/>
    </row>
    <row r="54" spans="1:9" s="14" customFormat="1" x14ac:dyDescent="0.2">
      <c r="A54" s="130"/>
      <c r="B54" s="130"/>
      <c r="D54" s="13"/>
      <c r="E54" s="13"/>
      <c r="F54" s="13"/>
      <c r="G54" s="13"/>
      <c r="H54" s="13"/>
      <c r="I54" s="13"/>
    </row>
    <row r="55" spans="1:9" s="14" customFormat="1" x14ac:dyDescent="0.2">
      <c r="A55" s="130"/>
      <c r="B55" s="130"/>
      <c r="D55" s="13"/>
      <c r="E55" s="13"/>
      <c r="F55" s="13"/>
      <c r="G55" s="13"/>
      <c r="H55" s="13"/>
      <c r="I55" s="13"/>
    </row>
    <row r="56" spans="1:9" s="14" customFormat="1" x14ac:dyDescent="0.2">
      <c r="A56" s="130"/>
      <c r="B56" s="130"/>
      <c r="D56" s="13"/>
      <c r="E56" s="13"/>
      <c r="F56" s="13"/>
      <c r="G56" s="13"/>
      <c r="H56" s="13"/>
      <c r="I56" s="13"/>
    </row>
    <row r="57" spans="1:9" s="14" customFormat="1" x14ac:dyDescent="0.2">
      <c r="A57" s="130"/>
      <c r="B57" s="130"/>
      <c r="D57" s="13"/>
      <c r="E57" s="13"/>
      <c r="F57" s="13"/>
      <c r="G57" s="13"/>
      <c r="H57" s="13"/>
      <c r="I57" s="13"/>
    </row>
  </sheetData>
  <mergeCells count="13">
    <mergeCell ref="A49:B49"/>
    <mergeCell ref="A50:B57"/>
    <mergeCell ref="A22:B22"/>
    <mergeCell ref="A23:B30"/>
    <mergeCell ref="A31:B31"/>
    <mergeCell ref="A32:B39"/>
    <mergeCell ref="A40:B40"/>
    <mergeCell ref="A41:B48"/>
    <mergeCell ref="A1:B1"/>
    <mergeCell ref="A10:B10"/>
    <mergeCell ref="A13:B13"/>
    <mergeCell ref="A16:B16"/>
    <mergeCell ref="A19:B19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57"/>
  <sheetViews>
    <sheetView showGridLines="0" tabSelected="1" zoomScale="90" zoomScaleNormal="90" zoomScalePageLayoutView="90" workbookViewId="0">
      <selection activeCell="C13" sqref="C13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21.7109375" style="21" customWidth="1"/>
    <col min="11" max="11" width="7.28515625" style="22" customWidth="1"/>
    <col min="12" max="12" width="5.7109375" style="98" customWidth="1"/>
    <col min="13" max="13" width="6.42578125" style="99" customWidth="1"/>
    <col min="14" max="14" width="6.42578125" style="100" customWidth="1"/>
    <col min="15" max="16" width="6" style="100" customWidth="1"/>
    <col min="17" max="17" width="9.85546875" style="100" customWidth="1"/>
    <col min="18" max="18" width="10.42578125" style="100" customWidth="1"/>
    <col min="19" max="19" width="6.42578125" style="99" customWidth="1"/>
    <col min="20" max="20" width="10.7109375" style="101" customWidth="1"/>
    <col min="21" max="21" width="12.140625" style="101" customWidth="1"/>
    <col min="22" max="22" width="3.85546875" style="101" customWidth="1"/>
    <col min="23" max="23" width="3.85546875" style="102" customWidth="1"/>
    <col min="24" max="24" width="8.85546875" style="102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Brevet de technicien supérieur "Systèmes numériques"</v>
      </c>
      <c r="D1" s="27" t="str">
        <f>'Identification projet'!B3</f>
        <v>Informatique et réseaux</v>
      </c>
      <c r="E1" s="28"/>
      <c r="F1" s="29" t="str">
        <f>'Identification projet'!B4</f>
        <v>Projet : Epreuve E5</v>
      </c>
    </row>
    <row r="2" spans="1:29" ht="12.75" customHeight="1" x14ac:dyDescent="0.2">
      <c r="A2" s="26"/>
      <c r="B2" s="30" t="str">
        <f>'Identification projet'!A10</f>
        <v>Candidat 1</v>
      </c>
      <c r="C2" s="27" t="s">
        <v>19</v>
      </c>
      <c r="D2" s="136" t="str">
        <f>IF('Identification projet'!B11="","Renseigner feuille Identification projet",'Identification projet'!B11)</f>
        <v>Renseigner feuille Identification projet</v>
      </c>
      <c r="E2" s="136"/>
      <c r="F2" s="136"/>
      <c r="G2" s="136"/>
      <c r="H2" s="136"/>
      <c r="I2" s="136"/>
      <c r="J2" s="136"/>
      <c r="L2" s="103"/>
      <c r="M2" s="103"/>
      <c r="N2" s="104"/>
      <c r="O2" s="105"/>
      <c r="P2" s="105"/>
      <c r="Q2" s="105"/>
      <c r="R2" s="105"/>
      <c r="S2" s="105"/>
      <c r="T2" s="104"/>
      <c r="U2" s="106"/>
      <c r="V2" s="106"/>
      <c r="W2" s="106"/>
      <c r="X2" s="107"/>
      <c r="Y2" s="31"/>
      <c r="AB2" s="23"/>
      <c r="AC2" s="24"/>
    </row>
    <row r="3" spans="1:29" ht="12.75" customHeight="1" thickBot="1" x14ac:dyDescent="0.25">
      <c r="A3" s="17"/>
      <c r="B3" s="32"/>
      <c r="C3" s="27" t="s">
        <v>20</v>
      </c>
      <c r="D3" s="136" t="str">
        <f>IF('Identification projet'!B12="","Renseigner feuille Identification projet",'Identification projet'!B12)</f>
        <v>Renseigner feuille Identification projet</v>
      </c>
      <c r="E3" s="136"/>
      <c r="F3" s="136"/>
      <c r="G3" s="136"/>
      <c r="H3" s="136"/>
      <c r="I3" s="136"/>
      <c r="J3" s="136"/>
      <c r="K3" s="77"/>
      <c r="L3" s="108" t="s">
        <v>21</v>
      </c>
      <c r="M3" s="104"/>
      <c r="N3" s="105"/>
      <c r="O3" s="105" t="s">
        <v>22</v>
      </c>
      <c r="P3" s="105" t="s">
        <v>22</v>
      </c>
      <c r="Q3" s="105" t="s">
        <v>22</v>
      </c>
      <c r="R3" s="105" t="s">
        <v>22</v>
      </c>
      <c r="S3" s="104"/>
      <c r="T3" s="106"/>
      <c r="U3" s="106"/>
      <c r="V3" s="106"/>
      <c r="W3" s="107"/>
      <c r="X3" s="107"/>
    </row>
    <row r="4" spans="1:29" ht="13.5" customHeight="1" x14ac:dyDescent="0.2">
      <c r="A4" s="173" t="s">
        <v>23</v>
      </c>
      <c r="B4" s="189"/>
      <c r="C4" s="188" t="s">
        <v>24</v>
      </c>
      <c r="D4" s="174" t="s">
        <v>25</v>
      </c>
      <c r="E4" s="175">
        <v>0</v>
      </c>
      <c r="F4" s="175" t="s">
        <v>26</v>
      </c>
      <c r="G4" s="175" t="s">
        <v>27</v>
      </c>
      <c r="H4" s="176" t="s">
        <v>28</v>
      </c>
      <c r="I4" s="122"/>
      <c r="K4" s="38" t="s">
        <v>21</v>
      </c>
      <c r="L4" s="98" t="s">
        <v>29</v>
      </c>
      <c r="M4" s="99" t="s">
        <v>30</v>
      </c>
      <c r="N4" s="100" t="s">
        <v>31</v>
      </c>
      <c r="O4" s="100" t="s">
        <v>30</v>
      </c>
      <c r="P4" s="100" t="s">
        <v>31</v>
      </c>
      <c r="Q4" s="100" t="s">
        <v>32</v>
      </c>
      <c r="R4" s="100" t="s">
        <v>33</v>
      </c>
      <c r="S4" s="99" t="s">
        <v>34</v>
      </c>
      <c r="T4" s="101" t="s">
        <v>35</v>
      </c>
      <c r="U4" s="101" t="s">
        <v>36</v>
      </c>
      <c r="V4" s="101" t="s">
        <v>25</v>
      </c>
      <c r="W4" s="102" t="s">
        <v>37</v>
      </c>
      <c r="X4" s="102" t="s">
        <v>38</v>
      </c>
    </row>
    <row r="5" spans="1:29" ht="13.5" customHeight="1" x14ac:dyDescent="0.2">
      <c r="A5" s="195" t="s">
        <v>126</v>
      </c>
      <c r="B5" s="196"/>
      <c r="C5" s="190" t="s">
        <v>125</v>
      </c>
      <c r="D5" s="217"/>
      <c r="E5" s="218"/>
      <c r="F5" s="218"/>
      <c r="G5" s="218"/>
      <c r="H5" s="219"/>
      <c r="I5" s="122"/>
      <c r="K5" s="123">
        <v>0.2</v>
      </c>
      <c r="L5" s="98">
        <f>SUM(L6:L9)</f>
        <v>0</v>
      </c>
      <c r="P5" s="100">
        <f>SUM(P6:P9)</f>
        <v>0</v>
      </c>
      <c r="S5" s="99">
        <f>SUM(S6:S9)</f>
        <v>0</v>
      </c>
      <c r="T5" s="112">
        <f>IF(S5=0,0,1)</f>
        <v>0</v>
      </c>
      <c r="W5" s="102">
        <f>SUM(W6:W9)</f>
        <v>4</v>
      </c>
      <c r="X5" s="102">
        <v>4</v>
      </c>
    </row>
    <row r="6" spans="1:29" ht="12.75" customHeight="1" x14ac:dyDescent="0.2">
      <c r="A6" s="179"/>
      <c r="B6" s="192"/>
      <c r="C6" s="41" t="s">
        <v>135</v>
      </c>
      <c r="D6" s="51"/>
      <c r="E6" s="52"/>
      <c r="F6" s="52"/>
      <c r="G6" s="52"/>
      <c r="H6" s="178"/>
      <c r="I6" s="45" t="str">
        <f t="shared" ref="I6:I19" si="0">(IF(W6&lt;&gt;0,"◄",""))</f>
        <v>◄</v>
      </c>
      <c r="J6" s="46"/>
      <c r="K6" s="97">
        <f>IF(D6="",1,0)</f>
        <v>1</v>
      </c>
      <c r="L6" s="109">
        <f t="shared" ref="L6:L19" si="1">K6*S6</f>
        <v>0</v>
      </c>
      <c r="M6" s="100">
        <f t="shared" ref="M6:M19" si="2">S6*K6*20</f>
        <v>0</v>
      </c>
      <c r="N6" s="100">
        <f t="shared" ref="N6:N19" si="3">(IF(F6&lt;&gt;"",1/3,0)+IF(G6&lt;&gt;"",2/3,0)+IF(H6&lt;&gt;"",1,0))*K6*20</f>
        <v>0</v>
      </c>
      <c r="O6" s="100" t="e">
        <f>IF(#REF!=0,0,M6/#REF!)</f>
        <v>#REF!</v>
      </c>
      <c r="P6" s="100">
        <f>IF($T$5=0,0,N6/$L$5)</f>
        <v>0</v>
      </c>
      <c r="Q6" s="100" t="e">
        <f>O6*#REF!</f>
        <v>#REF!</v>
      </c>
      <c r="R6" s="100" t="e">
        <f>P6*#REF!</f>
        <v>#REF!</v>
      </c>
      <c r="S6" s="99">
        <f t="shared" ref="S6:S19" si="4">IF(D6="",IF(E6&lt;&gt;"",1,0)+IF(F6&lt;&gt;"",1,0)+IF(G6&lt;&gt;"",1,0)+IF(H6&lt;&gt;"",1,0),0)</f>
        <v>0</v>
      </c>
      <c r="T6" s="101">
        <f t="shared" ref="T6:T19" si="5">IF(D6&lt;&gt;"",0,(IF(E6&lt;&gt;"",0.02,(N6/(K6*20)))))</f>
        <v>0</v>
      </c>
      <c r="U6" s="101">
        <f t="shared" ref="U6:U19" si="6">IF(S6=0,0,K6)</f>
        <v>0</v>
      </c>
      <c r="V6" s="115">
        <f t="shared" ref="V6:V19" si="7">IF(D6&lt;&gt;"",IF(E6&lt;&gt;"",1,0)+IF(F6&lt;&gt;"",1,0)+IF(G6&lt;&gt;"",1,0)+IF(H6&lt;&gt;"",1,0),0)</f>
        <v>0</v>
      </c>
      <c r="W6" s="102">
        <f t="shared" ref="W6:W19" si="8">IF(OR(S6&gt;1,V6&gt;0,AND(D6="",S6=0)),1,0)</f>
        <v>1</v>
      </c>
      <c r="X6" s="102" t="s">
        <v>138</v>
      </c>
      <c r="Y6" s="33" t="s">
        <v>138</v>
      </c>
    </row>
    <row r="7" spans="1:29" x14ac:dyDescent="0.2">
      <c r="A7" s="179"/>
      <c r="B7" s="192"/>
      <c r="C7" s="47" t="s">
        <v>134</v>
      </c>
      <c r="D7" s="48"/>
      <c r="E7" s="49"/>
      <c r="F7" s="49"/>
      <c r="G7" s="49"/>
      <c r="H7" s="180"/>
      <c r="I7" s="45" t="str">
        <f t="shared" si="0"/>
        <v>◄</v>
      </c>
      <c r="J7" s="46"/>
      <c r="K7" s="97">
        <f t="shared" ref="K7:K19" si="9">IF(D7="",1,0)</f>
        <v>1</v>
      </c>
      <c r="L7" s="109">
        <f t="shared" si="1"/>
        <v>0</v>
      </c>
      <c r="M7" s="100">
        <f t="shared" si="2"/>
        <v>0</v>
      </c>
      <c r="N7" s="100">
        <f t="shared" si="3"/>
        <v>0</v>
      </c>
      <c r="O7" s="100" t="e">
        <f>IF(#REF!=0,0,M7/#REF!)</f>
        <v>#REF!</v>
      </c>
      <c r="P7" s="100">
        <f t="shared" ref="P7:P9" si="10">IF($T$5=0,0,N7/$L$5)</f>
        <v>0</v>
      </c>
      <c r="Q7" s="100" t="e">
        <f>O7*#REF!</f>
        <v>#REF!</v>
      </c>
      <c r="R7" s="100" t="e">
        <f>P7*#REF!</f>
        <v>#REF!</v>
      </c>
      <c r="S7" s="99">
        <f t="shared" si="4"/>
        <v>0</v>
      </c>
      <c r="T7" s="101">
        <f t="shared" si="5"/>
        <v>0</v>
      </c>
      <c r="U7" s="101">
        <f t="shared" si="6"/>
        <v>0</v>
      </c>
      <c r="V7" s="115">
        <f t="shared" si="7"/>
        <v>0</v>
      </c>
      <c r="W7" s="102">
        <f t="shared" si="8"/>
        <v>1</v>
      </c>
    </row>
    <row r="8" spans="1:29" x14ac:dyDescent="0.2">
      <c r="A8" s="179"/>
      <c r="B8" s="192"/>
      <c r="C8" s="41" t="s">
        <v>135</v>
      </c>
      <c r="D8" s="51"/>
      <c r="E8" s="52"/>
      <c r="F8" s="52"/>
      <c r="G8" s="52"/>
      <c r="H8" s="178"/>
      <c r="I8" s="45" t="str">
        <f t="shared" si="0"/>
        <v>◄</v>
      </c>
      <c r="J8" s="46"/>
      <c r="K8" s="97">
        <f t="shared" si="9"/>
        <v>1</v>
      </c>
      <c r="L8" s="109">
        <f t="shared" si="1"/>
        <v>0</v>
      </c>
      <c r="M8" s="100">
        <f t="shared" si="2"/>
        <v>0</v>
      </c>
      <c r="N8" s="100">
        <f t="shared" si="3"/>
        <v>0</v>
      </c>
      <c r="O8" s="100" t="e">
        <f>IF(#REF!=0,0,M8/#REF!)</f>
        <v>#REF!</v>
      </c>
      <c r="P8" s="100">
        <f t="shared" si="10"/>
        <v>0</v>
      </c>
      <c r="Q8" s="100" t="e">
        <f>O8*#REF!</f>
        <v>#REF!</v>
      </c>
      <c r="R8" s="100" t="e">
        <f>P8*#REF!</f>
        <v>#REF!</v>
      </c>
      <c r="S8" s="99">
        <f t="shared" si="4"/>
        <v>0</v>
      </c>
      <c r="T8" s="101">
        <f t="shared" si="5"/>
        <v>0</v>
      </c>
      <c r="U8" s="101">
        <f t="shared" si="6"/>
        <v>0</v>
      </c>
      <c r="V8" s="115">
        <f t="shared" si="7"/>
        <v>0</v>
      </c>
      <c r="W8" s="102">
        <f t="shared" si="8"/>
        <v>1</v>
      </c>
    </row>
    <row r="9" spans="1:29" x14ac:dyDescent="0.2">
      <c r="A9" s="181"/>
      <c r="B9" s="193"/>
      <c r="C9" s="47" t="s">
        <v>44</v>
      </c>
      <c r="D9" s="48"/>
      <c r="E9" s="49"/>
      <c r="F9" s="49"/>
      <c r="G9" s="49"/>
      <c r="H9" s="180"/>
      <c r="I9" s="45" t="str">
        <f t="shared" si="0"/>
        <v>◄</v>
      </c>
      <c r="J9" s="46"/>
      <c r="K9" s="97">
        <f t="shared" si="9"/>
        <v>1</v>
      </c>
      <c r="L9" s="109">
        <f t="shared" si="1"/>
        <v>0</v>
      </c>
      <c r="M9" s="100">
        <f t="shared" si="2"/>
        <v>0</v>
      </c>
      <c r="N9" s="100">
        <f t="shared" si="3"/>
        <v>0</v>
      </c>
      <c r="O9" s="100" t="e">
        <f>IF(#REF!=0,0,M9/#REF!)</f>
        <v>#REF!</v>
      </c>
      <c r="P9" s="100">
        <f t="shared" si="10"/>
        <v>0</v>
      </c>
      <c r="Q9" s="100" t="e">
        <f>O9*#REF!</f>
        <v>#REF!</v>
      </c>
      <c r="R9" s="100" t="e">
        <f>P9*#REF!</f>
        <v>#REF!</v>
      </c>
      <c r="S9" s="99">
        <f t="shared" si="4"/>
        <v>0</v>
      </c>
      <c r="T9" s="101">
        <f t="shared" si="5"/>
        <v>0</v>
      </c>
      <c r="U9" s="101">
        <f t="shared" si="6"/>
        <v>0</v>
      </c>
      <c r="V9" s="115">
        <f t="shared" si="7"/>
        <v>0</v>
      </c>
      <c r="W9" s="102">
        <f t="shared" si="8"/>
        <v>1</v>
      </c>
    </row>
    <row r="10" spans="1:29" x14ac:dyDescent="0.2">
      <c r="A10" s="177" t="s">
        <v>128</v>
      </c>
      <c r="B10" s="191"/>
      <c r="C10" s="190" t="s">
        <v>127</v>
      </c>
      <c r="D10" s="125" t="s">
        <v>138</v>
      </c>
      <c r="E10" s="126"/>
      <c r="F10" s="126"/>
      <c r="G10" s="126"/>
      <c r="H10" s="182"/>
      <c r="I10" s="45" t="s">
        <v>138</v>
      </c>
      <c r="J10" s="46"/>
      <c r="K10" s="123">
        <v>0.2</v>
      </c>
      <c r="L10" s="109">
        <f>SUM(L11:L14)</f>
        <v>0</v>
      </c>
      <c r="M10" s="100"/>
      <c r="P10" s="100">
        <f>SUM(P11:P14)</f>
        <v>0</v>
      </c>
      <c r="S10" s="99">
        <f>SUM(S11:S14)</f>
        <v>0</v>
      </c>
      <c r="T10" s="112">
        <f>IF(S10=0,0,1)</f>
        <v>0</v>
      </c>
      <c r="V10" s="115"/>
      <c r="W10" s="102">
        <f>SUM(W11:W14)</f>
        <v>4</v>
      </c>
      <c r="X10" s="102">
        <v>4</v>
      </c>
    </row>
    <row r="11" spans="1:29" ht="12.75" customHeight="1" x14ac:dyDescent="0.2">
      <c r="A11" s="179"/>
      <c r="B11" s="192"/>
      <c r="C11" s="41" t="s">
        <v>146</v>
      </c>
      <c r="D11" s="51"/>
      <c r="E11" s="52"/>
      <c r="F11" s="52"/>
      <c r="G11" s="52"/>
      <c r="H11" s="178"/>
      <c r="I11" s="45" t="str">
        <f t="shared" si="0"/>
        <v>◄</v>
      </c>
      <c r="J11" s="46"/>
      <c r="K11" s="97">
        <f t="shared" si="9"/>
        <v>1</v>
      </c>
      <c r="L11" s="109">
        <f t="shared" si="1"/>
        <v>0</v>
      </c>
      <c r="M11" s="100">
        <f t="shared" si="2"/>
        <v>0</v>
      </c>
      <c r="N11" s="100">
        <f t="shared" si="3"/>
        <v>0</v>
      </c>
      <c r="O11" s="100" t="e">
        <f>IF(#REF!=0,0,M11/#REF!)</f>
        <v>#REF!</v>
      </c>
      <c r="P11" s="100">
        <f>IF($T$10=0,0,N11/$L$10)</f>
        <v>0</v>
      </c>
      <c r="Q11" s="100" t="e">
        <f>O11*#REF!</f>
        <v>#REF!</v>
      </c>
      <c r="R11" s="100" t="e">
        <f>P11*#REF!</f>
        <v>#REF!</v>
      </c>
      <c r="S11" s="99">
        <f t="shared" si="4"/>
        <v>0</v>
      </c>
      <c r="T11" s="101">
        <f t="shared" si="5"/>
        <v>0</v>
      </c>
      <c r="U11" s="101">
        <f t="shared" si="6"/>
        <v>0</v>
      </c>
      <c r="V11" s="115">
        <f t="shared" si="7"/>
        <v>0</v>
      </c>
      <c r="W11" s="102">
        <f t="shared" si="8"/>
        <v>1</v>
      </c>
    </row>
    <row r="12" spans="1:29" x14ac:dyDescent="0.2">
      <c r="A12" s="179"/>
      <c r="B12" s="192"/>
      <c r="C12" s="47" t="s">
        <v>147</v>
      </c>
      <c r="D12" s="48"/>
      <c r="E12" s="49"/>
      <c r="F12" s="49"/>
      <c r="G12" s="49"/>
      <c r="H12" s="180"/>
      <c r="I12" s="45" t="str">
        <f t="shared" si="0"/>
        <v>◄</v>
      </c>
      <c r="J12" s="46"/>
      <c r="K12" s="97">
        <f t="shared" si="9"/>
        <v>1</v>
      </c>
      <c r="L12" s="109">
        <f t="shared" si="1"/>
        <v>0</v>
      </c>
      <c r="M12" s="100">
        <f t="shared" si="2"/>
        <v>0</v>
      </c>
      <c r="N12" s="100">
        <f t="shared" si="3"/>
        <v>0</v>
      </c>
      <c r="O12" s="100" t="e">
        <f>IF(#REF!=0,0,M12/#REF!)</f>
        <v>#REF!</v>
      </c>
      <c r="P12" s="100">
        <f t="shared" ref="P12:P14" si="11">IF($T$10=0,0,N12/$L$10)</f>
        <v>0</v>
      </c>
      <c r="Q12" s="100" t="e">
        <f>O12*#REF!</f>
        <v>#REF!</v>
      </c>
      <c r="R12" s="100" t="e">
        <f>P12*#REF!</f>
        <v>#REF!</v>
      </c>
      <c r="S12" s="99">
        <f t="shared" si="4"/>
        <v>0</v>
      </c>
      <c r="T12" s="101">
        <f t="shared" si="5"/>
        <v>0</v>
      </c>
      <c r="U12" s="101">
        <f t="shared" si="6"/>
        <v>0</v>
      </c>
      <c r="V12" s="115">
        <f t="shared" si="7"/>
        <v>0</v>
      </c>
      <c r="W12" s="102">
        <f t="shared" si="8"/>
        <v>1</v>
      </c>
    </row>
    <row r="13" spans="1:29" x14ac:dyDescent="0.2">
      <c r="A13" s="179"/>
      <c r="B13" s="192"/>
      <c r="C13" s="41" t="s">
        <v>148</v>
      </c>
      <c r="D13" s="51"/>
      <c r="E13" s="52"/>
      <c r="F13" s="52"/>
      <c r="G13" s="52"/>
      <c r="H13" s="178"/>
      <c r="I13" s="45" t="str">
        <f t="shared" si="0"/>
        <v>◄</v>
      </c>
      <c r="J13" s="46"/>
      <c r="K13" s="97">
        <f t="shared" ref="K13" si="12">IF(D13="",1,0)</f>
        <v>1</v>
      </c>
      <c r="L13" s="109">
        <f t="shared" ref="L13" si="13">K13*S13</f>
        <v>0</v>
      </c>
      <c r="M13" s="100">
        <f t="shared" ref="M13" si="14">S13*K13*20</f>
        <v>0</v>
      </c>
      <c r="N13" s="100">
        <f t="shared" ref="N13" si="15">(IF(F13&lt;&gt;"",1/3,0)+IF(G13&lt;&gt;"",2/3,0)+IF(H13&lt;&gt;"",1,0))*K13*20</f>
        <v>0</v>
      </c>
      <c r="O13" s="100" t="e">
        <f>IF(#REF!=0,0,M13/#REF!)</f>
        <v>#REF!</v>
      </c>
      <c r="P13" s="100">
        <f t="shared" ref="P13" si="16">IF($T$10=0,0,N13/$L$10)</f>
        <v>0</v>
      </c>
      <c r="Q13" s="100" t="e">
        <f>O13*#REF!</f>
        <v>#REF!</v>
      </c>
      <c r="R13" s="100" t="e">
        <f>P13*#REF!</f>
        <v>#REF!</v>
      </c>
      <c r="S13" s="99">
        <f t="shared" ref="S13" si="17">IF(D13="",IF(E13&lt;&gt;"",1,0)+IF(F13&lt;&gt;"",1,0)+IF(G13&lt;&gt;"",1,0)+IF(H13&lt;&gt;"",1,0),0)</f>
        <v>0</v>
      </c>
      <c r="T13" s="101">
        <f t="shared" ref="T13" si="18">IF(D13&lt;&gt;"",0,(IF(E13&lt;&gt;"",0.02,(N13/(K13*20)))))</f>
        <v>0</v>
      </c>
      <c r="U13" s="101">
        <f t="shared" ref="U13" si="19">IF(S13=0,0,K13)</f>
        <v>0</v>
      </c>
      <c r="V13" s="115">
        <f t="shared" ref="V13" si="20">IF(D13&lt;&gt;"",IF(E13&lt;&gt;"",1,0)+IF(F13&lt;&gt;"",1,0)+IF(G13&lt;&gt;"",1,0)+IF(H13&lt;&gt;"",1,0),0)</f>
        <v>0</v>
      </c>
      <c r="W13" s="102">
        <f t="shared" ref="W13" si="21">IF(OR(S13&gt;1,V13&gt;0,AND(D13="",S13=0)),1,0)</f>
        <v>1</v>
      </c>
    </row>
    <row r="14" spans="1:29" ht="13.5" customHeight="1" x14ac:dyDescent="0.2">
      <c r="A14" s="181"/>
      <c r="B14" s="193"/>
      <c r="C14" s="47" t="s">
        <v>149</v>
      </c>
      <c r="D14" s="48"/>
      <c r="E14" s="49"/>
      <c r="F14" s="49"/>
      <c r="G14" s="49"/>
      <c r="H14" s="180"/>
      <c r="I14" s="45" t="str">
        <f t="shared" si="0"/>
        <v>◄</v>
      </c>
      <c r="J14" s="46"/>
      <c r="K14" s="97">
        <f t="shared" si="9"/>
        <v>1</v>
      </c>
      <c r="L14" s="109">
        <f t="shared" si="1"/>
        <v>0</v>
      </c>
      <c r="M14" s="100">
        <f t="shared" si="2"/>
        <v>0</v>
      </c>
      <c r="N14" s="100">
        <f t="shared" si="3"/>
        <v>0</v>
      </c>
      <c r="O14" s="100" t="e">
        <f>IF(#REF!=0,0,M14/#REF!)</f>
        <v>#REF!</v>
      </c>
      <c r="P14" s="100">
        <f t="shared" si="11"/>
        <v>0</v>
      </c>
      <c r="Q14" s="100" t="e">
        <f>O14*#REF!</f>
        <v>#REF!</v>
      </c>
      <c r="R14" s="100" t="e">
        <f>P14*#REF!</f>
        <v>#REF!</v>
      </c>
      <c r="S14" s="99">
        <f t="shared" si="4"/>
        <v>0</v>
      </c>
      <c r="T14" s="101">
        <f t="shared" si="5"/>
        <v>0</v>
      </c>
      <c r="U14" s="101">
        <f t="shared" si="6"/>
        <v>0</v>
      </c>
      <c r="V14" s="115">
        <f t="shared" si="7"/>
        <v>0</v>
      </c>
      <c r="W14" s="102">
        <f t="shared" si="8"/>
        <v>1</v>
      </c>
    </row>
    <row r="15" spans="1:29" ht="13.5" customHeight="1" x14ac:dyDescent="0.2">
      <c r="A15" s="177" t="s">
        <v>130</v>
      </c>
      <c r="B15" s="191"/>
      <c r="C15" s="190" t="s">
        <v>129</v>
      </c>
      <c r="D15" s="214"/>
      <c r="E15" s="215"/>
      <c r="F15" s="215"/>
      <c r="G15" s="215"/>
      <c r="H15" s="216"/>
      <c r="I15" s="45" t="s">
        <v>138</v>
      </c>
      <c r="J15" s="46"/>
      <c r="K15" s="123">
        <v>0.2</v>
      </c>
      <c r="L15" s="109">
        <f>SUM(L17:L19)</f>
        <v>0</v>
      </c>
      <c r="M15" s="100"/>
      <c r="P15" s="100">
        <f>SUM(P17:P19)</f>
        <v>0</v>
      </c>
      <c r="S15" s="99">
        <f>SUM(S16:S19)</f>
        <v>0</v>
      </c>
      <c r="T15" s="112">
        <f>IF(S15=0,0,1)</f>
        <v>0</v>
      </c>
      <c r="V15" s="115"/>
      <c r="W15" s="102">
        <f>SUM(W17:W19)</f>
        <v>3</v>
      </c>
      <c r="X15" s="102">
        <v>4</v>
      </c>
      <c r="AA15" s="23" t="s">
        <v>138</v>
      </c>
    </row>
    <row r="16" spans="1:29" ht="13.5" customHeight="1" x14ac:dyDescent="0.2">
      <c r="A16" s="179"/>
      <c r="B16" s="192"/>
      <c r="C16" s="79" t="s">
        <v>150</v>
      </c>
      <c r="D16" s="54"/>
      <c r="E16" s="54"/>
      <c r="F16" s="54"/>
      <c r="G16" s="54"/>
      <c r="H16" s="197"/>
      <c r="I16" s="45" t="str">
        <f t="shared" si="0"/>
        <v>◄</v>
      </c>
      <c r="J16" s="46"/>
      <c r="K16" s="97">
        <f t="shared" si="9"/>
        <v>1</v>
      </c>
      <c r="L16" s="109">
        <f t="shared" si="1"/>
        <v>0</v>
      </c>
      <c r="M16" s="100">
        <f t="shared" si="2"/>
        <v>0</v>
      </c>
      <c r="N16" s="100">
        <f t="shared" si="3"/>
        <v>0</v>
      </c>
      <c r="O16" s="100" t="e">
        <f>IF(#REF!=0,0,M16/#REF!)</f>
        <v>#REF!</v>
      </c>
      <c r="P16" s="100">
        <f>IF($T$15=0,0,N16/$L$15)</f>
        <v>0</v>
      </c>
      <c r="Q16" s="100" t="e">
        <f>O16*#REF!</f>
        <v>#REF!</v>
      </c>
      <c r="R16" s="100" t="e">
        <f>P16*#REF!</f>
        <v>#REF!</v>
      </c>
      <c r="S16" s="99">
        <f t="shared" si="4"/>
        <v>0</v>
      </c>
      <c r="T16" s="101">
        <f t="shared" si="5"/>
        <v>0</v>
      </c>
      <c r="U16" s="101">
        <f t="shared" si="6"/>
        <v>0</v>
      </c>
      <c r="V16" s="115">
        <f t="shared" si="7"/>
        <v>0</v>
      </c>
      <c r="W16" s="102">
        <f t="shared" si="8"/>
        <v>1</v>
      </c>
    </row>
    <row r="17" spans="1:26" ht="12.75" customHeight="1" x14ac:dyDescent="0.2">
      <c r="A17" s="179"/>
      <c r="B17" s="192"/>
      <c r="C17" s="47" t="s">
        <v>151</v>
      </c>
      <c r="D17" s="48"/>
      <c r="E17" s="49"/>
      <c r="F17" s="49"/>
      <c r="G17" s="49"/>
      <c r="H17" s="180"/>
      <c r="I17" s="45" t="str">
        <f t="shared" si="0"/>
        <v>◄</v>
      </c>
      <c r="J17" s="46"/>
      <c r="K17" s="97">
        <f t="shared" si="9"/>
        <v>1</v>
      </c>
      <c r="L17" s="109">
        <f t="shared" si="1"/>
        <v>0</v>
      </c>
      <c r="M17" s="100">
        <f t="shared" si="2"/>
        <v>0</v>
      </c>
      <c r="N17" s="100">
        <f t="shared" si="3"/>
        <v>0</v>
      </c>
      <c r="O17" s="100" t="e">
        <f>IF(#REF!=0,0,M17/#REF!)</f>
        <v>#REF!</v>
      </c>
      <c r="P17" s="100">
        <f>IF($T$15=0,0,N17/$L$15)</f>
        <v>0</v>
      </c>
      <c r="Q17" s="100" t="e">
        <f>O17*#REF!</f>
        <v>#REF!</v>
      </c>
      <c r="R17" s="100" t="e">
        <f>P17*#REF!</f>
        <v>#REF!</v>
      </c>
      <c r="S17" s="99">
        <f t="shared" si="4"/>
        <v>0</v>
      </c>
      <c r="T17" s="101">
        <f t="shared" si="5"/>
        <v>0</v>
      </c>
      <c r="U17" s="101">
        <f t="shared" si="6"/>
        <v>0</v>
      </c>
      <c r="V17" s="115">
        <f t="shared" si="7"/>
        <v>0</v>
      </c>
      <c r="W17" s="102">
        <f t="shared" si="8"/>
        <v>1</v>
      </c>
      <c r="Z17" s="23" t="s">
        <v>138</v>
      </c>
    </row>
    <row r="18" spans="1:26" x14ac:dyDescent="0.2">
      <c r="A18" s="179"/>
      <c r="B18" s="192"/>
      <c r="C18" s="79" t="s">
        <v>152</v>
      </c>
      <c r="D18" s="80"/>
      <c r="E18" s="81"/>
      <c r="F18" s="81"/>
      <c r="G18" s="81"/>
      <c r="H18" s="183"/>
      <c r="I18" s="45" t="str">
        <f t="shared" si="0"/>
        <v>◄</v>
      </c>
      <c r="J18" s="46"/>
      <c r="K18" s="97">
        <f t="shared" si="9"/>
        <v>1</v>
      </c>
      <c r="L18" s="109">
        <f t="shared" si="1"/>
        <v>0</v>
      </c>
      <c r="M18" s="100">
        <f t="shared" si="2"/>
        <v>0</v>
      </c>
      <c r="N18" s="100">
        <f t="shared" si="3"/>
        <v>0</v>
      </c>
      <c r="O18" s="100" t="e">
        <f>IF(#REF!=0,0,M18/#REF!)</f>
        <v>#REF!</v>
      </c>
      <c r="P18" s="100">
        <f t="shared" ref="P18:P19" si="22">IF($T$15=0,0,N18/$L$15)</f>
        <v>0</v>
      </c>
      <c r="Q18" s="100" t="e">
        <f>O18*#REF!</f>
        <v>#REF!</v>
      </c>
      <c r="R18" s="100" t="e">
        <f>P18*#REF!</f>
        <v>#REF!</v>
      </c>
      <c r="S18" s="99">
        <f t="shared" si="4"/>
        <v>0</v>
      </c>
      <c r="T18" s="101">
        <f t="shared" si="5"/>
        <v>0</v>
      </c>
      <c r="U18" s="101">
        <f t="shared" si="6"/>
        <v>0</v>
      </c>
      <c r="V18" s="115">
        <f t="shared" si="7"/>
        <v>0</v>
      </c>
      <c r="W18" s="102">
        <f t="shared" si="8"/>
        <v>1</v>
      </c>
    </row>
    <row r="19" spans="1:26" x14ac:dyDescent="0.2">
      <c r="A19" s="181"/>
      <c r="B19" s="193"/>
      <c r="C19" s="47" t="s">
        <v>153</v>
      </c>
      <c r="D19" s="48"/>
      <c r="E19" s="49"/>
      <c r="F19" s="49"/>
      <c r="G19" s="49"/>
      <c r="H19" s="180"/>
      <c r="I19" s="45" t="str">
        <f t="shared" si="0"/>
        <v>◄</v>
      </c>
      <c r="J19" s="46"/>
      <c r="K19" s="97">
        <f t="shared" si="9"/>
        <v>1</v>
      </c>
      <c r="L19" s="109">
        <f t="shared" si="1"/>
        <v>0</v>
      </c>
      <c r="M19" s="100">
        <f t="shared" si="2"/>
        <v>0</v>
      </c>
      <c r="N19" s="100">
        <f t="shared" si="3"/>
        <v>0</v>
      </c>
      <c r="O19" s="100" t="e">
        <f>IF(#REF!=0,0,M19/#REF!)</f>
        <v>#REF!</v>
      </c>
      <c r="P19" s="100">
        <f t="shared" si="22"/>
        <v>0</v>
      </c>
      <c r="Q19" s="100" t="e">
        <f>O19*#REF!</f>
        <v>#REF!</v>
      </c>
      <c r="R19" s="100" t="e">
        <f>P19*#REF!</f>
        <v>#REF!</v>
      </c>
      <c r="S19" s="99">
        <f t="shared" si="4"/>
        <v>0</v>
      </c>
      <c r="T19" s="101">
        <f t="shared" si="5"/>
        <v>0</v>
      </c>
      <c r="U19" s="101">
        <f t="shared" si="6"/>
        <v>0</v>
      </c>
      <c r="V19" s="115">
        <f t="shared" si="7"/>
        <v>0</v>
      </c>
      <c r="W19" s="102">
        <f t="shared" si="8"/>
        <v>1</v>
      </c>
    </row>
    <row r="20" spans="1:26" x14ac:dyDescent="0.2">
      <c r="A20" s="177" t="s">
        <v>131</v>
      </c>
      <c r="B20" s="191"/>
      <c r="C20" s="194" t="s">
        <v>122</v>
      </c>
      <c r="D20" s="211"/>
      <c r="E20" s="212"/>
      <c r="F20" s="212"/>
      <c r="G20" s="212"/>
      <c r="H20" s="213"/>
      <c r="I20" s="45" t="s">
        <v>138</v>
      </c>
      <c r="J20" s="46"/>
      <c r="K20" s="123">
        <v>0.2</v>
      </c>
      <c r="L20" s="109">
        <f>SUM(L21:L24)</f>
        <v>0</v>
      </c>
      <c r="M20" s="100"/>
      <c r="P20" s="100">
        <f>SUM(P21:P24)</f>
        <v>0</v>
      </c>
      <c r="S20" s="99">
        <f>SUM(S21:S24)</f>
        <v>0</v>
      </c>
      <c r="T20" s="112">
        <f>IF(S20=0,0,1)</f>
        <v>0</v>
      </c>
      <c r="V20" s="115"/>
      <c r="W20" s="102">
        <f>SUM(W21:W24)</f>
        <v>4</v>
      </c>
      <c r="X20" s="102">
        <v>4</v>
      </c>
    </row>
    <row r="21" spans="1:26" ht="13.5" customHeight="1" x14ac:dyDescent="0.2">
      <c r="A21" s="179"/>
      <c r="B21" s="192"/>
      <c r="C21" s="83" t="s">
        <v>154</v>
      </c>
      <c r="D21" s="94"/>
      <c r="E21" s="95"/>
      <c r="F21" s="95"/>
      <c r="G21" s="95"/>
      <c r="H21" s="184"/>
      <c r="I21" s="45" t="str">
        <f t="shared" ref="I21:I29" si="23">(IF(W21&lt;&gt;0,"◄",""))</f>
        <v>◄</v>
      </c>
      <c r="J21" s="46"/>
      <c r="K21" s="97">
        <f>IF(D21="",1,0)</f>
        <v>1</v>
      </c>
      <c r="L21" s="109">
        <f t="shared" ref="L21:L29" si="24">K21*S21</f>
        <v>0</v>
      </c>
      <c r="M21" s="100">
        <f t="shared" ref="M21:M29" si="25">S21*K21*20</f>
        <v>0</v>
      </c>
      <c r="N21" s="100">
        <f t="shared" ref="N21:N29" si="26">(IF(F21&lt;&gt;"",1/3,0)+IF(G21&lt;&gt;"",2/3,0)+IF(H21&lt;&gt;"",1,0))*K21*20</f>
        <v>0</v>
      </c>
      <c r="O21" s="100" t="e">
        <f>IF(#REF!=0,0,M21/#REF!)</f>
        <v>#REF!</v>
      </c>
      <c r="P21" s="100">
        <f>IF($T$20=0,0,N21/$L$20)</f>
        <v>0</v>
      </c>
      <c r="Q21" s="100" t="e">
        <f>O21*#REF!</f>
        <v>#REF!</v>
      </c>
      <c r="R21" s="100" t="e">
        <f>P21*#REF!</f>
        <v>#REF!</v>
      </c>
      <c r="S21" s="99">
        <f t="shared" ref="S21:S29" si="27">IF(D21="",IF(E21&lt;&gt;"",1,0)+IF(F21&lt;&gt;"",1,0)+IF(G21&lt;&gt;"",1,0)+IF(H21&lt;&gt;"",1,0),0)</f>
        <v>0</v>
      </c>
      <c r="T21" s="101">
        <f t="shared" ref="T21:T29" si="28">IF(D21&lt;&gt;"",0,(IF(E21&lt;&gt;"",0.02,(N21/(K21*20)))))</f>
        <v>0</v>
      </c>
      <c r="U21" s="101">
        <f t="shared" ref="U21:U29" si="29">IF(S21=0,0,K21)</f>
        <v>0</v>
      </c>
      <c r="V21" s="115">
        <f t="shared" ref="V21:V29" si="30">IF(D21&lt;&gt;"",IF(E21&lt;&gt;"",1,0)+IF(F21&lt;&gt;"",1,0)+IF(G21&lt;&gt;"",1,0)+IF(H21&lt;&gt;"",1,0),0)</f>
        <v>0</v>
      </c>
      <c r="W21" s="102">
        <f t="shared" ref="W21:W29" si="31">IF(OR(S21&gt;1,V21&gt;0,AND(D21="",S21=0)),1,0)</f>
        <v>1</v>
      </c>
    </row>
    <row r="22" spans="1:26" ht="13.5" customHeight="1" x14ac:dyDescent="0.2">
      <c r="A22" s="179"/>
      <c r="B22" s="192"/>
      <c r="C22" s="47" t="s">
        <v>155</v>
      </c>
      <c r="D22" s="48"/>
      <c r="E22" s="49"/>
      <c r="F22" s="49"/>
      <c r="G22" s="49"/>
      <c r="H22" s="180"/>
      <c r="I22" s="45" t="str">
        <f t="shared" si="23"/>
        <v>◄</v>
      </c>
      <c r="J22" s="46"/>
      <c r="K22" s="97">
        <f>IF(D22="",1,0)</f>
        <v>1</v>
      </c>
      <c r="L22" s="109">
        <f t="shared" ref="L22" si="32">K22*S22</f>
        <v>0</v>
      </c>
      <c r="M22" s="100">
        <f t="shared" ref="M22" si="33">S22*K22*20</f>
        <v>0</v>
      </c>
      <c r="N22" s="100">
        <f t="shared" ref="N22" si="34">(IF(F22&lt;&gt;"",1/3,0)+IF(G22&lt;&gt;"",2/3,0)+IF(H22&lt;&gt;"",1,0))*K22*20</f>
        <v>0</v>
      </c>
      <c r="O22" s="100" t="e">
        <f>IF(#REF!=0,0,M22/#REF!)</f>
        <v>#REF!</v>
      </c>
      <c r="P22" s="100">
        <f>IF($T$20=0,0,N22/$L$20)</f>
        <v>0</v>
      </c>
      <c r="Q22" s="100" t="e">
        <f>O22*#REF!</f>
        <v>#REF!</v>
      </c>
      <c r="R22" s="100" t="e">
        <f>P22*#REF!</f>
        <v>#REF!</v>
      </c>
      <c r="S22" s="99">
        <f t="shared" ref="S22" si="35">IF(D22="",IF(E22&lt;&gt;"",1,0)+IF(F22&lt;&gt;"",1,0)+IF(G22&lt;&gt;"",1,0)+IF(H22&lt;&gt;"",1,0),0)</f>
        <v>0</v>
      </c>
      <c r="T22" s="101">
        <f t="shared" ref="T22" si="36">IF(D22&lt;&gt;"",0,(IF(E22&lt;&gt;"",0.02,(N22/(K22*20)))))</f>
        <v>0</v>
      </c>
      <c r="U22" s="101">
        <f t="shared" ref="U22" si="37">IF(S22=0,0,K22)</f>
        <v>0</v>
      </c>
      <c r="V22" s="115">
        <f t="shared" ref="V22" si="38">IF(D22&lt;&gt;"",IF(E22&lt;&gt;"",1,0)+IF(F22&lt;&gt;"",1,0)+IF(G22&lt;&gt;"",1,0)+IF(H22&lt;&gt;"",1,0),0)</f>
        <v>0</v>
      </c>
      <c r="W22" s="102">
        <f t="shared" ref="W22" si="39">IF(OR(S22&gt;1,V22&gt;0,AND(D22="",S22=0)),1,0)</f>
        <v>1</v>
      </c>
    </row>
    <row r="23" spans="1:26" ht="13.5" customHeight="1" x14ac:dyDescent="0.2">
      <c r="A23" s="179"/>
      <c r="B23" s="192"/>
      <c r="C23" s="83" t="s">
        <v>156</v>
      </c>
      <c r="D23" s="94"/>
      <c r="E23" s="95"/>
      <c r="F23" s="95"/>
      <c r="G23" s="95"/>
      <c r="H23" s="184"/>
      <c r="I23" s="45" t="str">
        <f t="shared" si="23"/>
        <v>◄</v>
      </c>
      <c r="J23" s="46"/>
      <c r="K23" s="97">
        <f t="shared" ref="K23:K29" si="40">IF(D23="",1,0)</f>
        <v>1</v>
      </c>
      <c r="L23" s="109">
        <f t="shared" si="24"/>
        <v>0</v>
      </c>
      <c r="M23" s="100">
        <f t="shared" si="25"/>
        <v>0</v>
      </c>
      <c r="N23" s="100">
        <f t="shared" si="26"/>
        <v>0</v>
      </c>
      <c r="O23" s="100" t="e">
        <f>IF(#REF!=0,0,M23/#REF!)</f>
        <v>#REF!</v>
      </c>
      <c r="P23" s="100">
        <f t="shared" ref="P23:P24" si="41">IF($T$20=0,0,N23/$L$20)</f>
        <v>0</v>
      </c>
      <c r="Q23" s="100" t="e">
        <f>O23*#REF!</f>
        <v>#REF!</v>
      </c>
      <c r="R23" s="100" t="e">
        <f>P23*#REF!</f>
        <v>#REF!</v>
      </c>
      <c r="S23" s="99">
        <f t="shared" si="27"/>
        <v>0</v>
      </c>
      <c r="T23" s="101">
        <f t="shared" si="28"/>
        <v>0</v>
      </c>
      <c r="U23" s="101">
        <f t="shared" si="29"/>
        <v>0</v>
      </c>
      <c r="V23" s="115">
        <f t="shared" si="30"/>
        <v>0</v>
      </c>
      <c r="W23" s="102">
        <f t="shared" si="31"/>
        <v>1</v>
      </c>
    </row>
    <row r="24" spans="1:26" ht="13.5" customHeight="1" x14ac:dyDescent="0.2">
      <c r="A24" s="181"/>
      <c r="B24" s="193"/>
      <c r="C24" s="47" t="s">
        <v>157</v>
      </c>
      <c r="D24" s="48"/>
      <c r="E24" s="49"/>
      <c r="F24" s="49"/>
      <c r="G24" s="49"/>
      <c r="H24" s="180"/>
      <c r="I24" s="45" t="str">
        <f t="shared" si="23"/>
        <v>◄</v>
      </c>
      <c r="J24" s="46"/>
      <c r="K24" s="97">
        <f t="shared" si="40"/>
        <v>1</v>
      </c>
      <c r="L24" s="109">
        <f t="shared" si="24"/>
        <v>0</v>
      </c>
      <c r="M24" s="100">
        <f t="shared" si="25"/>
        <v>0</v>
      </c>
      <c r="N24" s="100">
        <f t="shared" si="26"/>
        <v>0</v>
      </c>
      <c r="O24" s="100" t="e">
        <f>IF(#REF!=0,0,M24/#REF!)</f>
        <v>#REF!</v>
      </c>
      <c r="P24" s="100">
        <f t="shared" si="41"/>
        <v>0</v>
      </c>
      <c r="Q24" s="100" t="e">
        <f>O24*#REF!</f>
        <v>#REF!</v>
      </c>
      <c r="R24" s="100" t="e">
        <f>P24*#REF!</f>
        <v>#REF!</v>
      </c>
      <c r="S24" s="99">
        <f t="shared" si="27"/>
        <v>0</v>
      </c>
      <c r="T24" s="101">
        <f t="shared" si="28"/>
        <v>0</v>
      </c>
      <c r="U24" s="101">
        <f t="shared" si="29"/>
        <v>0</v>
      </c>
      <c r="V24" s="115">
        <f t="shared" si="30"/>
        <v>0</v>
      </c>
      <c r="W24" s="102">
        <f t="shared" si="31"/>
        <v>1</v>
      </c>
    </row>
    <row r="25" spans="1:26" ht="13.5" customHeight="1" x14ac:dyDescent="0.2">
      <c r="A25" s="177" t="s">
        <v>133</v>
      </c>
      <c r="B25" s="199"/>
      <c r="C25" s="203" t="s">
        <v>132</v>
      </c>
      <c r="D25" s="208"/>
      <c r="E25" s="209"/>
      <c r="F25" s="209"/>
      <c r="G25" s="209"/>
      <c r="H25" s="210"/>
      <c r="I25" s="45" t="s">
        <v>138</v>
      </c>
      <c r="J25" s="46"/>
      <c r="K25" s="123">
        <v>0.2</v>
      </c>
      <c r="L25" s="109">
        <f>SUM(L26:L29)</f>
        <v>0</v>
      </c>
      <c r="M25" s="100"/>
      <c r="P25" s="100">
        <f>SUM(P26:P29)</f>
        <v>0</v>
      </c>
      <c r="S25" s="99">
        <f>SUM(S26:S29)</f>
        <v>0</v>
      </c>
      <c r="T25" s="112">
        <f>IF(S25=0,0,1)</f>
        <v>0</v>
      </c>
      <c r="V25" s="115"/>
      <c r="W25" s="102">
        <f>SUM(W26:W29)</f>
        <v>4</v>
      </c>
      <c r="X25" s="102">
        <v>4</v>
      </c>
    </row>
    <row r="26" spans="1:26" ht="13.5" customHeight="1" x14ac:dyDescent="0.2">
      <c r="A26" s="179"/>
      <c r="B26" s="200"/>
      <c r="C26" s="207" t="s">
        <v>159</v>
      </c>
      <c r="D26" s="94"/>
      <c r="E26" s="95"/>
      <c r="F26" s="95"/>
      <c r="G26" s="95"/>
      <c r="H26" s="184"/>
      <c r="I26" s="45" t="str">
        <f t="shared" si="23"/>
        <v>◄</v>
      </c>
      <c r="J26" s="46"/>
      <c r="K26" s="97">
        <f t="shared" si="40"/>
        <v>1</v>
      </c>
      <c r="L26" s="109">
        <f t="shared" si="24"/>
        <v>0</v>
      </c>
      <c r="M26" s="100">
        <f t="shared" si="25"/>
        <v>0</v>
      </c>
      <c r="N26" s="100">
        <f t="shared" si="26"/>
        <v>0</v>
      </c>
      <c r="O26" s="100" t="e">
        <f>IF(#REF!=0,0,M26/#REF!)</f>
        <v>#REF!</v>
      </c>
      <c r="P26" s="100">
        <f>IF($T$25=0,0,N26/$L$25)</f>
        <v>0</v>
      </c>
      <c r="Q26" s="100" t="e">
        <f>O26*#REF!</f>
        <v>#REF!</v>
      </c>
      <c r="R26" s="100" t="e">
        <f>P26*#REF!</f>
        <v>#REF!</v>
      </c>
      <c r="S26" s="99">
        <f t="shared" si="27"/>
        <v>0</v>
      </c>
      <c r="T26" s="101">
        <f t="shared" si="28"/>
        <v>0</v>
      </c>
      <c r="U26" s="101">
        <f t="shared" si="29"/>
        <v>0</v>
      </c>
      <c r="V26" s="115">
        <f t="shared" si="30"/>
        <v>0</v>
      </c>
      <c r="W26" s="102">
        <f t="shared" si="31"/>
        <v>1</v>
      </c>
    </row>
    <row r="27" spans="1:26" ht="13.5" customHeight="1" x14ac:dyDescent="0.2">
      <c r="A27" s="179"/>
      <c r="B27" s="200"/>
      <c r="C27" s="204" t="s">
        <v>160</v>
      </c>
      <c r="D27" s="48"/>
      <c r="E27" s="49"/>
      <c r="F27" s="49"/>
      <c r="G27" s="49"/>
      <c r="H27" s="180"/>
      <c r="I27" s="45" t="str">
        <f t="shared" si="23"/>
        <v>◄</v>
      </c>
      <c r="J27" s="46"/>
      <c r="K27" s="97">
        <f t="shared" ref="K27" si="42">IF(D27="",1,0)</f>
        <v>1</v>
      </c>
      <c r="L27" s="109">
        <f t="shared" ref="L27" si="43">K27*S27</f>
        <v>0</v>
      </c>
      <c r="M27" s="100">
        <f t="shared" ref="M27" si="44">S27*K27*20</f>
        <v>0</v>
      </c>
      <c r="N27" s="100">
        <f t="shared" ref="N27" si="45">(IF(F27&lt;&gt;"",1/3,0)+IF(G27&lt;&gt;"",2/3,0)+IF(H27&lt;&gt;"",1,0))*K27*20</f>
        <v>0</v>
      </c>
      <c r="O27" s="100" t="e">
        <f>IF(#REF!=0,0,M27/#REF!)</f>
        <v>#REF!</v>
      </c>
      <c r="P27" s="100">
        <f>IF($T$25=0,0,N27/$L$25)</f>
        <v>0</v>
      </c>
      <c r="Q27" s="100" t="e">
        <f>O27*#REF!</f>
        <v>#REF!</v>
      </c>
      <c r="R27" s="100" t="e">
        <f>P27*#REF!</f>
        <v>#REF!</v>
      </c>
      <c r="S27" s="99">
        <f t="shared" ref="S27" si="46">IF(D27="",IF(E27&lt;&gt;"",1,0)+IF(F27&lt;&gt;"",1,0)+IF(G27&lt;&gt;"",1,0)+IF(H27&lt;&gt;"",1,0),0)</f>
        <v>0</v>
      </c>
      <c r="T27" s="101">
        <f t="shared" ref="T27" si="47">IF(D27&lt;&gt;"",0,(IF(E27&lt;&gt;"",0.02,(N27/(K27*20)))))</f>
        <v>0</v>
      </c>
      <c r="U27" s="101">
        <f t="shared" ref="U27" si="48">IF(S27=0,0,K27)</f>
        <v>0</v>
      </c>
      <c r="V27" s="115">
        <f t="shared" ref="V27" si="49">IF(D27&lt;&gt;"",IF(E27&lt;&gt;"",1,0)+IF(F27&lt;&gt;"",1,0)+IF(G27&lt;&gt;"",1,0)+IF(H27&lt;&gt;"",1,0),0)</f>
        <v>0</v>
      </c>
      <c r="W27" s="102">
        <f t="shared" ref="W27" si="50">IF(OR(S27&gt;1,V27&gt;0,AND(D27="",S27=0)),1,0)</f>
        <v>1</v>
      </c>
    </row>
    <row r="28" spans="1:26" ht="13.5" customHeight="1" x14ac:dyDescent="0.2">
      <c r="A28" s="179"/>
      <c r="B28" s="200"/>
      <c r="C28" s="205" t="s">
        <v>162</v>
      </c>
      <c r="D28" s="94"/>
      <c r="E28" s="95"/>
      <c r="F28" s="95"/>
      <c r="G28" s="95"/>
      <c r="H28" s="184"/>
      <c r="I28" s="45" t="str">
        <f t="shared" si="23"/>
        <v>◄</v>
      </c>
      <c r="J28" s="46"/>
      <c r="K28" s="97">
        <f t="shared" si="40"/>
        <v>1</v>
      </c>
      <c r="L28" s="109">
        <f t="shared" si="24"/>
        <v>0</v>
      </c>
      <c r="M28" s="100">
        <f t="shared" si="25"/>
        <v>0</v>
      </c>
      <c r="N28" s="100">
        <f t="shared" si="26"/>
        <v>0</v>
      </c>
      <c r="O28" s="100" t="e">
        <f>IF(#REF!=0,0,M28/#REF!)</f>
        <v>#REF!</v>
      </c>
      <c r="P28" s="100">
        <f t="shared" ref="P28:P29" si="51">IF($T$25=0,0,N28/$L$25)</f>
        <v>0</v>
      </c>
      <c r="Q28" s="100" t="e">
        <f>O28*#REF!</f>
        <v>#REF!</v>
      </c>
      <c r="R28" s="100" t="e">
        <f>P28*#REF!</f>
        <v>#REF!</v>
      </c>
      <c r="S28" s="99">
        <f t="shared" si="27"/>
        <v>0</v>
      </c>
      <c r="T28" s="101">
        <f t="shared" si="28"/>
        <v>0</v>
      </c>
      <c r="U28" s="101">
        <f t="shared" si="29"/>
        <v>0</v>
      </c>
      <c r="V28" s="115">
        <f t="shared" si="30"/>
        <v>0</v>
      </c>
      <c r="W28" s="102">
        <f t="shared" si="31"/>
        <v>1</v>
      </c>
    </row>
    <row r="29" spans="1:26" ht="13.5" customHeight="1" thickBot="1" x14ac:dyDescent="0.25">
      <c r="A29" s="198"/>
      <c r="B29" s="201"/>
      <c r="C29" s="206" t="s">
        <v>161</v>
      </c>
      <c r="D29" s="185"/>
      <c r="E29" s="186"/>
      <c r="F29" s="186"/>
      <c r="G29" s="186"/>
      <c r="H29" s="187"/>
      <c r="I29" s="45" t="str">
        <f t="shared" si="23"/>
        <v>◄</v>
      </c>
      <c r="J29" s="46"/>
      <c r="K29" s="97">
        <f t="shared" si="40"/>
        <v>1</v>
      </c>
      <c r="L29" s="109">
        <f t="shared" si="24"/>
        <v>0</v>
      </c>
      <c r="M29" s="100">
        <f t="shared" si="25"/>
        <v>0</v>
      </c>
      <c r="N29" s="100">
        <f t="shared" si="26"/>
        <v>0</v>
      </c>
      <c r="O29" s="100" t="e">
        <f>IF(#REF!=0,0,M29/#REF!)</f>
        <v>#REF!</v>
      </c>
      <c r="P29" s="100">
        <f t="shared" si="51"/>
        <v>0</v>
      </c>
      <c r="Q29" s="100" t="e">
        <f>O29*#REF!</f>
        <v>#REF!</v>
      </c>
      <c r="R29" s="100" t="e">
        <f>P29*#REF!</f>
        <v>#REF!</v>
      </c>
      <c r="S29" s="99">
        <f t="shared" si="27"/>
        <v>0</v>
      </c>
      <c r="T29" s="101">
        <f t="shared" si="28"/>
        <v>0</v>
      </c>
      <c r="U29" s="101">
        <f t="shared" si="29"/>
        <v>0</v>
      </c>
      <c r="V29" s="115">
        <f t="shared" si="30"/>
        <v>0</v>
      </c>
      <c r="W29" s="102">
        <f t="shared" si="31"/>
        <v>1</v>
      </c>
    </row>
    <row r="30" spans="1:26" ht="17.850000000000001" customHeight="1" x14ac:dyDescent="0.2">
      <c r="C30" s="56" t="s">
        <v>143</v>
      </c>
      <c r="E30" s="133">
        <f>S5/X5</f>
        <v>0</v>
      </c>
      <c r="F30" s="133"/>
      <c r="G30" s="133"/>
      <c r="H30" s="133"/>
      <c r="I30" s="45" t="str">
        <f t="shared" ref="I30:I35" si="52">(IF(E30&lt;0.5,"◄",""))</f>
        <v>◄</v>
      </c>
      <c r="K30" s="40">
        <f>K25+K20+K15+K10+K5</f>
        <v>1</v>
      </c>
      <c r="L30" s="116"/>
      <c r="S30" s="111">
        <f>S5+S10+S15+S20+S25</f>
        <v>0</v>
      </c>
      <c r="U30" s="117"/>
      <c r="V30" s="118"/>
      <c r="W30" s="114">
        <f>W5+W10+W15+W20+W25</f>
        <v>19</v>
      </c>
      <c r="X30" s="111">
        <f>X5+X10+X15+X20+X25</f>
        <v>20</v>
      </c>
    </row>
    <row r="31" spans="1:26" ht="17.850000000000001" customHeight="1" x14ac:dyDescent="0.2">
      <c r="A31" s="15" t="s">
        <v>138</v>
      </c>
      <c r="C31" s="56" t="s">
        <v>139</v>
      </c>
      <c r="E31" s="133">
        <f>S10/X10</f>
        <v>0</v>
      </c>
      <c r="F31" s="133"/>
      <c r="G31" s="133"/>
      <c r="H31" s="133"/>
      <c r="I31" s="45" t="str">
        <f t="shared" si="52"/>
        <v>◄</v>
      </c>
      <c r="J31" s="141" t="s">
        <v>92</v>
      </c>
      <c r="K31" s="141"/>
      <c r="L31" s="116"/>
      <c r="S31" s="111"/>
      <c r="U31" s="117"/>
      <c r="V31" s="118"/>
      <c r="W31" s="114"/>
    </row>
    <row r="32" spans="1:26" ht="17.850000000000001" customHeight="1" x14ac:dyDescent="0.2">
      <c r="A32" s="15" t="s">
        <v>138</v>
      </c>
      <c r="C32" s="56" t="s">
        <v>140</v>
      </c>
      <c r="E32" s="133">
        <f>S15/X15</f>
        <v>0</v>
      </c>
      <c r="F32" s="133"/>
      <c r="G32" s="133"/>
      <c r="H32" s="133"/>
      <c r="I32" s="45" t="str">
        <f t="shared" si="52"/>
        <v>◄</v>
      </c>
      <c r="J32" s="141"/>
      <c r="K32" s="141"/>
      <c r="L32" s="116"/>
      <c r="O32" s="100" t="s">
        <v>138</v>
      </c>
      <c r="S32" s="111"/>
      <c r="U32" s="117"/>
      <c r="V32" s="118"/>
      <c r="W32" s="114"/>
    </row>
    <row r="33" spans="1:23" ht="17.850000000000001" customHeight="1" x14ac:dyDescent="0.2">
      <c r="A33" s="15" t="s">
        <v>138</v>
      </c>
      <c r="C33" s="56" t="s">
        <v>144</v>
      </c>
      <c r="E33" s="133">
        <f>S20/X20</f>
        <v>0</v>
      </c>
      <c r="F33" s="133"/>
      <c r="G33" s="133"/>
      <c r="H33" s="133"/>
      <c r="I33" s="45" t="str">
        <f t="shared" si="52"/>
        <v>◄</v>
      </c>
      <c r="J33" s="120"/>
      <c r="K33" s="120"/>
      <c r="L33" s="116"/>
      <c r="S33" s="111"/>
      <c r="U33" s="117"/>
      <c r="V33" s="118"/>
      <c r="W33" s="114"/>
    </row>
    <row r="34" spans="1:23" ht="17.850000000000001" customHeight="1" x14ac:dyDescent="0.2">
      <c r="A34" s="15" t="s">
        <v>138</v>
      </c>
      <c r="C34" s="56" t="s">
        <v>141</v>
      </c>
      <c r="E34" s="133">
        <f>S25/X25</f>
        <v>0</v>
      </c>
      <c r="F34" s="133"/>
      <c r="G34" s="133"/>
      <c r="H34" s="133"/>
      <c r="I34" s="45" t="str">
        <f t="shared" si="52"/>
        <v>◄</v>
      </c>
      <c r="J34" s="120"/>
      <c r="K34" s="120"/>
      <c r="L34" s="116"/>
      <c r="S34" s="111"/>
      <c r="U34" s="117"/>
      <c r="V34" s="118"/>
      <c r="W34" s="114"/>
    </row>
    <row r="35" spans="1:23" ht="17.850000000000001" customHeight="1" x14ac:dyDescent="0.2">
      <c r="C35" s="56" t="s">
        <v>142</v>
      </c>
      <c r="E35" s="133">
        <f>0.2*E30+0.2*E31+0.2*E32+0.2*E33+0.2*E34</f>
        <v>0</v>
      </c>
      <c r="F35" s="133"/>
      <c r="G35" s="133"/>
      <c r="H35" s="133"/>
      <c r="I35" s="45" t="str">
        <f t="shared" si="52"/>
        <v>◄</v>
      </c>
      <c r="K35" s="40"/>
      <c r="L35" s="116" t="s">
        <v>138</v>
      </c>
      <c r="S35" s="111"/>
      <c r="U35" s="117"/>
      <c r="V35" s="118"/>
      <c r="W35" s="114"/>
    </row>
    <row r="36" spans="1:23" ht="20.25" customHeight="1" thickBot="1" x14ac:dyDescent="0.25">
      <c r="C36" s="202" t="s">
        <v>158</v>
      </c>
      <c r="D36" s="58"/>
      <c r="E36" s="145" t="str">
        <f>IF(OR(E30&lt;0.5,E31&lt;0.5,E32&lt;0.5,E33&lt;0.5,E34&lt;0.55),"Tx&lt;50",IF(W30&lt;&gt;0,"Erreur",(IF(S30&lt;&gt;0,(P5*K5+P10*K10+P15*K15+P20*K20+P25*K25)/(T5*K5+T10*K10+T15*K15+T20*K20+T25*K25),0))))</f>
        <v>Tx&lt;50</v>
      </c>
      <c r="F36" s="145"/>
      <c r="G36" s="146" t="s">
        <v>96</v>
      </c>
      <c r="H36" s="146"/>
      <c r="I36" s="59"/>
      <c r="R36" s="119"/>
      <c r="S36" s="119"/>
    </row>
    <row r="37" spans="1:23" ht="20.25" customHeight="1" thickBot="1" x14ac:dyDescent="0.25">
      <c r="C37" s="27" t="s">
        <v>98</v>
      </c>
      <c r="D37" s="58"/>
      <c r="E37" s="147"/>
      <c r="F37" s="147"/>
      <c r="G37" s="148" t="s">
        <v>22</v>
      </c>
      <c r="H37" s="148"/>
      <c r="I37" s="61"/>
    </row>
    <row r="38" spans="1:23" ht="18.75" customHeight="1" thickBot="1" x14ac:dyDescent="0.25">
      <c r="C38" s="62" t="s">
        <v>99</v>
      </c>
      <c r="E38" s="149" t="str">
        <f>IF(W30&lt;&gt;0,"",E37*'Identification projet'!B5)</f>
        <v/>
      </c>
      <c r="F38" s="149"/>
      <c r="G38" s="150">
        <f>(20*'Identification projet'!B5)</f>
        <v>100</v>
      </c>
      <c r="H38" s="150"/>
      <c r="I38" s="45"/>
      <c r="J38" s="63"/>
    </row>
    <row r="39" spans="1:23" ht="14.1" customHeight="1" x14ac:dyDescent="0.2">
      <c r="A39" s="151" t="s">
        <v>100</v>
      </c>
      <c r="B39" s="151"/>
      <c r="C39" s="151"/>
      <c r="D39" s="151"/>
      <c r="E39" s="151"/>
      <c r="F39" s="151"/>
      <c r="G39" s="151"/>
      <c r="H39" s="151"/>
      <c r="I39" s="61"/>
      <c r="J39" s="63"/>
    </row>
    <row r="40" spans="1:23" ht="14.1" customHeight="1" thickBot="1" x14ac:dyDescent="0.25">
      <c r="A40" s="64"/>
      <c r="B40" s="64"/>
      <c r="C40" s="152" t="str">
        <f>(IF(W30&gt;0,"ATTENTION. Erreur de saisie : cocher une seule colonne par ligne ! Voir repères ◄ à droite de la grille.",""))</f>
        <v>ATTENTION. Erreur de saisie : cocher une seule colonne par ligne ! Voir repères ◄ à droite de la grille.</v>
      </c>
      <c r="D40" s="152"/>
      <c r="E40" s="152"/>
      <c r="F40" s="152"/>
      <c r="G40" s="152"/>
      <c r="H40" s="152"/>
      <c r="I40" s="60" t="s">
        <v>97</v>
      </c>
    </row>
    <row r="41" spans="1:23" ht="15" customHeight="1" x14ac:dyDescent="0.2">
      <c r="A41" s="153" t="s">
        <v>101</v>
      </c>
      <c r="B41" s="153"/>
      <c r="C41" s="154"/>
      <c r="D41" s="154"/>
      <c r="E41" s="154"/>
      <c r="F41" s="154"/>
      <c r="G41" s="154"/>
      <c r="H41" s="154"/>
      <c r="I41" s="65"/>
    </row>
    <row r="42" spans="1:23" ht="84.75" customHeight="1" thickBot="1" x14ac:dyDescent="0.25">
      <c r="A42" s="155"/>
      <c r="B42" s="155"/>
      <c r="C42" s="155"/>
      <c r="D42" s="155"/>
      <c r="E42" s="155"/>
      <c r="F42" s="155"/>
      <c r="G42" s="155"/>
      <c r="H42" s="155"/>
      <c r="I42" s="66"/>
    </row>
    <row r="43" spans="1:23" ht="7.5" customHeight="1" thickBot="1" x14ac:dyDescent="0.25">
      <c r="A43" s="66"/>
      <c r="B43" s="67"/>
      <c r="C43" s="67"/>
      <c r="D43" s="68"/>
      <c r="E43" s="68"/>
      <c r="F43" s="68"/>
      <c r="G43" s="68"/>
      <c r="H43" s="68"/>
      <c r="I43" s="69"/>
    </row>
    <row r="44" spans="1:23" ht="12.75" customHeight="1" x14ac:dyDescent="0.2">
      <c r="A44" s="143" t="s">
        <v>102</v>
      </c>
      <c r="B44" s="143"/>
      <c r="C44" s="70" t="s">
        <v>103</v>
      </c>
      <c r="D44" s="71"/>
      <c r="E44" s="144" t="s">
        <v>104</v>
      </c>
      <c r="F44" s="144"/>
      <c r="G44" s="144"/>
      <c r="H44" s="144"/>
      <c r="I44" s="72"/>
    </row>
    <row r="45" spans="1:23" ht="30.75" customHeight="1" thickBot="1" x14ac:dyDescent="0.25">
      <c r="A45" s="158"/>
      <c r="B45" s="158"/>
      <c r="C45" s="73"/>
      <c r="E45" s="159"/>
      <c r="F45" s="159"/>
      <c r="G45" s="159"/>
      <c r="H45" s="159"/>
      <c r="I45" s="74"/>
    </row>
    <row r="46" spans="1:23" ht="30.75" customHeight="1" x14ac:dyDescent="0.2">
      <c r="A46" s="158"/>
      <c r="B46" s="158"/>
      <c r="C46" s="73"/>
    </row>
    <row r="47" spans="1:23" ht="30.75" customHeight="1" x14ac:dyDescent="0.2">
      <c r="A47" s="160"/>
      <c r="B47" s="160"/>
      <c r="C47" s="73"/>
    </row>
    <row r="48" spans="1:23" ht="30.75" customHeight="1" x14ac:dyDescent="0.2">
      <c r="A48" s="158"/>
      <c r="B48" s="158"/>
      <c r="C48" s="73"/>
    </row>
    <row r="49" spans="1:9" ht="30.75" customHeight="1" thickBot="1" x14ac:dyDescent="0.25">
      <c r="A49" s="156"/>
      <c r="B49" s="156"/>
      <c r="C49" s="75"/>
      <c r="E49" s="157">
        <v>41739</v>
      </c>
      <c r="F49" s="157"/>
      <c r="G49" s="157"/>
      <c r="H49" s="157"/>
      <c r="I49" s="78" t="s">
        <v>114</v>
      </c>
    </row>
    <row r="51" spans="1:9" ht="14.25" x14ac:dyDescent="0.2">
      <c r="A51" s="15">
        <f>W30</f>
        <v>19</v>
      </c>
      <c r="B51" s="76"/>
    </row>
    <row r="52" spans="1:9" x14ac:dyDescent="0.2">
      <c r="A52" s="124">
        <f>W5</f>
        <v>4</v>
      </c>
    </row>
    <row r="53" spans="1:9" x14ac:dyDescent="0.2">
      <c r="A53" s="124">
        <f>W10</f>
        <v>4</v>
      </c>
    </row>
    <row r="54" spans="1:9" x14ac:dyDescent="0.2">
      <c r="A54" s="15">
        <f>W15</f>
        <v>3</v>
      </c>
    </row>
    <row r="55" spans="1:9" x14ac:dyDescent="0.2">
      <c r="A55" s="15">
        <f>W20</f>
        <v>4</v>
      </c>
    </row>
    <row r="56" spans="1:9" x14ac:dyDescent="0.2">
      <c r="A56" s="15">
        <f>W25</f>
        <v>4</v>
      </c>
    </row>
    <row r="57" spans="1:9" x14ac:dyDescent="0.2">
      <c r="A57" s="15">
        <f>W6</f>
        <v>1</v>
      </c>
    </row>
  </sheetData>
  <mergeCells count="39">
    <mergeCell ref="D5:H5"/>
    <mergeCell ref="A20:B24"/>
    <mergeCell ref="A25:B29"/>
    <mergeCell ref="D25:H25"/>
    <mergeCell ref="D20:H20"/>
    <mergeCell ref="D15:H15"/>
    <mergeCell ref="A5:B9"/>
    <mergeCell ref="A15:B19"/>
    <mergeCell ref="A10:B14"/>
    <mergeCell ref="A42:H42"/>
    <mergeCell ref="A49:B49"/>
    <mergeCell ref="E49:H49"/>
    <mergeCell ref="A45:B45"/>
    <mergeCell ref="E45:H45"/>
    <mergeCell ref="A46:B46"/>
    <mergeCell ref="A47:B47"/>
    <mergeCell ref="A48:B48"/>
    <mergeCell ref="E32:H32"/>
    <mergeCell ref="A44:B44"/>
    <mergeCell ref="E44:H44"/>
    <mergeCell ref="E35:H35"/>
    <mergeCell ref="E36:F36"/>
    <mergeCell ref="G36:H36"/>
    <mergeCell ref="E37:F37"/>
    <mergeCell ref="G37:H37"/>
    <mergeCell ref="E38:F38"/>
    <mergeCell ref="G38:H38"/>
    <mergeCell ref="A39:H39"/>
    <mergeCell ref="C40:H40"/>
    <mergeCell ref="A41:B41"/>
    <mergeCell ref="C41:H41"/>
    <mergeCell ref="E33:H33"/>
    <mergeCell ref="E34:H34"/>
    <mergeCell ref="D2:J2"/>
    <mergeCell ref="D3:J3"/>
    <mergeCell ref="A4:B4"/>
    <mergeCell ref="E30:H30"/>
    <mergeCell ref="E31:H31"/>
    <mergeCell ref="J31:K32"/>
  </mergeCells>
  <phoneticPr fontId="22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63"/>
  <sheetViews>
    <sheetView workbookViewId="0">
      <selection activeCell="D4" sqref="D4"/>
    </sheetView>
  </sheetViews>
  <sheetFormatPr baseColWidth="10" defaultColWidth="11.42578125" defaultRowHeight="12.75" x14ac:dyDescent="0.2"/>
  <cols>
    <col min="1" max="1" width="6.85546875" style="15" customWidth="1"/>
    <col min="2" max="2" width="56.425781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21.7109375" style="21" customWidth="1"/>
    <col min="11" max="11" width="7.28515625" style="22" customWidth="1"/>
    <col min="12" max="12" width="5.7109375" style="98" customWidth="1"/>
    <col min="13" max="13" width="6.42578125" style="99" customWidth="1"/>
    <col min="14" max="14" width="6.42578125" style="100" customWidth="1"/>
    <col min="15" max="16" width="6" style="100" customWidth="1"/>
    <col min="17" max="17" width="9.85546875" style="100" customWidth="1"/>
    <col min="18" max="18" width="10.42578125" style="100" customWidth="1"/>
    <col min="19" max="19" width="6.42578125" style="99" customWidth="1"/>
    <col min="20" max="20" width="10.7109375" style="101" customWidth="1"/>
    <col min="21" max="21" width="12.140625" style="101" customWidth="1"/>
    <col min="22" max="22" width="3.85546875" style="101" customWidth="1"/>
    <col min="23" max="23" width="3.85546875" style="102" customWidth="1"/>
    <col min="24" max="24" width="8.85546875" style="102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Brevet de technicien supérieur "Systèmes numériques"</v>
      </c>
      <c r="D1" s="27" t="str">
        <f>'Identification projet'!B3</f>
        <v>Informatique et réseaux</v>
      </c>
      <c r="E1" s="28"/>
      <c r="F1" s="29" t="str">
        <f>'Identification projet'!B4</f>
        <v>Projet : Epreuve E5</v>
      </c>
    </row>
    <row r="2" spans="1:29" ht="12.75" customHeight="1" x14ac:dyDescent="0.2">
      <c r="A2" s="26"/>
      <c r="B2" s="30" t="str">
        <f>'Identification projet'!A13</f>
        <v>Candidat 2</v>
      </c>
      <c r="C2" s="27" t="s">
        <v>19</v>
      </c>
      <c r="D2" s="136" t="str">
        <f>IF('Identification projet'!B14="","Renseigner feuille Identification projet",'Identification projet'!B14)</f>
        <v>Renseigner feuille Identification projet</v>
      </c>
      <c r="E2" s="136"/>
      <c r="F2" s="136"/>
      <c r="G2" s="136"/>
      <c r="H2" s="136"/>
      <c r="I2" s="136"/>
      <c r="J2" s="136"/>
      <c r="L2" s="103"/>
      <c r="M2" s="103"/>
      <c r="N2" s="104"/>
      <c r="O2" s="105"/>
      <c r="P2" s="105"/>
      <c r="Q2" s="105"/>
      <c r="R2" s="105"/>
      <c r="S2" s="105"/>
      <c r="T2" s="104"/>
      <c r="U2" s="106"/>
      <c r="V2" s="106"/>
      <c r="W2" s="106"/>
      <c r="X2" s="107"/>
      <c r="Y2" s="31"/>
      <c r="AB2" s="23"/>
      <c r="AC2" s="24"/>
    </row>
    <row r="3" spans="1:29" ht="12.75" customHeight="1" x14ac:dyDescent="0.2">
      <c r="A3" s="17"/>
      <c r="B3" s="32"/>
      <c r="C3" s="27" t="s">
        <v>20</v>
      </c>
      <c r="D3" s="136" t="str">
        <f>IF('Identification projet'!B15="","Renseigner feuille Identification projet",'Identification projet'!B15)</f>
        <v>Renseigner feuille Identification projet</v>
      </c>
      <c r="E3" s="136"/>
      <c r="F3" s="136"/>
      <c r="G3" s="136"/>
      <c r="H3" s="136"/>
      <c r="I3" s="136"/>
      <c r="J3" s="136"/>
      <c r="K3" s="77"/>
      <c r="L3" s="108" t="s">
        <v>21</v>
      </c>
      <c r="M3" s="104"/>
      <c r="N3" s="105"/>
      <c r="O3" s="105" t="s">
        <v>22</v>
      </c>
      <c r="P3" s="105" t="s">
        <v>22</v>
      </c>
      <c r="Q3" s="105" t="s">
        <v>22</v>
      </c>
      <c r="R3" s="105" t="s">
        <v>22</v>
      </c>
      <c r="S3" s="104"/>
      <c r="T3" s="106"/>
      <c r="U3" s="106"/>
      <c r="V3" s="106"/>
      <c r="W3" s="107"/>
      <c r="X3" s="107"/>
    </row>
    <row r="4" spans="1:29" ht="13.5" customHeight="1" thickBot="1" x14ac:dyDescent="0.25">
      <c r="A4" s="137" t="s">
        <v>23</v>
      </c>
      <c r="B4" s="137"/>
      <c r="C4" s="34" t="s">
        <v>24</v>
      </c>
      <c r="D4" s="35" t="s">
        <v>25</v>
      </c>
      <c r="E4" s="36">
        <v>0</v>
      </c>
      <c r="F4" s="36" t="s">
        <v>26</v>
      </c>
      <c r="G4" s="36" t="s">
        <v>27</v>
      </c>
      <c r="H4" s="36" t="s">
        <v>28</v>
      </c>
      <c r="I4" s="37"/>
      <c r="K4" s="38" t="s">
        <v>21</v>
      </c>
      <c r="L4" s="98" t="s">
        <v>29</v>
      </c>
      <c r="M4" s="99" t="s">
        <v>30</v>
      </c>
      <c r="N4" s="100" t="s">
        <v>31</v>
      </c>
      <c r="O4" s="100" t="s">
        <v>30</v>
      </c>
      <c r="P4" s="100" t="s">
        <v>31</v>
      </c>
      <c r="Q4" s="100" t="s">
        <v>32</v>
      </c>
      <c r="R4" s="100" t="s">
        <v>33</v>
      </c>
      <c r="S4" s="99" t="s">
        <v>34</v>
      </c>
      <c r="T4" s="101" t="s">
        <v>35</v>
      </c>
      <c r="U4" s="101" t="s">
        <v>36</v>
      </c>
      <c r="V4" s="101" t="s">
        <v>25</v>
      </c>
      <c r="W4" s="102" t="s">
        <v>37</v>
      </c>
      <c r="X4" s="102" t="s">
        <v>38</v>
      </c>
    </row>
    <row r="5" spans="1:29" ht="12.75" customHeight="1" x14ac:dyDescent="0.2">
      <c r="A5" s="164" t="s">
        <v>39</v>
      </c>
      <c r="B5" s="164"/>
      <c r="C5" s="164"/>
      <c r="D5" s="164"/>
      <c r="E5" s="164"/>
      <c r="F5" s="164"/>
      <c r="G5" s="164"/>
      <c r="H5" s="164"/>
      <c r="I5" s="39"/>
      <c r="K5" s="40">
        <v>0.4</v>
      </c>
      <c r="L5" s="109">
        <f t="shared" ref="L5:S5" si="0">SUM(L6:L15)</f>
        <v>0</v>
      </c>
      <c r="M5" s="110">
        <f t="shared" si="0"/>
        <v>0</v>
      </c>
      <c r="N5" s="110">
        <f t="shared" si="0"/>
        <v>0</v>
      </c>
      <c r="O5" s="110">
        <f t="shared" si="0"/>
        <v>0</v>
      </c>
      <c r="P5" s="110">
        <f t="shared" si="0"/>
        <v>0</v>
      </c>
      <c r="Q5" s="110">
        <f t="shared" si="0"/>
        <v>0</v>
      </c>
      <c r="R5" s="110">
        <f t="shared" si="0"/>
        <v>0</v>
      </c>
      <c r="S5" s="111">
        <f t="shared" si="0"/>
        <v>0</v>
      </c>
      <c r="T5" s="112">
        <f>IF(S5=0,0,1)</f>
        <v>0</v>
      </c>
      <c r="U5" s="113"/>
      <c r="V5" s="111">
        <f>SUM(V6:V18)</f>
        <v>0</v>
      </c>
      <c r="W5" s="111">
        <f>SUM(W6:W15)</f>
        <v>10</v>
      </c>
      <c r="X5" s="114">
        <v>10</v>
      </c>
    </row>
    <row r="6" spans="1:29" ht="12.75" customHeight="1" x14ac:dyDescent="0.2">
      <c r="A6" s="165" t="s">
        <v>40</v>
      </c>
      <c r="B6" s="139" t="s">
        <v>41</v>
      </c>
      <c r="C6" s="41" t="s">
        <v>107</v>
      </c>
      <c r="D6" s="42"/>
      <c r="E6" s="43"/>
      <c r="F6" s="43"/>
      <c r="G6" s="43"/>
      <c r="H6" s="44"/>
      <c r="I6" s="45" t="str">
        <f t="shared" ref="I6:I15" si="1">(IF(W6&lt;&gt;0,"◄",""))</f>
        <v>◄</v>
      </c>
      <c r="J6" s="46"/>
      <c r="K6" s="97">
        <f>IF(D6="",1,0)</f>
        <v>1</v>
      </c>
      <c r="L6" s="109">
        <f t="shared" ref="L6:L15" si="2">K6*S6</f>
        <v>0</v>
      </c>
      <c r="M6" s="100">
        <f t="shared" ref="M6:M15" si="3">S6*K6*20</f>
        <v>0</v>
      </c>
      <c r="N6" s="100">
        <f t="shared" ref="N6:N15" si="4">(IF(F6&lt;&gt;"",1/3,0)+IF(G6&lt;&gt;"",2/3,0)+IF(H6&lt;&gt;"",1,0))*K6*20</f>
        <v>0</v>
      </c>
      <c r="O6" s="100">
        <f t="shared" ref="O6:O15" si="5">IF($T$5=0,0,M6/$L$5)</f>
        <v>0</v>
      </c>
      <c r="P6" s="100">
        <f t="shared" ref="P6:P15" si="6">IF($T$5=0,0,N6/$L$5)</f>
        <v>0</v>
      </c>
      <c r="Q6" s="100">
        <f t="shared" ref="Q6:Q15" si="7">O6*$K$5</f>
        <v>0</v>
      </c>
      <c r="R6" s="100">
        <f t="shared" ref="R6:R15" si="8">P6*$K$5</f>
        <v>0</v>
      </c>
      <c r="S6" s="99">
        <f t="shared" ref="S6:S15" si="9">IF(D6="",IF(E6&lt;&gt;"",1,0)+IF(F6&lt;&gt;"",1,0)+IF(G6&lt;&gt;"",1,0)+IF(H6&lt;&gt;"",1,0),0)</f>
        <v>0</v>
      </c>
      <c r="T6" s="101">
        <f t="shared" ref="T6:T15" si="10">IF(D6&lt;&gt;"",0,(IF(E6&lt;&gt;"",0.02,(N6/(K6*20)))))</f>
        <v>0</v>
      </c>
      <c r="U6" s="101">
        <f t="shared" ref="U6:U15" si="11">IF(S6=0,0,K6)</f>
        <v>0</v>
      </c>
      <c r="V6" s="115">
        <f t="shared" ref="V6:V15" si="12">IF(D6&lt;&gt;"",IF(E6&lt;&gt;"",1,0)+IF(F6&lt;&gt;"",1,0)+IF(G6&lt;&gt;"",1,0)+IF(H6&lt;&gt;"",1,0),0)</f>
        <v>0</v>
      </c>
      <c r="W6" s="102">
        <f t="shared" ref="W6:W15" si="13">IF(OR(S6&gt;1,V6&gt;0,AND(D6="",S6=0)),1,0)</f>
        <v>1</v>
      </c>
    </row>
    <row r="7" spans="1:29" x14ac:dyDescent="0.2">
      <c r="A7" s="165"/>
      <c r="B7" s="139"/>
      <c r="C7" s="47" t="s">
        <v>42</v>
      </c>
      <c r="D7" s="48"/>
      <c r="E7" s="49"/>
      <c r="F7" s="49"/>
      <c r="G7" s="49"/>
      <c r="H7" s="50"/>
      <c r="I7" s="45" t="str">
        <f t="shared" si="1"/>
        <v>◄</v>
      </c>
      <c r="J7" s="46"/>
      <c r="K7" s="97">
        <f t="shared" ref="K7:K15" si="14">IF(D7="",1,0)</f>
        <v>1</v>
      </c>
      <c r="L7" s="109">
        <f t="shared" si="2"/>
        <v>0</v>
      </c>
      <c r="M7" s="100">
        <f t="shared" si="3"/>
        <v>0</v>
      </c>
      <c r="N7" s="100">
        <f t="shared" si="4"/>
        <v>0</v>
      </c>
      <c r="O7" s="100">
        <f t="shared" si="5"/>
        <v>0</v>
      </c>
      <c r="P7" s="100">
        <f t="shared" si="6"/>
        <v>0</v>
      </c>
      <c r="Q7" s="100">
        <f t="shared" si="7"/>
        <v>0</v>
      </c>
      <c r="R7" s="100">
        <f t="shared" si="8"/>
        <v>0</v>
      </c>
      <c r="S7" s="99">
        <f t="shared" si="9"/>
        <v>0</v>
      </c>
      <c r="T7" s="101">
        <f t="shared" si="10"/>
        <v>0</v>
      </c>
      <c r="U7" s="101">
        <f t="shared" si="11"/>
        <v>0</v>
      </c>
      <c r="V7" s="115">
        <f t="shared" si="12"/>
        <v>0</v>
      </c>
      <c r="W7" s="102">
        <f t="shared" si="13"/>
        <v>1</v>
      </c>
    </row>
    <row r="8" spans="1:29" x14ac:dyDescent="0.2">
      <c r="A8" s="165"/>
      <c r="B8" s="139"/>
      <c r="C8" s="41" t="s">
        <v>43</v>
      </c>
      <c r="D8" s="51"/>
      <c r="E8" s="52"/>
      <c r="F8" s="52"/>
      <c r="G8" s="52"/>
      <c r="H8" s="53"/>
      <c r="I8" s="45" t="str">
        <f t="shared" si="1"/>
        <v>◄</v>
      </c>
      <c r="J8" s="46"/>
      <c r="K8" s="97">
        <f t="shared" si="14"/>
        <v>1</v>
      </c>
      <c r="L8" s="109">
        <f t="shared" si="2"/>
        <v>0</v>
      </c>
      <c r="M8" s="100">
        <f t="shared" si="3"/>
        <v>0</v>
      </c>
      <c r="N8" s="100">
        <f t="shared" si="4"/>
        <v>0</v>
      </c>
      <c r="O8" s="100">
        <f t="shared" si="5"/>
        <v>0</v>
      </c>
      <c r="P8" s="100">
        <f t="shared" si="6"/>
        <v>0</v>
      </c>
      <c r="Q8" s="100">
        <f t="shared" si="7"/>
        <v>0</v>
      </c>
      <c r="R8" s="100">
        <f t="shared" si="8"/>
        <v>0</v>
      </c>
      <c r="S8" s="99">
        <f t="shared" si="9"/>
        <v>0</v>
      </c>
      <c r="T8" s="101">
        <f t="shared" si="10"/>
        <v>0</v>
      </c>
      <c r="U8" s="101">
        <f t="shared" si="11"/>
        <v>0</v>
      </c>
      <c r="V8" s="115">
        <f t="shared" si="12"/>
        <v>0</v>
      </c>
      <c r="W8" s="102">
        <f t="shared" si="13"/>
        <v>1</v>
      </c>
    </row>
    <row r="9" spans="1:29" x14ac:dyDescent="0.2">
      <c r="A9" s="165"/>
      <c r="B9" s="139"/>
      <c r="C9" s="47" t="s">
        <v>44</v>
      </c>
      <c r="D9" s="48"/>
      <c r="E9" s="49"/>
      <c r="F9" s="49"/>
      <c r="G9" s="49"/>
      <c r="H9" s="50"/>
      <c r="I9" s="45" t="str">
        <f t="shared" si="1"/>
        <v>◄</v>
      </c>
      <c r="J9" s="46"/>
      <c r="K9" s="97">
        <f t="shared" si="14"/>
        <v>1</v>
      </c>
      <c r="L9" s="109">
        <f t="shared" si="2"/>
        <v>0</v>
      </c>
      <c r="M9" s="100">
        <f t="shared" si="3"/>
        <v>0</v>
      </c>
      <c r="N9" s="100">
        <f t="shared" si="4"/>
        <v>0</v>
      </c>
      <c r="O9" s="100">
        <f t="shared" si="5"/>
        <v>0</v>
      </c>
      <c r="P9" s="100">
        <f t="shared" si="6"/>
        <v>0</v>
      </c>
      <c r="Q9" s="100">
        <f t="shared" si="7"/>
        <v>0</v>
      </c>
      <c r="R9" s="100">
        <f t="shared" si="8"/>
        <v>0</v>
      </c>
      <c r="S9" s="99">
        <f t="shared" si="9"/>
        <v>0</v>
      </c>
      <c r="T9" s="101">
        <f t="shared" si="10"/>
        <v>0</v>
      </c>
      <c r="U9" s="101">
        <f t="shared" si="11"/>
        <v>0</v>
      </c>
      <c r="V9" s="115">
        <f t="shared" si="12"/>
        <v>0</v>
      </c>
      <c r="W9" s="102">
        <f t="shared" si="13"/>
        <v>1</v>
      </c>
    </row>
    <row r="10" spans="1:29" ht="12.75" customHeight="1" x14ac:dyDescent="0.2">
      <c r="A10" s="134" t="s">
        <v>45</v>
      </c>
      <c r="B10" s="138" t="s">
        <v>46</v>
      </c>
      <c r="C10" s="41" t="s">
        <v>105</v>
      </c>
      <c r="D10" s="51"/>
      <c r="E10" s="52"/>
      <c r="F10" s="52"/>
      <c r="G10" s="52"/>
      <c r="H10" s="53"/>
      <c r="I10" s="45" t="str">
        <f t="shared" si="1"/>
        <v>◄</v>
      </c>
      <c r="J10" s="46"/>
      <c r="K10" s="97">
        <f t="shared" si="14"/>
        <v>1</v>
      </c>
      <c r="L10" s="109">
        <f t="shared" si="2"/>
        <v>0</v>
      </c>
      <c r="M10" s="100">
        <f t="shared" si="3"/>
        <v>0</v>
      </c>
      <c r="N10" s="100">
        <f t="shared" si="4"/>
        <v>0</v>
      </c>
      <c r="O10" s="100">
        <f t="shared" si="5"/>
        <v>0</v>
      </c>
      <c r="P10" s="100">
        <f t="shared" si="6"/>
        <v>0</v>
      </c>
      <c r="Q10" s="100">
        <f t="shared" si="7"/>
        <v>0</v>
      </c>
      <c r="R10" s="100">
        <f t="shared" si="8"/>
        <v>0</v>
      </c>
      <c r="S10" s="99">
        <f t="shared" si="9"/>
        <v>0</v>
      </c>
      <c r="T10" s="101">
        <f t="shared" si="10"/>
        <v>0</v>
      </c>
      <c r="U10" s="101">
        <f t="shared" si="11"/>
        <v>0</v>
      </c>
      <c r="V10" s="115">
        <f t="shared" si="12"/>
        <v>0</v>
      </c>
      <c r="W10" s="102">
        <f t="shared" si="13"/>
        <v>1</v>
      </c>
    </row>
    <row r="11" spans="1:29" x14ac:dyDescent="0.2">
      <c r="A11" s="134"/>
      <c r="B11" s="138"/>
      <c r="C11" s="47" t="s">
        <v>47</v>
      </c>
      <c r="D11" s="48"/>
      <c r="E11" s="49"/>
      <c r="F11" s="49"/>
      <c r="G11" s="49"/>
      <c r="H11" s="50"/>
      <c r="I11" s="45" t="str">
        <f t="shared" si="1"/>
        <v>◄</v>
      </c>
      <c r="J11" s="46"/>
      <c r="K11" s="97">
        <f t="shared" si="14"/>
        <v>1</v>
      </c>
      <c r="L11" s="109">
        <f t="shared" si="2"/>
        <v>0</v>
      </c>
      <c r="M11" s="100">
        <f t="shared" si="3"/>
        <v>0</v>
      </c>
      <c r="N11" s="100">
        <f t="shared" si="4"/>
        <v>0</v>
      </c>
      <c r="O11" s="100">
        <f t="shared" si="5"/>
        <v>0</v>
      </c>
      <c r="P11" s="100">
        <f t="shared" si="6"/>
        <v>0</v>
      </c>
      <c r="Q11" s="100">
        <f t="shared" si="7"/>
        <v>0</v>
      </c>
      <c r="R11" s="100">
        <f t="shared" si="8"/>
        <v>0</v>
      </c>
      <c r="S11" s="99">
        <f t="shared" si="9"/>
        <v>0</v>
      </c>
      <c r="T11" s="101">
        <f t="shared" si="10"/>
        <v>0</v>
      </c>
      <c r="U11" s="101">
        <f t="shared" si="11"/>
        <v>0</v>
      </c>
      <c r="V11" s="115">
        <f t="shared" si="12"/>
        <v>0</v>
      </c>
      <c r="W11" s="102">
        <f t="shared" si="13"/>
        <v>1</v>
      </c>
    </row>
    <row r="12" spans="1:29" ht="13.5" customHeight="1" x14ac:dyDescent="0.2">
      <c r="A12" s="134"/>
      <c r="B12" s="138"/>
      <c r="C12" s="41" t="s">
        <v>48</v>
      </c>
      <c r="D12" s="54"/>
      <c r="E12" s="52"/>
      <c r="F12" s="52"/>
      <c r="G12" s="52"/>
      <c r="H12" s="53"/>
      <c r="I12" s="45" t="str">
        <f t="shared" si="1"/>
        <v>◄</v>
      </c>
      <c r="J12" s="46"/>
      <c r="K12" s="97">
        <f t="shared" si="14"/>
        <v>1</v>
      </c>
      <c r="L12" s="109">
        <f t="shared" si="2"/>
        <v>0</v>
      </c>
      <c r="M12" s="100">
        <f t="shared" si="3"/>
        <v>0</v>
      </c>
      <c r="N12" s="100">
        <f t="shared" si="4"/>
        <v>0</v>
      </c>
      <c r="O12" s="100">
        <f t="shared" si="5"/>
        <v>0</v>
      </c>
      <c r="P12" s="100">
        <f t="shared" si="6"/>
        <v>0</v>
      </c>
      <c r="Q12" s="100">
        <f t="shared" si="7"/>
        <v>0</v>
      </c>
      <c r="R12" s="100">
        <f t="shared" si="8"/>
        <v>0</v>
      </c>
      <c r="S12" s="99">
        <f t="shared" si="9"/>
        <v>0</v>
      </c>
      <c r="T12" s="101">
        <f t="shared" si="10"/>
        <v>0</v>
      </c>
      <c r="U12" s="101">
        <f t="shared" si="11"/>
        <v>0</v>
      </c>
      <c r="V12" s="115">
        <f t="shared" si="12"/>
        <v>0</v>
      </c>
      <c r="W12" s="102">
        <f t="shared" si="13"/>
        <v>1</v>
      </c>
    </row>
    <row r="13" spans="1:29" ht="12.75" customHeight="1" x14ac:dyDescent="0.2">
      <c r="A13" s="140" t="s">
        <v>49</v>
      </c>
      <c r="B13" s="138" t="s">
        <v>50</v>
      </c>
      <c r="C13" s="47" t="s">
        <v>51</v>
      </c>
      <c r="D13" s="48"/>
      <c r="E13" s="49"/>
      <c r="F13" s="49"/>
      <c r="G13" s="49"/>
      <c r="H13" s="50"/>
      <c r="I13" s="45" t="str">
        <f t="shared" si="1"/>
        <v>◄</v>
      </c>
      <c r="J13" s="46"/>
      <c r="K13" s="97">
        <f t="shared" si="14"/>
        <v>1</v>
      </c>
      <c r="L13" s="109">
        <f t="shared" si="2"/>
        <v>0</v>
      </c>
      <c r="M13" s="100">
        <f t="shared" si="3"/>
        <v>0</v>
      </c>
      <c r="N13" s="100">
        <f t="shared" si="4"/>
        <v>0</v>
      </c>
      <c r="O13" s="100">
        <f t="shared" si="5"/>
        <v>0</v>
      </c>
      <c r="P13" s="100">
        <f t="shared" si="6"/>
        <v>0</v>
      </c>
      <c r="Q13" s="100">
        <f t="shared" si="7"/>
        <v>0</v>
      </c>
      <c r="R13" s="100">
        <f t="shared" si="8"/>
        <v>0</v>
      </c>
      <c r="S13" s="99">
        <f t="shared" si="9"/>
        <v>0</v>
      </c>
      <c r="T13" s="101">
        <f t="shared" si="10"/>
        <v>0</v>
      </c>
      <c r="U13" s="101">
        <f t="shared" si="11"/>
        <v>0</v>
      </c>
      <c r="V13" s="115">
        <f t="shared" si="12"/>
        <v>0</v>
      </c>
      <c r="W13" s="102">
        <f t="shared" si="13"/>
        <v>1</v>
      </c>
    </row>
    <row r="14" spans="1:29" x14ac:dyDescent="0.2">
      <c r="A14" s="140"/>
      <c r="B14" s="138"/>
      <c r="C14" s="79" t="s">
        <v>106</v>
      </c>
      <c r="D14" s="80"/>
      <c r="E14" s="81"/>
      <c r="F14" s="81"/>
      <c r="G14" s="81"/>
      <c r="H14" s="82"/>
      <c r="I14" s="45" t="str">
        <f t="shared" si="1"/>
        <v>◄</v>
      </c>
      <c r="J14" s="46"/>
      <c r="K14" s="97">
        <f t="shared" si="14"/>
        <v>1</v>
      </c>
      <c r="L14" s="109">
        <f t="shared" si="2"/>
        <v>0</v>
      </c>
      <c r="M14" s="100">
        <f t="shared" si="3"/>
        <v>0</v>
      </c>
      <c r="N14" s="100">
        <f t="shared" si="4"/>
        <v>0</v>
      </c>
      <c r="O14" s="100">
        <f t="shared" si="5"/>
        <v>0</v>
      </c>
      <c r="P14" s="100">
        <f t="shared" si="6"/>
        <v>0</v>
      </c>
      <c r="Q14" s="100">
        <f t="shared" si="7"/>
        <v>0</v>
      </c>
      <c r="R14" s="100">
        <f t="shared" si="8"/>
        <v>0</v>
      </c>
      <c r="S14" s="99">
        <f t="shared" si="9"/>
        <v>0</v>
      </c>
      <c r="T14" s="101">
        <f t="shared" si="10"/>
        <v>0</v>
      </c>
      <c r="U14" s="101">
        <f t="shared" si="11"/>
        <v>0</v>
      </c>
      <c r="V14" s="115">
        <f t="shared" si="12"/>
        <v>0</v>
      </c>
      <c r="W14" s="102">
        <f t="shared" si="13"/>
        <v>1</v>
      </c>
    </row>
    <row r="15" spans="1:29" ht="13.5" thickBot="1" x14ac:dyDescent="0.25">
      <c r="A15" s="140"/>
      <c r="B15" s="138"/>
      <c r="C15" s="47" t="s">
        <v>52</v>
      </c>
      <c r="D15" s="48"/>
      <c r="E15" s="49"/>
      <c r="F15" s="49"/>
      <c r="G15" s="49"/>
      <c r="H15" s="50"/>
      <c r="I15" s="45" t="str">
        <f t="shared" si="1"/>
        <v>◄</v>
      </c>
      <c r="J15" s="46"/>
      <c r="K15" s="97">
        <f t="shared" si="14"/>
        <v>1</v>
      </c>
      <c r="L15" s="109">
        <f t="shared" si="2"/>
        <v>0</v>
      </c>
      <c r="M15" s="100">
        <f t="shared" si="3"/>
        <v>0</v>
      </c>
      <c r="N15" s="100">
        <f t="shared" si="4"/>
        <v>0</v>
      </c>
      <c r="O15" s="100">
        <f t="shared" si="5"/>
        <v>0</v>
      </c>
      <c r="P15" s="100">
        <f t="shared" si="6"/>
        <v>0</v>
      </c>
      <c r="Q15" s="100">
        <f t="shared" si="7"/>
        <v>0</v>
      </c>
      <c r="R15" s="100">
        <f t="shared" si="8"/>
        <v>0</v>
      </c>
      <c r="S15" s="99">
        <f t="shared" si="9"/>
        <v>0</v>
      </c>
      <c r="T15" s="101">
        <f t="shared" si="10"/>
        <v>0</v>
      </c>
      <c r="U15" s="101">
        <f t="shared" si="11"/>
        <v>0</v>
      </c>
      <c r="V15" s="115">
        <f t="shared" si="12"/>
        <v>0</v>
      </c>
      <c r="W15" s="102">
        <f t="shared" si="13"/>
        <v>1</v>
      </c>
    </row>
    <row r="16" spans="1:29" ht="13.5" customHeight="1" x14ac:dyDescent="0.2">
      <c r="A16" s="163" t="s">
        <v>53</v>
      </c>
      <c r="B16" s="163"/>
      <c r="C16" s="163"/>
      <c r="D16" s="163"/>
      <c r="E16" s="163"/>
      <c r="F16" s="163"/>
      <c r="G16" s="163"/>
      <c r="H16" s="163"/>
      <c r="I16" s="45"/>
      <c r="J16" s="55"/>
      <c r="K16" s="40">
        <v>0.4</v>
      </c>
      <c r="L16" s="109">
        <f t="shared" ref="L16:S16" si="15">SUM(L17:L28)</f>
        <v>0</v>
      </c>
      <c r="M16" s="110">
        <f t="shared" si="15"/>
        <v>0</v>
      </c>
      <c r="N16" s="110">
        <f t="shared" si="15"/>
        <v>0</v>
      </c>
      <c r="O16" s="110">
        <f t="shared" si="15"/>
        <v>0</v>
      </c>
      <c r="P16" s="110">
        <f t="shared" si="15"/>
        <v>0</v>
      </c>
      <c r="Q16" s="110">
        <f t="shared" si="15"/>
        <v>0</v>
      </c>
      <c r="R16" s="110">
        <f t="shared" si="15"/>
        <v>0</v>
      </c>
      <c r="S16" s="111">
        <f t="shared" si="15"/>
        <v>0</v>
      </c>
      <c r="T16" s="112">
        <f>IF(S16=0,0,1)</f>
        <v>0</v>
      </c>
      <c r="U16" s="113"/>
      <c r="V16" s="111">
        <f>SUM(V17:V28)</f>
        <v>0</v>
      </c>
      <c r="W16" s="111">
        <f>SUM(W17:W28)</f>
        <v>12</v>
      </c>
      <c r="X16" s="114">
        <v>12</v>
      </c>
    </row>
    <row r="17" spans="1:24" ht="13.5" customHeight="1" x14ac:dyDescent="0.2">
      <c r="A17" s="134" t="s">
        <v>54</v>
      </c>
      <c r="B17" s="135" t="s">
        <v>55</v>
      </c>
      <c r="C17" s="83" t="s">
        <v>56</v>
      </c>
      <c r="D17" s="84"/>
      <c r="E17" s="85"/>
      <c r="F17" s="85"/>
      <c r="G17" s="86"/>
      <c r="H17" s="87"/>
      <c r="I17" s="45" t="str">
        <f t="shared" ref="I17:I28" si="16">(IF(W17&lt;&gt;0,"◄",""))</f>
        <v>◄</v>
      </c>
      <c r="J17" s="46"/>
      <c r="K17" s="97">
        <f>IF(D17="",1,0)</f>
        <v>1</v>
      </c>
      <c r="L17" s="109">
        <f t="shared" ref="L17:L28" si="17">K17*S17</f>
        <v>0</v>
      </c>
      <c r="M17" s="100">
        <f t="shared" ref="M17:M28" si="18">S17*K17*20</f>
        <v>0</v>
      </c>
      <c r="N17" s="100">
        <f t="shared" ref="N17:N28" si="19">(IF(F17&lt;&gt;"",1/3,0)+IF(G17&lt;&gt;"",2/3,0)+IF(H17&lt;&gt;"",1,0))*K17*20</f>
        <v>0</v>
      </c>
      <c r="O17" s="100">
        <f t="shared" ref="O17:O28" si="20">IF($T$5=0,0,M17/$L$16)</f>
        <v>0</v>
      </c>
      <c r="P17" s="100">
        <f t="shared" ref="P17:P28" si="21">IF($T$5=0,0,N17/$L$16)</f>
        <v>0</v>
      </c>
      <c r="Q17" s="100">
        <f t="shared" ref="Q17:Q28" si="22">O17*$K$16</f>
        <v>0</v>
      </c>
      <c r="R17" s="100">
        <f t="shared" ref="R17:R28" si="23">P17*$K$16</f>
        <v>0</v>
      </c>
      <c r="S17" s="99">
        <f t="shared" ref="S17:S28" si="24">IF(D17="",IF(E17&lt;&gt;"",1,0)+IF(F17&lt;&gt;"",1,0)+IF(G17&lt;&gt;"",1,0)+IF(H17&lt;&gt;"",1,0),0)</f>
        <v>0</v>
      </c>
      <c r="T17" s="101">
        <f t="shared" ref="T17:T28" si="25">IF(D17&lt;&gt;"",0,(IF(E17&lt;&gt;"",0.02,(N17/(K17*20)))))</f>
        <v>0</v>
      </c>
      <c r="U17" s="101">
        <f t="shared" ref="U17:U28" si="26">IF(S17=0,0,K17)</f>
        <v>0</v>
      </c>
      <c r="V17" s="115">
        <f t="shared" ref="V17:V28" si="27">IF(D17&lt;&gt;"",IF(E17&lt;&gt;"",1,0)+IF(F17&lt;&gt;"",1,0)+IF(G17&lt;&gt;"",1,0)+IF(H17&lt;&gt;"",1,0),0)</f>
        <v>0</v>
      </c>
      <c r="W17" s="102">
        <f t="shared" ref="W17:W28" si="28">IF(OR(S17&gt;1,V17&gt;0,AND(D17="",S17=0)),1,0)</f>
        <v>1</v>
      </c>
    </row>
    <row r="18" spans="1:24" ht="13.5" customHeight="1" x14ac:dyDescent="0.2">
      <c r="A18" s="134"/>
      <c r="B18" s="135"/>
      <c r="C18" s="47" t="s">
        <v>57</v>
      </c>
      <c r="D18" s="48"/>
      <c r="E18" s="49"/>
      <c r="F18" s="49"/>
      <c r="G18" s="49"/>
      <c r="H18" s="50"/>
      <c r="I18" s="45" t="str">
        <f t="shared" si="16"/>
        <v>◄</v>
      </c>
      <c r="J18" s="46"/>
      <c r="K18" s="97">
        <f t="shared" ref="K18:K28" si="29">IF(D18="",1,0)</f>
        <v>1</v>
      </c>
      <c r="L18" s="109">
        <f t="shared" si="17"/>
        <v>0</v>
      </c>
      <c r="M18" s="100">
        <f t="shared" si="18"/>
        <v>0</v>
      </c>
      <c r="N18" s="100">
        <f t="shared" si="19"/>
        <v>0</v>
      </c>
      <c r="O18" s="100">
        <f t="shared" si="20"/>
        <v>0</v>
      </c>
      <c r="P18" s="100">
        <f t="shared" si="21"/>
        <v>0</v>
      </c>
      <c r="Q18" s="100">
        <f t="shared" si="22"/>
        <v>0</v>
      </c>
      <c r="R18" s="100">
        <f t="shared" si="23"/>
        <v>0</v>
      </c>
      <c r="S18" s="99">
        <f t="shared" si="24"/>
        <v>0</v>
      </c>
      <c r="T18" s="101">
        <f t="shared" si="25"/>
        <v>0</v>
      </c>
      <c r="U18" s="101">
        <f t="shared" si="26"/>
        <v>0</v>
      </c>
      <c r="V18" s="115">
        <f t="shared" si="27"/>
        <v>0</v>
      </c>
      <c r="W18" s="102">
        <f t="shared" si="28"/>
        <v>1</v>
      </c>
    </row>
    <row r="19" spans="1:24" ht="13.5" customHeight="1" x14ac:dyDescent="0.2">
      <c r="A19" s="134"/>
      <c r="B19" s="135"/>
      <c r="C19" s="88" t="s">
        <v>58</v>
      </c>
      <c r="D19" s="89"/>
      <c r="E19" s="90"/>
      <c r="F19" s="90"/>
      <c r="G19" s="91"/>
      <c r="H19" s="92"/>
      <c r="I19" s="45" t="str">
        <f t="shared" si="16"/>
        <v>◄</v>
      </c>
      <c r="J19" s="46"/>
      <c r="K19" s="97">
        <f t="shared" si="29"/>
        <v>1</v>
      </c>
      <c r="L19" s="109">
        <f t="shared" si="17"/>
        <v>0</v>
      </c>
      <c r="M19" s="100">
        <f t="shared" si="18"/>
        <v>0</v>
      </c>
      <c r="N19" s="100">
        <f t="shared" si="19"/>
        <v>0</v>
      </c>
      <c r="O19" s="100">
        <f t="shared" si="20"/>
        <v>0</v>
      </c>
      <c r="P19" s="100">
        <f t="shared" si="21"/>
        <v>0</v>
      </c>
      <c r="Q19" s="100">
        <f t="shared" si="22"/>
        <v>0</v>
      </c>
      <c r="R19" s="100">
        <f t="shared" si="23"/>
        <v>0</v>
      </c>
      <c r="S19" s="99">
        <f t="shared" si="24"/>
        <v>0</v>
      </c>
      <c r="T19" s="101">
        <f t="shared" si="25"/>
        <v>0</v>
      </c>
      <c r="U19" s="101">
        <f t="shared" si="26"/>
        <v>0</v>
      </c>
      <c r="V19" s="115">
        <f t="shared" si="27"/>
        <v>0</v>
      </c>
      <c r="W19" s="102">
        <f t="shared" si="28"/>
        <v>1</v>
      </c>
    </row>
    <row r="20" spans="1:24" ht="13.5" customHeight="1" x14ac:dyDescent="0.2">
      <c r="A20" s="134" t="s">
        <v>59</v>
      </c>
      <c r="B20" s="138" t="s">
        <v>60</v>
      </c>
      <c r="C20" s="47" t="s">
        <v>61</v>
      </c>
      <c r="D20" s="48"/>
      <c r="E20" s="49"/>
      <c r="F20" s="49"/>
      <c r="G20" s="49"/>
      <c r="H20" s="50"/>
      <c r="I20" s="45" t="str">
        <f t="shared" si="16"/>
        <v>◄</v>
      </c>
      <c r="J20" s="46"/>
      <c r="K20" s="97">
        <f t="shared" si="29"/>
        <v>1</v>
      </c>
      <c r="L20" s="109">
        <f t="shared" si="17"/>
        <v>0</v>
      </c>
      <c r="M20" s="100">
        <f t="shared" si="18"/>
        <v>0</v>
      </c>
      <c r="N20" s="100">
        <f t="shared" si="19"/>
        <v>0</v>
      </c>
      <c r="O20" s="100">
        <f t="shared" si="20"/>
        <v>0</v>
      </c>
      <c r="P20" s="100">
        <f t="shared" si="21"/>
        <v>0</v>
      </c>
      <c r="Q20" s="100">
        <f t="shared" si="22"/>
        <v>0</v>
      </c>
      <c r="R20" s="100">
        <f t="shared" si="23"/>
        <v>0</v>
      </c>
      <c r="S20" s="99">
        <f t="shared" si="24"/>
        <v>0</v>
      </c>
      <c r="T20" s="101">
        <f t="shared" si="25"/>
        <v>0</v>
      </c>
      <c r="U20" s="101">
        <f t="shared" si="26"/>
        <v>0</v>
      </c>
      <c r="V20" s="115">
        <f t="shared" si="27"/>
        <v>0</v>
      </c>
      <c r="W20" s="102">
        <f t="shared" si="28"/>
        <v>1</v>
      </c>
    </row>
    <row r="21" spans="1:24" ht="13.5" customHeight="1" x14ac:dyDescent="0.2">
      <c r="A21" s="134"/>
      <c r="B21" s="138"/>
      <c r="C21" s="93" t="s">
        <v>62</v>
      </c>
      <c r="D21" s="94"/>
      <c r="E21" s="95"/>
      <c r="F21" s="95"/>
      <c r="G21" s="95"/>
      <c r="H21" s="96"/>
      <c r="I21" s="45" t="str">
        <f t="shared" si="16"/>
        <v>◄</v>
      </c>
      <c r="J21" s="46"/>
      <c r="K21" s="97">
        <f t="shared" si="29"/>
        <v>1</v>
      </c>
      <c r="L21" s="109">
        <f t="shared" si="17"/>
        <v>0</v>
      </c>
      <c r="M21" s="100">
        <f t="shared" si="18"/>
        <v>0</v>
      </c>
      <c r="N21" s="100">
        <f t="shared" si="19"/>
        <v>0</v>
      </c>
      <c r="O21" s="100">
        <f t="shared" si="20"/>
        <v>0</v>
      </c>
      <c r="P21" s="100">
        <f t="shared" si="21"/>
        <v>0</v>
      </c>
      <c r="Q21" s="100">
        <f t="shared" si="22"/>
        <v>0</v>
      </c>
      <c r="R21" s="100">
        <f t="shared" si="23"/>
        <v>0</v>
      </c>
      <c r="S21" s="99">
        <f t="shared" si="24"/>
        <v>0</v>
      </c>
      <c r="T21" s="101">
        <f t="shared" si="25"/>
        <v>0</v>
      </c>
      <c r="U21" s="101">
        <f t="shared" si="26"/>
        <v>0</v>
      </c>
      <c r="V21" s="115">
        <f t="shared" si="27"/>
        <v>0</v>
      </c>
      <c r="W21" s="102">
        <f t="shared" si="28"/>
        <v>1</v>
      </c>
    </row>
    <row r="22" spans="1:24" ht="13.5" customHeight="1" x14ac:dyDescent="0.2">
      <c r="A22" s="134"/>
      <c r="B22" s="138"/>
      <c r="C22" s="47" t="s">
        <v>63</v>
      </c>
      <c r="D22" s="48"/>
      <c r="E22" s="49"/>
      <c r="F22" s="49"/>
      <c r="G22" s="49"/>
      <c r="H22" s="50"/>
      <c r="I22" s="45" t="str">
        <f t="shared" si="16"/>
        <v>◄</v>
      </c>
      <c r="J22" s="46"/>
      <c r="K22" s="97">
        <f t="shared" si="29"/>
        <v>1</v>
      </c>
      <c r="L22" s="109">
        <f t="shared" si="17"/>
        <v>0</v>
      </c>
      <c r="M22" s="100">
        <f t="shared" si="18"/>
        <v>0</v>
      </c>
      <c r="N22" s="100">
        <f t="shared" si="19"/>
        <v>0</v>
      </c>
      <c r="O22" s="100">
        <f t="shared" si="20"/>
        <v>0</v>
      </c>
      <c r="P22" s="100">
        <f t="shared" si="21"/>
        <v>0</v>
      </c>
      <c r="Q22" s="100">
        <f t="shared" si="22"/>
        <v>0</v>
      </c>
      <c r="R22" s="100">
        <f t="shared" si="23"/>
        <v>0</v>
      </c>
      <c r="S22" s="99">
        <f t="shared" si="24"/>
        <v>0</v>
      </c>
      <c r="T22" s="101">
        <f t="shared" si="25"/>
        <v>0</v>
      </c>
      <c r="U22" s="101">
        <f t="shared" si="26"/>
        <v>0</v>
      </c>
      <c r="V22" s="115">
        <f t="shared" si="27"/>
        <v>0</v>
      </c>
      <c r="W22" s="102">
        <f t="shared" si="28"/>
        <v>1</v>
      </c>
    </row>
    <row r="23" spans="1:24" ht="15.95" customHeight="1" x14ac:dyDescent="0.2">
      <c r="A23" s="134" t="s">
        <v>64</v>
      </c>
      <c r="B23" s="138" t="s">
        <v>65</v>
      </c>
      <c r="C23" s="93" t="s">
        <v>66</v>
      </c>
      <c r="D23" s="94"/>
      <c r="E23" s="95"/>
      <c r="F23" s="95"/>
      <c r="G23" s="95"/>
      <c r="H23" s="96"/>
      <c r="I23" s="45" t="str">
        <f t="shared" si="16"/>
        <v>◄</v>
      </c>
      <c r="J23" s="46"/>
      <c r="K23" s="97">
        <f t="shared" si="29"/>
        <v>1</v>
      </c>
      <c r="L23" s="109">
        <f t="shared" si="17"/>
        <v>0</v>
      </c>
      <c r="M23" s="100">
        <f t="shared" si="18"/>
        <v>0</v>
      </c>
      <c r="N23" s="100">
        <f t="shared" si="19"/>
        <v>0</v>
      </c>
      <c r="O23" s="100">
        <f t="shared" si="20"/>
        <v>0</v>
      </c>
      <c r="P23" s="100">
        <f t="shared" si="21"/>
        <v>0</v>
      </c>
      <c r="Q23" s="100">
        <f t="shared" si="22"/>
        <v>0</v>
      </c>
      <c r="R23" s="100">
        <f t="shared" si="23"/>
        <v>0</v>
      </c>
      <c r="S23" s="99">
        <f t="shared" si="24"/>
        <v>0</v>
      </c>
      <c r="T23" s="101">
        <f t="shared" si="25"/>
        <v>0</v>
      </c>
      <c r="U23" s="101">
        <f t="shared" si="26"/>
        <v>0</v>
      </c>
      <c r="V23" s="115">
        <f t="shared" si="27"/>
        <v>0</v>
      </c>
      <c r="W23" s="102">
        <f t="shared" si="28"/>
        <v>1</v>
      </c>
    </row>
    <row r="24" spans="1:24" ht="15.95" customHeight="1" x14ac:dyDescent="0.2">
      <c r="A24" s="134"/>
      <c r="B24" s="138"/>
      <c r="C24" s="47" t="s">
        <v>67</v>
      </c>
      <c r="D24" s="48"/>
      <c r="E24" s="49"/>
      <c r="F24" s="49"/>
      <c r="G24" s="49"/>
      <c r="H24" s="50"/>
      <c r="I24" s="45" t="str">
        <f t="shared" si="16"/>
        <v>◄</v>
      </c>
      <c r="J24" s="46"/>
      <c r="K24" s="97">
        <f t="shared" si="29"/>
        <v>1</v>
      </c>
      <c r="L24" s="109">
        <f t="shared" si="17"/>
        <v>0</v>
      </c>
      <c r="M24" s="100">
        <f t="shared" si="18"/>
        <v>0</v>
      </c>
      <c r="N24" s="100">
        <f t="shared" si="19"/>
        <v>0</v>
      </c>
      <c r="O24" s="100">
        <f t="shared" si="20"/>
        <v>0</v>
      </c>
      <c r="P24" s="100">
        <f t="shared" si="21"/>
        <v>0</v>
      </c>
      <c r="Q24" s="100">
        <f t="shared" si="22"/>
        <v>0</v>
      </c>
      <c r="R24" s="100">
        <f t="shared" si="23"/>
        <v>0</v>
      </c>
      <c r="S24" s="99">
        <f t="shared" si="24"/>
        <v>0</v>
      </c>
      <c r="T24" s="101">
        <f t="shared" si="25"/>
        <v>0</v>
      </c>
      <c r="U24" s="101">
        <f t="shared" si="26"/>
        <v>0</v>
      </c>
      <c r="V24" s="115">
        <f t="shared" si="27"/>
        <v>0</v>
      </c>
      <c r="W24" s="102">
        <f t="shared" si="28"/>
        <v>1</v>
      </c>
    </row>
    <row r="25" spans="1:24" ht="12.75" customHeight="1" x14ac:dyDescent="0.2">
      <c r="A25" s="134" t="s">
        <v>68</v>
      </c>
      <c r="B25" s="138" t="s">
        <v>69</v>
      </c>
      <c r="C25" s="93" t="s">
        <v>108</v>
      </c>
      <c r="D25" s="94"/>
      <c r="E25" s="95"/>
      <c r="F25" s="95"/>
      <c r="G25" s="95"/>
      <c r="H25" s="96"/>
      <c r="I25" s="45" t="str">
        <f t="shared" si="16"/>
        <v>◄</v>
      </c>
      <c r="J25" s="46"/>
      <c r="K25" s="97">
        <f t="shared" si="29"/>
        <v>1</v>
      </c>
      <c r="L25" s="109">
        <f t="shared" si="17"/>
        <v>0</v>
      </c>
      <c r="M25" s="100">
        <f t="shared" si="18"/>
        <v>0</v>
      </c>
      <c r="N25" s="100">
        <f t="shared" si="19"/>
        <v>0</v>
      </c>
      <c r="O25" s="100">
        <f t="shared" si="20"/>
        <v>0</v>
      </c>
      <c r="P25" s="100">
        <f t="shared" si="21"/>
        <v>0</v>
      </c>
      <c r="Q25" s="100">
        <f t="shared" si="22"/>
        <v>0</v>
      </c>
      <c r="R25" s="100">
        <f t="shared" si="23"/>
        <v>0</v>
      </c>
      <c r="S25" s="99">
        <f t="shared" si="24"/>
        <v>0</v>
      </c>
      <c r="T25" s="101">
        <f t="shared" si="25"/>
        <v>0</v>
      </c>
      <c r="U25" s="101">
        <f t="shared" si="26"/>
        <v>0</v>
      </c>
      <c r="V25" s="115">
        <f t="shared" si="27"/>
        <v>0</v>
      </c>
      <c r="W25" s="102">
        <f t="shared" si="28"/>
        <v>1</v>
      </c>
    </row>
    <row r="26" spans="1:24" x14ac:dyDescent="0.2">
      <c r="A26" s="134"/>
      <c r="B26" s="138"/>
      <c r="C26" s="47" t="s">
        <v>109</v>
      </c>
      <c r="D26" s="48"/>
      <c r="E26" s="49"/>
      <c r="F26" s="49"/>
      <c r="G26" s="49"/>
      <c r="H26" s="50"/>
      <c r="I26" s="45" t="str">
        <f t="shared" si="16"/>
        <v>◄</v>
      </c>
      <c r="J26" s="46"/>
      <c r="K26" s="97">
        <f t="shared" si="29"/>
        <v>1</v>
      </c>
      <c r="L26" s="109">
        <f t="shared" si="17"/>
        <v>0</v>
      </c>
      <c r="M26" s="100">
        <f t="shared" si="18"/>
        <v>0</v>
      </c>
      <c r="N26" s="100">
        <f t="shared" si="19"/>
        <v>0</v>
      </c>
      <c r="O26" s="100">
        <f t="shared" si="20"/>
        <v>0</v>
      </c>
      <c r="P26" s="100">
        <f t="shared" si="21"/>
        <v>0</v>
      </c>
      <c r="Q26" s="100">
        <f t="shared" si="22"/>
        <v>0</v>
      </c>
      <c r="R26" s="100">
        <f t="shared" si="23"/>
        <v>0</v>
      </c>
      <c r="S26" s="99">
        <f t="shared" si="24"/>
        <v>0</v>
      </c>
      <c r="T26" s="101">
        <f t="shared" si="25"/>
        <v>0</v>
      </c>
      <c r="U26" s="101">
        <f t="shared" si="26"/>
        <v>0</v>
      </c>
      <c r="V26" s="115">
        <f t="shared" si="27"/>
        <v>0</v>
      </c>
      <c r="W26" s="102">
        <f t="shared" si="28"/>
        <v>1</v>
      </c>
    </row>
    <row r="27" spans="1:24" x14ac:dyDescent="0.2">
      <c r="A27" s="134"/>
      <c r="B27" s="138"/>
      <c r="C27" s="93" t="s">
        <v>70</v>
      </c>
      <c r="D27" s="94"/>
      <c r="E27" s="95"/>
      <c r="F27" s="95"/>
      <c r="G27" s="95"/>
      <c r="H27" s="96"/>
      <c r="I27" s="45" t="str">
        <f t="shared" si="16"/>
        <v>◄</v>
      </c>
      <c r="J27" s="46"/>
      <c r="K27" s="97">
        <f t="shared" si="29"/>
        <v>1</v>
      </c>
      <c r="L27" s="109">
        <f t="shared" si="17"/>
        <v>0</v>
      </c>
      <c r="M27" s="100">
        <f t="shared" si="18"/>
        <v>0</v>
      </c>
      <c r="N27" s="100">
        <f t="shared" si="19"/>
        <v>0</v>
      </c>
      <c r="O27" s="100">
        <f t="shared" si="20"/>
        <v>0</v>
      </c>
      <c r="P27" s="100">
        <f t="shared" si="21"/>
        <v>0</v>
      </c>
      <c r="Q27" s="100">
        <f t="shared" si="22"/>
        <v>0</v>
      </c>
      <c r="R27" s="100">
        <f t="shared" si="23"/>
        <v>0</v>
      </c>
      <c r="S27" s="99">
        <f t="shared" si="24"/>
        <v>0</v>
      </c>
      <c r="T27" s="101">
        <f t="shared" si="25"/>
        <v>0</v>
      </c>
      <c r="U27" s="101">
        <f t="shared" si="26"/>
        <v>0</v>
      </c>
      <c r="V27" s="115">
        <f t="shared" si="27"/>
        <v>0</v>
      </c>
      <c r="W27" s="102">
        <f t="shared" si="28"/>
        <v>1</v>
      </c>
    </row>
    <row r="28" spans="1:24" ht="12.75" customHeight="1" thickBot="1" x14ac:dyDescent="0.25">
      <c r="A28" s="134"/>
      <c r="B28" s="138"/>
      <c r="C28" s="47" t="s">
        <v>71</v>
      </c>
      <c r="D28" s="48"/>
      <c r="E28" s="49"/>
      <c r="F28" s="49"/>
      <c r="G28" s="49"/>
      <c r="H28" s="50"/>
      <c r="I28" s="45" t="str">
        <f t="shared" si="16"/>
        <v>◄</v>
      </c>
      <c r="J28" s="46"/>
      <c r="K28" s="97">
        <f t="shared" si="29"/>
        <v>1</v>
      </c>
      <c r="L28" s="109">
        <f t="shared" si="17"/>
        <v>0</v>
      </c>
      <c r="M28" s="100">
        <f t="shared" si="18"/>
        <v>0</v>
      </c>
      <c r="N28" s="100">
        <f t="shared" si="19"/>
        <v>0</v>
      </c>
      <c r="O28" s="100">
        <f t="shared" si="20"/>
        <v>0</v>
      </c>
      <c r="P28" s="100">
        <f t="shared" si="21"/>
        <v>0</v>
      </c>
      <c r="Q28" s="100">
        <f t="shared" si="22"/>
        <v>0</v>
      </c>
      <c r="R28" s="100">
        <f t="shared" si="23"/>
        <v>0</v>
      </c>
      <c r="S28" s="99">
        <f t="shared" si="24"/>
        <v>0</v>
      </c>
      <c r="T28" s="101">
        <f t="shared" si="25"/>
        <v>0</v>
      </c>
      <c r="U28" s="101">
        <f t="shared" si="26"/>
        <v>0</v>
      </c>
      <c r="V28" s="115">
        <f t="shared" si="27"/>
        <v>0</v>
      </c>
      <c r="W28" s="102">
        <f t="shared" si="28"/>
        <v>1</v>
      </c>
    </row>
    <row r="29" spans="1:24" ht="13.5" customHeight="1" x14ac:dyDescent="0.2">
      <c r="A29" s="163" t="s">
        <v>72</v>
      </c>
      <c r="B29" s="163"/>
      <c r="C29" s="163"/>
      <c r="D29" s="163"/>
      <c r="E29" s="163"/>
      <c r="F29" s="163"/>
      <c r="G29" s="163"/>
      <c r="H29" s="163"/>
      <c r="I29" s="45"/>
      <c r="J29" s="55"/>
      <c r="K29" s="40">
        <v>0.2</v>
      </c>
      <c r="L29" s="109">
        <f t="shared" ref="L29:S29" si="30">SUM(L30:L43)</f>
        <v>0</v>
      </c>
      <c r="M29" s="110">
        <f t="shared" si="30"/>
        <v>0</v>
      </c>
      <c r="N29" s="110">
        <f t="shared" si="30"/>
        <v>0</v>
      </c>
      <c r="O29" s="110">
        <f t="shared" si="30"/>
        <v>0</v>
      </c>
      <c r="P29" s="110">
        <f t="shared" si="30"/>
        <v>0</v>
      </c>
      <c r="Q29" s="110">
        <f t="shared" si="30"/>
        <v>0</v>
      </c>
      <c r="R29" s="110">
        <f t="shared" si="30"/>
        <v>0</v>
      </c>
      <c r="S29" s="111">
        <f t="shared" si="30"/>
        <v>0</v>
      </c>
      <c r="T29" s="112">
        <f>IF(S29=0,0,1)</f>
        <v>0</v>
      </c>
      <c r="U29" s="113"/>
      <c r="V29" s="111">
        <f>SUM(V30:V43)</f>
        <v>0</v>
      </c>
      <c r="W29" s="111">
        <f>SUM(W30:W43)</f>
        <v>14</v>
      </c>
      <c r="X29" s="114">
        <v>14</v>
      </c>
    </row>
    <row r="30" spans="1:24" ht="12.75" customHeight="1" x14ac:dyDescent="0.2">
      <c r="A30" s="134" t="s">
        <v>73</v>
      </c>
      <c r="B30" s="138" t="s">
        <v>74</v>
      </c>
      <c r="C30" s="93" t="s">
        <v>75</v>
      </c>
      <c r="D30" s="94"/>
      <c r="E30" s="95"/>
      <c r="F30" s="95"/>
      <c r="G30" s="95"/>
      <c r="H30" s="96"/>
      <c r="I30" s="45" t="str">
        <f t="shared" ref="I30:I43" si="31">(IF(W30&lt;&gt;0,"◄",""))</f>
        <v>◄</v>
      </c>
      <c r="J30" s="46"/>
      <c r="K30" s="97">
        <f>IF(D30="",1,0)</f>
        <v>1</v>
      </c>
      <c r="L30" s="109">
        <f t="shared" ref="L30:L43" si="32">K30*S30</f>
        <v>0</v>
      </c>
      <c r="M30" s="100">
        <f t="shared" ref="M30:M43" si="33">S30*K30*20</f>
        <v>0</v>
      </c>
      <c r="N30" s="100">
        <f t="shared" ref="N30:N43" si="34">(IF(F30&lt;&gt;"",1/3,0)+IF(G30&lt;&gt;"",2/3,0)+IF(H30&lt;&gt;"",1,0))*K30*20</f>
        <v>0</v>
      </c>
      <c r="O30" s="100">
        <f t="shared" ref="O30:O43" si="35">IF($T$5=0,0,M30/$L$29)</f>
        <v>0</v>
      </c>
      <c r="P30" s="100">
        <f t="shared" ref="P30:P43" si="36">IF($T$5=0,0,N30/$L$29)</f>
        <v>0</v>
      </c>
      <c r="Q30" s="100">
        <f t="shared" ref="Q30:Q43" si="37">O30*$K$29</f>
        <v>0</v>
      </c>
      <c r="R30" s="100">
        <f t="shared" ref="R30:R43" si="38">P30*$K$29</f>
        <v>0</v>
      </c>
      <c r="S30" s="99">
        <f t="shared" ref="S30:S43" si="39">IF(D30="",IF(E30&lt;&gt;"",1,0)+IF(F30&lt;&gt;"",1,0)+IF(G30&lt;&gt;"",1,0)+IF(H30&lt;&gt;"",1,0),0)</f>
        <v>0</v>
      </c>
      <c r="T30" s="101">
        <f t="shared" ref="T30:T43" si="40">IF(D30&lt;&gt;"",0,(IF(E30&lt;&gt;"",0.02,(N30/(K30*20)))))</f>
        <v>0</v>
      </c>
      <c r="U30" s="101">
        <f t="shared" ref="U30:U43" si="41">IF(S30=0,0,K30)</f>
        <v>0</v>
      </c>
      <c r="V30" s="115">
        <f t="shared" ref="V30:V43" si="42">IF(D30&lt;&gt;"",IF(E30&lt;&gt;"",1,0)+IF(F30&lt;&gt;"",1,0)+IF(G30&lt;&gt;"",1,0)+IF(H30&lt;&gt;"",1,0),0)</f>
        <v>0</v>
      </c>
      <c r="W30" s="102">
        <f t="shared" ref="W30:W43" si="43">IF(OR(S30&gt;1,V30&gt;0,AND(D30="",S30=0)),1,0)</f>
        <v>1</v>
      </c>
    </row>
    <row r="31" spans="1:24" x14ac:dyDescent="0.2">
      <c r="A31" s="134"/>
      <c r="B31" s="138"/>
      <c r="C31" s="47" t="s">
        <v>76</v>
      </c>
      <c r="D31" s="48"/>
      <c r="E31" s="49"/>
      <c r="F31" s="49"/>
      <c r="G31" s="49"/>
      <c r="H31" s="50"/>
      <c r="I31" s="45" t="str">
        <f t="shared" si="31"/>
        <v>◄</v>
      </c>
      <c r="J31" s="46"/>
      <c r="K31" s="97">
        <f t="shared" ref="K31:K43" si="44">IF(D31="",1,0)</f>
        <v>1</v>
      </c>
      <c r="L31" s="109">
        <f t="shared" si="32"/>
        <v>0</v>
      </c>
      <c r="M31" s="100">
        <f t="shared" si="33"/>
        <v>0</v>
      </c>
      <c r="N31" s="100">
        <f t="shared" si="34"/>
        <v>0</v>
      </c>
      <c r="O31" s="100">
        <f t="shared" si="35"/>
        <v>0</v>
      </c>
      <c r="P31" s="100">
        <f t="shared" si="36"/>
        <v>0</v>
      </c>
      <c r="Q31" s="100">
        <f t="shared" si="37"/>
        <v>0</v>
      </c>
      <c r="R31" s="100">
        <f t="shared" si="38"/>
        <v>0</v>
      </c>
      <c r="S31" s="99">
        <f t="shared" si="39"/>
        <v>0</v>
      </c>
      <c r="T31" s="101">
        <f t="shared" si="40"/>
        <v>0</v>
      </c>
      <c r="U31" s="101">
        <f t="shared" si="41"/>
        <v>0</v>
      </c>
      <c r="V31" s="115">
        <f t="shared" si="42"/>
        <v>0</v>
      </c>
      <c r="W31" s="102">
        <f t="shared" si="43"/>
        <v>1</v>
      </c>
    </row>
    <row r="32" spans="1:24" x14ac:dyDescent="0.2">
      <c r="A32" s="134"/>
      <c r="B32" s="138"/>
      <c r="C32" s="93" t="s">
        <v>77</v>
      </c>
      <c r="D32" s="94"/>
      <c r="E32" s="95"/>
      <c r="F32" s="95"/>
      <c r="G32" s="95"/>
      <c r="H32" s="96"/>
      <c r="I32" s="45" t="str">
        <f t="shared" si="31"/>
        <v>◄</v>
      </c>
      <c r="J32" s="46"/>
      <c r="K32" s="97">
        <f t="shared" si="44"/>
        <v>1</v>
      </c>
      <c r="L32" s="109">
        <f t="shared" si="32"/>
        <v>0</v>
      </c>
      <c r="M32" s="100">
        <f t="shared" si="33"/>
        <v>0</v>
      </c>
      <c r="N32" s="100">
        <f t="shared" si="34"/>
        <v>0</v>
      </c>
      <c r="O32" s="100">
        <f t="shared" si="35"/>
        <v>0</v>
      </c>
      <c r="P32" s="100">
        <f t="shared" si="36"/>
        <v>0</v>
      </c>
      <c r="Q32" s="100">
        <f t="shared" si="37"/>
        <v>0</v>
      </c>
      <c r="R32" s="100">
        <f t="shared" si="38"/>
        <v>0</v>
      </c>
      <c r="S32" s="99">
        <f t="shared" si="39"/>
        <v>0</v>
      </c>
      <c r="T32" s="101">
        <f t="shared" si="40"/>
        <v>0</v>
      </c>
      <c r="U32" s="101">
        <f t="shared" si="41"/>
        <v>0</v>
      </c>
      <c r="V32" s="115">
        <f t="shared" si="42"/>
        <v>0</v>
      </c>
      <c r="W32" s="102">
        <f t="shared" si="43"/>
        <v>1</v>
      </c>
    </row>
    <row r="33" spans="1:24" ht="13.5" customHeight="1" x14ac:dyDescent="0.2">
      <c r="A33" s="140" t="s">
        <v>78</v>
      </c>
      <c r="B33" s="142" t="s">
        <v>79</v>
      </c>
      <c r="C33" s="47" t="s">
        <v>110</v>
      </c>
      <c r="D33" s="48"/>
      <c r="E33" s="49"/>
      <c r="F33" s="49"/>
      <c r="G33" s="49"/>
      <c r="H33" s="50"/>
      <c r="I33" s="45" t="str">
        <f t="shared" si="31"/>
        <v>◄</v>
      </c>
      <c r="J33" s="46"/>
      <c r="K33" s="97">
        <f t="shared" si="44"/>
        <v>1</v>
      </c>
      <c r="L33" s="109">
        <f t="shared" si="32"/>
        <v>0</v>
      </c>
      <c r="M33" s="100">
        <f t="shared" si="33"/>
        <v>0</v>
      </c>
      <c r="N33" s="100">
        <f t="shared" si="34"/>
        <v>0</v>
      </c>
      <c r="O33" s="100">
        <f t="shared" si="35"/>
        <v>0</v>
      </c>
      <c r="P33" s="100">
        <f t="shared" si="36"/>
        <v>0</v>
      </c>
      <c r="Q33" s="100">
        <f t="shared" si="37"/>
        <v>0</v>
      </c>
      <c r="R33" s="100">
        <f t="shared" si="38"/>
        <v>0</v>
      </c>
      <c r="S33" s="99">
        <f t="shared" si="39"/>
        <v>0</v>
      </c>
      <c r="T33" s="101">
        <f t="shared" si="40"/>
        <v>0</v>
      </c>
      <c r="U33" s="101">
        <f t="shared" si="41"/>
        <v>0</v>
      </c>
      <c r="V33" s="115">
        <f t="shared" si="42"/>
        <v>0</v>
      </c>
      <c r="W33" s="102">
        <f t="shared" si="43"/>
        <v>1</v>
      </c>
    </row>
    <row r="34" spans="1:24" ht="13.5" customHeight="1" x14ac:dyDescent="0.2">
      <c r="A34" s="140"/>
      <c r="B34" s="142"/>
      <c r="C34" s="93" t="s">
        <v>42</v>
      </c>
      <c r="D34" s="94"/>
      <c r="E34" s="95"/>
      <c r="F34" s="95"/>
      <c r="G34" s="95"/>
      <c r="H34" s="96"/>
      <c r="I34" s="45" t="str">
        <f t="shared" si="31"/>
        <v>◄</v>
      </c>
      <c r="J34" s="46"/>
      <c r="K34" s="97">
        <f t="shared" si="44"/>
        <v>1</v>
      </c>
      <c r="L34" s="109">
        <f t="shared" si="32"/>
        <v>0</v>
      </c>
      <c r="M34" s="100">
        <f t="shared" si="33"/>
        <v>0</v>
      </c>
      <c r="N34" s="100">
        <f t="shared" si="34"/>
        <v>0</v>
      </c>
      <c r="O34" s="100">
        <f t="shared" si="35"/>
        <v>0</v>
      </c>
      <c r="P34" s="100">
        <f t="shared" si="36"/>
        <v>0</v>
      </c>
      <c r="Q34" s="100">
        <f t="shared" si="37"/>
        <v>0</v>
      </c>
      <c r="R34" s="100">
        <f t="shared" si="38"/>
        <v>0</v>
      </c>
      <c r="S34" s="99">
        <f t="shared" si="39"/>
        <v>0</v>
      </c>
      <c r="T34" s="101">
        <f t="shared" si="40"/>
        <v>0</v>
      </c>
      <c r="U34" s="101">
        <f t="shared" si="41"/>
        <v>0</v>
      </c>
      <c r="V34" s="115">
        <f t="shared" si="42"/>
        <v>0</v>
      </c>
      <c r="W34" s="102">
        <f t="shared" si="43"/>
        <v>1</v>
      </c>
    </row>
    <row r="35" spans="1:24" ht="13.5" customHeight="1" x14ac:dyDescent="0.2">
      <c r="A35" s="140"/>
      <c r="B35" s="142"/>
      <c r="C35" s="47" t="s">
        <v>111</v>
      </c>
      <c r="D35" s="48"/>
      <c r="E35" s="49"/>
      <c r="F35" s="49"/>
      <c r="G35" s="49"/>
      <c r="H35" s="50"/>
      <c r="I35" s="45" t="str">
        <f t="shared" si="31"/>
        <v>◄</v>
      </c>
      <c r="J35" s="46"/>
      <c r="K35" s="97">
        <f t="shared" si="44"/>
        <v>1</v>
      </c>
      <c r="L35" s="109">
        <f t="shared" si="32"/>
        <v>0</v>
      </c>
      <c r="M35" s="100">
        <f t="shared" si="33"/>
        <v>0</v>
      </c>
      <c r="N35" s="100">
        <f t="shared" si="34"/>
        <v>0</v>
      </c>
      <c r="O35" s="100">
        <f t="shared" si="35"/>
        <v>0</v>
      </c>
      <c r="P35" s="100">
        <f t="shared" si="36"/>
        <v>0</v>
      </c>
      <c r="Q35" s="100">
        <f t="shared" si="37"/>
        <v>0</v>
      </c>
      <c r="R35" s="100">
        <f t="shared" si="38"/>
        <v>0</v>
      </c>
      <c r="S35" s="99">
        <f t="shared" si="39"/>
        <v>0</v>
      </c>
      <c r="T35" s="101">
        <f t="shared" si="40"/>
        <v>0</v>
      </c>
      <c r="U35" s="101">
        <f t="shared" si="41"/>
        <v>0</v>
      </c>
      <c r="V35" s="115">
        <f t="shared" si="42"/>
        <v>0</v>
      </c>
      <c r="W35" s="102">
        <f t="shared" si="43"/>
        <v>1</v>
      </c>
    </row>
    <row r="36" spans="1:24" x14ac:dyDescent="0.2">
      <c r="A36" s="140"/>
      <c r="B36" s="142"/>
      <c r="C36" s="93" t="s">
        <v>80</v>
      </c>
      <c r="D36" s="94"/>
      <c r="E36" s="95"/>
      <c r="F36" s="95"/>
      <c r="G36" s="95"/>
      <c r="H36" s="96"/>
      <c r="I36" s="45" t="str">
        <f t="shared" si="31"/>
        <v>◄</v>
      </c>
      <c r="J36" s="46"/>
      <c r="K36" s="97">
        <f t="shared" si="44"/>
        <v>1</v>
      </c>
      <c r="L36" s="109">
        <f t="shared" si="32"/>
        <v>0</v>
      </c>
      <c r="M36" s="100">
        <f t="shared" si="33"/>
        <v>0</v>
      </c>
      <c r="N36" s="100">
        <f t="shared" si="34"/>
        <v>0</v>
      </c>
      <c r="O36" s="100">
        <f t="shared" si="35"/>
        <v>0</v>
      </c>
      <c r="P36" s="100">
        <f t="shared" si="36"/>
        <v>0</v>
      </c>
      <c r="Q36" s="100">
        <f t="shared" si="37"/>
        <v>0</v>
      </c>
      <c r="R36" s="100">
        <f t="shared" si="38"/>
        <v>0</v>
      </c>
      <c r="S36" s="99">
        <f t="shared" si="39"/>
        <v>0</v>
      </c>
      <c r="T36" s="101">
        <f t="shared" si="40"/>
        <v>0</v>
      </c>
      <c r="U36" s="101">
        <f t="shared" si="41"/>
        <v>0</v>
      </c>
      <c r="V36" s="115">
        <f t="shared" si="42"/>
        <v>0</v>
      </c>
      <c r="W36" s="102">
        <f t="shared" si="43"/>
        <v>1</v>
      </c>
    </row>
    <row r="37" spans="1:24" ht="12.75" customHeight="1" x14ac:dyDescent="0.2">
      <c r="A37" s="140"/>
      <c r="B37" s="142"/>
      <c r="C37" s="47" t="s">
        <v>81</v>
      </c>
      <c r="D37" s="48"/>
      <c r="E37" s="49"/>
      <c r="F37" s="49"/>
      <c r="G37" s="49"/>
      <c r="H37" s="50"/>
      <c r="I37" s="45" t="str">
        <f t="shared" si="31"/>
        <v>◄</v>
      </c>
      <c r="J37" s="46"/>
      <c r="K37" s="97">
        <f t="shared" si="44"/>
        <v>1</v>
      </c>
      <c r="L37" s="109">
        <f t="shared" si="32"/>
        <v>0</v>
      </c>
      <c r="M37" s="100">
        <f t="shared" si="33"/>
        <v>0</v>
      </c>
      <c r="N37" s="100">
        <f t="shared" si="34"/>
        <v>0</v>
      </c>
      <c r="O37" s="100">
        <f t="shared" si="35"/>
        <v>0</v>
      </c>
      <c r="P37" s="100">
        <f t="shared" si="36"/>
        <v>0</v>
      </c>
      <c r="Q37" s="100">
        <f t="shared" si="37"/>
        <v>0</v>
      </c>
      <c r="R37" s="100">
        <f t="shared" si="38"/>
        <v>0</v>
      </c>
      <c r="S37" s="99">
        <f t="shared" si="39"/>
        <v>0</v>
      </c>
      <c r="T37" s="101">
        <f t="shared" si="40"/>
        <v>0</v>
      </c>
      <c r="U37" s="101">
        <f t="shared" si="41"/>
        <v>0</v>
      </c>
      <c r="V37" s="115">
        <f t="shared" si="42"/>
        <v>0</v>
      </c>
      <c r="W37" s="102">
        <f t="shared" si="43"/>
        <v>1</v>
      </c>
    </row>
    <row r="38" spans="1:24" ht="14.1" customHeight="1" x14ac:dyDescent="0.2">
      <c r="A38" s="140" t="s">
        <v>82</v>
      </c>
      <c r="B38" s="142" t="s">
        <v>83</v>
      </c>
      <c r="C38" s="93" t="s">
        <v>84</v>
      </c>
      <c r="D38" s="94"/>
      <c r="E38" s="95"/>
      <c r="F38" s="95"/>
      <c r="G38" s="95"/>
      <c r="H38" s="96"/>
      <c r="I38" s="45" t="str">
        <f t="shared" si="31"/>
        <v>◄</v>
      </c>
      <c r="J38" s="46"/>
      <c r="K38" s="97">
        <f t="shared" si="44"/>
        <v>1</v>
      </c>
      <c r="L38" s="109">
        <f t="shared" si="32"/>
        <v>0</v>
      </c>
      <c r="M38" s="100">
        <f t="shared" si="33"/>
        <v>0</v>
      </c>
      <c r="N38" s="100">
        <f t="shared" si="34"/>
        <v>0</v>
      </c>
      <c r="O38" s="100">
        <f t="shared" si="35"/>
        <v>0</v>
      </c>
      <c r="P38" s="100">
        <f t="shared" si="36"/>
        <v>0</v>
      </c>
      <c r="Q38" s="100">
        <f t="shared" si="37"/>
        <v>0</v>
      </c>
      <c r="R38" s="100">
        <f t="shared" si="38"/>
        <v>0</v>
      </c>
      <c r="S38" s="99">
        <f t="shared" si="39"/>
        <v>0</v>
      </c>
      <c r="T38" s="101">
        <f t="shared" si="40"/>
        <v>0</v>
      </c>
      <c r="U38" s="101">
        <f t="shared" si="41"/>
        <v>0</v>
      </c>
      <c r="V38" s="115">
        <f t="shared" si="42"/>
        <v>0</v>
      </c>
      <c r="W38" s="102">
        <f t="shared" si="43"/>
        <v>1</v>
      </c>
    </row>
    <row r="39" spans="1:24" ht="14.1" customHeight="1" x14ac:dyDescent="0.2">
      <c r="A39" s="140"/>
      <c r="B39" s="142"/>
      <c r="C39" s="47" t="s">
        <v>85</v>
      </c>
      <c r="D39" s="48"/>
      <c r="E39" s="49"/>
      <c r="F39" s="49"/>
      <c r="G39" s="49"/>
      <c r="H39" s="50"/>
      <c r="I39" s="45" t="str">
        <f t="shared" si="31"/>
        <v>◄</v>
      </c>
      <c r="J39" s="46"/>
      <c r="K39" s="97">
        <f t="shared" si="44"/>
        <v>1</v>
      </c>
      <c r="L39" s="109">
        <f t="shared" si="32"/>
        <v>0</v>
      </c>
      <c r="M39" s="100">
        <f t="shared" si="33"/>
        <v>0</v>
      </c>
      <c r="N39" s="100">
        <f t="shared" si="34"/>
        <v>0</v>
      </c>
      <c r="O39" s="100">
        <f t="shared" si="35"/>
        <v>0</v>
      </c>
      <c r="P39" s="100">
        <f t="shared" si="36"/>
        <v>0</v>
      </c>
      <c r="Q39" s="100">
        <f t="shared" si="37"/>
        <v>0</v>
      </c>
      <c r="R39" s="100">
        <f t="shared" si="38"/>
        <v>0</v>
      </c>
      <c r="S39" s="99">
        <f t="shared" si="39"/>
        <v>0</v>
      </c>
      <c r="T39" s="101">
        <f t="shared" si="40"/>
        <v>0</v>
      </c>
      <c r="U39" s="101">
        <f t="shared" si="41"/>
        <v>0</v>
      </c>
      <c r="V39" s="115">
        <f t="shared" si="42"/>
        <v>0</v>
      </c>
      <c r="W39" s="102">
        <f t="shared" si="43"/>
        <v>1</v>
      </c>
    </row>
    <row r="40" spans="1:24" ht="15" customHeight="1" x14ac:dyDescent="0.2">
      <c r="A40" s="140"/>
      <c r="B40" s="142"/>
      <c r="C40" s="93" t="s">
        <v>112</v>
      </c>
      <c r="D40" s="94"/>
      <c r="E40" s="95"/>
      <c r="F40" s="95"/>
      <c r="G40" s="95"/>
      <c r="H40" s="96"/>
      <c r="I40" s="45" t="str">
        <f t="shared" si="31"/>
        <v>◄</v>
      </c>
      <c r="J40" s="46"/>
      <c r="K40" s="97">
        <f t="shared" si="44"/>
        <v>1</v>
      </c>
      <c r="L40" s="109">
        <f t="shared" si="32"/>
        <v>0</v>
      </c>
      <c r="M40" s="100">
        <f t="shared" si="33"/>
        <v>0</v>
      </c>
      <c r="N40" s="100">
        <f t="shared" si="34"/>
        <v>0</v>
      </c>
      <c r="O40" s="100">
        <f t="shared" si="35"/>
        <v>0</v>
      </c>
      <c r="P40" s="100">
        <f t="shared" si="36"/>
        <v>0</v>
      </c>
      <c r="Q40" s="100">
        <f t="shared" si="37"/>
        <v>0</v>
      </c>
      <c r="R40" s="100">
        <f t="shared" si="38"/>
        <v>0</v>
      </c>
      <c r="S40" s="99">
        <f t="shared" si="39"/>
        <v>0</v>
      </c>
      <c r="T40" s="101">
        <f t="shared" si="40"/>
        <v>0</v>
      </c>
      <c r="U40" s="101">
        <f t="shared" si="41"/>
        <v>0</v>
      </c>
      <c r="V40" s="115">
        <f t="shared" si="42"/>
        <v>0</v>
      </c>
      <c r="W40" s="102">
        <f t="shared" si="43"/>
        <v>1</v>
      </c>
    </row>
    <row r="41" spans="1:24" ht="15" customHeight="1" thickBot="1" x14ac:dyDescent="0.25">
      <c r="A41" s="161" t="s">
        <v>86</v>
      </c>
      <c r="B41" s="162" t="s">
        <v>87</v>
      </c>
      <c r="C41" s="47" t="s">
        <v>113</v>
      </c>
      <c r="D41" s="48"/>
      <c r="E41" s="49"/>
      <c r="F41" s="49"/>
      <c r="G41" s="49"/>
      <c r="H41" s="50"/>
      <c r="I41" s="45" t="str">
        <f t="shared" si="31"/>
        <v>◄</v>
      </c>
      <c r="J41" s="46"/>
      <c r="K41" s="97">
        <f t="shared" si="44"/>
        <v>1</v>
      </c>
      <c r="L41" s="109">
        <f t="shared" si="32"/>
        <v>0</v>
      </c>
      <c r="M41" s="100">
        <f t="shared" si="33"/>
        <v>0</v>
      </c>
      <c r="N41" s="100">
        <f t="shared" si="34"/>
        <v>0</v>
      </c>
      <c r="O41" s="100">
        <f t="shared" si="35"/>
        <v>0</v>
      </c>
      <c r="P41" s="100">
        <f t="shared" si="36"/>
        <v>0</v>
      </c>
      <c r="Q41" s="100">
        <f t="shared" si="37"/>
        <v>0</v>
      </c>
      <c r="R41" s="100">
        <f t="shared" si="38"/>
        <v>0</v>
      </c>
      <c r="S41" s="99">
        <f t="shared" si="39"/>
        <v>0</v>
      </c>
      <c r="T41" s="101">
        <f t="shared" si="40"/>
        <v>0</v>
      </c>
      <c r="U41" s="101">
        <f t="shared" si="41"/>
        <v>0</v>
      </c>
      <c r="V41" s="115">
        <f t="shared" si="42"/>
        <v>0</v>
      </c>
      <c r="W41" s="102">
        <f t="shared" si="43"/>
        <v>1</v>
      </c>
    </row>
    <row r="42" spans="1:24" ht="15" customHeight="1" thickBot="1" x14ac:dyDescent="0.25">
      <c r="A42" s="161"/>
      <c r="B42" s="162"/>
      <c r="C42" s="93" t="s">
        <v>88</v>
      </c>
      <c r="D42" s="94"/>
      <c r="E42" s="95"/>
      <c r="F42" s="95"/>
      <c r="G42" s="95"/>
      <c r="H42" s="96"/>
      <c r="I42" s="45" t="str">
        <f t="shared" si="31"/>
        <v>◄</v>
      </c>
      <c r="J42" s="46"/>
      <c r="K42" s="97">
        <f t="shared" si="44"/>
        <v>1</v>
      </c>
      <c r="L42" s="109">
        <f t="shared" si="32"/>
        <v>0</v>
      </c>
      <c r="M42" s="100">
        <f t="shared" si="33"/>
        <v>0</v>
      </c>
      <c r="N42" s="100">
        <f t="shared" si="34"/>
        <v>0</v>
      </c>
      <c r="O42" s="100">
        <f t="shared" si="35"/>
        <v>0</v>
      </c>
      <c r="P42" s="100">
        <f t="shared" si="36"/>
        <v>0</v>
      </c>
      <c r="Q42" s="100">
        <f t="shared" si="37"/>
        <v>0</v>
      </c>
      <c r="R42" s="100">
        <f t="shared" si="38"/>
        <v>0</v>
      </c>
      <c r="S42" s="99">
        <f t="shared" si="39"/>
        <v>0</v>
      </c>
      <c r="T42" s="101">
        <f t="shared" si="40"/>
        <v>0</v>
      </c>
      <c r="U42" s="101">
        <f t="shared" si="41"/>
        <v>0</v>
      </c>
      <c r="V42" s="115">
        <f t="shared" si="42"/>
        <v>0</v>
      </c>
      <c r="W42" s="102">
        <f t="shared" si="43"/>
        <v>1</v>
      </c>
    </row>
    <row r="43" spans="1:24" ht="15.95" customHeight="1" thickBot="1" x14ac:dyDescent="0.25">
      <c r="A43" s="161"/>
      <c r="B43" s="162"/>
      <c r="C43" s="47" t="s">
        <v>89</v>
      </c>
      <c r="D43" s="48"/>
      <c r="E43" s="49"/>
      <c r="F43" s="49"/>
      <c r="G43" s="49"/>
      <c r="H43" s="50"/>
      <c r="I43" s="45" t="str">
        <f t="shared" si="31"/>
        <v>◄</v>
      </c>
      <c r="J43" s="46"/>
      <c r="K43" s="97">
        <f t="shared" si="44"/>
        <v>1</v>
      </c>
      <c r="L43" s="109">
        <f t="shared" si="32"/>
        <v>0</v>
      </c>
      <c r="M43" s="100">
        <f t="shared" si="33"/>
        <v>0</v>
      </c>
      <c r="N43" s="100">
        <f t="shared" si="34"/>
        <v>0</v>
      </c>
      <c r="O43" s="100">
        <f t="shared" si="35"/>
        <v>0</v>
      </c>
      <c r="P43" s="100">
        <f t="shared" si="36"/>
        <v>0</v>
      </c>
      <c r="Q43" s="100">
        <f t="shared" si="37"/>
        <v>0</v>
      </c>
      <c r="R43" s="100">
        <f t="shared" si="38"/>
        <v>0</v>
      </c>
      <c r="S43" s="99">
        <f t="shared" si="39"/>
        <v>0</v>
      </c>
      <c r="T43" s="101">
        <f t="shared" si="40"/>
        <v>0</v>
      </c>
      <c r="U43" s="101">
        <f t="shared" si="41"/>
        <v>0</v>
      </c>
      <c r="V43" s="115">
        <f t="shared" si="42"/>
        <v>0</v>
      </c>
      <c r="W43" s="102">
        <f t="shared" si="43"/>
        <v>1</v>
      </c>
    </row>
    <row r="44" spans="1:24" ht="17.850000000000001" customHeight="1" x14ac:dyDescent="0.2">
      <c r="C44" s="56" t="s">
        <v>90</v>
      </c>
      <c r="E44" s="133">
        <f>S5/X5</f>
        <v>0</v>
      </c>
      <c r="F44" s="133"/>
      <c r="G44" s="133"/>
      <c r="H44" s="133"/>
      <c r="I44" s="45" t="str">
        <f>(IF(E44&lt;0.5,"◄",""))</f>
        <v>◄</v>
      </c>
      <c r="K44" s="40">
        <f>K5+K16+K29</f>
        <v>1</v>
      </c>
      <c r="L44" s="116"/>
      <c r="S44" s="111">
        <f>S10+S23+S35</f>
        <v>0</v>
      </c>
      <c r="U44" s="117"/>
      <c r="V44" s="118"/>
      <c r="W44" s="114">
        <f>W10+W23+W35</f>
        <v>3</v>
      </c>
      <c r="X44" s="111">
        <f>X5+X29+X16</f>
        <v>36</v>
      </c>
    </row>
    <row r="45" spans="1:24" ht="17.850000000000001" customHeight="1" x14ac:dyDescent="0.2">
      <c r="C45" s="56" t="s">
        <v>91</v>
      </c>
      <c r="E45" s="133">
        <f>S16/X16</f>
        <v>0</v>
      </c>
      <c r="F45" s="133"/>
      <c r="G45" s="133"/>
      <c r="H45" s="133"/>
      <c r="I45" s="45" t="str">
        <f>(IF(E45&lt;0.5,"◄",""))</f>
        <v>◄</v>
      </c>
      <c r="J45" s="141" t="s">
        <v>92</v>
      </c>
      <c r="K45" s="141"/>
      <c r="L45" s="116"/>
      <c r="S45" s="111"/>
      <c r="U45" s="117"/>
      <c r="V45" s="118"/>
      <c r="W45" s="114"/>
    </row>
    <row r="46" spans="1:24" ht="17.850000000000001" customHeight="1" x14ac:dyDescent="0.2">
      <c r="C46" s="56" t="s">
        <v>93</v>
      </c>
      <c r="E46" s="133">
        <f>S29/X29</f>
        <v>0</v>
      </c>
      <c r="F46" s="133"/>
      <c r="G46" s="133"/>
      <c r="H46" s="133"/>
      <c r="I46" s="45" t="str">
        <f>(IF(E46&lt;0.5,"◄",""))</f>
        <v>◄</v>
      </c>
      <c r="J46" s="141"/>
      <c r="K46" s="141"/>
      <c r="L46" s="116"/>
      <c r="S46" s="111"/>
      <c r="U46" s="117"/>
      <c r="V46" s="118"/>
      <c r="W46" s="114"/>
    </row>
    <row r="47" spans="1:24" ht="17.850000000000001" customHeight="1" x14ac:dyDescent="0.2">
      <c r="C47" s="56" t="s">
        <v>94</v>
      </c>
      <c r="E47" s="133">
        <f>E44*K5+E45*K16+E46*K29</f>
        <v>0</v>
      </c>
      <c r="F47" s="133"/>
      <c r="G47" s="133"/>
      <c r="H47" s="133"/>
      <c r="I47" s="45" t="str">
        <f>(IF(E47&lt;0.5,"◄",""))</f>
        <v>◄</v>
      </c>
      <c r="K47" s="40"/>
      <c r="L47" s="116"/>
      <c r="S47" s="111"/>
      <c r="U47" s="117"/>
      <c r="V47" s="118"/>
      <c r="W47" s="114"/>
    </row>
    <row r="48" spans="1:24" ht="20.25" customHeight="1" thickBot="1" x14ac:dyDescent="0.25">
      <c r="C48" s="57" t="s">
        <v>95</v>
      </c>
      <c r="D48" s="58"/>
      <c r="E48" s="145" t="str">
        <f>IF(OR(E44&lt;0.5,E45&lt;0.5,E46&lt;0.5),"Tx&lt;50",IF(W44&lt;&gt;0,"Erreur",(IF(S44&lt;&gt;0,(P5*K5+P16*K16+P29*K29)/(T5*K5+T16*K16+T29*K29),0))))</f>
        <v>Tx&lt;50</v>
      </c>
      <c r="F48" s="145"/>
      <c r="G48" s="146" t="s">
        <v>96</v>
      </c>
      <c r="H48" s="146"/>
      <c r="I48" s="59"/>
      <c r="R48" s="119"/>
      <c r="S48" s="119"/>
    </row>
    <row r="49" spans="1:10" ht="20.25" customHeight="1" thickBot="1" x14ac:dyDescent="0.25">
      <c r="C49" s="27" t="s">
        <v>98</v>
      </c>
      <c r="D49" s="58"/>
      <c r="E49" s="147"/>
      <c r="F49" s="147"/>
      <c r="G49" s="148" t="s">
        <v>22</v>
      </c>
      <c r="H49" s="148"/>
      <c r="I49" s="61"/>
    </row>
    <row r="50" spans="1:10" ht="18.75" customHeight="1" thickBot="1" x14ac:dyDescent="0.25">
      <c r="C50" s="62" t="s">
        <v>99</v>
      </c>
      <c r="E50" s="149" t="str">
        <f>IF(W44&lt;&gt;0,"",E49*'Identification projet'!B5)</f>
        <v/>
      </c>
      <c r="F50" s="149"/>
      <c r="G50" s="150">
        <f>(20*'Identification projet'!B5)</f>
        <v>100</v>
      </c>
      <c r="H50" s="150"/>
      <c r="I50" s="45"/>
      <c r="J50" s="63"/>
    </row>
    <row r="51" spans="1:10" ht="14.1" customHeight="1" x14ac:dyDescent="0.2">
      <c r="A51" s="151" t="s">
        <v>100</v>
      </c>
      <c r="B51" s="151"/>
      <c r="C51" s="151"/>
      <c r="D51" s="151"/>
      <c r="E51" s="151"/>
      <c r="F51" s="151"/>
      <c r="G51" s="151"/>
      <c r="H51" s="151"/>
      <c r="I51" s="61"/>
      <c r="J51" s="63"/>
    </row>
    <row r="52" spans="1:10" ht="14.1" customHeight="1" thickBot="1" x14ac:dyDescent="0.25">
      <c r="A52" s="64"/>
      <c r="B52" s="64"/>
      <c r="C52" s="152" t="str">
        <f>(IF(W44&gt;0,"ATTENTION. Erreur de saisie : cocher une seule colonne par ligne ! Voir repères ◄ à droite de la grille.",""))</f>
        <v>ATTENTION. Erreur de saisie : cocher une seule colonne par ligne ! Voir repères ◄ à droite de la grille.</v>
      </c>
      <c r="D52" s="152"/>
      <c r="E52" s="152"/>
      <c r="F52" s="152"/>
      <c r="G52" s="152"/>
      <c r="H52" s="152"/>
      <c r="I52" s="60" t="s">
        <v>97</v>
      </c>
    </row>
    <row r="53" spans="1:10" ht="15" customHeight="1" x14ac:dyDescent="0.2">
      <c r="A53" s="153" t="s">
        <v>101</v>
      </c>
      <c r="B53" s="153"/>
      <c r="C53" s="154"/>
      <c r="D53" s="154"/>
      <c r="E53" s="154"/>
      <c r="F53" s="154"/>
      <c r="G53" s="154"/>
      <c r="H53" s="154"/>
      <c r="I53" s="65"/>
    </row>
    <row r="54" spans="1:10" ht="84.75" customHeight="1" thickBot="1" x14ac:dyDescent="0.25">
      <c r="A54" s="155"/>
      <c r="B54" s="155"/>
      <c r="C54" s="155"/>
      <c r="D54" s="155"/>
      <c r="E54" s="155"/>
      <c r="F54" s="155"/>
      <c r="G54" s="155"/>
      <c r="H54" s="155"/>
      <c r="I54" s="66"/>
    </row>
    <row r="55" spans="1:10" ht="7.5" customHeight="1" thickBot="1" x14ac:dyDescent="0.25">
      <c r="A55" s="66"/>
      <c r="B55" s="67"/>
      <c r="C55" s="67"/>
      <c r="D55" s="68"/>
      <c r="E55" s="68"/>
      <c r="F55" s="68"/>
      <c r="G55" s="68"/>
      <c r="H55" s="68"/>
      <c r="I55" s="69"/>
    </row>
    <row r="56" spans="1:10" ht="12.75" customHeight="1" x14ac:dyDescent="0.2">
      <c r="A56" s="143" t="s">
        <v>102</v>
      </c>
      <c r="B56" s="143"/>
      <c r="C56" s="70" t="s">
        <v>103</v>
      </c>
      <c r="D56" s="71"/>
      <c r="E56" s="144" t="s">
        <v>104</v>
      </c>
      <c r="F56" s="144"/>
      <c r="G56" s="144"/>
      <c r="H56" s="144"/>
      <c r="I56" s="72"/>
    </row>
    <row r="57" spans="1:10" ht="30.75" customHeight="1" thickBot="1" x14ac:dyDescent="0.25">
      <c r="A57" s="158"/>
      <c r="B57" s="158"/>
      <c r="C57" s="73"/>
      <c r="E57" s="159"/>
      <c r="F57" s="159"/>
      <c r="G57" s="159"/>
      <c r="H57" s="159"/>
      <c r="I57" s="74"/>
    </row>
    <row r="58" spans="1:10" ht="30.75" customHeight="1" x14ac:dyDescent="0.2">
      <c r="A58" s="158"/>
      <c r="B58" s="158"/>
      <c r="C58" s="73"/>
    </row>
    <row r="59" spans="1:10" ht="30.75" customHeight="1" x14ac:dyDescent="0.2">
      <c r="A59" s="160"/>
      <c r="B59" s="160"/>
      <c r="C59" s="73"/>
    </row>
    <row r="60" spans="1:10" ht="30.75" customHeight="1" x14ac:dyDescent="0.2">
      <c r="A60" s="158"/>
      <c r="B60" s="158"/>
      <c r="C60" s="73"/>
    </row>
    <row r="61" spans="1:10" ht="30.75" customHeight="1" thickBot="1" x14ac:dyDescent="0.25">
      <c r="A61" s="156"/>
      <c r="B61" s="156"/>
      <c r="C61" s="75"/>
      <c r="E61" s="157">
        <v>41739</v>
      </c>
      <c r="F61" s="157"/>
      <c r="G61" s="157"/>
      <c r="H61" s="157"/>
      <c r="I61" s="78" t="s">
        <v>114</v>
      </c>
    </row>
    <row r="63" spans="1:10" ht="14.25" x14ac:dyDescent="0.2">
      <c r="B63" s="76"/>
    </row>
  </sheetData>
  <mergeCells count="53">
    <mergeCell ref="A17:A19"/>
    <mergeCell ref="B17:B19"/>
    <mergeCell ref="D2:J2"/>
    <mergeCell ref="D3:J3"/>
    <mergeCell ref="A4:B4"/>
    <mergeCell ref="A5:H5"/>
    <mergeCell ref="A6:A9"/>
    <mergeCell ref="B6:B9"/>
    <mergeCell ref="A10:A12"/>
    <mergeCell ref="B10:B12"/>
    <mergeCell ref="A13:A15"/>
    <mergeCell ref="B13:B15"/>
    <mergeCell ref="A16:H16"/>
    <mergeCell ref="A20:A22"/>
    <mergeCell ref="B20:B22"/>
    <mergeCell ref="A23:A24"/>
    <mergeCell ref="B23:B24"/>
    <mergeCell ref="A25:A28"/>
    <mergeCell ref="B25:B28"/>
    <mergeCell ref="J45:K46"/>
    <mergeCell ref="E46:H46"/>
    <mergeCell ref="A29:H29"/>
    <mergeCell ref="A30:A32"/>
    <mergeCell ref="B30:B32"/>
    <mergeCell ref="A33:A37"/>
    <mergeCell ref="B33:B37"/>
    <mergeCell ref="A38:A40"/>
    <mergeCell ref="B38:B40"/>
    <mergeCell ref="E50:F50"/>
    <mergeCell ref="G50:H50"/>
    <mergeCell ref="A41:A43"/>
    <mergeCell ref="B41:B43"/>
    <mergeCell ref="E44:H44"/>
    <mergeCell ref="E45:H45"/>
    <mergeCell ref="E47:H47"/>
    <mergeCell ref="E48:F48"/>
    <mergeCell ref="G48:H48"/>
    <mergeCell ref="E49:F49"/>
    <mergeCell ref="G49:H49"/>
    <mergeCell ref="A61:B61"/>
    <mergeCell ref="E61:H61"/>
    <mergeCell ref="A51:H51"/>
    <mergeCell ref="C52:H52"/>
    <mergeCell ref="A53:B53"/>
    <mergeCell ref="C53:H53"/>
    <mergeCell ref="A54:H54"/>
    <mergeCell ref="A56:B56"/>
    <mergeCell ref="E56:H56"/>
    <mergeCell ref="A57:B57"/>
    <mergeCell ref="E57:H57"/>
    <mergeCell ref="A58:B58"/>
    <mergeCell ref="A59:B59"/>
    <mergeCell ref="A60:B60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63"/>
  <sheetViews>
    <sheetView workbookViewId="0">
      <selection activeCell="D8" sqref="D8"/>
    </sheetView>
  </sheetViews>
  <sheetFormatPr baseColWidth="10" defaultColWidth="11.42578125" defaultRowHeight="12.75" x14ac:dyDescent="0.2"/>
  <cols>
    <col min="1" max="1" width="6.85546875" style="15" customWidth="1"/>
    <col min="2" max="2" width="56.425781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21.7109375" style="21" customWidth="1"/>
    <col min="11" max="11" width="7.28515625" style="22" customWidth="1"/>
    <col min="12" max="12" width="5.7109375" style="98" customWidth="1"/>
    <col min="13" max="13" width="6.42578125" style="99" customWidth="1"/>
    <col min="14" max="14" width="6.42578125" style="100" customWidth="1"/>
    <col min="15" max="16" width="6" style="100" customWidth="1"/>
    <col min="17" max="17" width="9.85546875" style="100" customWidth="1"/>
    <col min="18" max="18" width="10.42578125" style="100" customWidth="1"/>
    <col min="19" max="19" width="6.42578125" style="99" customWidth="1"/>
    <col min="20" max="20" width="10.7109375" style="101" customWidth="1"/>
    <col min="21" max="21" width="12.140625" style="101" customWidth="1"/>
    <col min="22" max="22" width="3.85546875" style="101" customWidth="1"/>
    <col min="23" max="23" width="3.85546875" style="102" customWidth="1"/>
    <col min="24" max="24" width="8.85546875" style="102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Brevet de technicien supérieur "Systèmes numériques"</v>
      </c>
      <c r="D1" s="27" t="str">
        <f>'Identification projet'!B3</f>
        <v>Informatique et réseaux</v>
      </c>
      <c r="E1" s="28"/>
      <c r="F1" s="29" t="str">
        <f>'Identification projet'!B4</f>
        <v>Projet : Epreuve E5</v>
      </c>
    </row>
    <row r="2" spans="1:29" ht="12.75" customHeight="1" x14ac:dyDescent="0.2">
      <c r="A2" s="26"/>
      <c r="B2" s="30" t="str">
        <f>'Identification projet'!A16</f>
        <v>Candidat 3</v>
      </c>
      <c r="C2" s="27" t="s">
        <v>19</v>
      </c>
      <c r="D2" s="136" t="str">
        <f>IF('Identification projet'!B17="","Renseigner feuille Identification projet",'Identification projet'!B17)</f>
        <v>Renseigner feuille Identification projet</v>
      </c>
      <c r="E2" s="136"/>
      <c r="F2" s="136"/>
      <c r="G2" s="136"/>
      <c r="H2" s="136"/>
      <c r="I2" s="136"/>
      <c r="J2" s="136"/>
      <c r="L2" s="103"/>
      <c r="M2" s="103"/>
      <c r="N2" s="104"/>
      <c r="O2" s="105"/>
      <c r="P2" s="105"/>
      <c r="Q2" s="105"/>
      <c r="R2" s="105"/>
      <c r="S2" s="105"/>
      <c r="T2" s="104"/>
      <c r="U2" s="106"/>
      <c r="V2" s="106"/>
      <c r="W2" s="106"/>
      <c r="X2" s="107"/>
      <c r="Y2" s="31"/>
      <c r="AB2" s="23"/>
      <c r="AC2" s="24"/>
    </row>
    <row r="3" spans="1:29" ht="12.75" customHeight="1" x14ac:dyDescent="0.2">
      <c r="A3" s="17"/>
      <c r="B3" s="32"/>
      <c r="C3" s="27" t="s">
        <v>20</v>
      </c>
      <c r="D3" s="136" t="str">
        <f>IF('Identification projet'!B18="","Renseigner feuille Identification projet",'Identification projet'!B18)</f>
        <v>Renseigner feuille Identification projet</v>
      </c>
      <c r="E3" s="136"/>
      <c r="F3" s="136"/>
      <c r="G3" s="136"/>
      <c r="H3" s="136"/>
      <c r="I3" s="136"/>
      <c r="J3" s="136"/>
      <c r="K3" s="77"/>
      <c r="L3" s="108" t="s">
        <v>21</v>
      </c>
      <c r="M3" s="104"/>
      <c r="N3" s="105"/>
      <c r="O3" s="105" t="s">
        <v>22</v>
      </c>
      <c r="P3" s="105" t="s">
        <v>22</v>
      </c>
      <c r="Q3" s="105" t="s">
        <v>22</v>
      </c>
      <c r="R3" s="105" t="s">
        <v>22</v>
      </c>
      <c r="S3" s="104"/>
      <c r="T3" s="106"/>
      <c r="U3" s="106"/>
      <c r="V3" s="106"/>
      <c r="W3" s="107"/>
      <c r="X3" s="107"/>
    </row>
    <row r="4" spans="1:29" ht="13.5" customHeight="1" thickBot="1" x14ac:dyDescent="0.25">
      <c r="A4" s="137" t="s">
        <v>23</v>
      </c>
      <c r="B4" s="137"/>
      <c r="C4" s="34" t="s">
        <v>24</v>
      </c>
      <c r="D4" s="35" t="s">
        <v>25</v>
      </c>
      <c r="E4" s="36">
        <v>0</v>
      </c>
      <c r="F4" s="36" t="s">
        <v>26</v>
      </c>
      <c r="G4" s="36" t="s">
        <v>27</v>
      </c>
      <c r="H4" s="36" t="s">
        <v>28</v>
      </c>
      <c r="I4" s="37"/>
      <c r="K4" s="38" t="s">
        <v>21</v>
      </c>
      <c r="L4" s="98" t="s">
        <v>29</v>
      </c>
      <c r="M4" s="99" t="s">
        <v>30</v>
      </c>
      <c r="N4" s="100" t="s">
        <v>31</v>
      </c>
      <c r="O4" s="100" t="s">
        <v>30</v>
      </c>
      <c r="P4" s="100" t="s">
        <v>31</v>
      </c>
      <c r="Q4" s="100" t="s">
        <v>32</v>
      </c>
      <c r="R4" s="100" t="s">
        <v>33</v>
      </c>
      <c r="S4" s="99" t="s">
        <v>34</v>
      </c>
      <c r="T4" s="101" t="s">
        <v>35</v>
      </c>
      <c r="U4" s="101" t="s">
        <v>36</v>
      </c>
      <c r="V4" s="101" t="s">
        <v>25</v>
      </c>
      <c r="W4" s="102" t="s">
        <v>37</v>
      </c>
      <c r="X4" s="102" t="s">
        <v>38</v>
      </c>
    </row>
    <row r="5" spans="1:29" ht="12.75" customHeight="1" x14ac:dyDescent="0.2">
      <c r="A5" s="164" t="s">
        <v>39</v>
      </c>
      <c r="B5" s="164"/>
      <c r="C5" s="164"/>
      <c r="D5" s="164"/>
      <c r="E5" s="164"/>
      <c r="F5" s="164"/>
      <c r="G5" s="164"/>
      <c r="H5" s="164"/>
      <c r="I5" s="39"/>
      <c r="K5" s="40">
        <v>0.4</v>
      </c>
      <c r="L5" s="109">
        <f t="shared" ref="L5:S5" si="0">SUM(L6:L15)</f>
        <v>0</v>
      </c>
      <c r="M5" s="110">
        <f t="shared" si="0"/>
        <v>0</v>
      </c>
      <c r="N5" s="110">
        <f t="shared" si="0"/>
        <v>0</v>
      </c>
      <c r="O5" s="110">
        <f t="shared" si="0"/>
        <v>0</v>
      </c>
      <c r="P5" s="110">
        <f t="shared" si="0"/>
        <v>0</v>
      </c>
      <c r="Q5" s="110">
        <f t="shared" si="0"/>
        <v>0</v>
      </c>
      <c r="R5" s="110">
        <f t="shared" si="0"/>
        <v>0</v>
      </c>
      <c r="S5" s="111">
        <f t="shared" si="0"/>
        <v>0</v>
      </c>
      <c r="T5" s="112">
        <f>IF(S5=0,0,1)</f>
        <v>0</v>
      </c>
      <c r="U5" s="113"/>
      <c r="V5" s="111">
        <f>SUM(V6:V18)</f>
        <v>0</v>
      </c>
      <c r="W5" s="111">
        <f>SUM(W6:W15)</f>
        <v>10</v>
      </c>
      <c r="X5" s="114">
        <v>10</v>
      </c>
    </row>
    <row r="6" spans="1:29" ht="12.75" customHeight="1" x14ac:dyDescent="0.2">
      <c r="A6" s="165" t="s">
        <v>40</v>
      </c>
      <c r="B6" s="139" t="s">
        <v>41</v>
      </c>
      <c r="C6" s="41" t="s">
        <v>107</v>
      </c>
      <c r="D6" s="42"/>
      <c r="E6" s="43"/>
      <c r="F6" s="43"/>
      <c r="G6" s="43"/>
      <c r="H6" s="44"/>
      <c r="I6" s="45" t="str">
        <f t="shared" ref="I6:I15" si="1">(IF(W6&lt;&gt;0,"◄",""))</f>
        <v>◄</v>
      </c>
      <c r="J6" s="46"/>
      <c r="K6" s="97">
        <f>IF(D6="",1,0)</f>
        <v>1</v>
      </c>
      <c r="L6" s="109">
        <f t="shared" ref="L6:L15" si="2">K6*S6</f>
        <v>0</v>
      </c>
      <c r="M6" s="100">
        <f t="shared" ref="M6:M15" si="3">S6*K6*20</f>
        <v>0</v>
      </c>
      <c r="N6" s="100">
        <f t="shared" ref="N6:N15" si="4">(IF(F6&lt;&gt;"",1/3,0)+IF(G6&lt;&gt;"",2/3,0)+IF(H6&lt;&gt;"",1,0))*K6*20</f>
        <v>0</v>
      </c>
      <c r="O6" s="100">
        <f t="shared" ref="O6:O15" si="5">IF($T$5=0,0,M6/$L$5)</f>
        <v>0</v>
      </c>
      <c r="P6" s="100">
        <f t="shared" ref="P6:P15" si="6">IF($T$5=0,0,N6/$L$5)</f>
        <v>0</v>
      </c>
      <c r="Q6" s="100">
        <f t="shared" ref="Q6:Q15" si="7">O6*$K$5</f>
        <v>0</v>
      </c>
      <c r="R6" s="100">
        <f t="shared" ref="R6:R15" si="8">P6*$K$5</f>
        <v>0</v>
      </c>
      <c r="S6" s="99">
        <f t="shared" ref="S6:S15" si="9">IF(D6="",IF(E6&lt;&gt;"",1,0)+IF(F6&lt;&gt;"",1,0)+IF(G6&lt;&gt;"",1,0)+IF(H6&lt;&gt;"",1,0),0)</f>
        <v>0</v>
      </c>
      <c r="T6" s="101">
        <f t="shared" ref="T6:T15" si="10">IF(D6&lt;&gt;"",0,(IF(E6&lt;&gt;"",0.02,(N6/(K6*20)))))</f>
        <v>0</v>
      </c>
      <c r="U6" s="101">
        <f t="shared" ref="U6:U15" si="11">IF(S6=0,0,K6)</f>
        <v>0</v>
      </c>
      <c r="V6" s="115">
        <f t="shared" ref="V6:V15" si="12">IF(D6&lt;&gt;"",IF(E6&lt;&gt;"",1,0)+IF(F6&lt;&gt;"",1,0)+IF(G6&lt;&gt;"",1,0)+IF(H6&lt;&gt;"",1,0),0)</f>
        <v>0</v>
      </c>
      <c r="W6" s="102">
        <f t="shared" ref="W6:W15" si="13">IF(OR(S6&gt;1,V6&gt;0,AND(D6="",S6=0)),1,0)</f>
        <v>1</v>
      </c>
    </row>
    <row r="7" spans="1:29" x14ac:dyDescent="0.2">
      <c r="A7" s="165"/>
      <c r="B7" s="139"/>
      <c r="C7" s="47" t="s">
        <v>42</v>
      </c>
      <c r="D7" s="48"/>
      <c r="E7" s="49"/>
      <c r="F7" s="49"/>
      <c r="G7" s="49"/>
      <c r="H7" s="50"/>
      <c r="I7" s="45" t="str">
        <f t="shared" si="1"/>
        <v>◄</v>
      </c>
      <c r="J7" s="46"/>
      <c r="K7" s="97">
        <f t="shared" ref="K7:K15" si="14">IF(D7="",1,0)</f>
        <v>1</v>
      </c>
      <c r="L7" s="109">
        <f t="shared" si="2"/>
        <v>0</v>
      </c>
      <c r="M7" s="100">
        <f t="shared" si="3"/>
        <v>0</v>
      </c>
      <c r="N7" s="100">
        <f t="shared" si="4"/>
        <v>0</v>
      </c>
      <c r="O7" s="100">
        <f t="shared" si="5"/>
        <v>0</v>
      </c>
      <c r="P7" s="100">
        <f t="shared" si="6"/>
        <v>0</v>
      </c>
      <c r="Q7" s="100">
        <f t="shared" si="7"/>
        <v>0</v>
      </c>
      <c r="R7" s="100">
        <f t="shared" si="8"/>
        <v>0</v>
      </c>
      <c r="S7" s="99">
        <f t="shared" si="9"/>
        <v>0</v>
      </c>
      <c r="T7" s="101">
        <f t="shared" si="10"/>
        <v>0</v>
      </c>
      <c r="U7" s="101">
        <f t="shared" si="11"/>
        <v>0</v>
      </c>
      <c r="V7" s="115">
        <f t="shared" si="12"/>
        <v>0</v>
      </c>
      <c r="W7" s="102">
        <f t="shared" si="13"/>
        <v>1</v>
      </c>
    </row>
    <row r="8" spans="1:29" x14ac:dyDescent="0.2">
      <c r="A8" s="165"/>
      <c r="B8" s="139"/>
      <c r="C8" s="41" t="s">
        <v>43</v>
      </c>
      <c r="D8" s="51"/>
      <c r="E8" s="52"/>
      <c r="F8" s="52"/>
      <c r="G8" s="52"/>
      <c r="H8" s="53"/>
      <c r="I8" s="45" t="str">
        <f t="shared" si="1"/>
        <v>◄</v>
      </c>
      <c r="J8" s="46"/>
      <c r="K8" s="97">
        <f t="shared" si="14"/>
        <v>1</v>
      </c>
      <c r="L8" s="109">
        <f t="shared" si="2"/>
        <v>0</v>
      </c>
      <c r="M8" s="100">
        <f t="shared" si="3"/>
        <v>0</v>
      </c>
      <c r="N8" s="100">
        <f t="shared" si="4"/>
        <v>0</v>
      </c>
      <c r="O8" s="100">
        <f t="shared" si="5"/>
        <v>0</v>
      </c>
      <c r="P8" s="100">
        <f t="shared" si="6"/>
        <v>0</v>
      </c>
      <c r="Q8" s="100">
        <f t="shared" si="7"/>
        <v>0</v>
      </c>
      <c r="R8" s="100">
        <f t="shared" si="8"/>
        <v>0</v>
      </c>
      <c r="S8" s="99">
        <f t="shared" si="9"/>
        <v>0</v>
      </c>
      <c r="T8" s="101">
        <f t="shared" si="10"/>
        <v>0</v>
      </c>
      <c r="U8" s="101">
        <f t="shared" si="11"/>
        <v>0</v>
      </c>
      <c r="V8" s="115">
        <f t="shared" si="12"/>
        <v>0</v>
      </c>
      <c r="W8" s="102">
        <f t="shared" si="13"/>
        <v>1</v>
      </c>
    </row>
    <row r="9" spans="1:29" x14ac:dyDescent="0.2">
      <c r="A9" s="165"/>
      <c r="B9" s="139"/>
      <c r="C9" s="47" t="s">
        <v>44</v>
      </c>
      <c r="D9" s="48"/>
      <c r="E9" s="49"/>
      <c r="F9" s="49"/>
      <c r="G9" s="49"/>
      <c r="H9" s="50"/>
      <c r="I9" s="45" t="str">
        <f t="shared" si="1"/>
        <v>◄</v>
      </c>
      <c r="J9" s="46"/>
      <c r="K9" s="97">
        <f t="shared" si="14"/>
        <v>1</v>
      </c>
      <c r="L9" s="109">
        <f t="shared" si="2"/>
        <v>0</v>
      </c>
      <c r="M9" s="100">
        <f t="shared" si="3"/>
        <v>0</v>
      </c>
      <c r="N9" s="100">
        <f t="shared" si="4"/>
        <v>0</v>
      </c>
      <c r="O9" s="100">
        <f t="shared" si="5"/>
        <v>0</v>
      </c>
      <c r="P9" s="100">
        <f t="shared" si="6"/>
        <v>0</v>
      </c>
      <c r="Q9" s="100">
        <f t="shared" si="7"/>
        <v>0</v>
      </c>
      <c r="R9" s="100">
        <f t="shared" si="8"/>
        <v>0</v>
      </c>
      <c r="S9" s="99">
        <f t="shared" si="9"/>
        <v>0</v>
      </c>
      <c r="T9" s="101">
        <f t="shared" si="10"/>
        <v>0</v>
      </c>
      <c r="U9" s="101">
        <f t="shared" si="11"/>
        <v>0</v>
      </c>
      <c r="V9" s="115">
        <f t="shared" si="12"/>
        <v>0</v>
      </c>
      <c r="W9" s="102">
        <f t="shared" si="13"/>
        <v>1</v>
      </c>
    </row>
    <row r="10" spans="1:29" ht="12.75" customHeight="1" x14ac:dyDescent="0.2">
      <c r="A10" s="134" t="s">
        <v>45</v>
      </c>
      <c r="B10" s="138" t="s">
        <v>46</v>
      </c>
      <c r="C10" s="41" t="s">
        <v>105</v>
      </c>
      <c r="D10" s="51"/>
      <c r="E10" s="52"/>
      <c r="F10" s="52"/>
      <c r="G10" s="52"/>
      <c r="H10" s="53"/>
      <c r="I10" s="45" t="str">
        <f t="shared" si="1"/>
        <v>◄</v>
      </c>
      <c r="J10" s="46"/>
      <c r="K10" s="97">
        <f t="shared" si="14"/>
        <v>1</v>
      </c>
      <c r="L10" s="109">
        <f t="shared" si="2"/>
        <v>0</v>
      </c>
      <c r="M10" s="100">
        <f t="shared" si="3"/>
        <v>0</v>
      </c>
      <c r="N10" s="100">
        <f t="shared" si="4"/>
        <v>0</v>
      </c>
      <c r="O10" s="100">
        <f t="shared" si="5"/>
        <v>0</v>
      </c>
      <c r="P10" s="100">
        <f t="shared" si="6"/>
        <v>0</v>
      </c>
      <c r="Q10" s="100">
        <f t="shared" si="7"/>
        <v>0</v>
      </c>
      <c r="R10" s="100">
        <f t="shared" si="8"/>
        <v>0</v>
      </c>
      <c r="S10" s="99">
        <f t="shared" si="9"/>
        <v>0</v>
      </c>
      <c r="T10" s="101">
        <f t="shared" si="10"/>
        <v>0</v>
      </c>
      <c r="U10" s="101">
        <f t="shared" si="11"/>
        <v>0</v>
      </c>
      <c r="V10" s="115">
        <f t="shared" si="12"/>
        <v>0</v>
      </c>
      <c r="W10" s="102">
        <f t="shared" si="13"/>
        <v>1</v>
      </c>
    </row>
    <row r="11" spans="1:29" x14ac:dyDescent="0.2">
      <c r="A11" s="134"/>
      <c r="B11" s="138"/>
      <c r="C11" s="47" t="s">
        <v>47</v>
      </c>
      <c r="D11" s="48"/>
      <c r="E11" s="49"/>
      <c r="F11" s="49"/>
      <c r="G11" s="49"/>
      <c r="H11" s="50"/>
      <c r="I11" s="45" t="str">
        <f t="shared" si="1"/>
        <v>◄</v>
      </c>
      <c r="J11" s="46"/>
      <c r="K11" s="97">
        <f t="shared" si="14"/>
        <v>1</v>
      </c>
      <c r="L11" s="109">
        <f t="shared" si="2"/>
        <v>0</v>
      </c>
      <c r="M11" s="100">
        <f t="shared" si="3"/>
        <v>0</v>
      </c>
      <c r="N11" s="100">
        <f t="shared" si="4"/>
        <v>0</v>
      </c>
      <c r="O11" s="100">
        <f t="shared" si="5"/>
        <v>0</v>
      </c>
      <c r="P11" s="100">
        <f t="shared" si="6"/>
        <v>0</v>
      </c>
      <c r="Q11" s="100">
        <f t="shared" si="7"/>
        <v>0</v>
      </c>
      <c r="R11" s="100">
        <f t="shared" si="8"/>
        <v>0</v>
      </c>
      <c r="S11" s="99">
        <f t="shared" si="9"/>
        <v>0</v>
      </c>
      <c r="T11" s="101">
        <f t="shared" si="10"/>
        <v>0</v>
      </c>
      <c r="U11" s="101">
        <f t="shared" si="11"/>
        <v>0</v>
      </c>
      <c r="V11" s="115">
        <f t="shared" si="12"/>
        <v>0</v>
      </c>
      <c r="W11" s="102">
        <f t="shared" si="13"/>
        <v>1</v>
      </c>
    </row>
    <row r="12" spans="1:29" ht="13.5" customHeight="1" x14ac:dyDescent="0.2">
      <c r="A12" s="134"/>
      <c r="B12" s="138"/>
      <c r="C12" s="41" t="s">
        <v>48</v>
      </c>
      <c r="D12" s="54"/>
      <c r="E12" s="52"/>
      <c r="F12" s="52"/>
      <c r="G12" s="52"/>
      <c r="H12" s="53"/>
      <c r="I12" s="45" t="str">
        <f t="shared" si="1"/>
        <v>◄</v>
      </c>
      <c r="J12" s="46"/>
      <c r="K12" s="97">
        <f t="shared" si="14"/>
        <v>1</v>
      </c>
      <c r="L12" s="109">
        <f t="shared" si="2"/>
        <v>0</v>
      </c>
      <c r="M12" s="100">
        <f t="shared" si="3"/>
        <v>0</v>
      </c>
      <c r="N12" s="100">
        <f t="shared" si="4"/>
        <v>0</v>
      </c>
      <c r="O12" s="100">
        <f t="shared" si="5"/>
        <v>0</v>
      </c>
      <c r="P12" s="100">
        <f t="shared" si="6"/>
        <v>0</v>
      </c>
      <c r="Q12" s="100">
        <f t="shared" si="7"/>
        <v>0</v>
      </c>
      <c r="R12" s="100">
        <f t="shared" si="8"/>
        <v>0</v>
      </c>
      <c r="S12" s="99">
        <f t="shared" si="9"/>
        <v>0</v>
      </c>
      <c r="T12" s="101">
        <f t="shared" si="10"/>
        <v>0</v>
      </c>
      <c r="U12" s="101">
        <f t="shared" si="11"/>
        <v>0</v>
      </c>
      <c r="V12" s="115">
        <f t="shared" si="12"/>
        <v>0</v>
      </c>
      <c r="W12" s="102">
        <f t="shared" si="13"/>
        <v>1</v>
      </c>
    </row>
    <row r="13" spans="1:29" ht="12.75" customHeight="1" x14ac:dyDescent="0.2">
      <c r="A13" s="140" t="s">
        <v>49</v>
      </c>
      <c r="B13" s="138" t="s">
        <v>50</v>
      </c>
      <c r="C13" s="47" t="s">
        <v>51</v>
      </c>
      <c r="D13" s="48"/>
      <c r="E13" s="49"/>
      <c r="F13" s="49"/>
      <c r="G13" s="49"/>
      <c r="H13" s="50"/>
      <c r="I13" s="45" t="str">
        <f t="shared" si="1"/>
        <v>◄</v>
      </c>
      <c r="J13" s="46"/>
      <c r="K13" s="97">
        <f t="shared" si="14"/>
        <v>1</v>
      </c>
      <c r="L13" s="109">
        <f t="shared" si="2"/>
        <v>0</v>
      </c>
      <c r="M13" s="100">
        <f t="shared" si="3"/>
        <v>0</v>
      </c>
      <c r="N13" s="100">
        <f t="shared" si="4"/>
        <v>0</v>
      </c>
      <c r="O13" s="100">
        <f t="shared" si="5"/>
        <v>0</v>
      </c>
      <c r="P13" s="100">
        <f t="shared" si="6"/>
        <v>0</v>
      </c>
      <c r="Q13" s="100">
        <f t="shared" si="7"/>
        <v>0</v>
      </c>
      <c r="R13" s="100">
        <f t="shared" si="8"/>
        <v>0</v>
      </c>
      <c r="S13" s="99">
        <f t="shared" si="9"/>
        <v>0</v>
      </c>
      <c r="T13" s="101">
        <f t="shared" si="10"/>
        <v>0</v>
      </c>
      <c r="U13" s="101">
        <f t="shared" si="11"/>
        <v>0</v>
      </c>
      <c r="V13" s="115">
        <f t="shared" si="12"/>
        <v>0</v>
      </c>
      <c r="W13" s="102">
        <f t="shared" si="13"/>
        <v>1</v>
      </c>
    </row>
    <row r="14" spans="1:29" x14ac:dyDescent="0.2">
      <c r="A14" s="140"/>
      <c r="B14" s="138"/>
      <c r="C14" s="79" t="s">
        <v>106</v>
      </c>
      <c r="D14" s="80"/>
      <c r="E14" s="81"/>
      <c r="F14" s="81"/>
      <c r="G14" s="81"/>
      <c r="H14" s="82"/>
      <c r="I14" s="45" t="str">
        <f t="shared" si="1"/>
        <v>◄</v>
      </c>
      <c r="J14" s="46"/>
      <c r="K14" s="97">
        <f t="shared" si="14"/>
        <v>1</v>
      </c>
      <c r="L14" s="109">
        <f t="shared" si="2"/>
        <v>0</v>
      </c>
      <c r="M14" s="100">
        <f t="shared" si="3"/>
        <v>0</v>
      </c>
      <c r="N14" s="100">
        <f t="shared" si="4"/>
        <v>0</v>
      </c>
      <c r="O14" s="100">
        <f t="shared" si="5"/>
        <v>0</v>
      </c>
      <c r="P14" s="100">
        <f t="shared" si="6"/>
        <v>0</v>
      </c>
      <c r="Q14" s="100">
        <f t="shared" si="7"/>
        <v>0</v>
      </c>
      <c r="R14" s="100">
        <f t="shared" si="8"/>
        <v>0</v>
      </c>
      <c r="S14" s="99">
        <f t="shared" si="9"/>
        <v>0</v>
      </c>
      <c r="T14" s="101">
        <f t="shared" si="10"/>
        <v>0</v>
      </c>
      <c r="U14" s="101">
        <f t="shared" si="11"/>
        <v>0</v>
      </c>
      <c r="V14" s="115">
        <f t="shared" si="12"/>
        <v>0</v>
      </c>
      <c r="W14" s="102">
        <f t="shared" si="13"/>
        <v>1</v>
      </c>
    </row>
    <row r="15" spans="1:29" ht="13.5" thickBot="1" x14ac:dyDescent="0.25">
      <c r="A15" s="140"/>
      <c r="B15" s="138"/>
      <c r="C15" s="47" t="s">
        <v>52</v>
      </c>
      <c r="D15" s="48"/>
      <c r="E15" s="49"/>
      <c r="F15" s="49"/>
      <c r="G15" s="49"/>
      <c r="H15" s="50"/>
      <c r="I15" s="45" t="str">
        <f t="shared" si="1"/>
        <v>◄</v>
      </c>
      <c r="J15" s="46"/>
      <c r="K15" s="97">
        <f t="shared" si="14"/>
        <v>1</v>
      </c>
      <c r="L15" s="109">
        <f t="shared" si="2"/>
        <v>0</v>
      </c>
      <c r="M15" s="100">
        <f t="shared" si="3"/>
        <v>0</v>
      </c>
      <c r="N15" s="100">
        <f t="shared" si="4"/>
        <v>0</v>
      </c>
      <c r="O15" s="100">
        <f t="shared" si="5"/>
        <v>0</v>
      </c>
      <c r="P15" s="100">
        <f t="shared" si="6"/>
        <v>0</v>
      </c>
      <c r="Q15" s="100">
        <f t="shared" si="7"/>
        <v>0</v>
      </c>
      <c r="R15" s="100">
        <f t="shared" si="8"/>
        <v>0</v>
      </c>
      <c r="S15" s="99">
        <f t="shared" si="9"/>
        <v>0</v>
      </c>
      <c r="T15" s="101">
        <f t="shared" si="10"/>
        <v>0</v>
      </c>
      <c r="U15" s="101">
        <f t="shared" si="11"/>
        <v>0</v>
      </c>
      <c r="V15" s="115">
        <f t="shared" si="12"/>
        <v>0</v>
      </c>
      <c r="W15" s="102">
        <f t="shared" si="13"/>
        <v>1</v>
      </c>
    </row>
    <row r="16" spans="1:29" ht="13.5" customHeight="1" x14ac:dyDescent="0.2">
      <c r="A16" s="163" t="s">
        <v>53</v>
      </c>
      <c r="B16" s="163"/>
      <c r="C16" s="163"/>
      <c r="D16" s="163"/>
      <c r="E16" s="163"/>
      <c r="F16" s="163"/>
      <c r="G16" s="163"/>
      <c r="H16" s="163"/>
      <c r="I16" s="45"/>
      <c r="J16" s="55"/>
      <c r="K16" s="40">
        <v>0.4</v>
      </c>
      <c r="L16" s="109">
        <f t="shared" ref="L16:S16" si="15">SUM(L17:L28)</f>
        <v>0</v>
      </c>
      <c r="M16" s="110">
        <f t="shared" si="15"/>
        <v>0</v>
      </c>
      <c r="N16" s="110">
        <f t="shared" si="15"/>
        <v>0</v>
      </c>
      <c r="O16" s="110">
        <f t="shared" si="15"/>
        <v>0</v>
      </c>
      <c r="P16" s="110">
        <f t="shared" si="15"/>
        <v>0</v>
      </c>
      <c r="Q16" s="110">
        <f t="shared" si="15"/>
        <v>0</v>
      </c>
      <c r="R16" s="110">
        <f t="shared" si="15"/>
        <v>0</v>
      </c>
      <c r="S16" s="111">
        <f t="shared" si="15"/>
        <v>0</v>
      </c>
      <c r="T16" s="112">
        <f>IF(S16=0,0,1)</f>
        <v>0</v>
      </c>
      <c r="U16" s="113"/>
      <c r="V16" s="111">
        <f>SUM(V17:V28)</f>
        <v>0</v>
      </c>
      <c r="W16" s="111">
        <f>SUM(W17:W28)</f>
        <v>12</v>
      </c>
      <c r="X16" s="114">
        <v>12</v>
      </c>
    </row>
    <row r="17" spans="1:24" ht="13.5" customHeight="1" x14ac:dyDescent="0.2">
      <c r="A17" s="134" t="s">
        <v>54</v>
      </c>
      <c r="B17" s="135" t="s">
        <v>55</v>
      </c>
      <c r="C17" s="83" t="s">
        <v>56</v>
      </c>
      <c r="D17" s="84"/>
      <c r="E17" s="85"/>
      <c r="F17" s="85"/>
      <c r="G17" s="86"/>
      <c r="H17" s="87"/>
      <c r="I17" s="45" t="str">
        <f t="shared" ref="I17:I28" si="16">(IF(W17&lt;&gt;0,"◄",""))</f>
        <v>◄</v>
      </c>
      <c r="J17" s="46"/>
      <c r="K17" s="97">
        <f>IF(D17="",1,0)</f>
        <v>1</v>
      </c>
      <c r="L17" s="109">
        <f t="shared" ref="L17:L28" si="17">K17*S17</f>
        <v>0</v>
      </c>
      <c r="M17" s="100">
        <f t="shared" ref="M17:M28" si="18">S17*K17*20</f>
        <v>0</v>
      </c>
      <c r="N17" s="100">
        <f t="shared" ref="N17:N28" si="19">(IF(F17&lt;&gt;"",1/3,0)+IF(G17&lt;&gt;"",2/3,0)+IF(H17&lt;&gt;"",1,0))*K17*20</f>
        <v>0</v>
      </c>
      <c r="O17" s="100">
        <f t="shared" ref="O17:O28" si="20">IF($T$5=0,0,M17/$L$16)</f>
        <v>0</v>
      </c>
      <c r="P17" s="100">
        <f t="shared" ref="P17:P28" si="21">IF($T$5=0,0,N17/$L$16)</f>
        <v>0</v>
      </c>
      <c r="Q17" s="100">
        <f t="shared" ref="Q17:Q28" si="22">O17*$K$16</f>
        <v>0</v>
      </c>
      <c r="R17" s="100">
        <f t="shared" ref="R17:R28" si="23">P17*$K$16</f>
        <v>0</v>
      </c>
      <c r="S17" s="99">
        <f t="shared" ref="S17:S28" si="24">IF(D17="",IF(E17&lt;&gt;"",1,0)+IF(F17&lt;&gt;"",1,0)+IF(G17&lt;&gt;"",1,0)+IF(H17&lt;&gt;"",1,0),0)</f>
        <v>0</v>
      </c>
      <c r="T17" s="101">
        <f t="shared" ref="T17:T28" si="25">IF(D17&lt;&gt;"",0,(IF(E17&lt;&gt;"",0.02,(N17/(K17*20)))))</f>
        <v>0</v>
      </c>
      <c r="U17" s="101">
        <f t="shared" ref="U17:U28" si="26">IF(S17=0,0,K17)</f>
        <v>0</v>
      </c>
      <c r="V17" s="115">
        <f t="shared" ref="V17:V28" si="27">IF(D17&lt;&gt;"",IF(E17&lt;&gt;"",1,0)+IF(F17&lt;&gt;"",1,0)+IF(G17&lt;&gt;"",1,0)+IF(H17&lt;&gt;"",1,0),0)</f>
        <v>0</v>
      </c>
      <c r="W17" s="102">
        <f t="shared" ref="W17:W28" si="28">IF(OR(S17&gt;1,V17&gt;0,AND(D17="",S17=0)),1,0)</f>
        <v>1</v>
      </c>
    </row>
    <row r="18" spans="1:24" ht="13.5" customHeight="1" x14ac:dyDescent="0.2">
      <c r="A18" s="134"/>
      <c r="B18" s="135"/>
      <c r="C18" s="47" t="s">
        <v>57</v>
      </c>
      <c r="D18" s="48"/>
      <c r="E18" s="49"/>
      <c r="F18" s="49"/>
      <c r="G18" s="49"/>
      <c r="H18" s="50"/>
      <c r="I18" s="45" t="str">
        <f t="shared" si="16"/>
        <v>◄</v>
      </c>
      <c r="J18" s="46"/>
      <c r="K18" s="97">
        <f t="shared" ref="K18:K28" si="29">IF(D18="",1,0)</f>
        <v>1</v>
      </c>
      <c r="L18" s="109">
        <f t="shared" si="17"/>
        <v>0</v>
      </c>
      <c r="M18" s="100">
        <f t="shared" si="18"/>
        <v>0</v>
      </c>
      <c r="N18" s="100">
        <f t="shared" si="19"/>
        <v>0</v>
      </c>
      <c r="O18" s="100">
        <f t="shared" si="20"/>
        <v>0</v>
      </c>
      <c r="P18" s="100">
        <f t="shared" si="21"/>
        <v>0</v>
      </c>
      <c r="Q18" s="100">
        <f t="shared" si="22"/>
        <v>0</v>
      </c>
      <c r="R18" s="100">
        <f t="shared" si="23"/>
        <v>0</v>
      </c>
      <c r="S18" s="99">
        <f t="shared" si="24"/>
        <v>0</v>
      </c>
      <c r="T18" s="101">
        <f t="shared" si="25"/>
        <v>0</v>
      </c>
      <c r="U18" s="101">
        <f t="shared" si="26"/>
        <v>0</v>
      </c>
      <c r="V18" s="115">
        <f t="shared" si="27"/>
        <v>0</v>
      </c>
      <c r="W18" s="102">
        <f t="shared" si="28"/>
        <v>1</v>
      </c>
    </row>
    <row r="19" spans="1:24" ht="13.5" customHeight="1" x14ac:dyDescent="0.2">
      <c r="A19" s="134"/>
      <c r="B19" s="135"/>
      <c r="C19" s="88" t="s">
        <v>58</v>
      </c>
      <c r="D19" s="89"/>
      <c r="E19" s="90"/>
      <c r="F19" s="90"/>
      <c r="G19" s="91"/>
      <c r="H19" s="92"/>
      <c r="I19" s="45" t="str">
        <f t="shared" si="16"/>
        <v>◄</v>
      </c>
      <c r="J19" s="46"/>
      <c r="K19" s="97">
        <f t="shared" si="29"/>
        <v>1</v>
      </c>
      <c r="L19" s="109">
        <f t="shared" si="17"/>
        <v>0</v>
      </c>
      <c r="M19" s="100">
        <f t="shared" si="18"/>
        <v>0</v>
      </c>
      <c r="N19" s="100">
        <f t="shared" si="19"/>
        <v>0</v>
      </c>
      <c r="O19" s="100">
        <f t="shared" si="20"/>
        <v>0</v>
      </c>
      <c r="P19" s="100">
        <f t="shared" si="21"/>
        <v>0</v>
      </c>
      <c r="Q19" s="100">
        <f t="shared" si="22"/>
        <v>0</v>
      </c>
      <c r="R19" s="100">
        <f t="shared" si="23"/>
        <v>0</v>
      </c>
      <c r="S19" s="99">
        <f t="shared" si="24"/>
        <v>0</v>
      </c>
      <c r="T19" s="101">
        <f t="shared" si="25"/>
        <v>0</v>
      </c>
      <c r="U19" s="101">
        <f t="shared" si="26"/>
        <v>0</v>
      </c>
      <c r="V19" s="115">
        <f t="shared" si="27"/>
        <v>0</v>
      </c>
      <c r="W19" s="102">
        <f t="shared" si="28"/>
        <v>1</v>
      </c>
    </row>
    <row r="20" spans="1:24" ht="13.5" customHeight="1" x14ac:dyDescent="0.2">
      <c r="A20" s="134" t="s">
        <v>59</v>
      </c>
      <c r="B20" s="138" t="s">
        <v>60</v>
      </c>
      <c r="C20" s="47" t="s">
        <v>61</v>
      </c>
      <c r="D20" s="48"/>
      <c r="E20" s="49"/>
      <c r="F20" s="49"/>
      <c r="G20" s="49"/>
      <c r="H20" s="50"/>
      <c r="I20" s="45" t="str">
        <f t="shared" si="16"/>
        <v>◄</v>
      </c>
      <c r="J20" s="46"/>
      <c r="K20" s="97">
        <f t="shared" si="29"/>
        <v>1</v>
      </c>
      <c r="L20" s="109">
        <f t="shared" si="17"/>
        <v>0</v>
      </c>
      <c r="M20" s="100">
        <f t="shared" si="18"/>
        <v>0</v>
      </c>
      <c r="N20" s="100">
        <f t="shared" si="19"/>
        <v>0</v>
      </c>
      <c r="O20" s="100">
        <f t="shared" si="20"/>
        <v>0</v>
      </c>
      <c r="P20" s="100">
        <f t="shared" si="21"/>
        <v>0</v>
      </c>
      <c r="Q20" s="100">
        <f t="shared" si="22"/>
        <v>0</v>
      </c>
      <c r="R20" s="100">
        <f t="shared" si="23"/>
        <v>0</v>
      </c>
      <c r="S20" s="99">
        <f t="shared" si="24"/>
        <v>0</v>
      </c>
      <c r="T20" s="101">
        <f t="shared" si="25"/>
        <v>0</v>
      </c>
      <c r="U20" s="101">
        <f t="shared" si="26"/>
        <v>0</v>
      </c>
      <c r="V20" s="115">
        <f t="shared" si="27"/>
        <v>0</v>
      </c>
      <c r="W20" s="102">
        <f t="shared" si="28"/>
        <v>1</v>
      </c>
    </row>
    <row r="21" spans="1:24" ht="13.5" customHeight="1" x14ac:dyDescent="0.2">
      <c r="A21" s="134"/>
      <c r="B21" s="138"/>
      <c r="C21" s="93" t="s">
        <v>62</v>
      </c>
      <c r="D21" s="94"/>
      <c r="E21" s="95"/>
      <c r="F21" s="95"/>
      <c r="G21" s="95"/>
      <c r="H21" s="96"/>
      <c r="I21" s="45" t="str">
        <f t="shared" si="16"/>
        <v>◄</v>
      </c>
      <c r="J21" s="46"/>
      <c r="K21" s="97">
        <f t="shared" si="29"/>
        <v>1</v>
      </c>
      <c r="L21" s="109">
        <f t="shared" si="17"/>
        <v>0</v>
      </c>
      <c r="M21" s="100">
        <f t="shared" si="18"/>
        <v>0</v>
      </c>
      <c r="N21" s="100">
        <f t="shared" si="19"/>
        <v>0</v>
      </c>
      <c r="O21" s="100">
        <f t="shared" si="20"/>
        <v>0</v>
      </c>
      <c r="P21" s="100">
        <f t="shared" si="21"/>
        <v>0</v>
      </c>
      <c r="Q21" s="100">
        <f t="shared" si="22"/>
        <v>0</v>
      </c>
      <c r="R21" s="100">
        <f t="shared" si="23"/>
        <v>0</v>
      </c>
      <c r="S21" s="99">
        <f t="shared" si="24"/>
        <v>0</v>
      </c>
      <c r="T21" s="101">
        <f t="shared" si="25"/>
        <v>0</v>
      </c>
      <c r="U21" s="101">
        <f t="shared" si="26"/>
        <v>0</v>
      </c>
      <c r="V21" s="115">
        <f t="shared" si="27"/>
        <v>0</v>
      </c>
      <c r="W21" s="102">
        <f t="shared" si="28"/>
        <v>1</v>
      </c>
    </row>
    <row r="22" spans="1:24" ht="13.5" customHeight="1" x14ac:dyDescent="0.2">
      <c r="A22" s="134"/>
      <c r="B22" s="138"/>
      <c r="C22" s="47" t="s">
        <v>63</v>
      </c>
      <c r="D22" s="48"/>
      <c r="E22" s="49"/>
      <c r="F22" s="49"/>
      <c r="G22" s="49"/>
      <c r="H22" s="50"/>
      <c r="I22" s="45" t="str">
        <f t="shared" si="16"/>
        <v>◄</v>
      </c>
      <c r="J22" s="46"/>
      <c r="K22" s="97">
        <f t="shared" si="29"/>
        <v>1</v>
      </c>
      <c r="L22" s="109">
        <f t="shared" si="17"/>
        <v>0</v>
      </c>
      <c r="M22" s="100">
        <f t="shared" si="18"/>
        <v>0</v>
      </c>
      <c r="N22" s="100">
        <f t="shared" si="19"/>
        <v>0</v>
      </c>
      <c r="O22" s="100">
        <f t="shared" si="20"/>
        <v>0</v>
      </c>
      <c r="P22" s="100">
        <f t="shared" si="21"/>
        <v>0</v>
      </c>
      <c r="Q22" s="100">
        <f t="shared" si="22"/>
        <v>0</v>
      </c>
      <c r="R22" s="100">
        <f t="shared" si="23"/>
        <v>0</v>
      </c>
      <c r="S22" s="99">
        <f t="shared" si="24"/>
        <v>0</v>
      </c>
      <c r="T22" s="101">
        <f t="shared" si="25"/>
        <v>0</v>
      </c>
      <c r="U22" s="101">
        <f t="shared" si="26"/>
        <v>0</v>
      </c>
      <c r="V22" s="115">
        <f t="shared" si="27"/>
        <v>0</v>
      </c>
      <c r="W22" s="102">
        <f t="shared" si="28"/>
        <v>1</v>
      </c>
    </row>
    <row r="23" spans="1:24" ht="15.95" customHeight="1" x14ac:dyDescent="0.2">
      <c r="A23" s="134" t="s">
        <v>64</v>
      </c>
      <c r="B23" s="138" t="s">
        <v>65</v>
      </c>
      <c r="C23" s="93" t="s">
        <v>66</v>
      </c>
      <c r="D23" s="94"/>
      <c r="E23" s="95"/>
      <c r="F23" s="95"/>
      <c r="G23" s="95"/>
      <c r="H23" s="96"/>
      <c r="I23" s="45" t="str">
        <f t="shared" si="16"/>
        <v>◄</v>
      </c>
      <c r="J23" s="46"/>
      <c r="K23" s="97">
        <f t="shared" si="29"/>
        <v>1</v>
      </c>
      <c r="L23" s="109">
        <f t="shared" si="17"/>
        <v>0</v>
      </c>
      <c r="M23" s="100">
        <f t="shared" si="18"/>
        <v>0</v>
      </c>
      <c r="N23" s="100">
        <f t="shared" si="19"/>
        <v>0</v>
      </c>
      <c r="O23" s="100">
        <f t="shared" si="20"/>
        <v>0</v>
      </c>
      <c r="P23" s="100">
        <f t="shared" si="21"/>
        <v>0</v>
      </c>
      <c r="Q23" s="100">
        <f t="shared" si="22"/>
        <v>0</v>
      </c>
      <c r="R23" s="100">
        <f t="shared" si="23"/>
        <v>0</v>
      </c>
      <c r="S23" s="99">
        <f t="shared" si="24"/>
        <v>0</v>
      </c>
      <c r="T23" s="101">
        <f t="shared" si="25"/>
        <v>0</v>
      </c>
      <c r="U23" s="101">
        <f t="shared" si="26"/>
        <v>0</v>
      </c>
      <c r="V23" s="115">
        <f t="shared" si="27"/>
        <v>0</v>
      </c>
      <c r="W23" s="102">
        <f t="shared" si="28"/>
        <v>1</v>
      </c>
    </row>
    <row r="24" spans="1:24" ht="15.95" customHeight="1" x14ac:dyDescent="0.2">
      <c r="A24" s="134"/>
      <c r="B24" s="138"/>
      <c r="C24" s="47" t="s">
        <v>67</v>
      </c>
      <c r="D24" s="48"/>
      <c r="E24" s="49"/>
      <c r="F24" s="49"/>
      <c r="G24" s="49"/>
      <c r="H24" s="50"/>
      <c r="I24" s="45" t="str">
        <f t="shared" si="16"/>
        <v>◄</v>
      </c>
      <c r="J24" s="46"/>
      <c r="K24" s="97">
        <f t="shared" si="29"/>
        <v>1</v>
      </c>
      <c r="L24" s="109">
        <f t="shared" si="17"/>
        <v>0</v>
      </c>
      <c r="M24" s="100">
        <f t="shared" si="18"/>
        <v>0</v>
      </c>
      <c r="N24" s="100">
        <f t="shared" si="19"/>
        <v>0</v>
      </c>
      <c r="O24" s="100">
        <f t="shared" si="20"/>
        <v>0</v>
      </c>
      <c r="P24" s="100">
        <f t="shared" si="21"/>
        <v>0</v>
      </c>
      <c r="Q24" s="100">
        <f t="shared" si="22"/>
        <v>0</v>
      </c>
      <c r="R24" s="100">
        <f t="shared" si="23"/>
        <v>0</v>
      </c>
      <c r="S24" s="99">
        <f t="shared" si="24"/>
        <v>0</v>
      </c>
      <c r="T24" s="101">
        <f t="shared" si="25"/>
        <v>0</v>
      </c>
      <c r="U24" s="101">
        <f t="shared" si="26"/>
        <v>0</v>
      </c>
      <c r="V24" s="115">
        <f t="shared" si="27"/>
        <v>0</v>
      </c>
      <c r="W24" s="102">
        <f t="shared" si="28"/>
        <v>1</v>
      </c>
    </row>
    <row r="25" spans="1:24" ht="12.75" customHeight="1" x14ac:dyDescent="0.2">
      <c r="A25" s="134" t="s">
        <v>68</v>
      </c>
      <c r="B25" s="138" t="s">
        <v>69</v>
      </c>
      <c r="C25" s="93" t="s">
        <v>108</v>
      </c>
      <c r="D25" s="94"/>
      <c r="E25" s="95"/>
      <c r="F25" s="95"/>
      <c r="G25" s="95"/>
      <c r="H25" s="96"/>
      <c r="I25" s="45" t="str">
        <f t="shared" si="16"/>
        <v>◄</v>
      </c>
      <c r="J25" s="46"/>
      <c r="K25" s="97">
        <f t="shared" si="29"/>
        <v>1</v>
      </c>
      <c r="L25" s="109">
        <f t="shared" si="17"/>
        <v>0</v>
      </c>
      <c r="M25" s="100">
        <f t="shared" si="18"/>
        <v>0</v>
      </c>
      <c r="N25" s="100">
        <f t="shared" si="19"/>
        <v>0</v>
      </c>
      <c r="O25" s="100">
        <f t="shared" si="20"/>
        <v>0</v>
      </c>
      <c r="P25" s="100">
        <f t="shared" si="21"/>
        <v>0</v>
      </c>
      <c r="Q25" s="100">
        <f t="shared" si="22"/>
        <v>0</v>
      </c>
      <c r="R25" s="100">
        <f t="shared" si="23"/>
        <v>0</v>
      </c>
      <c r="S25" s="99">
        <f t="shared" si="24"/>
        <v>0</v>
      </c>
      <c r="T25" s="101">
        <f t="shared" si="25"/>
        <v>0</v>
      </c>
      <c r="U25" s="101">
        <f t="shared" si="26"/>
        <v>0</v>
      </c>
      <c r="V25" s="115">
        <f t="shared" si="27"/>
        <v>0</v>
      </c>
      <c r="W25" s="102">
        <f t="shared" si="28"/>
        <v>1</v>
      </c>
    </row>
    <row r="26" spans="1:24" x14ac:dyDescent="0.2">
      <c r="A26" s="134"/>
      <c r="B26" s="138"/>
      <c r="C26" s="47" t="s">
        <v>109</v>
      </c>
      <c r="D26" s="48"/>
      <c r="E26" s="49"/>
      <c r="F26" s="49"/>
      <c r="G26" s="49"/>
      <c r="H26" s="50"/>
      <c r="I26" s="45" t="str">
        <f t="shared" si="16"/>
        <v>◄</v>
      </c>
      <c r="J26" s="46"/>
      <c r="K26" s="97">
        <f t="shared" si="29"/>
        <v>1</v>
      </c>
      <c r="L26" s="109">
        <f t="shared" si="17"/>
        <v>0</v>
      </c>
      <c r="M26" s="100">
        <f t="shared" si="18"/>
        <v>0</v>
      </c>
      <c r="N26" s="100">
        <f t="shared" si="19"/>
        <v>0</v>
      </c>
      <c r="O26" s="100">
        <f t="shared" si="20"/>
        <v>0</v>
      </c>
      <c r="P26" s="100">
        <f t="shared" si="21"/>
        <v>0</v>
      </c>
      <c r="Q26" s="100">
        <f t="shared" si="22"/>
        <v>0</v>
      </c>
      <c r="R26" s="100">
        <f t="shared" si="23"/>
        <v>0</v>
      </c>
      <c r="S26" s="99">
        <f t="shared" si="24"/>
        <v>0</v>
      </c>
      <c r="T26" s="101">
        <f t="shared" si="25"/>
        <v>0</v>
      </c>
      <c r="U26" s="101">
        <f t="shared" si="26"/>
        <v>0</v>
      </c>
      <c r="V26" s="115">
        <f t="shared" si="27"/>
        <v>0</v>
      </c>
      <c r="W26" s="102">
        <f t="shared" si="28"/>
        <v>1</v>
      </c>
    </row>
    <row r="27" spans="1:24" x14ac:dyDescent="0.2">
      <c r="A27" s="134"/>
      <c r="B27" s="138"/>
      <c r="C27" s="93" t="s">
        <v>70</v>
      </c>
      <c r="D27" s="94"/>
      <c r="E27" s="95"/>
      <c r="F27" s="95"/>
      <c r="G27" s="95"/>
      <c r="H27" s="96"/>
      <c r="I27" s="45" t="str">
        <f t="shared" si="16"/>
        <v>◄</v>
      </c>
      <c r="J27" s="46"/>
      <c r="K27" s="97">
        <f t="shared" si="29"/>
        <v>1</v>
      </c>
      <c r="L27" s="109">
        <f t="shared" si="17"/>
        <v>0</v>
      </c>
      <c r="M27" s="100">
        <f t="shared" si="18"/>
        <v>0</v>
      </c>
      <c r="N27" s="100">
        <f t="shared" si="19"/>
        <v>0</v>
      </c>
      <c r="O27" s="100">
        <f t="shared" si="20"/>
        <v>0</v>
      </c>
      <c r="P27" s="100">
        <f t="shared" si="21"/>
        <v>0</v>
      </c>
      <c r="Q27" s="100">
        <f t="shared" si="22"/>
        <v>0</v>
      </c>
      <c r="R27" s="100">
        <f t="shared" si="23"/>
        <v>0</v>
      </c>
      <c r="S27" s="99">
        <f t="shared" si="24"/>
        <v>0</v>
      </c>
      <c r="T27" s="101">
        <f t="shared" si="25"/>
        <v>0</v>
      </c>
      <c r="U27" s="101">
        <f t="shared" si="26"/>
        <v>0</v>
      </c>
      <c r="V27" s="115">
        <f t="shared" si="27"/>
        <v>0</v>
      </c>
      <c r="W27" s="102">
        <f t="shared" si="28"/>
        <v>1</v>
      </c>
    </row>
    <row r="28" spans="1:24" ht="12.75" customHeight="1" thickBot="1" x14ac:dyDescent="0.25">
      <c r="A28" s="134"/>
      <c r="B28" s="138"/>
      <c r="C28" s="47" t="s">
        <v>71</v>
      </c>
      <c r="D28" s="48"/>
      <c r="E28" s="49"/>
      <c r="F28" s="49"/>
      <c r="G28" s="49"/>
      <c r="H28" s="50"/>
      <c r="I28" s="45" t="str">
        <f t="shared" si="16"/>
        <v>◄</v>
      </c>
      <c r="J28" s="46"/>
      <c r="K28" s="97">
        <f t="shared" si="29"/>
        <v>1</v>
      </c>
      <c r="L28" s="109">
        <f t="shared" si="17"/>
        <v>0</v>
      </c>
      <c r="M28" s="100">
        <f t="shared" si="18"/>
        <v>0</v>
      </c>
      <c r="N28" s="100">
        <f t="shared" si="19"/>
        <v>0</v>
      </c>
      <c r="O28" s="100">
        <f t="shared" si="20"/>
        <v>0</v>
      </c>
      <c r="P28" s="100">
        <f t="shared" si="21"/>
        <v>0</v>
      </c>
      <c r="Q28" s="100">
        <f t="shared" si="22"/>
        <v>0</v>
      </c>
      <c r="R28" s="100">
        <f t="shared" si="23"/>
        <v>0</v>
      </c>
      <c r="S28" s="99">
        <f t="shared" si="24"/>
        <v>0</v>
      </c>
      <c r="T28" s="101">
        <f t="shared" si="25"/>
        <v>0</v>
      </c>
      <c r="U28" s="101">
        <f t="shared" si="26"/>
        <v>0</v>
      </c>
      <c r="V28" s="115">
        <f t="shared" si="27"/>
        <v>0</v>
      </c>
      <c r="W28" s="102">
        <f t="shared" si="28"/>
        <v>1</v>
      </c>
    </row>
    <row r="29" spans="1:24" ht="13.5" customHeight="1" x14ac:dyDescent="0.2">
      <c r="A29" s="163" t="s">
        <v>72</v>
      </c>
      <c r="B29" s="163"/>
      <c r="C29" s="163"/>
      <c r="D29" s="163"/>
      <c r="E29" s="163"/>
      <c r="F29" s="163"/>
      <c r="G29" s="163"/>
      <c r="H29" s="163"/>
      <c r="I29" s="45"/>
      <c r="J29" s="55"/>
      <c r="K29" s="40">
        <v>0.2</v>
      </c>
      <c r="L29" s="109">
        <f t="shared" ref="L29:S29" si="30">SUM(L30:L43)</f>
        <v>0</v>
      </c>
      <c r="M29" s="110">
        <f t="shared" si="30"/>
        <v>0</v>
      </c>
      <c r="N29" s="110">
        <f t="shared" si="30"/>
        <v>0</v>
      </c>
      <c r="O29" s="110">
        <f t="shared" si="30"/>
        <v>0</v>
      </c>
      <c r="P29" s="110">
        <f t="shared" si="30"/>
        <v>0</v>
      </c>
      <c r="Q29" s="110">
        <f t="shared" si="30"/>
        <v>0</v>
      </c>
      <c r="R29" s="110">
        <f t="shared" si="30"/>
        <v>0</v>
      </c>
      <c r="S29" s="111">
        <f t="shared" si="30"/>
        <v>0</v>
      </c>
      <c r="T29" s="112">
        <f>IF(S29=0,0,1)</f>
        <v>0</v>
      </c>
      <c r="U29" s="113"/>
      <c r="V29" s="111">
        <f>SUM(V30:V43)</f>
        <v>0</v>
      </c>
      <c r="W29" s="111">
        <f>SUM(W30:W43)</f>
        <v>14</v>
      </c>
      <c r="X29" s="114">
        <v>14</v>
      </c>
    </row>
    <row r="30" spans="1:24" ht="12.75" customHeight="1" x14ac:dyDescent="0.2">
      <c r="A30" s="134" t="s">
        <v>73</v>
      </c>
      <c r="B30" s="138" t="s">
        <v>74</v>
      </c>
      <c r="C30" s="93" t="s">
        <v>75</v>
      </c>
      <c r="D30" s="94"/>
      <c r="E30" s="95"/>
      <c r="F30" s="95"/>
      <c r="G30" s="95"/>
      <c r="H30" s="96"/>
      <c r="I30" s="45" t="str">
        <f t="shared" ref="I30:I43" si="31">(IF(W30&lt;&gt;0,"◄",""))</f>
        <v>◄</v>
      </c>
      <c r="J30" s="46"/>
      <c r="K30" s="97">
        <f>IF(D30="",1,0)</f>
        <v>1</v>
      </c>
      <c r="L30" s="109">
        <f t="shared" ref="L30:L43" si="32">K30*S30</f>
        <v>0</v>
      </c>
      <c r="M30" s="100">
        <f t="shared" ref="M30:M43" si="33">S30*K30*20</f>
        <v>0</v>
      </c>
      <c r="N30" s="100">
        <f t="shared" ref="N30:N43" si="34">(IF(F30&lt;&gt;"",1/3,0)+IF(G30&lt;&gt;"",2/3,0)+IF(H30&lt;&gt;"",1,0))*K30*20</f>
        <v>0</v>
      </c>
      <c r="O30" s="100">
        <f t="shared" ref="O30:O43" si="35">IF($T$5=0,0,M30/$L$29)</f>
        <v>0</v>
      </c>
      <c r="P30" s="100">
        <f t="shared" ref="P30:P43" si="36">IF($T$5=0,0,N30/$L$29)</f>
        <v>0</v>
      </c>
      <c r="Q30" s="100">
        <f t="shared" ref="Q30:Q43" si="37">O30*$K$29</f>
        <v>0</v>
      </c>
      <c r="R30" s="100">
        <f t="shared" ref="R30:R43" si="38">P30*$K$29</f>
        <v>0</v>
      </c>
      <c r="S30" s="99">
        <f t="shared" ref="S30:S43" si="39">IF(D30="",IF(E30&lt;&gt;"",1,0)+IF(F30&lt;&gt;"",1,0)+IF(G30&lt;&gt;"",1,0)+IF(H30&lt;&gt;"",1,0),0)</f>
        <v>0</v>
      </c>
      <c r="T30" s="101">
        <f t="shared" ref="T30:T43" si="40">IF(D30&lt;&gt;"",0,(IF(E30&lt;&gt;"",0.02,(N30/(K30*20)))))</f>
        <v>0</v>
      </c>
      <c r="U30" s="101">
        <f t="shared" ref="U30:U43" si="41">IF(S30=0,0,K30)</f>
        <v>0</v>
      </c>
      <c r="V30" s="115">
        <f t="shared" ref="V30:V43" si="42">IF(D30&lt;&gt;"",IF(E30&lt;&gt;"",1,0)+IF(F30&lt;&gt;"",1,0)+IF(G30&lt;&gt;"",1,0)+IF(H30&lt;&gt;"",1,0),0)</f>
        <v>0</v>
      </c>
      <c r="W30" s="102">
        <f t="shared" ref="W30:W43" si="43">IF(OR(S30&gt;1,V30&gt;0,AND(D30="",S30=0)),1,0)</f>
        <v>1</v>
      </c>
    </row>
    <row r="31" spans="1:24" x14ac:dyDescent="0.2">
      <c r="A31" s="134"/>
      <c r="B31" s="138"/>
      <c r="C31" s="47" t="s">
        <v>76</v>
      </c>
      <c r="D31" s="48"/>
      <c r="E31" s="49"/>
      <c r="F31" s="49"/>
      <c r="G31" s="49"/>
      <c r="H31" s="50"/>
      <c r="I31" s="45" t="str">
        <f t="shared" si="31"/>
        <v>◄</v>
      </c>
      <c r="J31" s="46"/>
      <c r="K31" s="97">
        <f t="shared" ref="K31:K43" si="44">IF(D31="",1,0)</f>
        <v>1</v>
      </c>
      <c r="L31" s="109">
        <f t="shared" si="32"/>
        <v>0</v>
      </c>
      <c r="M31" s="100">
        <f t="shared" si="33"/>
        <v>0</v>
      </c>
      <c r="N31" s="100">
        <f t="shared" si="34"/>
        <v>0</v>
      </c>
      <c r="O31" s="100">
        <f t="shared" si="35"/>
        <v>0</v>
      </c>
      <c r="P31" s="100">
        <f t="shared" si="36"/>
        <v>0</v>
      </c>
      <c r="Q31" s="100">
        <f t="shared" si="37"/>
        <v>0</v>
      </c>
      <c r="R31" s="100">
        <f t="shared" si="38"/>
        <v>0</v>
      </c>
      <c r="S31" s="99">
        <f t="shared" si="39"/>
        <v>0</v>
      </c>
      <c r="T31" s="101">
        <f t="shared" si="40"/>
        <v>0</v>
      </c>
      <c r="U31" s="101">
        <f t="shared" si="41"/>
        <v>0</v>
      </c>
      <c r="V31" s="115">
        <f t="shared" si="42"/>
        <v>0</v>
      </c>
      <c r="W31" s="102">
        <f t="shared" si="43"/>
        <v>1</v>
      </c>
    </row>
    <row r="32" spans="1:24" x14ac:dyDescent="0.2">
      <c r="A32" s="134"/>
      <c r="B32" s="138"/>
      <c r="C32" s="93" t="s">
        <v>77</v>
      </c>
      <c r="D32" s="94"/>
      <c r="E32" s="95"/>
      <c r="F32" s="95"/>
      <c r="G32" s="95"/>
      <c r="H32" s="96"/>
      <c r="I32" s="45" t="str">
        <f t="shared" si="31"/>
        <v>◄</v>
      </c>
      <c r="J32" s="46"/>
      <c r="K32" s="97">
        <f t="shared" si="44"/>
        <v>1</v>
      </c>
      <c r="L32" s="109">
        <f t="shared" si="32"/>
        <v>0</v>
      </c>
      <c r="M32" s="100">
        <f t="shared" si="33"/>
        <v>0</v>
      </c>
      <c r="N32" s="100">
        <f t="shared" si="34"/>
        <v>0</v>
      </c>
      <c r="O32" s="100">
        <f t="shared" si="35"/>
        <v>0</v>
      </c>
      <c r="P32" s="100">
        <f t="shared" si="36"/>
        <v>0</v>
      </c>
      <c r="Q32" s="100">
        <f t="shared" si="37"/>
        <v>0</v>
      </c>
      <c r="R32" s="100">
        <f t="shared" si="38"/>
        <v>0</v>
      </c>
      <c r="S32" s="99">
        <f t="shared" si="39"/>
        <v>0</v>
      </c>
      <c r="T32" s="101">
        <f t="shared" si="40"/>
        <v>0</v>
      </c>
      <c r="U32" s="101">
        <f t="shared" si="41"/>
        <v>0</v>
      </c>
      <c r="V32" s="115">
        <f t="shared" si="42"/>
        <v>0</v>
      </c>
      <c r="W32" s="102">
        <f t="shared" si="43"/>
        <v>1</v>
      </c>
    </row>
    <row r="33" spans="1:24" ht="13.5" customHeight="1" x14ac:dyDescent="0.2">
      <c r="A33" s="140" t="s">
        <v>78</v>
      </c>
      <c r="B33" s="142" t="s">
        <v>79</v>
      </c>
      <c r="C33" s="47" t="s">
        <v>110</v>
      </c>
      <c r="D33" s="48"/>
      <c r="E33" s="49"/>
      <c r="F33" s="49"/>
      <c r="G33" s="49"/>
      <c r="H33" s="50"/>
      <c r="I33" s="45" t="str">
        <f t="shared" si="31"/>
        <v>◄</v>
      </c>
      <c r="J33" s="46"/>
      <c r="K33" s="97">
        <f t="shared" si="44"/>
        <v>1</v>
      </c>
      <c r="L33" s="109">
        <f t="shared" si="32"/>
        <v>0</v>
      </c>
      <c r="M33" s="100">
        <f t="shared" si="33"/>
        <v>0</v>
      </c>
      <c r="N33" s="100">
        <f t="shared" si="34"/>
        <v>0</v>
      </c>
      <c r="O33" s="100">
        <f t="shared" si="35"/>
        <v>0</v>
      </c>
      <c r="P33" s="100">
        <f t="shared" si="36"/>
        <v>0</v>
      </c>
      <c r="Q33" s="100">
        <f t="shared" si="37"/>
        <v>0</v>
      </c>
      <c r="R33" s="100">
        <f t="shared" si="38"/>
        <v>0</v>
      </c>
      <c r="S33" s="99">
        <f t="shared" si="39"/>
        <v>0</v>
      </c>
      <c r="T33" s="101">
        <f t="shared" si="40"/>
        <v>0</v>
      </c>
      <c r="U33" s="101">
        <f t="shared" si="41"/>
        <v>0</v>
      </c>
      <c r="V33" s="115">
        <f t="shared" si="42"/>
        <v>0</v>
      </c>
      <c r="W33" s="102">
        <f t="shared" si="43"/>
        <v>1</v>
      </c>
    </row>
    <row r="34" spans="1:24" ht="13.5" customHeight="1" x14ac:dyDescent="0.2">
      <c r="A34" s="140"/>
      <c r="B34" s="142"/>
      <c r="C34" s="93" t="s">
        <v>42</v>
      </c>
      <c r="D34" s="94"/>
      <c r="E34" s="95"/>
      <c r="F34" s="95"/>
      <c r="G34" s="95"/>
      <c r="H34" s="96"/>
      <c r="I34" s="45" t="str">
        <f t="shared" si="31"/>
        <v>◄</v>
      </c>
      <c r="J34" s="46"/>
      <c r="K34" s="97">
        <f t="shared" si="44"/>
        <v>1</v>
      </c>
      <c r="L34" s="109">
        <f t="shared" si="32"/>
        <v>0</v>
      </c>
      <c r="M34" s="100">
        <f t="shared" si="33"/>
        <v>0</v>
      </c>
      <c r="N34" s="100">
        <f t="shared" si="34"/>
        <v>0</v>
      </c>
      <c r="O34" s="100">
        <f t="shared" si="35"/>
        <v>0</v>
      </c>
      <c r="P34" s="100">
        <f t="shared" si="36"/>
        <v>0</v>
      </c>
      <c r="Q34" s="100">
        <f t="shared" si="37"/>
        <v>0</v>
      </c>
      <c r="R34" s="100">
        <f t="shared" si="38"/>
        <v>0</v>
      </c>
      <c r="S34" s="99">
        <f t="shared" si="39"/>
        <v>0</v>
      </c>
      <c r="T34" s="101">
        <f t="shared" si="40"/>
        <v>0</v>
      </c>
      <c r="U34" s="101">
        <f t="shared" si="41"/>
        <v>0</v>
      </c>
      <c r="V34" s="115">
        <f t="shared" si="42"/>
        <v>0</v>
      </c>
      <c r="W34" s="102">
        <f t="shared" si="43"/>
        <v>1</v>
      </c>
    </row>
    <row r="35" spans="1:24" ht="13.5" customHeight="1" x14ac:dyDescent="0.2">
      <c r="A35" s="140"/>
      <c r="B35" s="142"/>
      <c r="C35" s="47" t="s">
        <v>111</v>
      </c>
      <c r="D35" s="48"/>
      <c r="E35" s="49"/>
      <c r="F35" s="49"/>
      <c r="G35" s="49"/>
      <c r="H35" s="50"/>
      <c r="I35" s="45" t="str">
        <f t="shared" si="31"/>
        <v>◄</v>
      </c>
      <c r="J35" s="46"/>
      <c r="K35" s="97">
        <f t="shared" si="44"/>
        <v>1</v>
      </c>
      <c r="L35" s="109">
        <f t="shared" si="32"/>
        <v>0</v>
      </c>
      <c r="M35" s="100">
        <f t="shared" si="33"/>
        <v>0</v>
      </c>
      <c r="N35" s="100">
        <f t="shared" si="34"/>
        <v>0</v>
      </c>
      <c r="O35" s="100">
        <f t="shared" si="35"/>
        <v>0</v>
      </c>
      <c r="P35" s="100">
        <f t="shared" si="36"/>
        <v>0</v>
      </c>
      <c r="Q35" s="100">
        <f t="shared" si="37"/>
        <v>0</v>
      </c>
      <c r="R35" s="100">
        <f t="shared" si="38"/>
        <v>0</v>
      </c>
      <c r="S35" s="99">
        <f t="shared" si="39"/>
        <v>0</v>
      </c>
      <c r="T35" s="101">
        <f t="shared" si="40"/>
        <v>0</v>
      </c>
      <c r="U35" s="101">
        <f t="shared" si="41"/>
        <v>0</v>
      </c>
      <c r="V35" s="115">
        <f t="shared" si="42"/>
        <v>0</v>
      </c>
      <c r="W35" s="102">
        <f t="shared" si="43"/>
        <v>1</v>
      </c>
    </row>
    <row r="36" spans="1:24" x14ac:dyDescent="0.2">
      <c r="A36" s="140"/>
      <c r="B36" s="142"/>
      <c r="C36" s="93" t="s">
        <v>80</v>
      </c>
      <c r="D36" s="94"/>
      <c r="E36" s="95"/>
      <c r="F36" s="95"/>
      <c r="G36" s="95"/>
      <c r="H36" s="96"/>
      <c r="I36" s="45" t="str">
        <f t="shared" si="31"/>
        <v>◄</v>
      </c>
      <c r="J36" s="46"/>
      <c r="K36" s="97">
        <f t="shared" si="44"/>
        <v>1</v>
      </c>
      <c r="L36" s="109">
        <f t="shared" si="32"/>
        <v>0</v>
      </c>
      <c r="M36" s="100">
        <f t="shared" si="33"/>
        <v>0</v>
      </c>
      <c r="N36" s="100">
        <f t="shared" si="34"/>
        <v>0</v>
      </c>
      <c r="O36" s="100">
        <f t="shared" si="35"/>
        <v>0</v>
      </c>
      <c r="P36" s="100">
        <f t="shared" si="36"/>
        <v>0</v>
      </c>
      <c r="Q36" s="100">
        <f t="shared" si="37"/>
        <v>0</v>
      </c>
      <c r="R36" s="100">
        <f t="shared" si="38"/>
        <v>0</v>
      </c>
      <c r="S36" s="99">
        <f t="shared" si="39"/>
        <v>0</v>
      </c>
      <c r="T36" s="101">
        <f t="shared" si="40"/>
        <v>0</v>
      </c>
      <c r="U36" s="101">
        <f t="shared" si="41"/>
        <v>0</v>
      </c>
      <c r="V36" s="115">
        <f t="shared" si="42"/>
        <v>0</v>
      </c>
      <c r="W36" s="102">
        <f t="shared" si="43"/>
        <v>1</v>
      </c>
    </row>
    <row r="37" spans="1:24" ht="12.75" customHeight="1" x14ac:dyDescent="0.2">
      <c r="A37" s="140"/>
      <c r="B37" s="142"/>
      <c r="C37" s="47" t="s">
        <v>81</v>
      </c>
      <c r="D37" s="48"/>
      <c r="E37" s="49"/>
      <c r="F37" s="49"/>
      <c r="G37" s="49"/>
      <c r="H37" s="50"/>
      <c r="I37" s="45" t="str">
        <f t="shared" si="31"/>
        <v>◄</v>
      </c>
      <c r="J37" s="46"/>
      <c r="K37" s="97">
        <f t="shared" si="44"/>
        <v>1</v>
      </c>
      <c r="L37" s="109">
        <f t="shared" si="32"/>
        <v>0</v>
      </c>
      <c r="M37" s="100">
        <f t="shared" si="33"/>
        <v>0</v>
      </c>
      <c r="N37" s="100">
        <f t="shared" si="34"/>
        <v>0</v>
      </c>
      <c r="O37" s="100">
        <f t="shared" si="35"/>
        <v>0</v>
      </c>
      <c r="P37" s="100">
        <f t="shared" si="36"/>
        <v>0</v>
      </c>
      <c r="Q37" s="100">
        <f t="shared" si="37"/>
        <v>0</v>
      </c>
      <c r="R37" s="100">
        <f t="shared" si="38"/>
        <v>0</v>
      </c>
      <c r="S37" s="99">
        <f t="shared" si="39"/>
        <v>0</v>
      </c>
      <c r="T37" s="101">
        <f t="shared" si="40"/>
        <v>0</v>
      </c>
      <c r="U37" s="101">
        <f t="shared" si="41"/>
        <v>0</v>
      </c>
      <c r="V37" s="115">
        <f t="shared" si="42"/>
        <v>0</v>
      </c>
      <c r="W37" s="102">
        <f t="shared" si="43"/>
        <v>1</v>
      </c>
    </row>
    <row r="38" spans="1:24" ht="14.1" customHeight="1" x14ac:dyDescent="0.2">
      <c r="A38" s="140" t="s">
        <v>82</v>
      </c>
      <c r="B38" s="142" t="s">
        <v>83</v>
      </c>
      <c r="C38" s="93" t="s">
        <v>84</v>
      </c>
      <c r="D38" s="94"/>
      <c r="E38" s="95"/>
      <c r="F38" s="95"/>
      <c r="G38" s="95"/>
      <c r="H38" s="96"/>
      <c r="I38" s="45" t="str">
        <f t="shared" si="31"/>
        <v>◄</v>
      </c>
      <c r="J38" s="46"/>
      <c r="K38" s="97">
        <f t="shared" si="44"/>
        <v>1</v>
      </c>
      <c r="L38" s="109">
        <f t="shared" si="32"/>
        <v>0</v>
      </c>
      <c r="M38" s="100">
        <f t="shared" si="33"/>
        <v>0</v>
      </c>
      <c r="N38" s="100">
        <f t="shared" si="34"/>
        <v>0</v>
      </c>
      <c r="O38" s="100">
        <f t="shared" si="35"/>
        <v>0</v>
      </c>
      <c r="P38" s="100">
        <f t="shared" si="36"/>
        <v>0</v>
      </c>
      <c r="Q38" s="100">
        <f t="shared" si="37"/>
        <v>0</v>
      </c>
      <c r="R38" s="100">
        <f t="shared" si="38"/>
        <v>0</v>
      </c>
      <c r="S38" s="99">
        <f t="shared" si="39"/>
        <v>0</v>
      </c>
      <c r="T38" s="101">
        <f t="shared" si="40"/>
        <v>0</v>
      </c>
      <c r="U38" s="101">
        <f t="shared" si="41"/>
        <v>0</v>
      </c>
      <c r="V38" s="115">
        <f t="shared" si="42"/>
        <v>0</v>
      </c>
      <c r="W38" s="102">
        <f t="shared" si="43"/>
        <v>1</v>
      </c>
    </row>
    <row r="39" spans="1:24" ht="14.1" customHeight="1" x14ac:dyDescent="0.2">
      <c r="A39" s="140"/>
      <c r="B39" s="142"/>
      <c r="C39" s="47" t="s">
        <v>85</v>
      </c>
      <c r="D39" s="48"/>
      <c r="E39" s="49"/>
      <c r="F39" s="49"/>
      <c r="G39" s="49"/>
      <c r="H39" s="50"/>
      <c r="I39" s="45" t="str">
        <f t="shared" si="31"/>
        <v>◄</v>
      </c>
      <c r="J39" s="46"/>
      <c r="K39" s="97">
        <f t="shared" si="44"/>
        <v>1</v>
      </c>
      <c r="L39" s="109">
        <f t="shared" si="32"/>
        <v>0</v>
      </c>
      <c r="M39" s="100">
        <f t="shared" si="33"/>
        <v>0</v>
      </c>
      <c r="N39" s="100">
        <f t="shared" si="34"/>
        <v>0</v>
      </c>
      <c r="O39" s="100">
        <f t="shared" si="35"/>
        <v>0</v>
      </c>
      <c r="P39" s="100">
        <f t="shared" si="36"/>
        <v>0</v>
      </c>
      <c r="Q39" s="100">
        <f t="shared" si="37"/>
        <v>0</v>
      </c>
      <c r="R39" s="100">
        <f t="shared" si="38"/>
        <v>0</v>
      </c>
      <c r="S39" s="99">
        <f t="shared" si="39"/>
        <v>0</v>
      </c>
      <c r="T39" s="101">
        <f t="shared" si="40"/>
        <v>0</v>
      </c>
      <c r="U39" s="101">
        <f t="shared" si="41"/>
        <v>0</v>
      </c>
      <c r="V39" s="115">
        <f t="shared" si="42"/>
        <v>0</v>
      </c>
      <c r="W39" s="102">
        <f t="shared" si="43"/>
        <v>1</v>
      </c>
    </row>
    <row r="40" spans="1:24" ht="15" customHeight="1" x14ac:dyDescent="0.2">
      <c r="A40" s="140"/>
      <c r="B40" s="142"/>
      <c r="C40" s="93" t="s">
        <v>112</v>
      </c>
      <c r="D40" s="94"/>
      <c r="E40" s="95"/>
      <c r="F40" s="95"/>
      <c r="G40" s="95"/>
      <c r="H40" s="96"/>
      <c r="I40" s="45" t="str">
        <f t="shared" si="31"/>
        <v>◄</v>
      </c>
      <c r="J40" s="46"/>
      <c r="K40" s="97">
        <f t="shared" si="44"/>
        <v>1</v>
      </c>
      <c r="L40" s="109">
        <f t="shared" si="32"/>
        <v>0</v>
      </c>
      <c r="M40" s="100">
        <f t="shared" si="33"/>
        <v>0</v>
      </c>
      <c r="N40" s="100">
        <f t="shared" si="34"/>
        <v>0</v>
      </c>
      <c r="O40" s="100">
        <f t="shared" si="35"/>
        <v>0</v>
      </c>
      <c r="P40" s="100">
        <f t="shared" si="36"/>
        <v>0</v>
      </c>
      <c r="Q40" s="100">
        <f t="shared" si="37"/>
        <v>0</v>
      </c>
      <c r="R40" s="100">
        <f t="shared" si="38"/>
        <v>0</v>
      </c>
      <c r="S40" s="99">
        <f t="shared" si="39"/>
        <v>0</v>
      </c>
      <c r="T40" s="101">
        <f t="shared" si="40"/>
        <v>0</v>
      </c>
      <c r="U40" s="101">
        <f t="shared" si="41"/>
        <v>0</v>
      </c>
      <c r="V40" s="115">
        <f t="shared" si="42"/>
        <v>0</v>
      </c>
      <c r="W40" s="102">
        <f t="shared" si="43"/>
        <v>1</v>
      </c>
    </row>
    <row r="41" spans="1:24" ht="15" customHeight="1" thickBot="1" x14ac:dyDescent="0.25">
      <c r="A41" s="161" t="s">
        <v>86</v>
      </c>
      <c r="B41" s="162" t="s">
        <v>87</v>
      </c>
      <c r="C41" s="47" t="s">
        <v>113</v>
      </c>
      <c r="D41" s="48"/>
      <c r="E41" s="49"/>
      <c r="F41" s="49"/>
      <c r="G41" s="49"/>
      <c r="H41" s="50"/>
      <c r="I41" s="45" t="str">
        <f t="shared" si="31"/>
        <v>◄</v>
      </c>
      <c r="J41" s="46"/>
      <c r="K41" s="97">
        <f t="shared" si="44"/>
        <v>1</v>
      </c>
      <c r="L41" s="109">
        <f t="shared" si="32"/>
        <v>0</v>
      </c>
      <c r="M41" s="100">
        <f t="shared" si="33"/>
        <v>0</v>
      </c>
      <c r="N41" s="100">
        <f t="shared" si="34"/>
        <v>0</v>
      </c>
      <c r="O41" s="100">
        <f t="shared" si="35"/>
        <v>0</v>
      </c>
      <c r="P41" s="100">
        <f t="shared" si="36"/>
        <v>0</v>
      </c>
      <c r="Q41" s="100">
        <f t="shared" si="37"/>
        <v>0</v>
      </c>
      <c r="R41" s="100">
        <f t="shared" si="38"/>
        <v>0</v>
      </c>
      <c r="S41" s="99">
        <f t="shared" si="39"/>
        <v>0</v>
      </c>
      <c r="T41" s="101">
        <f t="shared" si="40"/>
        <v>0</v>
      </c>
      <c r="U41" s="101">
        <f t="shared" si="41"/>
        <v>0</v>
      </c>
      <c r="V41" s="115">
        <f t="shared" si="42"/>
        <v>0</v>
      </c>
      <c r="W41" s="102">
        <f t="shared" si="43"/>
        <v>1</v>
      </c>
    </row>
    <row r="42" spans="1:24" ht="15" customHeight="1" thickBot="1" x14ac:dyDescent="0.25">
      <c r="A42" s="161"/>
      <c r="B42" s="162"/>
      <c r="C42" s="93" t="s">
        <v>88</v>
      </c>
      <c r="D42" s="94"/>
      <c r="E42" s="95"/>
      <c r="F42" s="95"/>
      <c r="G42" s="95"/>
      <c r="H42" s="96"/>
      <c r="I42" s="45" t="str">
        <f t="shared" si="31"/>
        <v>◄</v>
      </c>
      <c r="J42" s="46"/>
      <c r="K42" s="97">
        <f t="shared" si="44"/>
        <v>1</v>
      </c>
      <c r="L42" s="109">
        <f t="shared" si="32"/>
        <v>0</v>
      </c>
      <c r="M42" s="100">
        <f t="shared" si="33"/>
        <v>0</v>
      </c>
      <c r="N42" s="100">
        <f t="shared" si="34"/>
        <v>0</v>
      </c>
      <c r="O42" s="100">
        <f t="shared" si="35"/>
        <v>0</v>
      </c>
      <c r="P42" s="100">
        <f t="shared" si="36"/>
        <v>0</v>
      </c>
      <c r="Q42" s="100">
        <f t="shared" si="37"/>
        <v>0</v>
      </c>
      <c r="R42" s="100">
        <f t="shared" si="38"/>
        <v>0</v>
      </c>
      <c r="S42" s="99">
        <f t="shared" si="39"/>
        <v>0</v>
      </c>
      <c r="T42" s="101">
        <f t="shared" si="40"/>
        <v>0</v>
      </c>
      <c r="U42" s="101">
        <f t="shared" si="41"/>
        <v>0</v>
      </c>
      <c r="V42" s="115">
        <f t="shared" si="42"/>
        <v>0</v>
      </c>
      <c r="W42" s="102">
        <f t="shared" si="43"/>
        <v>1</v>
      </c>
    </row>
    <row r="43" spans="1:24" ht="15.95" customHeight="1" thickBot="1" x14ac:dyDescent="0.25">
      <c r="A43" s="161"/>
      <c r="B43" s="162"/>
      <c r="C43" s="47" t="s">
        <v>89</v>
      </c>
      <c r="D43" s="48"/>
      <c r="E43" s="49"/>
      <c r="F43" s="49"/>
      <c r="G43" s="49"/>
      <c r="H43" s="50"/>
      <c r="I43" s="45" t="str">
        <f t="shared" si="31"/>
        <v>◄</v>
      </c>
      <c r="J43" s="46"/>
      <c r="K43" s="97">
        <f t="shared" si="44"/>
        <v>1</v>
      </c>
      <c r="L43" s="109">
        <f t="shared" si="32"/>
        <v>0</v>
      </c>
      <c r="M43" s="100">
        <f t="shared" si="33"/>
        <v>0</v>
      </c>
      <c r="N43" s="100">
        <f t="shared" si="34"/>
        <v>0</v>
      </c>
      <c r="O43" s="100">
        <f t="shared" si="35"/>
        <v>0</v>
      </c>
      <c r="P43" s="100">
        <f t="shared" si="36"/>
        <v>0</v>
      </c>
      <c r="Q43" s="100">
        <f t="shared" si="37"/>
        <v>0</v>
      </c>
      <c r="R43" s="100">
        <f t="shared" si="38"/>
        <v>0</v>
      </c>
      <c r="S43" s="99">
        <f t="shared" si="39"/>
        <v>0</v>
      </c>
      <c r="T43" s="101">
        <f t="shared" si="40"/>
        <v>0</v>
      </c>
      <c r="U43" s="101">
        <f t="shared" si="41"/>
        <v>0</v>
      </c>
      <c r="V43" s="115">
        <f t="shared" si="42"/>
        <v>0</v>
      </c>
      <c r="W43" s="102">
        <f t="shared" si="43"/>
        <v>1</v>
      </c>
    </row>
    <row r="44" spans="1:24" ht="17.850000000000001" customHeight="1" x14ac:dyDescent="0.2">
      <c r="C44" s="56" t="s">
        <v>90</v>
      </c>
      <c r="E44" s="133">
        <f>S5/X5</f>
        <v>0</v>
      </c>
      <c r="F44" s="133"/>
      <c r="G44" s="133"/>
      <c r="H44" s="133"/>
      <c r="I44" s="45" t="str">
        <f>(IF(E44&lt;0.5,"◄",""))</f>
        <v>◄</v>
      </c>
      <c r="K44" s="40">
        <f>K5+K16+K29</f>
        <v>1</v>
      </c>
      <c r="L44" s="116"/>
      <c r="S44" s="111">
        <f>S10+S23+S35</f>
        <v>0</v>
      </c>
      <c r="U44" s="117"/>
      <c r="V44" s="118"/>
      <c r="W44" s="114">
        <f>W10+W23+W35</f>
        <v>3</v>
      </c>
      <c r="X44" s="111">
        <f>X5+X29+X16</f>
        <v>36</v>
      </c>
    </row>
    <row r="45" spans="1:24" ht="17.850000000000001" customHeight="1" x14ac:dyDescent="0.2">
      <c r="C45" s="56" t="s">
        <v>91</v>
      </c>
      <c r="E45" s="133">
        <f>S16/X16</f>
        <v>0</v>
      </c>
      <c r="F45" s="133"/>
      <c r="G45" s="133"/>
      <c r="H45" s="133"/>
      <c r="I45" s="45" t="str">
        <f>(IF(E45&lt;0.5,"◄",""))</f>
        <v>◄</v>
      </c>
      <c r="J45" s="141" t="s">
        <v>92</v>
      </c>
      <c r="K45" s="141"/>
      <c r="L45" s="116"/>
      <c r="S45" s="111"/>
      <c r="U45" s="117"/>
      <c r="V45" s="118"/>
      <c r="W45" s="114"/>
    </row>
    <row r="46" spans="1:24" ht="17.850000000000001" customHeight="1" x14ac:dyDescent="0.2">
      <c r="C46" s="56" t="s">
        <v>93</v>
      </c>
      <c r="E46" s="133">
        <f>S29/X29</f>
        <v>0</v>
      </c>
      <c r="F46" s="133"/>
      <c r="G46" s="133"/>
      <c r="H46" s="133"/>
      <c r="I46" s="45" t="str">
        <f>(IF(E46&lt;0.5,"◄",""))</f>
        <v>◄</v>
      </c>
      <c r="J46" s="141"/>
      <c r="K46" s="141"/>
      <c r="L46" s="116"/>
      <c r="S46" s="111"/>
      <c r="U46" s="117"/>
      <c r="V46" s="118"/>
      <c r="W46" s="114"/>
    </row>
    <row r="47" spans="1:24" ht="17.850000000000001" customHeight="1" x14ac:dyDescent="0.2">
      <c r="C47" s="56" t="s">
        <v>94</v>
      </c>
      <c r="E47" s="133">
        <f>E44*K5+E45*K16+E46*K29</f>
        <v>0</v>
      </c>
      <c r="F47" s="133"/>
      <c r="G47" s="133"/>
      <c r="H47" s="133"/>
      <c r="I47" s="45" t="str">
        <f>(IF(E47&lt;0.5,"◄",""))</f>
        <v>◄</v>
      </c>
      <c r="K47" s="40"/>
      <c r="L47" s="116"/>
      <c r="S47" s="111"/>
      <c r="U47" s="117"/>
      <c r="V47" s="118"/>
      <c r="W47" s="114"/>
    </row>
    <row r="48" spans="1:24" ht="20.25" customHeight="1" thickBot="1" x14ac:dyDescent="0.25">
      <c r="C48" s="57" t="s">
        <v>95</v>
      </c>
      <c r="D48" s="58"/>
      <c r="E48" s="145" t="str">
        <f>IF(OR(E44&lt;0.5,E45&lt;0.5,E46&lt;0.5),"Tx&lt;50",IF(W44&lt;&gt;0,"Erreur",(IF(S44&lt;&gt;0,(P5*K5+P16*K16+P29*K29)/(T5*K5+T16*K16+T29*K29),0))))</f>
        <v>Tx&lt;50</v>
      </c>
      <c r="F48" s="145"/>
      <c r="G48" s="146" t="s">
        <v>96</v>
      </c>
      <c r="H48" s="146"/>
      <c r="I48" s="59"/>
      <c r="R48" s="119"/>
      <c r="S48" s="119"/>
    </row>
    <row r="49" spans="1:10" ht="20.25" customHeight="1" thickBot="1" x14ac:dyDescent="0.25">
      <c r="C49" s="27" t="s">
        <v>98</v>
      </c>
      <c r="D49" s="58"/>
      <c r="E49" s="147"/>
      <c r="F49" s="147"/>
      <c r="G49" s="148" t="s">
        <v>22</v>
      </c>
      <c r="H49" s="148"/>
      <c r="I49" s="61"/>
    </row>
    <row r="50" spans="1:10" ht="18.75" customHeight="1" thickBot="1" x14ac:dyDescent="0.25">
      <c r="C50" s="62" t="s">
        <v>99</v>
      </c>
      <c r="E50" s="149" t="str">
        <f>IF(W44&lt;&gt;0,"",E49*'Identification projet'!B5)</f>
        <v/>
      </c>
      <c r="F50" s="149"/>
      <c r="G50" s="150">
        <f>(20*'Identification projet'!B5)</f>
        <v>100</v>
      </c>
      <c r="H50" s="150"/>
      <c r="I50" s="45"/>
      <c r="J50" s="63"/>
    </row>
    <row r="51" spans="1:10" ht="14.1" customHeight="1" x14ac:dyDescent="0.2">
      <c r="A51" s="151" t="s">
        <v>100</v>
      </c>
      <c r="B51" s="151"/>
      <c r="C51" s="151"/>
      <c r="D51" s="151"/>
      <c r="E51" s="151"/>
      <c r="F51" s="151"/>
      <c r="G51" s="151"/>
      <c r="H51" s="151"/>
      <c r="I51" s="61"/>
      <c r="J51" s="63"/>
    </row>
    <row r="52" spans="1:10" ht="14.1" customHeight="1" thickBot="1" x14ac:dyDescent="0.25">
      <c r="A52" s="64"/>
      <c r="B52" s="64"/>
      <c r="C52" s="152" t="str">
        <f>(IF(W44&gt;0,"ATTENTION. Erreur de saisie : cocher une seule colonne par ligne ! Voir repères ◄ à droite de la grille.",""))</f>
        <v>ATTENTION. Erreur de saisie : cocher une seule colonne par ligne ! Voir repères ◄ à droite de la grille.</v>
      </c>
      <c r="D52" s="152"/>
      <c r="E52" s="152"/>
      <c r="F52" s="152"/>
      <c r="G52" s="152"/>
      <c r="H52" s="152"/>
      <c r="I52" s="60" t="s">
        <v>97</v>
      </c>
    </row>
    <row r="53" spans="1:10" ht="15" customHeight="1" x14ac:dyDescent="0.2">
      <c r="A53" s="153" t="s">
        <v>101</v>
      </c>
      <c r="B53" s="153"/>
      <c r="C53" s="154"/>
      <c r="D53" s="154"/>
      <c r="E53" s="154"/>
      <c r="F53" s="154"/>
      <c r="G53" s="154"/>
      <c r="H53" s="154"/>
      <c r="I53" s="65"/>
    </row>
    <row r="54" spans="1:10" ht="84.75" customHeight="1" thickBot="1" x14ac:dyDescent="0.25">
      <c r="A54" s="155"/>
      <c r="B54" s="155"/>
      <c r="C54" s="155"/>
      <c r="D54" s="155"/>
      <c r="E54" s="155"/>
      <c r="F54" s="155"/>
      <c r="G54" s="155"/>
      <c r="H54" s="155"/>
      <c r="I54" s="66"/>
    </row>
    <row r="55" spans="1:10" ht="7.5" customHeight="1" thickBot="1" x14ac:dyDescent="0.25">
      <c r="A55" s="66"/>
      <c r="B55" s="67"/>
      <c r="C55" s="67"/>
      <c r="D55" s="68"/>
      <c r="E55" s="68"/>
      <c r="F55" s="68"/>
      <c r="G55" s="68"/>
      <c r="H55" s="68"/>
      <c r="I55" s="69"/>
    </row>
    <row r="56" spans="1:10" ht="12.75" customHeight="1" x14ac:dyDescent="0.2">
      <c r="A56" s="143" t="s">
        <v>102</v>
      </c>
      <c r="B56" s="143"/>
      <c r="C56" s="70" t="s">
        <v>103</v>
      </c>
      <c r="D56" s="71"/>
      <c r="E56" s="144" t="s">
        <v>104</v>
      </c>
      <c r="F56" s="144"/>
      <c r="G56" s="144"/>
      <c r="H56" s="144"/>
      <c r="I56" s="72"/>
    </row>
    <row r="57" spans="1:10" ht="30.75" customHeight="1" thickBot="1" x14ac:dyDescent="0.25">
      <c r="A57" s="158"/>
      <c r="B57" s="158"/>
      <c r="C57" s="73"/>
      <c r="E57" s="159"/>
      <c r="F57" s="159"/>
      <c r="G57" s="159"/>
      <c r="H57" s="159"/>
      <c r="I57" s="74"/>
    </row>
    <row r="58" spans="1:10" ht="30.75" customHeight="1" x14ac:dyDescent="0.2">
      <c r="A58" s="158"/>
      <c r="B58" s="158"/>
      <c r="C58" s="73"/>
    </row>
    <row r="59" spans="1:10" ht="30.75" customHeight="1" x14ac:dyDescent="0.2">
      <c r="A59" s="160"/>
      <c r="B59" s="160"/>
      <c r="C59" s="73"/>
    </row>
    <row r="60" spans="1:10" ht="30.75" customHeight="1" x14ac:dyDescent="0.2">
      <c r="A60" s="158"/>
      <c r="B60" s="158"/>
      <c r="C60" s="73"/>
    </row>
    <row r="61" spans="1:10" ht="30.75" customHeight="1" thickBot="1" x14ac:dyDescent="0.25">
      <c r="A61" s="156"/>
      <c r="B61" s="156"/>
      <c r="C61" s="75"/>
      <c r="E61" s="157">
        <v>41739</v>
      </c>
      <c r="F61" s="157"/>
      <c r="G61" s="157"/>
      <c r="H61" s="157"/>
      <c r="I61" s="78" t="s">
        <v>114</v>
      </c>
    </row>
    <row r="63" spans="1:10" ht="14.25" x14ac:dyDescent="0.2">
      <c r="B63" s="76"/>
    </row>
  </sheetData>
  <mergeCells count="53">
    <mergeCell ref="A17:A19"/>
    <mergeCell ref="B17:B19"/>
    <mergeCell ref="D2:J2"/>
    <mergeCell ref="D3:J3"/>
    <mergeCell ref="A4:B4"/>
    <mergeCell ref="A5:H5"/>
    <mergeCell ref="A6:A9"/>
    <mergeCell ref="B6:B9"/>
    <mergeCell ref="A10:A12"/>
    <mergeCell ref="B10:B12"/>
    <mergeCell ref="A13:A15"/>
    <mergeCell ref="B13:B15"/>
    <mergeCell ref="A16:H16"/>
    <mergeCell ref="A20:A22"/>
    <mergeCell ref="B20:B22"/>
    <mergeCell ref="A23:A24"/>
    <mergeCell ref="B23:B24"/>
    <mergeCell ref="A25:A28"/>
    <mergeCell ref="B25:B28"/>
    <mergeCell ref="J45:K46"/>
    <mergeCell ref="E46:H46"/>
    <mergeCell ref="A29:H29"/>
    <mergeCell ref="A30:A32"/>
    <mergeCell ref="B30:B32"/>
    <mergeCell ref="A33:A37"/>
    <mergeCell ref="B33:B37"/>
    <mergeCell ref="A38:A40"/>
    <mergeCell ref="B38:B40"/>
    <mergeCell ref="E50:F50"/>
    <mergeCell ref="G50:H50"/>
    <mergeCell ref="A41:A43"/>
    <mergeCell ref="B41:B43"/>
    <mergeCell ref="E44:H44"/>
    <mergeCell ref="E45:H45"/>
    <mergeCell ref="E47:H47"/>
    <mergeCell ref="E48:F48"/>
    <mergeCell ref="G48:H48"/>
    <mergeCell ref="E49:F49"/>
    <mergeCell ref="G49:H49"/>
    <mergeCell ref="A61:B61"/>
    <mergeCell ref="E61:H61"/>
    <mergeCell ref="A51:H51"/>
    <mergeCell ref="C52:H52"/>
    <mergeCell ref="A53:B53"/>
    <mergeCell ref="C53:H53"/>
    <mergeCell ref="A54:H54"/>
    <mergeCell ref="A56:B56"/>
    <mergeCell ref="E56:H56"/>
    <mergeCell ref="A57:B57"/>
    <mergeCell ref="E57:H57"/>
    <mergeCell ref="A58:B58"/>
    <mergeCell ref="A59:B59"/>
    <mergeCell ref="A60:B60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G16" sqref="G16:G17"/>
    </sheetView>
  </sheetViews>
  <sheetFormatPr baseColWidth="10" defaultRowHeight="12.75" x14ac:dyDescent="0.2"/>
  <sheetData>
    <row r="6" spans="4:7" x14ac:dyDescent="0.2">
      <c r="D6" s="166"/>
      <c r="E6" s="167"/>
      <c r="F6" s="166"/>
      <c r="G6" s="167"/>
    </row>
    <row r="7" spans="4:7" x14ac:dyDescent="0.2">
      <c r="D7" s="166"/>
      <c r="E7" s="168"/>
      <c r="F7" s="168"/>
      <c r="G7" s="167"/>
    </row>
    <row r="8" spans="4:7" ht="24" customHeight="1" x14ac:dyDescent="0.2">
      <c r="D8" s="169" t="s">
        <v>115</v>
      </c>
      <c r="E8" s="169" t="s">
        <v>116</v>
      </c>
      <c r="F8" s="169" t="s">
        <v>115</v>
      </c>
      <c r="G8" s="169" t="s">
        <v>116</v>
      </c>
    </row>
    <row r="9" spans="4:7" x14ac:dyDescent="0.2">
      <c r="D9" s="170"/>
      <c r="E9" s="170"/>
      <c r="F9" s="170"/>
      <c r="G9" s="170"/>
    </row>
    <row r="10" spans="4:7" ht="60" customHeight="1" x14ac:dyDescent="0.2">
      <c r="D10" s="169" t="s">
        <v>117</v>
      </c>
      <c r="E10" s="169" t="s">
        <v>118</v>
      </c>
      <c r="F10" s="169" t="s">
        <v>117</v>
      </c>
      <c r="G10" s="169" t="s">
        <v>118</v>
      </c>
    </row>
    <row r="11" spans="4:7" x14ac:dyDescent="0.2">
      <c r="D11" s="170"/>
      <c r="E11" s="170"/>
      <c r="F11" s="170"/>
      <c r="G11" s="170"/>
    </row>
    <row r="12" spans="4:7" ht="36" customHeight="1" x14ac:dyDescent="0.2">
      <c r="D12" s="169" t="s">
        <v>119</v>
      </c>
      <c r="E12" s="169" t="s">
        <v>120</v>
      </c>
      <c r="F12" s="169" t="s">
        <v>119</v>
      </c>
      <c r="G12" s="169" t="s">
        <v>120</v>
      </c>
    </row>
    <row r="13" spans="4:7" x14ac:dyDescent="0.2">
      <c r="D13" s="170"/>
      <c r="E13" s="170"/>
      <c r="F13" s="170"/>
      <c r="G13" s="170"/>
    </row>
    <row r="14" spans="4:7" ht="60" customHeight="1" x14ac:dyDescent="0.2">
      <c r="D14" s="171"/>
      <c r="E14" s="171"/>
      <c r="F14" s="169" t="s">
        <v>121</v>
      </c>
      <c r="G14" s="169" t="s">
        <v>122</v>
      </c>
    </row>
    <row r="15" spans="4:7" x14ac:dyDescent="0.2">
      <c r="D15" s="172"/>
      <c r="E15" s="172"/>
      <c r="F15" s="170"/>
      <c r="G15" s="170"/>
    </row>
    <row r="16" spans="4:7" ht="60" customHeight="1" x14ac:dyDescent="0.2">
      <c r="D16" s="171"/>
      <c r="E16" s="171"/>
      <c r="F16" s="169" t="s">
        <v>123</v>
      </c>
      <c r="G16" s="169" t="s">
        <v>124</v>
      </c>
    </row>
    <row r="17" spans="4:7" x14ac:dyDescent="0.2">
      <c r="D17" s="172"/>
      <c r="E17" s="172"/>
      <c r="F17" s="170"/>
      <c r="G17" s="170"/>
    </row>
    <row r="18" spans="4:7" x14ac:dyDescent="0.2">
      <c r="D18" s="166"/>
      <c r="E18" s="168"/>
      <c r="F18" s="168"/>
      <c r="G18" s="167"/>
    </row>
    <row r="19" spans="4:7" x14ac:dyDescent="0.2">
      <c r="D19" s="121"/>
      <c r="E19" s="121"/>
      <c r="F19" s="121"/>
      <c r="G19" s="121"/>
    </row>
    <row r="20" spans="4:7" x14ac:dyDescent="0.2">
      <c r="D20" s="121"/>
      <c r="E20" s="121"/>
      <c r="F20" s="121"/>
      <c r="G20" s="121"/>
    </row>
    <row r="21" spans="4:7" x14ac:dyDescent="0.2">
      <c r="D21" s="121"/>
      <c r="E21" s="121"/>
      <c r="F21" s="121"/>
      <c r="G21" s="121"/>
    </row>
    <row r="22" spans="4:7" x14ac:dyDescent="0.2">
      <c r="D22" s="121"/>
      <c r="E22" s="121"/>
      <c r="F22" s="121"/>
      <c r="G22" s="121"/>
    </row>
    <row r="23" spans="4:7" x14ac:dyDescent="0.2">
      <c r="D23" s="121"/>
      <c r="E23" s="121"/>
      <c r="F23" s="121"/>
      <c r="G23" s="121"/>
    </row>
    <row r="24" spans="4:7" x14ac:dyDescent="0.2">
      <c r="D24" s="121"/>
      <c r="E24" s="121"/>
      <c r="F24" s="121"/>
      <c r="G24" s="121"/>
    </row>
  </sheetData>
  <mergeCells count="24"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6:E6"/>
    <mergeCell ref="F6:G6"/>
    <mergeCell ref="D7:G7"/>
    <mergeCell ref="D8:D9"/>
    <mergeCell ref="E8:E9"/>
    <mergeCell ref="F8:F9"/>
    <mergeCell ref="G8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Identification projet</vt:lpstr>
      <vt:lpstr>Notation candidat 1</vt:lpstr>
      <vt:lpstr>Notation candidat 2</vt:lpstr>
      <vt:lpstr>Notation candidat 3</vt:lpstr>
      <vt:lpstr>Feuil1</vt:lpstr>
      <vt:lpstr>'Identification projet'!Zone_d_impression</vt:lpstr>
      <vt:lpstr>'Notation candidat 1'!Zone_d_impression</vt:lpstr>
      <vt:lpstr>'Notation candidat 2'!Zone_d_impression</vt:lpstr>
      <vt:lpstr>'Notation candidat 3'!Zone_d_impression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2015-02-20T15:39:57Z</dcterms:modified>
</cp:coreProperties>
</file>