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General" sheetId="3" r:id="rId1"/>
    <sheet name="Por CU" sheetId="2" r:id="rId2"/>
    <sheet name="Hoja1" sheetId="4" r:id="rId3"/>
  </sheets>
  <definedNames>
    <definedName name="__xlnm._FilterDatabase">#REF!</definedName>
    <definedName name="_xlnm._FilterDatabase" localSheetId="0" hidden="1">General!$C$2:$I$39</definedName>
  </definedNames>
  <calcPr calcId="125725" iterateDelta="1E-4"/>
  <pivotCaches>
    <pivotCache cacheId="8" r:id="rId4"/>
    <pivotCache cacheId="9" r:id="rId5"/>
    <pivotCache cacheId="10" r:id="rId6"/>
    <pivotCache cacheId="11" r:id="rId7"/>
  </pivotCaches>
</workbook>
</file>

<file path=xl/calcChain.xml><?xml version="1.0" encoding="utf-8"?>
<calcChain xmlns="http://schemas.openxmlformats.org/spreadsheetml/2006/main">
  <c r="I90" i="3"/>
  <c r="I89"/>
  <c r="I88"/>
  <c r="I87"/>
  <c r="I86"/>
  <c r="I85"/>
  <c r="I84"/>
  <c r="I83"/>
  <c r="I82"/>
  <c r="J123" i="2"/>
  <c r="K123"/>
  <c r="I123"/>
  <c r="E84" i="3"/>
  <c r="E82"/>
  <c r="E85"/>
  <c r="E87"/>
  <c r="E90"/>
  <c r="E81"/>
  <c r="E86"/>
  <c r="E88"/>
  <c r="E91"/>
  <c r="H21" i="2" l="1"/>
  <c r="G21"/>
  <c r="F21"/>
  <c r="E21"/>
  <c r="D21"/>
  <c r="I20"/>
  <c r="I19"/>
  <c r="I18"/>
  <c r="I17" l="1"/>
  <c r="J17" s="1"/>
  <c r="I16"/>
  <c r="I15"/>
  <c r="I14"/>
  <c r="I13"/>
  <c r="I12"/>
  <c r="I11"/>
  <c r="I10"/>
  <c r="I9"/>
  <c r="I8"/>
  <c r="I7"/>
  <c r="I6"/>
  <c r="I5"/>
  <c r="I4"/>
  <c r="G39" i="3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4" i="2" l="1"/>
  <c r="J11"/>
</calcChain>
</file>

<file path=xl/sharedStrings.xml><?xml version="1.0" encoding="utf-8"?>
<sst xmlns="http://schemas.openxmlformats.org/spreadsheetml/2006/main" count="367" uniqueCount="94">
  <si>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</si>
  <si>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</si>
  <si>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</si>
  <si>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</si>
  <si>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</si>
  <si>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</si>
  <si>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</si>
  <si>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</si>
  <si>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</si>
  <si>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</si>
  <si>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</si>
  <si>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</si>
  <si>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</si>
  <si>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</si>
  <si>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</si>
  <si>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</si>
  <si>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</si>
  <si>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</si>
  <si>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</si>
  <si>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</si>
  <si>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</si>
  <si>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</si>
  <si>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</si>
  <si>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</si>
  <si>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</si>
  <si>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</si>
  <si>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</si>
  <si>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</si>
  <si>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</si>
  <si>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</si>
  <si>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</si>
  <si>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</si>
  <si>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</si>
  <si>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</si>
  <si>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</si>
  <si>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</si>
  <si>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</si>
  <si>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</si>
  <si>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</si>
  <si>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</si>
  <si>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</si>
  <si>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</si>
  <si>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</si>
  <si>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</si>
  <si>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</si>
  <si>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</si>
  <si>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</si>
  <si>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</si>
  <si>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</si>
  <si>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</si>
  <si>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</si>
  <si>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</si>
  <si>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</si>
  <si>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</si>
  <si>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</si>
  <si>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</si>
  <si>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</si>
  <si>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</si>
  <si>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</si>
  <si>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</si>
  <si>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</si>
  <si>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</si>
  <si>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</si>
  <si>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</si>
  <si>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</si>
  <si>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</si>
  <si>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</si>
  <si>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</si>
  <si>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</si>
  <si>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</si>
  <si>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</si>
  <si>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</si>
  <si>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</si>
  <si>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Investigación</t>
  </si>
  <si>
    <t>Valores</t>
  </si>
  <si>
    <t>Suma de Análisis</t>
  </si>
  <si>
    <t>Suma de Diseño</t>
  </si>
  <si>
    <t>Suma de Codificación</t>
  </si>
  <si>
    <t>Suma de Pruebas y ajustes</t>
  </si>
  <si>
    <t>Suma de TOTAL por CU</t>
  </si>
  <si>
    <t>Incidencia</t>
  </si>
  <si>
    <t>Inicio</t>
  </si>
  <si>
    <t>Desarrollo y Testing</t>
  </si>
  <si>
    <t>Rótulos de columna</t>
  </si>
  <si>
    <t>Total Iteracion</t>
  </si>
  <si>
    <t>inicio</t>
  </si>
  <si>
    <t>Análisis y Diseño</t>
  </si>
  <si>
    <t>Incidencia por Tipos de Tareas</t>
  </si>
  <si>
    <t xml:space="preserve">Investigación </t>
  </si>
  <si>
    <t xml:space="preserve">Análisis </t>
  </si>
  <si>
    <t xml:space="preserve">Diseño </t>
  </si>
  <si>
    <t xml:space="preserve">Codificación </t>
  </si>
  <si>
    <t xml:space="preserve">Pruebas y Ajustes </t>
  </si>
  <si>
    <t>TOTAL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</si>
</sst>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2" fontId="1" fillId="0" borderId="0" xfId="1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1" applyBorder="1" applyAlignment="1">
      <alignment horizontal="center"/>
    </xf>
    <xf numFmtId="0" fontId="5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Esfuerzo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621</c:v>
                </c:pt>
                <c:pt idx="5">
                  <c:v>835</c:v>
                </c:pt>
              </c:numCache>
            </c:numRef>
          </c:val>
        </c:ser>
        <c:axId val="104888192"/>
        <c:axId val="104924672"/>
      </c:barChart>
      <c:catAx>
        <c:axId val="104888192"/>
        <c:scaling>
          <c:orientation val="minMax"/>
        </c:scaling>
        <c:axPos val="b"/>
        <c:tickLblPos val="nextTo"/>
        <c:crossAx val="104924672"/>
        <c:crosses val="autoZero"/>
        <c:auto val="1"/>
        <c:lblAlgn val="ctr"/>
        <c:lblOffset val="100"/>
      </c:catAx>
      <c:valAx>
        <c:axId val="104924672"/>
        <c:scaling>
          <c:orientation val="minMax"/>
        </c:scaling>
        <c:axPos val="l"/>
        <c:majorGridlines/>
        <c:numFmt formatCode="General" sourceLinked="1"/>
        <c:tickLblPos val="nextTo"/>
        <c:crossAx val="10488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 baseline="0"/>
              <a:t>Esfuerzo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General!$C$62:$C$65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General!$D$62:$D$65</c:f>
              <c:numCache>
                <c:formatCode>General</c:formatCode>
                <c:ptCount val="3"/>
                <c:pt idx="0">
                  <c:v>729</c:v>
                </c:pt>
                <c:pt idx="1">
                  <c:v>1560</c:v>
                </c:pt>
                <c:pt idx="2">
                  <c:v>543</c:v>
                </c:pt>
              </c:numCache>
            </c:numRef>
          </c:val>
        </c:ser>
        <c:axId val="112842624"/>
        <c:axId val="112844160"/>
      </c:barChart>
      <c:catAx>
        <c:axId val="112842624"/>
        <c:scaling>
          <c:orientation val="minMax"/>
        </c:scaling>
        <c:axPos val="b"/>
        <c:tickLblPos val="nextTo"/>
        <c:crossAx val="112844160"/>
        <c:crosses val="autoZero"/>
        <c:auto val="1"/>
        <c:lblAlgn val="ctr"/>
        <c:lblOffset val="100"/>
      </c:catAx>
      <c:valAx>
        <c:axId val="112844160"/>
        <c:scaling>
          <c:orientation val="minMax"/>
        </c:scaling>
        <c:axPos val="l"/>
        <c:majorGridlines/>
        <c:numFmt formatCode="General" sourceLinked="1"/>
        <c:tickLblPos val="nextTo"/>
        <c:crossAx val="11284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1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Esfuerzo por Tareas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621</c:v>
                </c:pt>
                <c:pt idx="5">
                  <c:v>835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General!$B$99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General!$C$99:$F$99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General!$B$100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General!$C$100:$F$100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0.08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General!$B$101</c:f>
              <c:strCache>
                <c:ptCount val="1"/>
                <c:pt idx="0">
                  <c:v>Analisis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General!$C$101:$F$101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General!$B$102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General!$C$102:$F$102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General!$B$103</c:f>
              <c:strCache>
                <c:ptCount val="1"/>
                <c:pt idx="0">
                  <c:v>Diseño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General!$C$103:$F$103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General!$B$104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General!$C$98:$F$98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General!$C$104:$F$104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0.33</c:v>
                </c:pt>
              </c:numCache>
            </c:numRef>
          </c:val>
        </c:ser>
        <c:marker val="1"/>
        <c:axId val="113010944"/>
        <c:axId val="113025024"/>
      </c:lineChart>
      <c:catAx>
        <c:axId val="113010944"/>
        <c:scaling>
          <c:orientation val="minMax"/>
        </c:scaling>
        <c:axPos val="b"/>
        <c:numFmt formatCode="General" sourceLinked="1"/>
        <c:tickLblPos val="nextTo"/>
        <c:crossAx val="113025024"/>
        <c:crosses val="autoZero"/>
        <c:auto val="1"/>
        <c:lblAlgn val="ctr"/>
        <c:lblOffset val="100"/>
      </c:catAx>
      <c:valAx>
        <c:axId val="113025024"/>
        <c:scaling>
          <c:orientation val="minMax"/>
        </c:scaling>
        <c:axPos val="l"/>
        <c:majorGridlines/>
        <c:numFmt formatCode="General" sourceLinked="1"/>
        <c:tickLblPos val="nextTo"/>
        <c:crossAx val="11301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General!$B$112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General!$C$112:$F$112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General!$B$113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General!$C$113:$F$113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0.08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General!$B$114</c:f>
              <c:strCache>
                <c:ptCount val="1"/>
                <c:pt idx="0">
                  <c:v>Desarrollo y Testing</c:v>
                </c:pt>
              </c:strCache>
            </c:strRef>
          </c:tx>
          <c:marker>
            <c:symbol val="none"/>
          </c:marker>
          <c:cat>
            <c:strRef>
              <c:f>General!$C$111:$F$111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General!$C$114:$F$114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0.92</c:v>
                </c:pt>
                <c:pt idx="3">
                  <c:v>0.33</c:v>
                </c:pt>
              </c:numCache>
            </c:numRef>
          </c:val>
        </c:ser>
        <c:marker val="1"/>
        <c:axId val="113042176"/>
        <c:axId val="113043712"/>
      </c:lineChart>
      <c:catAx>
        <c:axId val="113042176"/>
        <c:scaling>
          <c:orientation val="minMax"/>
        </c:scaling>
        <c:axPos val="b"/>
        <c:tickLblPos val="nextTo"/>
        <c:crossAx val="113043712"/>
        <c:crosses val="autoZero"/>
        <c:auto val="1"/>
        <c:lblAlgn val="ctr"/>
        <c:lblOffset val="100"/>
      </c:catAx>
      <c:valAx>
        <c:axId val="113043712"/>
        <c:scaling>
          <c:orientation val="minMax"/>
        </c:scaling>
        <c:axPos val="l"/>
        <c:majorGridlines/>
        <c:numFmt formatCode="General" sourceLinked="1"/>
        <c:tickLblPos val="nextTo"/>
        <c:crossAx val="11304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Esfuerzo por Iteraciones en Tareas</a:t>
            </a:r>
          </a:p>
        </c:rich>
      </c:tx>
      <c:layout>
        <c:manualLayout>
          <c:xMode val="edge"/>
          <c:yMode val="edge"/>
          <c:x val="0.19437400058807452"/>
          <c:y val="3.01075166852877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CU'!$C$26:$C$27</c:f>
              <c:strCache>
                <c:ptCount val="1"/>
                <c:pt idx="0">
                  <c:v>Investigación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CU'!$C$28:$C$31</c:f>
              <c:numCache>
                <c:formatCode>General</c:formatCode>
                <c:ptCount val="3"/>
                <c:pt idx="0">
                  <c:v>65</c:v>
                </c:pt>
                <c:pt idx="1">
                  <c:v>42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'Por CU'!$D$26:$D$27</c:f>
              <c:strCache>
                <c:ptCount val="1"/>
                <c:pt idx="0">
                  <c:v>Análisis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CU'!$D$28:$D$31</c:f>
              <c:numCache>
                <c:formatCode>General</c:formatCode>
                <c:ptCount val="3"/>
                <c:pt idx="0">
                  <c:v>85</c:v>
                </c:pt>
                <c:pt idx="1">
                  <c:v>63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'Por CU'!$E$26:$E$27</c:f>
              <c:strCache>
                <c:ptCount val="1"/>
                <c:pt idx="0">
                  <c:v>Diseño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CU'!$E$28:$E$31</c:f>
              <c:numCache>
                <c:formatCode>General</c:formatCode>
                <c:ptCount val="3"/>
                <c:pt idx="0">
                  <c:v>105</c:v>
                </c:pt>
                <c:pt idx="1">
                  <c:v>68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'Por CU'!$F$26:$F$27</c:f>
              <c:strCache>
                <c:ptCount val="1"/>
                <c:pt idx="0">
                  <c:v>Codificación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CU'!$F$28:$F$31</c:f>
              <c:numCache>
                <c:formatCode>General</c:formatCode>
                <c:ptCount val="3"/>
                <c:pt idx="0">
                  <c:v>440</c:v>
                </c:pt>
                <c:pt idx="1">
                  <c:v>275</c:v>
                </c:pt>
                <c:pt idx="2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'Por CU'!$G$26:$G$27</c:f>
              <c:strCache>
                <c:ptCount val="1"/>
                <c:pt idx="0">
                  <c:v>Pruebas y Ajustes 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CU'!$G$28:$G$31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'Por CU'!$H$26:$H$27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CU'!$H$28:$H$31</c:f>
              <c:numCache>
                <c:formatCode>General</c:formatCode>
                <c:ptCount val="3"/>
                <c:pt idx="0">
                  <c:v>745</c:v>
                </c:pt>
                <c:pt idx="1">
                  <c:v>518</c:v>
                </c:pt>
                <c:pt idx="2">
                  <c:v>297</c:v>
                </c:pt>
              </c:numCache>
            </c:numRef>
          </c:val>
        </c:ser>
        <c:axId val="113445120"/>
        <c:axId val="113455104"/>
      </c:barChart>
      <c:catAx>
        <c:axId val="113445120"/>
        <c:scaling>
          <c:orientation val="minMax"/>
        </c:scaling>
        <c:axPos val="b"/>
        <c:tickLblPos val="nextTo"/>
        <c:crossAx val="113455104"/>
        <c:crosses val="autoZero"/>
        <c:auto val="1"/>
        <c:lblAlgn val="ctr"/>
        <c:lblOffset val="100"/>
      </c:catAx>
      <c:valAx>
        <c:axId val="113455104"/>
        <c:scaling>
          <c:orientation val="minMax"/>
        </c:scaling>
        <c:axPos val="l"/>
        <c:majorGridlines/>
        <c:numFmt formatCode="General" sourceLinked="1"/>
        <c:tickLblPos val="nextTo"/>
        <c:crossAx val="11344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Esfuerzo por CU en Tareas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CU'!$C$53:$C$54</c:f>
              <c:strCache>
                <c:ptCount val="1"/>
                <c:pt idx="0">
                  <c:v>Investigación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CU'!$C$55:$C$72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'Por CU'!$D$53:$D$54</c:f>
              <c:strCache>
                <c:ptCount val="1"/>
                <c:pt idx="0">
                  <c:v>Análisis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CU'!$D$55:$D$72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  <c:pt idx="16">
                  <c:v>17</c:v>
                </c:pt>
              </c:numCache>
            </c:numRef>
          </c:val>
        </c:ser>
        <c:ser>
          <c:idx val="2"/>
          <c:order val="2"/>
          <c:tx>
            <c:strRef>
              <c:f>'Por CU'!$E$53:$E$54</c:f>
              <c:strCache>
                <c:ptCount val="1"/>
                <c:pt idx="0">
                  <c:v>Diseño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CU'!$E$55:$E$72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4</c:v>
                </c:pt>
                <c:pt idx="15">
                  <c:v>12</c:v>
                </c:pt>
                <c:pt idx="16">
                  <c:v>17</c:v>
                </c:pt>
              </c:numCache>
            </c:numRef>
          </c:val>
        </c:ser>
        <c:ser>
          <c:idx val="3"/>
          <c:order val="3"/>
          <c:tx>
            <c:strRef>
              <c:f>'Por CU'!$F$53:$F$54</c:f>
              <c:strCache>
                <c:ptCount val="1"/>
                <c:pt idx="0">
                  <c:v>Codificación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CU'!$F$55:$F$72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24</c:v>
                </c:pt>
                <c:pt idx="4">
                  <c:v>75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50</c:v>
                </c:pt>
                <c:pt idx="9">
                  <c:v>32</c:v>
                </c:pt>
                <c:pt idx="10">
                  <c:v>36</c:v>
                </c:pt>
                <c:pt idx="11">
                  <c:v>50</c:v>
                </c:pt>
                <c:pt idx="12">
                  <c:v>80</c:v>
                </c:pt>
                <c:pt idx="13">
                  <c:v>55</c:v>
                </c:pt>
                <c:pt idx="14">
                  <c:v>28</c:v>
                </c:pt>
                <c:pt idx="15">
                  <c:v>45</c:v>
                </c:pt>
                <c:pt idx="1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'Por CU'!$G$53:$G$54</c:f>
              <c:strCache>
                <c:ptCount val="1"/>
                <c:pt idx="0">
                  <c:v>Pruebas y Ajustes 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CU'!$G$55:$G$72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15</c:v>
                </c:pt>
              </c:numCache>
            </c:numRef>
          </c:val>
        </c:ser>
        <c:axId val="113502464"/>
        <c:axId val="113508352"/>
      </c:barChart>
      <c:catAx>
        <c:axId val="113502464"/>
        <c:scaling>
          <c:orientation val="minMax"/>
        </c:scaling>
        <c:axPos val="b"/>
        <c:tickLblPos val="nextTo"/>
        <c:crossAx val="113508352"/>
        <c:crosses val="autoZero"/>
        <c:auto val="1"/>
        <c:lblAlgn val="ctr"/>
        <c:lblOffset val="100"/>
      </c:catAx>
      <c:valAx>
        <c:axId val="113508352"/>
        <c:scaling>
          <c:orientation val="minMax"/>
        </c:scaling>
        <c:axPos val="l"/>
        <c:majorGridlines/>
        <c:numFmt formatCode="General" sourceLinked="1"/>
        <c:tickLblPos val="nextTo"/>
        <c:crossAx val="11350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Esfuerzo por CU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CU'!$C$95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CU'!$B$96:$B$113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CU'!$C$96:$C$113</c:f>
              <c:numCache>
                <c:formatCode>General</c:formatCode>
                <c:ptCount val="17"/>
                <c:pt idx="0">
                  <c:v>122</c:v>
                </c:pt>
                <c:pt idx="1">
                  <c:v>125</c:v>
                </c:pt>
                <c:pt idx="2">
                  <c:v>72</c:v>
                </c:pt>
                <c:pt idx="3">
                  <c:v>51</c:v>
                </c:pt>
                <c:pt idx="4">
                  <c:v>125</c:v>
                </c:pt>
                <c:pt idx="5">
                  <c:v>89</c:v>
                </c:pt>
                <c:pt idx="6">
                  <c:v>61</c:v>
                </c:pt>
                <c:pt idx="7">
                  <c:v>54</c:v>
                </c:pt>
                <c:pt idx="8">
                  <c:v>92</c:v>
                </c:pt>
                <c:pt idx="9">
                  <c:v>85</c:v>
                </c:pt>
                <c:pt idx="10">
                  <c:v>103</c:v>
                </c:pt>
                <c:pt idx="11">
                  <c:v>93</c:v>
                </c:pt>
                <c:pt idx="12">
                  <c:v>134</c:v>
                </c:pt>
                <c:pt idx="13">
                  <c:v>95</c:v>
                </c:pt>
                <c:pt idx="14">
                  <c:v>58</c:v>
                </c:pt>
                <c:pt idx="15">
                  <c:v>72</c:v>
                </c:pt>
                <c:pt idx="16">
                  <c:v>129</c:v>
                </c:pt>
              </c:numCache>
            </c:numRef>
          </c:val>
        </c:ser>
        <c:axId val="113527808"/>
        <c:axId val="113554176"/>
      </c:barChart>
      <c:catAx>
        <c:axId val="113527808"/>
        <c:scaling>
          <c:orientation val="minMax"/>
        </c:scaling>
        <c:axPos val="b"/>
        <c:tickLblPos val="nextTo"/>
        <c:crossAx val="113554176"/>
        <c:crosses val="autoZero"/>
        <c:auto val="1"/>
        <c:lblAlgn val="ctr"/>
        <c:lblOffset val="100"/>
      </c:catAx>
      <c:valAx>
        <c:axId val="113554176"/>
        <c:scaling>
          <c:orientation val="minMax"/>
        </c:scaling>
        <c:axPos val="l"/>
        <c:majorGridlines/>
        <c:numFmt formatCode="General" sourceLinked="1"/>
        <c:tickLblPos val="nextTo"/>
        <c:crossAx val="1135278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'Por CU'!$B$132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CU'!$C$132:$F$132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0.09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'Por CU'!$B$133</c:f>
              <c:strCache>
                <c:ptCount val="1"/>
                <c:pt idx="0">
                  <c:v>Análisis y Diseño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CU'!$C$133:$F$133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0.25</c:v>
                </c:pt>
                <c:pt idx="2" formatCode="General">
                  <c:v>0.25</c:v>
                </c:pt>
                <c:pt idx="3" formatCode="General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'Por CU'!$B$134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CU'!$C$134:$F$134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0.59</c:v>
                </c:pt>
                <c:pt idx="2" formatCode="General">
                  <c:v>0.53</c:v>
                </c:pt>
                <c:pt idx="3" formatCode="General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'Por CU'!$B$135</c:f>
              <c:strCache>
                <c:ptCount val="1"/>
                <c:pt idx="0">
                  <c:v>Pruebas y ajustes</c:v>
                </c:pt>
              </c:strCache>
            </c:strRef>
          </c:tx>
          <c:marker>
            <c:symbol val="none"/>
          </c:marker>
          <c:cat>
            <c:strRef>
              <c:f>'Por CU'!$C$131:$F$131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CU'!$C$135:$F$135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7.0000000000000007E-2</c:v>
                </c:pt>
                <c:pt idx="2" formatCode="General">
                  <c:v>0.14000000000000001</c:v>
                </c:pt>
                <c:pt idx="3" formatCode="General">
                  <c:v>0.34</c:v>
                </c:pt>
              </c:numCache>
            </c:numRef>
          </c:val>
        </c:ser>
        <c:marker val="1"/>
        <c:axId val="113685632"/>
        <c:axId val="113687168"/>
      </c:lineChart>
      <c:catAx>
        <c:axId val="113685632"/>
        <c:scaling>
          <c:orientation val="minMax"/>
        </c:scaling>
        <c:axPos val="b"/>
        <c:tickLblPos val="nextTo"/>
        <c:crossAx val="113687168"/>
        <c:crosses val="autoZero"/>
        <c:auto val="1"/>
        <c:lblAlgn val="ctr"/>
        <c:lblOffset val="100"/>
      </c:catAx>
      <c:valAx>
        <c:axId val="113687168"/>
        <c:scaling>
          <c:orientation val="minMax"/>
        </c:scaling>
        <c:axPos val="l"/>
        <c:majorGridlines/>
        <c:numFmt formatCode="General" sourceLinked="1"/>
        <c:tickLblPos val="nextTo"/>
        <c:crossAx val="11368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41</xdr:row>
      <xdr:rowOff>142875</xdr:rowOff>
    </xdr:from>
    <xdr:to>
      <xdr:col>7</xdr:col>
      <xdr:colOff>390525</xdr:colOff>
      <xdr:row>56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59</xdr:row>
      <xdr:rowOff>114300</xdr:rowOff>
    </xdr:from>
    <xdr:to>
      <xdr:col>8</xdr:col>
      <xdr:colOff>133350</xdr:colOff>
      <xdr:row>74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41</xdr:row>
      <xdr:rowOff>180975</xdr:rowOff>
    </xdr:from>
    <xdr:to>
      <xdr:col>14</xdr:col>
      <xdr:colOff>228600</xdr:colOff>
      <xdr:row>56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504824</xdr:colOff>
      <xdr:row>93</xdr:row>
      <xdr:rowOff>0</xdr:rowOff>
    </xdr:from>
    <xdr:to>
      <xdr:col>15</xdr:col>
      <xdr:colOff>47624</xdr:colOff>
      <xdr:row>105</xdr:row>
      <xdr:rowOff>180974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110</xdr:row>
      <xdr:rowOff>104775</xdr:rowOff>
    </xdr:from>
    <xdr:to>
      <xdr:col>13</xdr:col>
      <xdr:colOff>447675</xdr:colOff>
      <xdr:row>124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32</xdr:row>
      <xdr:rowOff>152399</xdr:rowOff>
    </xdr:from>
    <xdr:to>
      <xdr:col>8</xdr:col>
      <xdr:colOff>895350</xdr:colOff>
      <xdr:row>49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619123</xdr:colOff>
      <xdr:row>73</xdr:row>
      <xdr:rowOff>123825</xdr:rowOff>
    </xdr:from>
    <xdr:to>
      <xdr:col>8</xdr:col>
      <xdr:colOff>1428749</xdr:colOff>
      <xdr:row>92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94</xdr:row>
      <xdr:rowOff>123824</xdr:rowOff>
    </xdr:from>
    <xdr:to>
      <xdr:col>10</xdr:col>
      <xdr:colOff>781050</xdr:colOff>
      <xdr:row>111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904874</xdr:colOff>
      <xdr:row>125</xdr:row>
      <xdr:rowOff>114300</xdr:rowOff>
    </xdr:from>
    <xdr:to>
      <xdr:col>10</xdr:col>
      <xdr:colOff>1257299</xdr:colOff>
      <xdr:row>139</xdr:row>
      <xdr:rowOff>114300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87.631493865738" createdVersion="3" refreshedVersion="3" minRefreshableVersion="3" recordCount="17">
  <cacheSource type="worksheet">
    <worksheetSource ref="B3:H20" sheet="Por CU"/>
  </cacheSource>
  <cacheFields count="7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 count="8">
        <n v="8"/>
        <n v="10"/>
        <n v="5"/>
        <n v="9"/>
        <n v="12"/>
        <n v="15"/>
        <n v="20"/>
        <n v="3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87.634994675929" createdVersion="3" refreshedVersion="3" minRefreshableVersion="3" recordCount="17">
  <cacheSource type="worksheet">
    <worksheetSource ref="B3:I20" sheet="Por CU"/>
  </cacheSource>
  <cacheFields count="8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 count="10">
        <n v="15"/>
        <n v="8"/>
        <n v="12"/>
        <n v="14"/>
        <n v="6"/>
        <n v="10"/>
        <n v="17"/>
        <n v="3"/>
        <n v="11"/>
        <n v="4"/>
      </sharedItems>
    </cacheField>
    <cacheField name="Diseño" numFmtId="0">
      <sharedItems containsSemiMixedTypes="0" containsString="0" containsNumber="1" containsInteger="1" minValue="3" maxValue="20" count="10">
        <n v="16"/>
        <n v="15"/>
        <n v="12"/>
        <n v="20"/>
        <n v="8"/>
        <n v="6"/>
        <n v="10"/>
        <n v="17"/>
        <n v="3"/>
        <n v="4"/>
      </sharedItems>
    </cacheField>
    <cacheField name="Codificación" numFmtId="0">
      <sharedItems containsSemiMixedTypes="0" containsString="0" containsNumber="1" containsInteger="1" minValue="24" maxValue="80" count="13">
        <n v="70"/>
        <n v="45"/>
        <n v="75"/>
        <n v="80"/>
        <n v="55"/>
        <n v="40"/>
        <n v="35"/>
        <n v="30"/>
        <n v="50"/>
        <n v="24"/>
        <n v="32"/>
        <n v="36"/>
        <n v="28"/>
      </sharedItems>
    </cacheField>
    <cacheField name="Pruebas y ajustes" numFmtId="0">
      <sharedItems containsSemiMixedTypes="0" containsString="0" containsNumber="1" containsInteger="1" minValue="5" maxValue="30" count="8">
        <n v="8"/>
        <n v="10"/>
        <n v="5"/>
        <n v="9"/>
        <n v="12"/>
        <n v="15"/>
        <n v="20"/>
        <n v="30"/>
      </sharedItems>
    </cacheField>
    <cacheField name="TOTAL por CU" numFmtId="0">
      <sharedItems containsSemiMixedTypes="0" containsString="0" containsNumber="1" containsInteger="1" minValue="51" maxValue="13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Loureiro" refreshedDate="40988.121901620369" createdVersion="3" refreshedVersion="3" minRefreshableVersion="3" recordCount="37">
  <cacheSource type="worksheet">
    <worksheetSource ref="C2:I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Analisis"/>
        <s v="Diseño"/>
        <s v="Codificación"/>
        <s v="Pruebas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40"/>
    </cacheField>
    <cacheField name="Antonio" numFmtId="0">
      <sharedItems containsSemiMixedTypes="0" containsString="0" containsNumber="1" containsInteger="1" minValue="2" maxValue="230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tin Loureiro" refreshedDate="40988.181627777776" createdVersion="3" refreshedVersion="3" minRefreshableVersion="3" recordCount="17">
  <cacheSource type="worksheet">
    <worksheetSource ref="B3:J20" sheet="Por CU"/>
  </cacheSource>
  <cacheFields count="9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 count="10">
        <n v="15"/>
        <n v="8"/>
        <n v="12"/>
        <n v="14"/>
        <n v="6"/>
        <n v="10"/>
        <n v="17"/>
        <n v="3"/>
        <n v="11"/>
        <n v="4"/>
      </sharedItems>
    </cacheField>
    <cacheField name="Diseño" numFmtId="0">
      <sharedItems containsSemiMixedTypes="0" containsString="0" containsNumber="1" containsInteger="1" minValue="3" maxValue="20" count="10">
        <n v="16"/>
        <n v="15"/>
        <n v="12"/>
        <n v="20"/>
        <n v="8"/>
        <n v="6"/>
        <n v="10"/>
        <n v="17"/>
        <n v="3"/>
        <n v="4"/>
      </sharedItems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/>
    </cacheField>
    <cacheField name="TOTAL por CU" numFmtId="0">
      <sharedItems containsSemiMixedTypes="0" containsString="0" containsNumber="1" containsInteger="1" minValue="51" maxValue="134"/>
    </cacheField>
    <cacheField name="TOTAL por It" numFmtId="0">
      <sharedItems containsString="0" containsBlank="1" containsNumber="1" containsInteger="1" minValue="297" maxValue="745" count="4">
        <n v="745"/>
        <m/>
        <n v="518"/>
        <n v="2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15"/>
    <n v="16"/>
    <n v="70"/>
    <x v="0"/>
  </r>
  <r>
    <x v="0"/>
    <x v="1"/>
    <x v="1"/>
    <n v="15"/>
    <n v="15"/>
    <n v="70"/>
    <x v="1"/>
  </r>
  <r>
    <x v="0"/>
    <x v="2"/>
    <x v="2"/>
    <n v="8"/>
    <n v="12"/>
    <n v="45"/>
    <x v="2"/>
  </r>
  <r>
    <x v="0"/>
    <x v="3"/>
    <x v="1"/>
    <n v="12"/>
    <n v="15"/>
    <n v="75"/>
    <x v="0"/>
  </r>
  <r>
    <x v="0"/>
    <x v="4"/>
    <x v="3"/>
    <n v="15"/>
    <n v="20"/>
    <n v="80"/>
    <x v="3"/>
  </r>
  <r>
    <x v="0"/>
    <x v="5"/>
    <x v="4"/>
    <n v="12"/>
    <n v="15"/>
    <n v="55"/>
    <x v="2"/>
  </r>
  <r>
    <x v="0"/>
    <x v="6"/>
    <x v="2"/>
    <n v="8"/>
    <n v="12"/>
    <n v="45"/>
    <x v="2"/>
  </r>
  <r>
    <x v="1"/>
    <x v="7"/>
    <x v="3"/>
    <n v="14"/>
    <n v="15"/>
    <n v="40"/>
    <x v="1"/>
  </r>
  <r>
    <x v="1"/>
    <x v="8"/>
    <x v="2"/>
    <n v="8"/>
    <n v="8"/>
    <n v="35"/>
    <x v="0"/>
  </r>
  <r>
    <x v="1"/>
    <x v="9"/>
    <x v="2"/>
    <n v="6"/>
    <n v="6"/>
    <n v="30"/>
    <x v="1"/>
  </r>
  <r>
    <x v="1"/>
    <x v="10"/>
    <x v="4"/>
    <n v="10"/>
    <n v="12"/>
    <n v="50"/>
    <x v="4"/>
  </r>
  <r>
    <x v="1"/>
    <x v="11"/>
    <x v="3"/>
    <n v="8"/>
    <n v="10"/>
    <n v="50"/>
    <x v="5"/>
  </r>
  <r>
    <x v="1"/>
    <x v="12"/>
    <x v="3"/>
    <n v="17"/>
    <n v="17"/>
    <n v="70"/>
    <x v="5"/>
  </r>
  <r>
    <x v="2"/>
    <x v="13"/>
    <x v="5"/>
    <n v="3"/>
    <n v="3"/>
    <n v="24"/>
    <x v="6"/>
  </r>
  <r>
    <x v="2"/>
    <x v="14"/>
    <x v="6"/>
    <n v="8"/>
    <n v="8"/>
    <n v="32"/>
    <x v="7"/>
  </r>
  <r>
    <x v="2"/>
    <x v="15"/>
    <x v="7"/>
    <n v="11"/>
    <n v="15"/>
    <n v="36"/>
    <x v="7"/>
  </r>
  <r>
    <x v="2"/>
    <x v="16"/>
    <x v="2"/>
    <n v="4"/>
    <n v="4"/>
    <n v="28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n v="122"/>
  </r>
  <r>
    <x v="0"/>
    <x v="1"/>
    <x v="1"/>
    <x v="0"/>
    <x v="1"/>
    <x v="0"/>
    <x v="1"/>
    <n v="125"/>
  </r>
  <r>
    <x v="0"/>
    <x v="2"/>
    <x v="2"/>
    <x v="1"/>
    <x v="2"/>
    <x v="1"/>
    <x v="2"/>
    <n v="72"/>
  </r>
  <r>
    <x v="0"/>
    <x v="3"/>
    <x v="1"/>
    <x v="2"/>
    <x v="1"/>
    <x v="2"/>
    <x v="0"/>
    <n v="125"/>
  </r>
  <r>
    <x v="0"/>
    <x v="4"/>
    <x v="3"/>
    <x v="0"/>
    <x v="3"/>
    <x v="3"/>
    <x v="3"/>
    <n v="134"/>
  </r>
  <r>
    <x v="0"/>
    <x v="5"/>
    <x v="4"/>
    <x v="2"/>
    <x v="1"/>
    <x v="4"/>
    <x v="2"/>
    <n v="95"/>
  </r>
  <r>
    <x v="0"/>
    <x v="6"/>
    <x v="2"/>
    <x v="1"/>
    <x v="2"/>
    <x v="1"/>
    <x v="2"/>
    <n v="72"/>
  </r>
  <r>
    <x v="1"/>
    <x v="7"/>
    <x v="3"/>
    <x v="3"/>
    <x v="1"/>
    <x v="5"/>
    <x v="1"/>
    <n v="89"/>
  </r>
  <r>
    <x v="1"/>
    <x v="8"/>
    <x v="2"/>
    <x v="1"/>
    <x v="4"/>
    <x v="6"/>
    <x v="0"/>
    <n v="61"/>
  </r>
  <r>
    <x v="1"/>
    <x v="9"/>
    <x v="2"/>
    <x v="4"/>
    <x v="5"/>
    <x v="7"/>
    <x v="1"/>
    <n v="54"/>
  </r>
  <r>
    <x v="1"/>
    <x v="10"/>
    <x v="4"/>
    <x v="5"/>
    <x v="2"/>
    <x v="8"/>
    <x v="4"/>
    <n v="92"/>
  </r>
  <r>
    <x v="1"/>
    <x v="11"/>
    <x v="3"/>
    <x v="1"/>
    <x v="6"/>
    <x v="8"/>
    <x v="5"/>
    <n v="93"/>
  </r>
  <r>
    <x v="1"/>
    <x v="12"/>
    <x v="3"/>
    <x v="6"/>
    <x v="7"/>
    <x v="0"/>
    <x v="5"/>
    <n v="129"/>
  </r>
  <r>
    <x v="2"/>
    <x v="13"/>
    <x v="5"/>
    <x v="7"/>
    <x v="8"/>
    <x v="9"/>
    <x v="6"/>
    <n v="51"/>
  </r>
  <r>
    <x v="2"/>
    <x v="14"/>
    <x v="6"/>
    <x v="1"/>
    <x v="4"/>
    <x v="10"/>
    <x v="7"/>
    <n v="85"/>
  </r>
  <r>
    <x v="2"/>
    <x v="15"/>
    <x v="7"/>
    <x v="8"/>
    <x v="1"/>
    <x v="11"/>
    <x v="7"/>
    <n v="103"/>
  </r>
  <r>
    <x v="2"/>
    <x v="16"/>
    <x v="2"/>
    <x v="9"/>
    <x v="9"/>
    <x v="12"/>
    <x v="6"/>
    <n v="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0"/>
    <s v="Fase 3: Elaboración"/>
    <s v="Plan de Pruebas"/>
    <n v="29"/>
    <n v="4"/>
    <n v="25"/>
  </r>
  <r>
    <x v="1"/>
    <x v="1"/>
    <s v="Iteración 1: Desarrollo de CU prioridad alta"/>
    <s v="Investigación"/>
    <n v="65"/>
    <n v="35"/>
    <n v="30"/>
  </r>
  <r>
    <x v="1"/>
    <x v="2"/>
    <s v="Iteración 1: Desarrollo de CU prioridad alta"/>
    <s v="Análisis"/>
    <n v="85"/>
    <n v="50"/>
    <n v="35"/>
  </r>
  <r>
    <x v="1"/>
    <x v="3"/>
    <s v="Iteración 1: Desarrollo de CU prioridad alta"/>
    <s v="Diseño"/>
    <n v="105"/>
    <n v="60"/>
    <n v="45"/>
  </r>
  <r>
    <x v="1"/>
    <x v="4"/>
    <s v="Iteración 1: Desarrollo de CU prioridad alta"/>
    <s v="Codificación"/>
    <n v="440"/>
    <n v="230"/>
    <n v="210"/>
  </r>
  <r>
    <x v="1"/>
    <x v="5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42"/>
    <n v="18"/>
    <n v="24"/>
  </r>
  <r>
    <x v="1"/>
    <x v="2"/>
    <s v="Iteración 2: Desarrollo de CU prioridad media"/>
    <s v="Análisis"/>
    <n v="63"/>
    <n v="25"/>
    <n v="38"/>
  </r>
  <r>
    <x v="1"/>
    <x v="3"/>
    <s v="Iteración 2: Desarrollo de CU prioridad media"/>
    <s v="Diseño"/>
    <n v="68"/>
    <n v="28"/>
    <n v="40"/>
  </r>
  <r>
    <x v="1"/>
    <x v="4"/>
    <s v="Iteración 2: Desarrollo de CU prioridad media"/>
    <s v="Codificación"/>
    <n v="275"/>
    <n v="130"/>
    <n v="145"/>
  </r>
  <r>
    <x v="1"/>
    <x v="5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2"/>
    <s v="Iteración 3: Desarrollo de CU prioridad baja"/>
    <s v="Análisis"/>
    <n v="26"/>
    <n v="12"/>
    <n v="14"/>
  </r>
  <r>
    <x v="1"/>
    <x v="3"/>
    <s v="Iteración 3: Desarrollo de CU prioridad baja"/>
    <s v="Diseño"/>
    <n v="30"/>
    <n v="16"/>
    <n v="14"/>
  </r>
  <r>
    <x v="1"/>
    <x v="4"/>
    <s v="Iteración 3: Desarrollo de CU prioridad baja"/>
    <s v="Codificación"/>
    <n v="120"/>
    <n v="57"/>
    <n v="63"/>
  </r>
  <r>
    <x v="1"/>
    <x v="5"/>
    <s v="Iteración 3: Desarrollo de CU prioridad baja"/>
    <s v="Pruebas y ajustes"/>
    <n v="100"/>
    <n v="50"/>
    <n v="50"/>
  </r>
  <r>
    <x v="2"/>
    <x v="5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n v="70"/>
    <n v="8"/>
    <n v="122"/>
    <x v="0"/>
  </r>
  <r>
    <x v="0"/>
    <x v="1"/>
    <x v="1"/>
    <x v="0"/>
    <x v="1"/>
    <n v="70"/>
    <n v="10"/>
    <n v="125"/>
    <x v="1"/>
  </r>
  <r>
    <x v="0"/>
    <x v="2"/>
    <x v="2"/>
    <x v="1"/>
    <x v="2"/>
    <n v="45"/>
    <n v="5"/>
    <n v="72"/>
    <x v="1"/>
  </r>
  <r>
    <x v="0"/>
    <x v="3"/>
    <x v="1"/>
    <x v="2"/>
    <x v="1"/>
    <n v="75"/>
    <n v="8"/>
    <n v="125"/>
    <x v="1"/>
  </r>
  <r>
    <x v="0"/>
    <x v="4"/>
    <x v="3"/>
    <x v="0"/>
    <x v="3"/>
    <n v="80"/>
    <n v="9"/>
    <n v="134"/>
    <x v="1"/>
  </r>
  <r>
    <x v="0"/>
    <x v="5"/>
    <x v="4"/>
    <x v="2"/>
    <x v="1"/>
    <n v="55"/>
    <n v="5"/>
    <n v="95"/>
    <x v="1"/>
  </r>
  <r>
    <x v="0"/>
    <x v="6"/>
    <x v="2"/>
    <x v="1"/>
    <x v="2"/>
    <n v="45"/>
    <n v="5"/>
    <n v="72"/>
    <x v="1"/>
  </r>
  <r>
    <x v="1"/>
    <x v="7"/>
    <x v="3"/>
    <x v="3"/>
    <x v="1"/>
    <n v="40"/>
    <n v="10"/>
    <n v="89"/>
    <x v="2"/>
  </r>
  <r>
    <x v="1"/>
    <x v="8"/>
    <x v="2"/>
    <x v="1"/>
    <x v="4"/>
    <n v="35"/>
    <n v="8"/>
    <n v="61"/>
    <x v="1"/>
  </r>
  <r>
    <x v="1"/>
    <x v="9"/>
    <x v="2"/>
    <x v="4"/>
    <x v="5"/>
    <n v="30"/>
    <n v="10"/>
    <n v="54"/>
    <x v="1"/>
  </r>
  <r>
    <x v="1"/>
    <x v="10"/>
    <x v="4"/>
    <x v="5"/>
    <x v="2"/>
    <n v="50"/>
    <n v="12"/>
    <n v="92"/>
    <x v="1"/>
  </r>
  <r>
    <x v="1"/>
    <x v="11"/>
    <x v="3"/>
    <x v="1"/>
    <x v="6"/>
    <n v="50"/>
    <n v="15"/>
    <n v="93"/>
    <x v="1"/>
  </r>
  <r>
    <x v="1"/>
    <x v="12"/>
    <x v="3"/>
    <x v="6"/>
    <x v="7"/>
    <n v="70"/>
    <n v="15"/>
    <n v="129"/>
    <x v="1"/>
  </r>
  <r>
    <x v="2"/>
    <x v="13"/>
    <x v="5"/>
    <x v="7"/>
    <x v="8"/>
    <n v="24"/>
    <n v="20"/>
    <n v="51"/>
    <x v="3"/>
  </r>
  <r>
    <x v="2"/>
    <x v="14"/>
    <x v="6"/>
    <x v="1"/>
    <x v="4"/>
    <n v="32"/>
    <n v="30"/>
    <n v="85"/>
    <x v="1"/>
  </r>
  <r>
    <x v="2"/>
    <x v="15"/>
    <x v="7"/>
    <x v="8"/>
    <x v="1"/>
    <n v="36"/>
    <n v="30"/>
    <n v="103"/>
    <x v="1"/>
  </r>
  <r>
    <x v="2"/>
    <x v="16"/>
    <x v="2"/>
    <x v="9"/>
    <x v="9"/>
    <n v="28"/>
    <n v="20"/>
    <n v="5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79:D92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7">
        <item x="2"/>
        <item x="4"/>
        <item x="3"/>
        <item x="0"/>
        <item x="1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3">
    <i>
      <x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 v="3"/>
    </i>
    <i r="1">
      <x v="5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61:D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C43:D50" firstHeaderRow="1" firstDataRow="1" firstDataCol="1"/>
  <pivotFields count="7">
    <pivotField showAll="0"/>
    <pivotField axis="axisRow" showAll="0" sortType="a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7" cacheId="8" dataOnRows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117:F123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/>
    </i>
    <i>
      <x v="1"/>
    </i>
    <i>
      <x v="2"/>
    </i>
    <i t="grand">
      <x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53:G72" firstHeaderRow="1" firstDataRow="2" firstDataCol="1"/>
  <pivotFields count="7">
    <pivotField showAll="0"/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Investigación " fld="2" baseField="0" baseItem="0"/>
    <dataField name="Análisis " fld="3" baseField="0" baseItem="0"/>
    <dataField name="Diseño " fld="4" baseField="0" baseItem="0"/>
    <dataField name="Codificación " fld="5" baseField="0" baseItem="0"/>
    <dataField name="Pruebas y Ajuste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95:C113" firstHeaderRow="1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18">
        <item sd="0" x="0"/>
        <item sd="0"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TOTAL por CU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26:H31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Investigación " fld="2" baseField="0" baseItem="0"/>
    <dataField name="Análisis " fld="3" baseField="0" baseItem="0"/>
    <dataField name="Diseño " fld="4" baseField="0" baseItem="0"/>
    <dataField name="Codificación " fld="5" baseField="0" baseItem="0"/>
    <dataField name="Pruebas y Ajustes " fld="6" baseField="0" baseItem="0"/>
    <dataField name="TOTAL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 dinámica10" cacheId="11" dataOnRows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C8:G14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>
      <items count="9">
        <item x="5"/>
        <item x="2"/>
        <item x="6"/>
        <item x="4"/>
        <item x="3"/>
        <item x="7"/>
        <item x="0"/>
        <item x="1"/>
        <item t="default"/>
      </items>
    </pivotField>
    <pivotField dataField="1" showAll="0">
      <items count="11">
        <item x="7"/>
        <item x="9"/>
        <item x="4"/>
        <item x="1"/>
        <item x="5"/>
        <item x="8"/>
        <item x="2"/>
        <item x="3"/>
        <item x="0"/>
        <item x="6"/>
        <item t="default"/>
      </items>
    </pivotField>
    <pivotField dataField="1" showAll="0">
      <items count="11">
        <item x="8"/>
        <item x="9"/>
        <item x="5"/>
        <item x="4"/>
        <item x="6"/>
        <item x="2"/>
        <item x="1"/>
        <item x="0"/>
        <item x="7"/>
        <item x="3"/>
        <item t="default"/>
      </items>
    </pivotField>
    <pivotField dataField="1" showAll="0"/>
    <pivotField dataField="1" showAll="0"/>
    <pivotField showAll="0"/>
    <pivotField showAll="0">
      <items count="5">
        <item x="3"/>
        <item x="2"/>
        <item x="0"/>
        <item x="1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/>
    </i>
    <i>
      <x v="1"/>
    </i>
    <i>
      <x v="2"/>
    </i>
    <i t="grand">
      <x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92"/>
  <sheetViews>
    <sheetView tabSelected="1" topLeftCell="C103" workbookViewId="0">
      <selection activeCell="D120" sqref="D120"/>
    </sheetView>
  </sheetViews>
  <sheetFormatPr baseColWidth="10" defaultColWidth="10.5703125" defaultRowHeight="15"/>
  <cols>
    <col min="1" max="1" width="10.5703125" style="2"/>
    <col min="2" max="2" width="15.5703125" style="1" bestFit="1" customWidth="1"/>
    <col min="3" max="3" width="18.28515625" style="2" customWidth="1"/>
    <col min="4" max="4" width="14.85546875" style="2" customWidth="1"/>
    <col min="5" max="5" width="27.28515625" style="2" customWidth="1"/>
    <col min="6" max="6" width="25.85546875" style="2" customWidth="1"/>
    <col min="7" max="7" width="7.7109375" style="2" customWidth="1"/>
    <col min="8" max="8" width="14.85546875" style="2" customWidth="1"/>
    <col min="9" max="9" width="7.7109375" style="2" customWidth="1"/>
    <col min="10" max="49" width="11.42578125" style="1" customWidth="1"/>
    <col min="50" max="16384" width="10.5703125" style="2"/>
  </cols>
  <sheetData>
    <row r="1" spans="1:9" s="1" customFormat="1" ht="15.75" thickBot="1"/>
    <row r="2" spans="1:9" ht="30.75" customHeight="1" thickBot="1">
      <c r="A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1:9">
      <c r="A3" s="1"/>
      <c r="C3" s="5" t="s">
        <v>7</v>
      </c>
      <c r="D3" s="5" t="s">
        <v>39</v>
      </c>
      <c r="E3" s="5" t="s">
        <v>8</v>
      </c>
      <c r="F3" s="5" t="s">
        <v>9</v>
      </c>
      <c r="G3" s="5">
        <f>H3+I3</f>
        <v>18</v>
      </c>
      <c r="H3" s="5">
        <v>8</v>
      </c>
      <c r="I3" s="6">
        <v>10</v>
      </c>
    </row>
    <row r="4" spans="1:9" ht="30">
      <c r="A4" s="1"/>
      <c r="C4" s="5" t="s">
        <v>7</v>
      </c>
      <c r="D4" s="5" t="s">
        <v>39</v>
      </c>
      <c r="E4" s="5" t="s">
        <v>8</v>
      </c>
      <c r="F4" s="5" t="s">
        <v>10</v>
      </c>
      <c r="G4" s="5">
        <f t="shared" ref="G4:G39" si="0">H4+I4</f>
        <v>12</v>
      </c>
      <c r="H4" s="5">
        <v>10</v>
      </c>
      <c r="I4" s="6">
        <v>2</v>
      </c>
    </row>
    <row r="5" spans="1:9">
      <c r="A5" s="1"/>
      <c r="C5" s="5" t="s">
        <v>7</v>
      </c>
      <c r="D5" s="5" t="s">
        <v>39</v>
      </c>
      <c r="E5" s="5" t="s">
        <v>8</v>
      </c>
      <c r="F5" s="5" t="s">
        <v>11</v>
      </c>
      <c r="G5" s="5">
        <f t="shared" si="0"/>
        <v>12</v>
      </c>
      <c r="H5" s="5">
        <v>2</v>
      </c>
      <c r="I5" s="6">
        <v>10</v>
      </c>
    </row>
    <row r="6" spans="1:9">
      <c r="A6" s="1"/>
      <c r="C6" s="5" t="s">
        <v>7</v>
      </c>
      <c r="D6" s="5" t="s">
        <v>71</v>
      </c>
      <c r="E6" s="5" t="s">
        <v>12</v>
      </c>
      <c r="F6" s="5" t="s">
        <v>13</v>
      </c>
      <c r="G6" s="5">
        <f t="shared" si="0"/>
        <v>20</v>
      </c>
      <c r="H6" s="5">
        <v>15</v>
      </c>
      <c r="I6" s="6">
        <v>5</v>
      </c>
    </row>
    <row r="7" spans="1:9">
      <c r="A7" s="1"/>
      <c r="C7" s="5" t="s">
        <v>7</v>
      </c>
      <c r="D7" s="5" t="s">
        <v>71</v>
      </c>
      <c r="E7" s="5" t="s">
        <v>12</v>
      </c>
      <c r="F7" s="5" t="s">
        <v>14</v>
      </c>
      <c r="G7" s="5">
        <f t="shared" si="0"/>
        <v>8</v>
      </c>
      <c r="H7" s="5">
        <v>4</v>
      </c>
      <c r="I7" s="6">
        <v>4</v>
      </c>
    </row>
    <row r="8" spans="1:9" ht="30">
      <c r="A8" s="1"/>
      <c r="C8" s="5" t="s">
        <v>7</v>
      </c>
      <c r="D8" s="5" t="s">
        <v>71</v>
      </c>
      <c r="E8" s="5" t="s">
        <v>12</v>
      </c>
      <c r="F8" s="5" t="s">
        <v>15</v>
      </c>
      <c r="G8" s="5">
        <f t="shared" si="0"/>
        <v>45</v>
      </c>
      <c r="H8" s="5">
        <v>25</v>
      </c>
      <c r="I8" s="6">
        <v>20</v>
      </c>
    </row>
    <row r="9" spans="1:9" ht="30">
      <c r="A9" s="1"/>
      <c r="C9" s="5" t="s">
        <v>7</v>
      </c>
      <c r="D9" s="5" t="s">
        <v>71</v>
      </c>
      <c r="E9" s="5" t="s">
        <v>12</v>
      </c>
      <c r="F9" s="5" t="s">
        <v>16</v>
      </c>
      <c r="G9" s="5">
        <f t="shared" si="0"/>
        <v>18</v>
      </c>
      <c r="H9" s="5">
        <v>16</v>
      </c>
      <c r="I9" s="6">
        <v>2</v>
      </c>
    </row>
    <row r="10" spans="1:9" ht="30">
      <c r="A10" s="1"/>
      <c r="C10" s="5" t="s">
        <v>7</v>
      </c>
      <c r="D10" s="5" t="s">
        <v>71</v>
      </c>
      <c r="E10" s="5" t="s">
        <v>12</v>
      </c>
      <c r="F10" s="5" t="s">
        <v>17</v>
      </c>
      <c r="G10" s="5">
        <f t="shared" si="0"/>
        <v>36</v>
      </c>
      <c r="H10" s="5">
        <v>20</v>
      </c>
      <c r="I10" s="6">
        <v>16</v>
      </c>
    </row>
    <row r="11" spans="1:9">
      <c r="A11" s="1"/>
      <c r="C11" s="5" t="s">
        <v>7</v>
      </c>
      <c r="D11" s="5" t="s">
        <v>71</v>
      </c>
      <c r="E11" s="5" t="s">
        <v>12</v>
      </c>
      <c r="F11" s="5" t="s">
        <v>18</v>
      </c>
      <c r="G11" s="5">
        <f t="shared" si="0"/>
        <v>290</v>
      </c>
      <c r="H11" s="5">
        <v>150</v>
      </c>
      <c r="I11" s="6">
        <v>140</v>
      </c>
    </row>
    <row r="12" spans="1:9">
      <c r="A12" s="1"/>
      <c r="C12" s="5" t="s">
        <v>7</v>
      </c>
      <c r="D12" s="5" t="s">
        <v>71</v>
      </c>
      <c r="E12" s="5" t="s">
        <v>12</v>
      </c>
      <c r="F12" s="5" t="s">
        <v>19</v>
      </c>
      <c r="G12" s="5">
        <f t="shared" si="0"/>
        <v>70</v>
      </c>
      <c r="H12" s="5">
        <v>35</v>
      </c>
      <c r="I12" s="6">
        <v>35</v>
      </c>
    </row>
    <row r="13" spans="1:9">
      <c r="A13" s="1"/>
      <c r="C13" s="5" t="s">
        <v>7</v>
      </c>
      <c r="D13" s="5" t="s">
        <v>39</v>
      </c>
      <c r="E13" s="5" t="s">
        <v>12</v>
      </c>
      <c r="F13" s="5" t="s">
        <v>20</v>
      </c>
      <c r="G13" s="5">
        <f t="shared" si="0"/>
        <v>35</v>
      </c>
      <c r="H13" s="5">
        <v>25</v>
      </c>
      <c r="I13" s="6">
        <v>10</v>
      </c>
    </row>
    <row r="14" spans="1:9" ht="30">
      <c r="A14" s="1"/>
      <c r="C14" s="5" t="s">
        <v>7</v>
      </c>
      <c r="D14" s="5" t="s">
        <v>39</v>
      </c>
      <c r="E14" s="5" t="s">
        <v>21</v>
      </c>
      <c r="F14" s="5" t="s">
        <v>22</v>
      </c>
      <c r="G14" s="5">
        <f t="shared" si="0"/>
        <v>30</v>
      </c>
      <c r="H14" s="5">
        <v>10</v>
      </c>
      <c r="I14" s="6">
        <v>20</v>
      </c>
    </row>
    <row r="15" spans="1:9" ht="30">
      <c r="A15" s="1"/>
      <c r="C15" s="5" t="s">
        <v>7</v>
      </c>
      <c r="D15" s="5" t="s">
        <v>39</v>
      </c>
      <c r="E15" s="5" t="s">
        <v>21</v>
      </c>
      <c r="F15" s="5" t="s">
        <v>23</v>
      </c>
      <c r="G15" s="5">
        <f t="shared" si="0"/>
        <v>12</v>
      </c>
      <c r="H15" s="5">
        <v>2</v>
      </c>
      <c r="I15" s="6">
        <v>10</v>
      </c>
    </row>
    <row r="16" spans="1:9" ht="30">
      <c r="A16" s="1"/>
      <c r="C16" s="5" t="s">
        <v>7</v>
      </c>
      <c r="D16" s="5" t="s">
        <v>71</v>
      </c>
      <c r="E16" s="5" t="s">
        <v>21</v>
      </c>
      <c r="F16" s="5" t="s">
        <v>24</v>
      </c>
      <c r="G16" s="5">
        <f t="shared" si="0"/>
        <v>6</v>
      </c>
      <c r="H16" s="5">
        <v>4</v>
      </c>
      <c r="I16" s="6">
        <v>2</v>
      </c>
    </row>
    <row r="17" spans="1:9" ht="30">
      <c r="A17" s="1"/>
      <c r="C17" s="5" t="s">
        <v>7</v>
      </c>
      <c r="D17" s="5" t="s">
        <v>39</v>
      </c>
      <c r="E17" s="5" t="s">
        <v>21</v>
      </c>
      <c r="F17" s="5" t="s">
        <v>24</v>
      </c>
      <c r="G17" s="5">
        <f t="shared" si="0"/>
        <v>8</v>
      </c>
      <c r="H17" s="5">
        <v>6</v>
      </c>
      <c r="I17" s="6">
        <v>2</v>
      </c>
    </row>
    <row r="18" spans="1:9">
      <c r="A18" s="1"/>
      <c r="C18" s="5" t="s">
        <v>7</v>
      </c>
      <c r="D18" s="5" t="s">
        <v>39</v>
      </c>
      <c r="E18" s="5" t="s">
        <v>21</v>
      </c>
      <c r="F18" s="5" t="s">
        <v>25</v>
      </c>
      <c r="G18" s="5">
        <f t="shared" si="0"/>
        <v>80</v>
      </c>
      <c r="H18" s="5">
        <v>45</v>
      </c>
      <c r="I18" s="6">
        <v>35</v>
      </c>
    </row>
    <row r="19" spans="1:9">
      <c r="A19" s="1"/>
      <c r="C19" s="5" t="s">
        <v>7</v>
      </c>
      <c r="D19" s="5" t="s">
        <v>39</v>
      </c>
      <c r="E19" s="5" t="s">
        <v>21</v>
      </c>
      <c r="F19" s="5" t="s">
        <v>27</v>
      </c>
      <c r="G19" s="5">
        <f t="shared" si="0"/>
        <v>29</v>
      </c>
      <c r="H19" s="5">
        <v>4</v>
      </c>
      <c r="I19" s="6">
        <v>25</v>
      </c>
    </row>
    <row r="20" spans="1:9" ht="30">
      <c r="A20" s="1"/>
      <c r="C20" s="5" t="s">
        <v>28</v>
      </c>
      <c r="D20" s="5" t="s">
        <v>71</v>
      </c>
      <c r="E20" s="5" t="s">
        <v>30</v>
      </c>
      <c r="F20" s="5" t="s">
        <v>71</v>
      </c>
      <c r="G20" s="5">
        <f t="shared" si="0"/>
        <v>65</v>
      </c>
      <c r="H20" s="5">
        <v>35</v>
      </c>
      <c r="I20" s="6">
        <v>30</v>
      </c>
    </row>
    <row r="21" spans="1:9" ht="30">
      <c r="A21" s="1"/>
      <c r="C21" s="5" t="s">
        <v>28</v>
      </c>
      <c r="D21" s="5" t="s">
        <v>29</v>
      </c>
      <c r="E21" s="5" t="s">
        <v>30</v>
      </c>
      <c r="F21" s="5" t="s">
        <v>31</v>
      </c>
      <c r="G21" s="5">
        <f t="shared" si="0"/>
        <v>85</v>
      </c>
      <c r="H21" s="5">
        <v>50</v>
      </c>
      <c r="I21" s="6">
        <v>35</v>
      </c>
    </row>
    <row r="22" spans="1:9" ht="30">
      <c r="A22" s="1"/>
      <c r="C22" s="5" t="s">
        <v>28</v>
      </c>
      <c r="D22" s="5" t="s">
        <v>32</v>
      </c>
      <c r="E22" s="5" t="s">
        <v>30</v>
      </c>
      <c r="F22" s="5" t="s">
        <v>32</v>
      </c>
      <c r="G22" s="5">
        <f t="shared" si="0"/>
        <v>105</v>
      </c>
      <c r="H22" s="5">
        <v>60</v>
      </c>
      <c r="I22" s="6">
        <v>45</v>
      </c>
    </row>
    <row r="23" spans="1:9" ht="30">
      <c r="A23" s="1"/>
      <c r="C23" s="5" t="s">
        <v>28</v>
      </c>
      <c r="D23" s="5" t="s">
        <v>33</v>
      </c>
      <c r="E23" s="5" t="s">
        <v>30</v>
      </c>
      <c r="F23" s="5" t="s">
        <v>33</v>
      </c>
      <c r="G23" s="5">
        <f t="shared" si="0"/>
        <v>440</v>
      </c>
      <c r="H23" s="5">
        <v>230</v>
      </c>
      <c r="I23" s="6">
        <v>210</v>
      </c>
    </row>
    <row r="24" spans="1:9" ht="30">
      <c r="A24" s="1"/>
      <c r="C24" s="5" t="s">
        <v>28</v>
      </c>
      <c r="D24" s="5" t="s">
        <v>26</v>
      </c>
      <c r="E24" s="5" t="s">
        <v>30</v>
      </c>
      <c r="F24" s="5" t="s">
        <v>34</v>
      </c>
      <c r="G24" s="5">
        <f t="shared" si="0"/>
        <v>50</v>
      </c>
      <c r="H24" s="5">
        <v>25</v>
      </c>
      <c r="I24" s="6">
        <v>25</v>
      </c>
    </row>
    <row r="25" spans="1:9" ht="30">
      <c r="A25" s="1"/>
      <c r="C25" s="5" t="s">
        <v>28</v>
      </c>
      <c r="D25" s="5" t="s">
        <v>71</v>
      </c>
      <c r="E25" s="5" t="s">
        <v>35</v>
      </c>
      <c r="F25" s="5" t="s">
        <v>71</v>
      </c>
      <c r="G25" s="5">
        <f t="shared" si="0"/>
        <v>42</v>
      </c>
      <c r="H25" s="5">
        <v>18</v>
      </c>
      <c r="I25" s="6">
        <v>24</v>
      </c>
    </row>
    <row r="26" spans="1:9" ht="30">
      <c r="A26" s="1"/>
      <c r="C26" s="5" t="s">
        <v>28</v>
      </c>
      <c r="D26" s="5" t="s">
        <v>29</v>
      </c>
      <c r="E26" s="5" t="s">
        <v>35</v>
      </c>
      <c r="F26" s="5" t="s">
        <v>31</v>
      </c>
      <c r="G26" s="5">
        <f t="shared" si="0"/>
        <v>63</v>
      </c>
      <c r="H26" s="5">
        <v>25</v>
      </c>
      <c r="I26" s="6">
        <v>38</v>
      </c>
    </row>
    <row r="27" spans="1:9" ht="30">
      <c r="A27" s="1"/>
      <c r="C27" s="5" t="s">
        <v>28</v>
      </c>
      <c r="D27" s="5" t="s">
        <v>32</v>
      </c>
      <c r="E27" s="5" t="s">
        <v>35</v>
      </c>
      <c r="F27" s="5" t="s">
        <v>32</v>
      </c>
      <c r="G27" s="5">
        <f t="shared" si="0"/>
        <v>68</v>
      </c>
      <c r="H27" s="5">
        <v>28</v>
      </c>
      <c r="I27" s="6">
        <v>40</v>
      </c>
    </row>
    <row r="28" spans="1:9" ht="30">
      <c r="A28" s="1"/>
      <c r="C28" s="5" t="s">
        <v>28</v>
      </c>
      <c r="D28" s="5" t="s">
        <v>33</v>
      </c>
      <c r="E28" s="5" t="s">
        <v>35</v>
      </c>
      <c r="F28" s="5" t="s">
        <v>33</v>
      </c>
      <c r="G28" s="5">
        <f t="shared" si="0"/>
        <v>275</v>
      </c>
      <c r="H28" s="5">
        <v>130</v>
      </c>
      <c r="I28" s="6">
        <v>145</v>
      </c>
    </row>
    <row r="29" spans="1:9" ht="30">
      <c r="A29" s="1"/>
      <c r="C29" s="5" t="s">
        <v>28</v>
      </c>
      <c r="D29" s="5" t="s">
        <v>26</v>
      </c>
      <c r="E29" s="5" t="s">
        <v>35</v>
      </c>
      <c r="F29" s="5" t="s">
        <v>34</v>
      </c>
      <c r="G29" s="5">
        <f t="shared" si="0"/>
        <v>70</v>
      </c>
      <c r="H29" s="5">
        <v>35</v>
      </c>
      <c r="I29" s="6">
        <v>35</v>
      </c>
    </row>
    <row r="30" spans="1:9" ht="30">
      <c r="A30" s="1"/>
      <c r="C30" s="5" t="s">
        <v>28</v>
      </c>
      <c r="D30" s="5" t="s">
        <v>71</v>
      </c>
      <c r="E30" s="5" t="s">
        <v>36</v>
      </c>
      <c r="F30" s="5" t="s">
        <v>71</v>
      </c>
      <c r="G30" s="5">
        <f t="shared" si="0"/>
        <v>21</v>
      </c>
      <c r="H30" s="5">
        <v>9</v>
      </c>
      <c r="I30" s="6">
        <v>12</v>
      </c>
    </row>
    <row r="31" spans="1:9" ht="30">
      <c r="A31" s="1"/>
      <c r="C31" s="5" t="s">
        <v>28</v>
      </c>
      <c r="D31" s="5" t="s">
        <v>29</v>
      </c>
      <c r="E31" s="5" t="s">
        <v>36</v>
      </c>
      <c r="F31" s="5" t="s">
        <v>31</v>
      </c>
      <c r="G31" s="5">
        <f t="shared" si="0"/>
        <v>26</v>
      </c>
      <c r="H31" s="5">
        <v>12</v>
      </c>
      <c r="I31" s="6">
        <v>14</v>
      </c>
    </row>
    <row r="32" spans="1:9" ht="30">
      <c r="A32" s="1"/>
      <c r="C32" s="5" t="s">
        <v>28</v>
      </c>
      <c r="D32" s="5" t="s">
        <v>32</v>
      </c>
      <c r="E32" s="5" t="s">
        <v>36</v>
      </c>
      <c r="F32" s="5" t="s">
        <v>32</v>
      </c>
      <c r="G32" s="5">
        <f>H32+I32</f>
        <v>30</v>
      </c>
      <c r="H32" s="5">
        <v>16</v>
      </c>
      <c r="I32" s="6">
        <v>14</v>
      </c>
    </row>
    <row r="33" spans="1:9" ht="30">
      <c r="A33" s="1"/>
      <c r="C33" s="5" t="s">
        <v>28</v>
      </c>
      <c r="D33" s="5" t="s">
        <v>33</v>
      </c>
      <c r="E33" s="5" t="s">
        <v>36</v>
      </c>
      <c r="F33" s="5" t="s">
        <v>33</v>
      </c>
      <c r="G33" s="5">
        <f>H33+I33</f>
        <v>120</v>
      </c>
      <c r="H33" s="5">
        <v>57</v>
      </c>
      <c r="I33" s="6">
        <v>63</v>
      </c>
    </row>
    <row r="34" spans="1:9" ht="30">
      <c r="A34" s="1"/>
      <c r="C34" s="5" t="s">
        <v>28</v>
      </c>
      <c r="D34" s="5" t="s">
        <v>26</v>
      </c>
      <c r="E34" s="5" t="s">
        <v>36</v>
      </c>
      <c r="F34" s="5" t="s">
        <v>34</v>
      </c>
      <c r="G34" s="5">
        <f>H34+I34</f>
        <v>100</v>
      </c>
      <c r="H34" s="5">
        <v>50</v>
      </c>
      <c r="I34" s="6">
        <v>50</v>
      </c>
    </row>
    <row r="35" spans="1:9">
      <c r="A35" s="1"/>
      <c r="C35" s="5" t="s">
        <v>38</v>
      </c>
      <c r="D35" s="5" t="s">
        <v>26</v>
      </c>
      <c r="E35" s="5" t="s">
        <v>37</v>
      </c>
      <c r="F35" s="5" t="s">
        <v>37</v>
      </c>
      <c r="G35" s="5">
        <f t="shared" si="0"/>
        <v>180</v>
      </c>
      <c r="H35" s="5">
        <v>85</v>
      </c>
      <c r="I35" s="6">
        <v>95</v>
      </c>
    </row>
    <row r="36" spans="1:9">
      <c r="A36" s="1"/>
      <c r="C36" s="5" t="s">
        <v>38</v>
      </c>
      <c r="D36" s="5" t="s">
        <v>39</v>
      </c>
      <c r="E36" s="5" t="s">
        <v>39</v>
      </c>
      <c r="F36" s="5" t="s">
        <v>40</v>
      </c>
      <c r="G36" s="5">
        <f t="shared" si="0"/>
        <v>13</v>
      </c>
      <c r="H36" s="5">
        <v>10</v>
      </c>
      <c r="I36" s="6">
        <v>3</v>
      </c>
    </row>
    <row r="37" spans="1:9">
      <c r="A37" s="1"/>
      <c r="C37" s="5" t="s">
        <v>38</v>
      </c>
      <c r="D37" s="5" t="s">
        <v>39</v>
      </c>
      <c r="E37" s="5" t="s">
        <v>39</v>
      </c>
      <c r="F37" s="5" t="s">
        <v>41</v>
      </c>
      <c r="G37" s="5">
        <f t="shared" si="0"/>
        <v>18</v>
      </c>
      <c r="H37" s="5">
        <v>14</v>
      </c>
      <c r="I37" s="6">
        <v>4</v>
      </c>
    </row>
    <row r="38" spans="1:9">
      <c r="A38" s="1"/>
      <c r="C38" s="5" t="s">
        <v>38</v>
      </c>
      <c r="D38" s="5" t="s">
        <v>39</v>
      </c>
      <c r="E38" s="5" t="s">
        <v>39</v>
      </c>
      <c r="F38" s="5" t="s">
        <v>42</v>
      </c>
      <c r="G38" s="5">
        <f t="shared" si="0"/>
        <v>300</v>
      </c>
      <c r="H38" s="5">
        <v>150</v>
      </c>
      <c r="I38" s="6">
        <v>150</v>
      </c>
    </row>
    <row r="39" spans="1:9">
      <c r="A39" s="1"/>
      <c r="C39" s="5" t="s">
        <v>38</v>
      </c>
      <c r="D39" s="5" t="s">
        <v>39</v>
      </c>
      <c r="E39" s="5" t="s">
        <v>43</v>
      </c>
      <c r="F39" s="2" t="s">
        <v>43</v>
      </c>
      <c r="G39" s="5">
        <f t="shared" si="0"/>
        <v>32</v>
      </c>
      <c r="H39" s="5">
        <v>16</v>
      </c>
      <c r="I39" s="6">
        <v>16</v>
      </c>
    </row>
    <row r="40" spans="1:9">
      <c r="A40" s="1"/>
      <c r="C40" s="13"/>
      <c r="D40" s="13"/>
      <c r="E40" s="13"/>
      <c r="G40" s="13"/>
      <c r="H40" s="13"/>
      <c r="I40" s="14"/>
    </row>
    <row r="41" spans="1:9">
      <c r="A41" s="1"/>
      <c r="C41" s="13"/>
      <c r="D41" s="13"/>
      <c r="E41" s="13"/>
      <c r="G41" s="13"/>
      <c r="H41" s="13"/>
      <c r="I41" s="14"/>
    </row>
    <row r="42" spans="1:9">
      <c r="A42" s="1"/>
    </row>
    <row r="43" spans="1:9">
      <c r="A43" s="1"/>
      <c r="C43" s="10" t="s">
        <v>68</v>
      </c>
      <c r="D43" t="s">
        <v>70</v>
      </c>
      <c r="E43"/>
    </row>
    <row r="44" spans="1:9">
      <c r="A44" s="1"/>
      <c r="C44" s="11" t="s">
        <v>29</v>
      </c>
      <c r="D44" s="12">
        <v>174</v>
      </c>
      <c r="E44"/>
    </row>
    <row r="45" spans="1:9">
      <c r="A45" s="1"/>
      <c r="C45" s="11" t="s">
        <v>32</v>
      </c>
      <c r="D45" s="12">
        <v>203</v>
      </c>
      <c r="E45"/>
    </row>
    <row r="46" spans="1:9">
      <c r="A46" s="1"/>
      <c r="C46" s="11" t="s">
        <v>26</v>
      </c>
      <c r="D46" s="12">
        <v>400</v>
      </c>
      <c r="E46"/>
    </row>
    <row r="47" spans="1:9">
      <c r="A47" s="1"/>
      <c r="C47" s="11" t="s">
        <v>39</v>
      </c>
      <c r="D47" s="12">
        <v>599</v>
      </c>
      <c r="E47"/>
    </row>
    <row r="48" spans="1:9">
      <c r="A48" s="1"/>
      <c r="C48" s="11" t="s">
        <v>71</v>
      </c>
      <c r="D48" s="12">
        <v>621</v>
      </c>
      <c r="E48"/>
    </row>
    <row r="49" spans="1:5">
      <c r="A49" s="1"/>
      <c r="C49" s="11" t="s">
        <v>33</v>
      </c>
      <c r="D49" s="12">
        <v>835</v>
      </c>
      <c r="E49"/>
    </row>
    <row r="50" spans="1:5">
      <c r="A50" s="1"/>
      <c r="C50" s="11" t="s">
        <v>69</v>
      </c>
      <c r="D50" s="12">
        <v>2832</v>
      </c>
      <c r="E50"/>
    </row>
    <row r="51" spans="1:5">
      <c r="A51" s="1"/>
      <c r="C51"/>
      <c r="D51"/>
      <c r="E51"/>
    </row>
    <row r="52" spans="1:5">
      <c r="A52" s="1"/>
      <c r="C52"/>
      <c r="D52"/>
      <c r="E52"/>
    </row>
    <row r="53" spans="1:5">
      <c r="A53" s="1"/>
      <c r="C53"/>
      <c r="D53"/>
      <c r="E53"/>
    </row>
    <row r="54" spans="1:5">
      <c r="A54" s="1"/>
      <c r="C54"/>
      <c r="D54"/>
      <c r="E54"/>
    </row>
    <row r="55" spans="1:5">
      <c r="A55" s="1"/>
      <c r="C55"/>
      <c r="D55"/>
      <c r="E55"/>
    </row>
    <row r="56" spans="1:5">
      <c r="A56" s="1"/>
      <c r="C56"/>
      <c r="D56"/>
      <c r="E56"/>
    </row>
    <row r="57" spans="1:5">
      <c r="A57" s="1"/>
      <c r="C57"/>
      <c r="D57"/>
      <c r="E57"/>
    </row>
    <row r="58" spans="1:5">
      <c r="A58" s="1"/>
      <c r="C58"/>
      <c r="D58"/>
      <c r="E58"/>
    </row>
    <row r="59" spans="1:5">
      <c r="A59" s="1"/>
      <c r="C59"/>
      <c r="D59"/>
      <c r="E59"/>
    </row>
    <row r="60" spans="1:5">
      <c r="A60" s="1"/>
      <c r="C60"/>
      <c r="D60"/>
      <c r="E60"/>
    </row>
    <row r="61" spans="1:5">
      <c r="A61" s="1"/>
      <c r="C61" s="10" t="s">
        <v>68</v>
      </c>
      <c r="D61" t="s">
        <v>70</v>
      </c>
      <c r="E61"/>
    </row>
    <row r="62" spans="1:5">
      <c r="A62" s="1"/>
      <c r="C62" s="11" t="s">
        <v>7</v>
      </c>
      <c r="D62" s="12">
        <v>729</v>
      </c>
      <c r="E62"/>
    </row>
    <row r="63" spans="1:5">
      <c r="A63" s="1"/>
      <c r="C63" s="11" t="s">
        <v>28</v>
      </c>
      <c r="D63" s="12">
        <v>1560</v>
      </c>
      <c r="E63"/>
    </row>
    <row r="64" spans="1:5">
      <c r="A64" s="1"/>
      <c r="C64" s="11" t="s">
        <v>38</v>
      </c>
      <c r="D64" s="12">
        <v>543</v>
      </c>
      <c r="E64"/>
    </row>
    <row r="65" spans="1:9">
      <c r="A65" s="1"/>
      <c r="C65" s="11" t="s">
        <v>69</v>
      </c>
      <c r="D65" s="12">
        <v>2832</v>
      </c>
      <c r="E65"/>
    </row>
    <row r="66" spans="1:9">
      <c r="A66" s="1"/>
      <c r="C66"/>
      <c r="D66"/>
      <c r="E66"/>
    </row>
    <row r="67" spans="1:9">
      <c r="A67" s="1"/>
      <c r="C67"/>
      <c r="D67"/>
      <c r="E67"/>
    </row>
    <row r="68" spans="1:9">
      <c r="A68" s="1"/>
      <c r="C68"/>
      <c r="D68"/>
      <c r="E68"/>
    </row>
    <row r="69" spans="1:9">
      <c r="A69" s="1"/>
      <c r="C69"/>
      <c r="D69"/>
      <c r="E69"/>
    </row>
    <row r="70" spans="1:9">
      <c r="A70" s="1"/>
      <c r="C70"/>
      <c r="D70"/>
      <c r="E70"/>
    </row>
    <row r="71" spans="1:9">
      <c r="A71" s="1"/>
      <c r="C71"/>
      <c r="D71"/>
      <c r="E71"/>
    </row>
    <row r="72" spans="1:9">
      <c r="A72" s="1"/>
      <c r="C72"/>
      <c r="D72"/>
      <c r="E72"/>
    </row>
    <row r="73" spans="1:9">
      <c r="A73" s="1"/>
      <c r="C73"/>
      <c r="D73"/>
      <c r="E73"/>
    </row>
    <row r="74" spans="1:9">
      <c r="A74" s="1"/>
      <c r="C74"/>
      <c r="D74"/>
      <c r="E74"/>
    </row>
    <row r="75" spans="1:9">
      <c r="A75" s="1"/>
      <c r="C75"/>
      <c r="D75"/>
      <c r="E75"/>
    </row>
    <row r="76" spans="1:9">
      <c r="A76" s="1"/>
      <c r="C76" s="24" t="s">
        <v>87</v>
      </c>
      <c r="D76"/>
      <c r="E76"/>
    </row>
    <row r="77" spans="1:9">
      <c r="A77" s="1"/>
    </row>
    <row r="78" spans="1:9">
      <c r="A78" s="1"/>
    </row>
    <row r="79" spans="1:9">
      <c r="A79" s="1"/>
      <c r="C79" s="10" t="s">
        <v>68</v>
      </c>
      <c r="D79" t="s">
        <v>70</v>
      </c>
      <c r="E79" t="s">
        <v>80</v>
      </c>
    </row>
    <row r="80" spans="1:9">
      <c r="A80" s="1"/>
      <c r="C80" s="11" t="s">
        <v>7</v>
      </c>
      <c r="D80" s="12">
        <v>729</v>
      </c>
      <c r="E80"/>
      <c r="G80"/>
      <c r="H80"/>
      <c r="I80" t="s">
        <v>80</v>
      </c>
    </row>
    <row r="81" spans="1:9">
      <c r="A81" s="1"/>
      <c r="C81" s="21" t="s">
        <v>39</v>
      </c>
      <c r="D81" s="12">
        <v>236</v>
      </c>
      <c r="E81" s="22">
        <f>GETPIVOTDATA("Horas",$C$79,"Etapa","Etapa 1","Tipo","Documentación")/GETPIVOTDATA("Horas",$C$79,"Etapa","Etapa 1")</f>
        <v>0.32373113854595337</v>
      </c>
      <c r="H81" s="12"/>
      <c r="I81"/>
    </row>
    <row r="82" spans="1:9">
      <c r="A82" s="1"/>
      <c r="C82" s="21" t="s">
        <v>71</v>
      </c>
      <c r="D82" s="12">
        <v>493</v>
      </c>
      <c r="E82" s="22">
        <f>GETPIVOTDATA("Horas",$C$79,"Etapa","Etapa 1","Tipo","Investigación")/GETPIVOTDATA("Horas",$C$79,"Etapa","Etapa 1")</f>
        <v>0.67626886145404663</v>
      </c>
      <c r="G82" s="11" t="s">
        <v>7</v>
      </c>
      <c r="H82" s="21" t="s">
        <v>39</v>
      </c>
      <c r="I82" s="22">
        <f>GETPIVOTDATA("Horas",$C$79,"Etapa","Etapa 1","Tipo","Documentación")/GETPIVOTDATA("Horas",$C$79,"Etapa","Etapa 1")</f>
        <v>0.32373113854595337</v>
      </c>
    </row>
    <row r="83" spans="1:9">
      <c r="A83" s="1"/>
      <c r="C83" s="11" t="s">
        <v>28</v>
      </c>
      <c r="D83" s="12">
        <v>1560</v>
      </c>
      <c r="E83" s="22"/>
      <c r="G83" s="11" t="s">
        <v>7</v>
      </c>
      <c r="H83" s="21" t="s">
        <v>71</v>
      </c>
      <c r="I83" s="22">
        <f>GETPIVOTDATA("Horas",$C$79,"Etapa","Etapa 1","Tipo","Investigación")/GETPIVOTDATA("Horas",$C$79,"Etapa","Etapa 1")</f>
        <v>0.67626886145404663</v>
      </c>
    </row>
    <row r="84" spans="1:9">
      <c r="A84" s="1"/>
      <c r="C84" s="21" t="s">
        <v>29</v>
      </c>
      <c r="D84" s="12">
        <v>174</v>
      </c>
      <c r="E84" s="22">
        <f>GETPIVOTDATA("Horas",$C$79,"Etapa","Etapa 2","Tipo","Analisis")/GETPIVOTDATA("Horas",$C$79,"Etapa","Etapa 2")</f>
        <v>0.11153846153846154</v>
      </c>
      <c r="G84" s="11" t="s">
        <v>28</v>
      </c>
      <c r="H84" s="21" t="s">
        <v>29</v>
      </c>
      <c r="I84" s="22">
        <f>GETPIVOTDATA("Horas",$C$79,"Etapa","Etapa 2","Tipo","Analisis")/GETPIVOTDATA("Horas",$C$79,"Etapa","Etapa 2")</f>
        <v>0.11153846153846154</v>
      </c>
    </row>
    <row r="85" spans="1:9">
      <c r="A85" s="1"/>
      <c r="C85" s="21" t="s">
        <v>33</v>
      </c>
      <c r="D85" s="12">
        <v>835</v>
      </c>
      <c r="E85" s="22">
        <f>GETPIVOTDATA("Horas",$C$79,"Etapa","Etapa 2","Tipo","Codificación")/GETPIVOTDATA("Horas",$C$79,"Etapa","Etapa 2")</f>
        <v>0.53525641025641024</v>
      </c>
      <c r="G85" s="11" t="s">
        <v>28</v>
      </c>
      <c r="H85" s="21" t="s">
        <v>33</v>
      </c>
      <c r="I85" s="22">
        <f>GETPIVOTDATA("Horas",$C$79,"Etapa","Etapa 2","Tipo","Codificación")/GETPIVOTDATA("Horas",$C$79,"Etapa","Etapa 2")</f>
        <v>0.53525641025641024</v>
      </c>
    </row>
    <row r="86" spans="1:9">
      <c r="A86" s="1"/>
      <c r="C86" s="21" t="s">
        <v>32</v>
      </c>
      <c r="D86" s="12">
        <v>203</v>
      </c>
      <c r="E86" s="22">
        <f>GETPIVOTDATA("Horas",$C$79,"Etapa","Etapa 2","Tipo","Diseño")/GETPIVOTDATA("Horas",$C$79,"Etapa","Etapa 2")</f>
        <v>0.13012820512820514</v>
      </c>
      <c r="G86" s="11" t="s">
        <v>28</v>
      </c>
      <c r="H86" s="21" t="s">
        <v>32</v>
      </c>
      <c r="I86" s="22">
        <f>GETPIVOTDATA("Horas",$C$79,"Etapa","Etapa 2","Tipo","Diseño")/GETPIVOTDATA("Horas",$C$79,"Etapa","Etapa 2")</f>
        <v>0.13012820512820514</v>
      </c>
    </row>
    <row r="87" spans="1:9">
      <c r="A87" s="1"/>
      <c r="C87" s="21" t="s">
        <v>71</v>
      </c>
      <c r="D87" s="12">
        <v>128</v>
      </c>
      <c r="E87" s="22">
        <f>GETPIVOTDATA("Horas",$C$79,"Etapa","Etapa 2","Tipo","Investigación")/GETPIVOTDATA("Horas",$C$79,"Etapa","Etapa 2")</f>
        <v>8.2051282051282051E-2</v>
      </c>
      <c r="G87" s="11" t="s">
        <v>28</v>
      </c>
      <c r="H87" s="21" t="s">
        <v>71</v>
      </c>
      <c r="I87" s="22">
        <f>GETPIVOTDATA("Horas",$C$79,"Etapa","Etapa 2","Tipo","Investigación")/GETPIVOTDATA("Horas",$C$79,"Etapa","Etapa 2")</f>
        <v>8.2051282051282051E-2</v>
      </c>
    </row>
    <row r="88" spans="1:9">
      <c r="A88" s="1"/>
      <c r="C88" s="21" t="s">
        <v>26</v>
      </c>
      <c r="D88" s="12">
        <v>220</v>
      </c>
      <c r="E88" s="22">
        <f>GETPIVOTDATA("Horas",$C$79,"Etapa","Etapa 2","Tipo","Pruebas")/GETPIVOTDATA("Horas",$C$79,"Etapa","Etapa 2")</f>
        <v>0.14102564102564102</v>
      </c>
      <c r="G88" s="2" t="s">
        <v>28</v>
      </c>
      <c r="H88" s="21" t="s">
        <v>26</v>
      </c>
      <c r="I88" s="22">
        <f>GETPIVOTDATA("Horas",$C$79,"Etapa","Etapa 2","Tipo","Pruebas")/GETPIVOTDATA("Horas",$C$79,"Etapa","Etapa 2")</f>
        <v>0.14102564102564102</v>
      </c>
    </row>
    <row r="89" spans="1:9">
      <c r="A89" s="1"/>
      <c r="C89" s="11" t="s">
        <v>38</v>
      </c>
      <c r="D89" s="12">
        <v>543</v>
      </c>
      <c r="E89" s="22"/>
      <c r="G89" s="2" t="s">
        <v>38</v>
      </c>
      <c r="H89" s="21" t="s">
        <v>39</v>
      </c>
      <c r="I89" s="22">
        <f>GETPIVOTDATA("Horas",$C$79,"Etapa","Etapa 3","Tipo","Documentación")/GETPIVOTDATA("Horas",$C$79,"Etapa","Etapa 3")</f>
        <v>0.66850828729281764</v>
      </c>
    </row>
    <row r="90" spans="1:9">
      <c r="A90" s="1"/>
      <c r="C90" s="21" t="s">
        <v>39</v>
      </c>
      <c r="D90" s="12">
        <v>363</v>
      </c>
      <c r="E90" s="22">
        <f>GETPIVOTDATA("Horas",$C$79,"Etapa","Etapa 3","Tipo","Documentación")/GETPIVOTDATA("Horas",$C$79,"Etapa","Etapa 3")</f>
        <v>0.66850828729281764</v>
      </c>
      <c r="G90" s="2" t="s">
        <v>38</v>
      </c>
      <c r="H90" s="21" t="s">
        <v>26</v>
      </c>
      <c r="I90" s="22">
        <f>GETPIVOTDATA("Horas",$C$79,"Etapa","Etapa 3","Tipo","Pruebas")/GETPIVOTDATA("Horas",$C$79,"Etapa","Etapa 3")</f>
        <v>0.33149171270718231</v>
      </c>
    </row>
    <row r="91" spans="1:9">
      <c r="A91" s="1"/>
      <c r="C91" s="21" t="s">
        <v>26</v>
      </c>
      <c r="D91" s="12">
        <v>180</v>
      </c>
      <c r="E91" s="22">
        <f>GETPIVOTDATA("Horas",$C$79,"Etapa","Etapa 3","Tipo","Pruebas")/GETPIVOTDATA("Horas",$C$79,"Etapa","Etapa 3")</f>
        <v>0.33149171270718231</v>
      </c>
    </row>
    <row r="92" spans="1:9">
      <c r="A92" s="1"/>
      <c r="C92" s="11" t="s">
        <v>69</v>
      </c>
      <c r="D92" s="12">
        <v>2832</v>
      </c>
      <c r="E92"/>
    </row>
    <row r="93" spans="1:9">
      <c r="A93" s="1"/>
      <c r="C93"/>
      <c r="D93"/>
      <c r="E93"/>
    </row>
    <row r="94" spans="1:9">
      <c r="A94" s="1"/>
      <c r="B94" s="21"/>
    </row>
    <row r="95" spans="1:9">
      <c r="A95" s="1"/>
    </row>
    <row r="96" spans="1:9">
      <c r="A96" s="1"/>
      <c r="D96" s="21"/>
      <c r="E96" s="22"/>
    </row>
    <row r="97" spans="1:6">
      <c r="A97" s="1"/>
      <c r="D97" s="12"/>
    </row>
    <row r="98" spans="1:6">
      <c r="A98" s="1"/>
      <c r="B98" s="1" t="s">
        <v>1</v>
      </c>
      <c r="C98" s="2" t="s">
        <v>81</v>
      </c>
      <c r="D98" s="11" t="s">
        <v>7</v>
      </c>
      <c r="E98" s="11" t="s">
        <v>28</v>
      </c>
      <c r="F98" s="11" t="s">
        <v>38</v>
      </c>
    </row>
    <row r="99" spans="1:6">
      <c r="A99" s="1"/>
      <c r="B99" s="21" t="s">
        <v>39</v>
      </c>
      <c r="C99" s="2">
        <v>0</v>
      </c>
      <c r="D99" s="22">
        <v>0.32</v>
      </c>
      <c r="E99" s="2">
        <v>0</v>
      </c>
      <c r="F99" s="2">
        <v>0.67</v>
      </c>
    </row>
    <row r="100" spans="1:6">
      <c r="A100" s="1"/>
      <c r="B100" s="21" t="s">
        <v>71</v>
      </c>
      <c r="C100" s="2">
        <v>0</v>
      </c>
      <c r="D100" s="22">
        <v>0.68</v>
      </c>
      <c r="E100" s="2">
        <v>0.08</v>
      </c>
      <c r="F100" s="2">
        <v>0</v>
      </c>
    </row>
    <row r="101" spans="1:6">
      <c r="A101" s="1"/>
      <c r="B101" s="21" t="s">
        <v>29</v>
      </c>
      <c r="C101" s="2">
        <v>0</v>
      </c>
      <c r="D101" s="2">
        <v>0</v>
      </c>
      <c r="E101" s="2">
        <v>0.11</v>
      </c>
      <c r="F101" s="2">
        <v>0</v>
      </c>
    </row>
    <row r="102" spans="1:6">
      <c r="A102" s="1"/>
      <c r="B102" s="21" t="s">
        <v>33</v>
      </c>
      <c r="C102" s="2">
        <v>0</v>
      </c>
      <c r="D102" s="2">
        <v>0</v>
      </c>
      <c r="E102" s="2">
        <v>0.54</v>
      </c>
      <c r="F102" s="2">
        <v>0</v>
      </c>
    </row>
    <row r="103" spans="1:6">
      <c r="A103" s="1"/>
      <c r="B103" s="21" t="s">
        <v>32</v>
      </c>
      <c r="C103" s="2">
        <v>0</v>
      </c>
      <c r="D103" s="2">
        <v>0</v>
      </c>
      <c r="E103" s="2">
        <v>0.13</v>
      </c>
      <c r="F103" s="2">
        <v>0</v>
      </c>
    </row>
    <row r="104" spans="1:6">
      <c r="A104" s="1"/>
      <c r="B104" s="21" t="s">
        <v>26</v>
      </c>
      <c r="C104" s="2">
        <v>0</v>
      </c>
      <c r="D104" s="2">
        <v>0</v>
      </c>
      <c r="E104" s="2">
        <v>0.14000000000000001</v>
      </c>
      <c r="F104" s="2">
        <v>0.33</v>
      </c>
    </row>
    <row r="105" spans="1:6">
      <c r="A105" s="1"/>
    </row>
    <row r="106" spans="1:6">
      <c r="A106" s="1"/>
    </row>
    <row r="107" spans="1:6">
      <c r="A107" s="1"/>
    </row>
    <row r="108" spans="1:6">
      <c r="A108" s="1"/>
    </row>
    <row r="109" spans="1:6">
      <c r="A109" s="1"/>
    </row>
    <row r="110" spans="1:6">
      <c r="A110" s="1"/>
    </row>
    <row r="111" spans="1:6">
      <c r="A111" s="1"/>
      <c r="B111" s="1" t="s">
        <v>1</v>
      </c>
      <c r="C111" s="2" t="s">
        <v>81</v>
      </c>
      <c r="D111" s="11" t="s">
        <v>7</v>
      </c>
      <c r="E111" s="11" t="s">
        <v>28</v>
      </c>
      <c r="F111" s="11" t="s">
        <v>38</v>
      </c>
    </row>
    <row r="112" spans="1:6">
      <c r="A112" s="1"/>
      <c r="B112" s="21" t="s">
        <v>39</v>
      </c>
      <c r="C112" s="2">
        <v>0</v>
      </c>
      <c r="D112" s="22">
        <v>0.32</v>
      </c>
      <c r="E112" s="2">
        <v>0</v>
      </c>
      <c r="F112" s="2">
        <v>0.67</v>
      </c>
    </row>
    <row r="113" spans="1:6">
      <c r="A113" s="1"/>
      <c r="B113" s="21" t="s">
        <v>71</v>
      </c>
      <c r="C113" s="2">
        <v>0</v>
      </c>
      <c r="D113" s="22">
        <v>0.68</v>
      </c>
      <c r="E113" s="2">
        <v>0.08</v>
      </c>
      <c r="F113" s="2">
        <v>0</v>
      </c>
    </row>
    <row r="114" spans="1:6">
      <c r="A114" s="1"/>
      <c r="B114" s="21" t="s">
        <v>82</v>
      </c>
      <c r="C114" s="2">
        <v>0</v>
      </c>
      <c r="D114" s="2">
        <v>0</v>
      </c>
      <c r="E114" s="2">
        <v>0.92</v>
      </c>
      <c r="F114" s="2">
        <v>0.33</v>
      </c>
    </row>
    <row r="115" spans="1:6">
      <c r="A115" s="1"/>
      <c r="B115" s="21"/>
    </row>
    <row r="116" spans="1:6">
      <c r="A116" s="1"/>
      <c r="B116" s="21"/>
    </row>
    <row r="117" spans="1:6">
      <c r="A117" s="1"/>
      <c r="B117" s="21"/>
    </row>
    <row r="118" spans="1:6">
      <c r="A118" s="1"/>
    </row>
    <row r="119" spans="1:6">
      <c r="A119" s="1"/>
    </row>
    <row r="120" spans="1:6">
      <c r="A120" s="1"/>
    </row>
    <row r="121" spans="1:6">
      <c r="A121" s="1"/>
    </row>
    <row r="122" spans="1:6">
      <c r="A122" s="1"/>
    </row>
    <row r="123" spans="1:6">
      <c r="A123" s="1"/>
    </row>
    <row r="124" spans="1:6">
      <c r="A124" s="1"/>
    </row>
    <row r="125" spans="1:6">
      <c r="A125" s="1"/>
    </row>
    <row r="126" spans="1:6">
      <c r="A126" s="1"/>
    </row>
    <row r="127" spans="1:6">
      <c r="A127" s="1"/>
    </row>
    <row r="128" spans="1:6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</sheetData>
  <autoFilter ref="C2:I39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3:R146"/>
  <sheetViews>
    <sheetView topLeftCell="A118" workbookViewId="0">
      <selection activeCell="F140" sqref="F140"/>
    </sheetView>
  </sheetViews>
  <sheetFormatPr baseColWidth="10" defaultColWidth="10.5703125" defaultRowHeight="15"/>
  <cols>
    <col min="1" max="1" width="10.5703125" style="2" customWidth="1"/>
    <col min="2" max="2" width="16.28515625" style="2" customWidth="1"/>
    <col min="3" max="3" width="13.5703125" style="2" customWidth="1"/>
    <col min="4" max="4" width="8.5703125" style="2" customWidth="1"/>
    <col min="5" max="5" width="7.7109375" style="2" customWidth="1"/>
    <col min="6" max="6" width="12.85546875" style="2" customWidth="1"/>
    <col min="7" max="7" width="17.7109375" style="2" customWidth="1"/>
    <col min="8" max="8" width="7.140625" style="2" customWidth="1"/>
    <col min="9" max="10" width="22" style="2" customWidth="1"/>
    <col min="11" max="11" width="27.28515625" style="2" customWidth="1"/>
    <col min="12" max="12" width="21.28515625" style="2" customWidth="1"/>
    <col min="13" max="13" width="22.140625" style="2" customWidth="1"/>
    <col min="14" max="16" width="25.85546875" style="2" customWidth="1"/>
    <col min="17" max="17" width="27.28515625" style="2" customWidth="1"/>
    <col min="18" max="18" width="26.5703125" style="2" customWidth="1"/>
    <col min="19" max="19" width="21.28515625" style="2" bestFit="1" customWidth="1"/>
    <col min="20" max="20" width="22.140625" style="2" customWidth="1"/>
    <col min="21" max="21" width="31.140625" style="2" bestFit="1" customWidth="1"/>
    <col min="22" max="16384" width="10.5703125" style="2"/>
  </cols>
  <sheetData>
    <row r="3" spans="2:10" ht="31.5">
      <c r="B3" s="16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8" t="s">
        <v>47</v>
      </c>
      <c r="C4" s="15" t="s">
        <v>48</v>
      </c>
      <c r="D4" s="15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23">
        <f>SUM(I4:I10)</f>
        <v>745</v>
      </c>
    </row>
    <row r="5" spans="2:10">
      <c r="B5" s="18" t="s">
        <v>47</v>
      </c>
      <c r="C5" s="15" t="s">
        <v>49</v>
      </c>
      <c r="D5" s="15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23"/>
    </row>
    <row r="6" spans="2:10">
      <c r="B6" s="18" t="s">
        <v>47</v>
      </c>
      <c r="C6" s="15" t="s">
        <v>50</v>
      </c>
      <c r="D6" s="15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23"/>
    </row>
    <row r="7" spans="2:10">
      <c r="B7" s="18" t="s">
        <v>47</v>
      </c>
      <c r="C7" s="15" t="s">
        <v>51</v>
      </c>
      <c r="D7" s="15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23"/>
    </row>
    <row r="8" spans="2:10">
      <c r="B8" s="18" t="s">
        <v>47</v>
      </c>
      <c r="C8" s="15" t="s">
        <v>52</v>
      </c>
      <c r="D8" s="15">
        <v>10</v>
      </c>
      <c r="E8" s="9">
        <v>15</v>
      </c>
      <c r="F8" s="9">
        <v>20</v>
      </c>
      <c r="G8" s="9">
        <v>80</v>
      </c>
      <c r="H8" s="9">
        <v>9</v>
      </c>
      <c r="I8" s="2">
        <f t="shared" si="0"/>
        <v>134</v>
      </c>
      <c r="J8" s="23"/>
    </row>
    <row r="9" spans="2:10">
      <c r="B9" s="18" t="s">
        <v>47</v>
      </c>
      <c r="C9" s="15" t="s">
        <v>53</v>
      </c>
      <c r="D9" s="15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23"/>
    </row>
    <row r="10" spans="2:10">
      <c r="B10" s="18" t="s">
        <v>47</v>
      </c>
      <c r="C10" s="15" t="s">
        <v>54</v>
      </c>
      <c r="D10" s="15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23"/>
    </row>
    <row r="11" spans="2:10">
      <c r="B11" s="18" t="s">
        <v>55</v>
      </c>
      <c r="C11" s="15" t="s">
        <v>56</v>
      </c>
      <c r="D11" s="15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23">
        <f>SUM(I11:I16)</f>
        <v>518</v>
      </c>
    </row>
    <row r="12" spans="2:10">
      <c r="B12" s="18" t="s">
        <v>55</v>
      </c>
      <c r="C12" s="15" t="s">
        <v>57</v>
      </c>
      <c r="D12" s="15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23"/>
    </row>
    <row r="13" spans="2:10">
      <c r="B13" s="18" t="s">
        <v>55</v>
      </c>
      <c r="C13" s="15" t="s">
        <v>58</v>
      </c>
      <c r="D13" s="15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23"/>
    </row>
    <row r="14" spans="2:10">
      <c r="B14" s="18" t="s">
        <v>55</v>
      </c>
      <c r="C14" s="15" t="s">
        <v>59</v>
      </c>
      <c r="D14" s="15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23"/>
    </row>
    <row r="15" spans="2:10">
      <c r="B15" s="18" t="s">
        <v>55</v>
      </c>
      <c r="C15" s="15" t="s">
        <v>60</v>
      </c>
      <c r="D15" s="15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23"/>
    </row>
    <row r="16" spans="2:10">
      <c r="B16" s="18" t="s">
        <v>55</v>
      </c>
      <c r="C16" s="15" t="s">
        <v>61</v>
      </c>
      <c r="D16" s="15">
        <v>10</v>
      </c>
      <c r="E16" s="9">
        <v>17</v>
      </c>
      <c r="F16" s="9">
        <v>17</v>
      </c>
      <c r="G16" s="9">
        <v>70</v>
      </c>
      <c r="H16" s="9">
        <v>15</v>
      </c>
      <c r="I16" s="2">
        <f t="shared" si="0"/>
        <v>129</v>
      </c>
      <c r="J16" s="23"/>
    </row>
    <row r="17" spans="2:10">
      <c r="B17" s="18" t="s">
        <v>62</v>
      </c>
      <c r="C17" s="15" t="s">
        <v>63</v>
      </c>
      <c r="D17" s="15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23">
        <f>SUM(I17:I20)</f>
        <v>297</v>
      </c>
    </row>
    <row r="18" spans="2:10">
      <c r="B18" s="18" t="s">
        <v>62</v>
      </c>
      <c r="C18" s="15" t="s">
        <v>64</v>
      </c>
      <c r="D18" s="15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23"/>
    </row>
    <row r="19" spans="2:10">
      <c r="B19" s="18" t="s">
        <v>62</v>
      </c>
      <c r="C19" s="15" t="s">
        <v>65</v>
      </c>
      <c r="D19" s="15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23"/>
    </row>
    <row r="20" spans="2:10">
      <c r="B20" s="19" t="s">
        <v>62</v>
      </c>
      <c r="C20" s="15" t="s">
        <v>66</v>
      </c>
      <c r="D20" s="15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23"/>
    </row>
    <row r="21" spans="2:10">
      <c r="C21" s="17" t="s">
        <v>67</v>
      </c>
      <c r="D21" s="2">
        <f>SUM(D4:D20)</f>
        <v>128</v>
      </c>
      <c r="E21" s="2">
        <f>SUM(E4:E20)</f>
        <v>174</v>
      </c>
      <c r="F21" s="2">
        <f>SUM(F4:F20)</f>
        <v>203</v>
      </c>
      <c r="G21" s="2">
        <f>SUM(G4:G20)</f>
        <v>835</v>
      </c>
      <c r="H21" s="2">
        <f>SUM(H4:H20)</f>
        <v>220</v>
      </c>
    </row>
    <row r="23" spans="2:10">
      <c r="B23"/>
      <c r="C23"/>
      <c r="D23"/>
    </row>
    <row r="24" spans="2:10">
      <c r="B24"/>
      <c r="C24"/>
      <c r="D24"/>
    </row>
    <row r="25" spans="2:10">
      <c r="B25"/>
      <c r="C25"/>
      <c r="D25"/>
    </row>
    <row r="26" spans="2:10">
      <c r="B26"/>
      <c r="C26" s="10" t="s">
        <v>74</v>
      </c>
      <c r="D26"/>
      <c r="E26"/>
      <c r="F26"/>
      <c r="G26"/>
      <c r="H26"/>
    </row>
    <row r="27" spans="2:10">
      <c r="B27" s="10" t="s">
        <v>68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</row>
    <row r="28" spans="2:10">
      <c r="B28" s="11" t="s">
        <v>47</v>
      </c>
      <c r="C28" s="12">
        <v>65</v>
      </c>
      <c r="D28" s="12">
        <v>85</v>
      </c>
      <c r="E28" s="12">
        <v>105</v>
      </c>
      <c r="F28" s="12">
        <v>440</v>
      </c>
      <c r="G28" s="12">
        <v>50</v>
      </c>
      <c r="H28" s="12">
        <v>745</v>
      </c>
    </row>
    <row r="29" spans="2:10">
      <c r="B29" s="11" t="s">
        <v>55</v>
      </c>
      <c r="C29" s="12">
        <v>42</v>
      </c>
      <c r="D29" s="12">
        <v>63</v>
      </c>
      <c r="E29" s="12">
        <v>68</v>
      </c>
      <c r="F29" s="12">
        <v>275</v>
      </c>
      <c r="G29" s="12">
        <v>70</v>
      </c>
      <c r="H29" s="12">
        <v>518</v>
      </c>
    </row>
    <row r="30" spans="2:10">
      <c r="B30" s="11" t="s">
        <v>62</v>
      </c>
      <c r="C30" s="12">
        <v>21</v>
      </c>
      <c r="D30" s="12">
        <v>26</v>
      </c>
      <c r="E30" s="12">
        <v>30</v>
      </c>
      <c r="F30" s="12">
        <v>120</v>
      </c>
      <c r="G30" s="12">
        <v>100</v>
      </c>
      <c r="H30" s="12">
        <v>297</v>
      </c>
    </row>
    <row r="31" spans="2:10">
      <c r="B31" s="11" t="s">
        <v>69</v>
      </c>
      <c r="C31" s="12">
        <v>128</v>
      </c>
      <c r="D31" s="12">
        <v>174</v>
      </c>
      <c r="E31" s="12">
        <v>203</v>
      </c>
      <c r="F31" s="12">
        <v>835</v>
      </c>
      <c r="G31" s="12">
        <v>220</v>
      </c>
      <c r="H31" s="12">
        <v>1560</v>
      </c>
    </row>
    <row r="32" spans="2:10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53" spans="2:7">
      <c r="B53"/>
      <c r="C53" s="10" t="s">
        <v>74</v>
      </c>
      <c r="D53"/>
      <c r="E53"/>
      <c r="F53"/>
      <c r="G53"/>
    </row>
    <row r="54" spans="2:7">
      <c r="B54" s="10" t="s">
        <v>68</v>
      </c>
      <c r="C54" t="s">
        <v>88</v>
      </c>
      <c r="D54" t="s">
        <v>89</v>
      </c>
      <c r="E54" t="s">
        <v>90</v>
      </c>
      <c r="F54" t="s">
        <v>91</v>
      </c>
      <c r="G54" t="s">
        <v>92</v>
      </c>
    </row>
    <row r="55" spans="2:7">
      <c r="B55" s="11" t="s">
        <v>48</v>
      </c>
      <c r="C55" s="12">
        <v>13</v>
      </c>
      <c r="D55" s="12">
        <v>15</v>
      </c>
      <c r="E55" s="12">
        <v>16</v>
      </c>
      <c r="F55" s="12">
        <v>70</v>
      </c>
      <c r="G55" s="12">
        <v>8</v>
      </c>
    </row>
    <row r="56" spans="2:7">
      <c r="B56" s="11" t="s">
        <v>49</v>
      </c>
      <c r="C56" s="12">
        <v>15</v>
      </c>
      <c r="D56" s="12">
        <v>15</v>
      </c>
      <c r="E56" s="12">
        <v>15</v>
      </c>
      <c r="F56" s="12">
        <v>70</v>
      </c>
      <c r="G56" s="12">
        <v>10</v>
      </c>
    </row>
    <row r="57" spans="2:7">
      <c r="B57" s="11" t="s">
        <v>50</v>
      </c>
      <c r="C57" s="12">
        <v>2</v>
      </c>
      <c r="D57" s="12">
        <v>8</v>
      </c>
      <c r="E57" s="12">
        <v>12</v>
      </c>
      <c r="F57" s="12">
        <v>45</v>
      </c>
      <c r="G57" s="12">
        <v>5</v>
      </c>
    </row>
    <row r="58" spans="2:7">
      <c r="B58" s="11" t="s">
        <v>63</v>
      </c>
      <c r="C58" s="12">
        <v>1</v>
      </c>
      <c r="D58" s="12">
        <v>3</v>
      </c>
      <c r="E58" s="12">
        <v>3</v>
      </c>
      <c r="F58" s="12">
        <v>24</v>
      </c>
      <c r="G58" s="12">
        <v>20</v>
      </c>
    </row>
    <row r="59" spans="2:7">
      <c r="B59" s="11" t="s">
        <v>51</v>
      </c>
      <c r="C59" s="12">
        <v>15</v>
      </c>
      <c r="D59" s="12">
        <v>12</v>
      </c>
      <c r="E59" s="12">
        <v>15</v>
      </c>
      <c r="F59" s="12">
        <v>75</v>
      </c>
      <c r="G59" s="12">
        <v>8</v>
      </c>
    </row>
    <row r="60" spans="2:7">
      <c r="B60" s="11" t="s">
        <v>56</v>
      </c>
      <c r="C60" s="12">
        <v>10</v>
      </c>
      <c r="D60" s="12">
        <v>14</v>
      </c>
      <c r="E60" s="12">
        <v>15</v>
      </c>
      <c r="F60" s="12">
        <v>40</v>
      </c>
      <c r="G60" s="12">
        <v>10</v>
      </c>
    </row>
    <row r="61" spans="2:7">
      <c r="B61" s="11" t="s">
        <v>57</v>
      </c>
      <c r="C61" s="12">
        <v>2</v>
      </c>
      <c r="D61" s="12">
        <v>8</v>
      </c>
      <c r="E61" s="12">
        <v>8</v>
      </c>
      <c r="F61" s="12">
        <v>35</v>
      </c>
      <c r="G61" s="12">
        <v>8</v>
      </c>
    </row>
    <row r="62" spans="2:7">
      <c r="B62" s="11" t="s">
        <v>58</v>
      </c>
      <c r="C62" s="12">
        <v>2</v>
      </c>
      <c r="D62" s="12">
        <v>6</v>
      </c>
      <c r="E62" s="12">
        <v>6</v>
      </c>
      <c r="F62" s="12">
        <v>30</v>
      </c>
      <c r="G62" s="12">
        <v>10</v>
      </c>
    </row>
    <row r="63" spans="2:7">
      <c r="B63" s="11" t="s">
        <v>59</v>
      </c>
      <c r="C63" s="12">
        <v>8</v>
      </c>
      <c r="D63" s="12">
        <v>10</v>
      </c>
      <c r="E63" s="12">
        <v>12</v>
      </c>
      <c r="F63" s="12">
        <v>50</v>
      </c>
      <c r="G63" s="12">
        <v>12</v>
      </c>
    </row>
    <row r="64" spans="2:7">
      <c r="B64" s="11" t="s">
        <v>64</v>
      </c>
      <c r="C64" s="12">
        <v>7</v>
      </c>
      <c r="D64" s="12">
        <v>8</v>
      </c>
      <c r="E64" s="12">
        <v>8</v>
      </c>
      <c r="F64" s="12">
        <v>32</v>
      </c>
      <c r="G64" s="12">
        <v>30</v>
      </c>
    </row>
    <row r="65" spans="2:7">
      <c r="B65" s="11" t="s">
        <v>65</v>
      </c>
      <c r="C65" s="12">
        <v>11</v>
      </c>
      <c r="D65" s="12">
        <v>11</v>
      </c>
      <c r="E65" s="12">
        <v>15</v>
      </c>
      <c r="F65" s="12">
        <v>36</v>
      </c>
      <c r="G65" s="12">
        <v>30</v>
      </c>
    </row>
    <row r="66" spans="2:7">
      <c r="B66" s="11" t="s">
        <v>60</v>
      </c>
      <c r="C66" s="12">
        <v>10</v>
      </c>
      <c r="D66" s="12">
        <v>8</v>
      </c>
      <c r="E66" s="12">
        <v>10</v>
      </c>
      <c r="F66" s="12">
        <v>50</v>
      </c>
      <c r="G66" s="12">
        <v>15</v>
      </c>
    </row>
    <row r="67" spans="2:7">
      <c r="B67" s="11" t="s">
        <v>52</v>
      </c>
      <c r="C67" s="12">
        <v>10</v>
      </c>
      <c r="D67" s="12">
        <v>15</v>
      </c>
      <c r="E67" s="12">
        <v>20</v>
      </c>
      <c r="F67" s="12">
        <v>80</v>
      </c>
      <c r="G67" s="12">
        <v>9</v>
      </c>
    </row>
    <row r="68" spans="2:7">
      <c r="B68" s="11" t="s">
        <v>53</v>
      </c>
      <c r="C68" s="12">
        <v>8</v>
      </c>
      <c r="D68" s="12">
        <v>12</v>
      </c>
      <c r="E68" s="12">
        <v>15</v>
      </c>
      <c r="F68" s="12">
        <v>55</v>
      </c>
      <c r="G68" s="12">
        <v>5</v>
      </c>
    </row>
    <row r="69" spans="2:7">
      <c r="B69" s="11" t="s">
        <v>66</v>
      </c>
      <c r="C69" s="12">
        <v>2</v>
      </c>
      <c r="D69" s="12">
        <v>4</v>
      </c>
      <c r="E69" s="12">
        <v>4</v>
      </c>
      <c r="F69" s="12">
        <v>28</v>
      </c>
      <c r="G69" s="12">
        <v>20</v>
      </c>
    </row>
    <row r="70" spans="2:7">
      <c r="B70" s="11" t="s">
        <v>54</v>
      </c>
      <c r="C70" s="12">
        <v>2</v>
      </c>
      <c r="D70" s="12">
        <v>8</v>
      </c>
      <c r="E70" s="12">
        <v>12</v>
      </c>
      <c r="F70" s="12">
        <v>45</v>
      </c>
      <c r="G70" s="12">
        <v>5</v>
      </c>
    </row>
    <row r="71" spans="2:7">
      <c r="B71" s="11" t="s">
        <v>61</v>
      </c>
      <c r="C71" s="12">
        <v>10</v>
      </c>
      <c r="D71" s="12">
        <v>17</v>
      </c>
      <c r="E71" s="12">
        <v>17</v>
      </c>
      <c r="F71" s="12">
        <v>70</v>
      </c>
      <c r="G71" s="12">
        <v>15</v>
      </c>
    </row>
    <row r="72" spans="2:7">
      <c r="B72" s="11" t="s">
        <v>69</v>
      </c>
      <c r="C72" s="12">
        <v>128</v>
      </c>
      <c r="D72" s="12">
        <v>174</v>
      </c>
      <c r="E72" s="12">
        <v>203</v>
      </c>
      <c r="F72" s="12">
        <v>835</v>
      </c>
      <c r="G72" s="12">
        <v>220</v>
      </c>
    </row>
    <row r="95" spans="2:4">
      <c r="B95" s="10" t="s">
        <v>68</v>
      </c>
      <c r="C95" t="s">
        <v>79</v>
      </c>
      <c r="D95"/>
    </row>
    <row r="96" spans="2:4">
      <c r="B96" s="11" t="s">
        <v>48</v>
      </c>
      <c r="C96" s="12">
        <v>122</v>
      </c>
      <c r="D96"/>
    </row>
    <row r="97" spans="2:4">
      <c r="B97" s="11" t="s">
        <v>49</v>
      </c>
      <c r="C97" s="12">
        <v>125</v>
      </c>
      <c r="D97"/>
    </row>
    <row r="98" spans="2:4">
      <c r="B98" s="11" t="s">
        <v>50</v>
      </c>
      <c r="C98" s="12">
        <v>72</v>
      </c>
      <c r="D98"/>
    </row>
    <row r="99" spans="2:4">
      <c r="B99" s="11" t="s">
        <v>63</v>
      </c>
      <c r="C99" s="12">
        <v>51</v>
      </c>
      <c r="D99"/>
    </row>
    <row r="100" spans="2:4">
      <c r="B100" s="11" t="s">
        <v>51</v>
      </c>
      <c r="C100" s="12">
        <v>125</v>
      </c>
      <c r="D100"/>
    </row>
    <row r="101" spans="2:4">
      <c r="B101" s="11" t="s">
        <v>56</v>
      </c>
      <c r="C101" s="12">
        <v>89</v>
      </c>
      <c r="D101"/>
    </row>
    <row r="102" spans="2:4">
      <c r="B102" s="11" t="s">
        <v>57</v>
      </c>
      <c r="C102" s="12">
        <v>61</v>
      </c>
      <c r="D102"/>
    </row>
    <row r="103" spans="2:4">
      <c r="B103" s="11" t="s">
        <v>58</v>
      </c>
      <c r="C103" s="12">
        <v>54</v>
      </c>
      <c r="D103"/>
    </row>
    <row r="104" spans="2:4">
      <c r="B104" s="11" t="s">
        <v>59</v>
      </c>
      <c r="C104" s="12">
        <v>92</v>
      </c>
      <c r="D104"/>
    </row>
    <row r="105" spans="2:4">
      <c r="B105" s="11" t="s">
        <v>64</v>
      </c>
      <c r="C105" s="12">
        <v>85</v>
      </c>
      <c r="D105"/>
    </row>
    <row r="106" spans="2:4">
      <c r="B106" s="11" t="s">
        <v>65</v>
      </c>
      <c r="C106" s="12">
        <v>103</v>
      </c>
      <c r="D106"/>
    </row>
    <row r="107" spans="2:4">
      <c r="B107" s="11" t="s">
        <v>60</v>
      </c>
      <c r="C107" s="12">
        <v>93</v>
      </c>
      <c r="D107"/>
    </row>
    <row r="108" spans="2:4">
      <c r="B108" s="11" t="s">
        <v>52</v>
      </c>
      <c r="C108" s="12">
        <v>134</v>
      </c>
      <c r="D108"/>
    </row>
    <row r="109" spans="2:4">
      <c r="B109" s="11" t="s">
        <v>53</v>
      </c>
      <c r="C109" s="12">
        <v>95</v>
      </c>
      <c r="D109"/>
    </row>
    <row r="110" spans="2:4">
      <c r="B110" s="11" t="s">
        <v>66</v>
      </c>
      <c r="C110" s="12">
        <v>58</v>
      </c>
      <c r="D110"/>
    </row>
    <row r="111" spans="2:4">
      <c r="B111" s="11" t="s">
        <v>54</v>
      </c>
      <c r="C111" s="12">
        <v>72</v>
      </c>
      <c r="D111"/>
    </row>
    <row r="112" spans="2:4">
      <c r="B112" s="11" t="s">
        <v>61</v>
      </c>
      <c r="C112" s="12">
        <v>129</v>
      </c>
      <c r="D112"/>
    </row>
    <row r="113" spans="2:18">
      <c r="B113" s="11" t="s">
        <v>69</v>
      </c>
      <c r="C113" s="12">
        <v>1560</v>
      </c>
    </row>
    <row r="114" spans="2:18">
      <c r="B114"/>
      <c r="C114"/>
    </row>
    <row r="115" spans="2:18">
      <c r="B115"/>
      <c r="C115"/>
    </row>
    <row r="116" spans="2:18">
      <c r="B116"/>
      <c r="C116"/>
    </row>
    <row r="117" spans="2:18">
      <c r="B117"/>
      <c r="C117" s="10" t="s">
        <v>83</v>
      </c>
      <c r="D117"/>
      <c r="E117"/>
      <c r="F117"/>
      <c r="G117"/>
      <c r="H117" t="s">
        <v>74</v>
      </c>
      <c r="I117" t="s">
        <v>47</v>
      </c>
      <c r="J117" t="s">
        <v>55</v>
      </c>
      <c r="K117" t="s">
        <v>62</v>
      </c>
      <c r="M117"/>
      <c r="N117"/>
      <c r="O117"/>
      <c r="P117"/>
      <c r="Q117"/>
      <c r="R117"/>
    </row>
    <row r="118" spans="2:18">
      <c r="B118" s="10" t="s">
        <v>74</v>
      </c>
      <c r="C118" t="s">
        <v>47</v>
      </c>
      <c r="D118" t="s">
        <v>55</v>
      </c>
      <c r="E118" t="s">
        <v>62</v>
      </c>
      <c r="F118" t="s">
        <v>69</v>
      </c>
      <c r="G118"/>
      <c r="H118" t="s">
        <v>73</v>
      </c>
      <c r="I118">
        <v>65</v>
      </c>
      <c r="J118">
        <v>42</v>
      </c>
      <c r="K118">
        <v>21</v>
      </c>
      <c r="L118" s="20"/>
      <c r="M118"/>
      <c r="N118"/>
      <c r="O118"/>
      <c r="P118"/>
      <c r="Q118"/>
      <c r="R118"/>
    </row>
    <row r="119" spans="2:18">
      <c r="B119" s="11" t="s">
        <v>73</v>
      </c>
      <c r="C119" s="12">
        <v>65</v>
      </c>
      <c r="D119" s="12">
        <v>42</v>
      </c>
      <c r="E119" s="12">
        <v>21</v>
      </c>
      <c r="F119" s="12">
        <v>128</v>
      </c>
      <c r="G119"/>
      <c r="H119" t="s">
        <v>75</v>
      </c>
      <c r="I119">
        <v>85</v>
      </c>
      <c r="J119">
        <v>63</v>
      </c>
      <c r="K119">
        <v>26</v>
      </c>
      <c r="L119" s="20"/>
      <c r="M119"/>
      <c r="N119"/>
      <c r="O119"/>
      <c r="P119"/>
      <c r="Q119"/>
      <c r="R119"/>
    </row>
    <row r="120" spans="2:18">
      <c r="B120" s="11" t="s">
        <v>75</v>
      </c>
      <c r="C120" s="12">
        <v>85</v>
      </c>
      <c r="D120" s="12">
        <v>63</v>
      </c>
      <c r="E120" s="12">
        <v>26</v>
      </c>
      <c r="F120" s="12">
        <v>174</v>
      </c>
      <c r="G120"/>
      <c r="H120" t="s">
        <v>76</v>
      </c>
      <c r="I120">
        <v>105</v>
      </c>
      <c r="J120">
        <v>68</v>
      </c>
      <c r="K120">
        <v>30</v>
      </c>
      <c r="L120" s="20"/>
      <c r="M120"/>
      <c r="N120"/>
      <c r="O120"/>
      <c r="P120"/>
      <c r="Q120"/>
      <c r="R120"/>
    </row>
    <row r="121" spans="2:18">
      <c r="B121" s="11" t="s">
        <v>76</v>
      </c>
      <c r="C121" s="12">
        <v>105</v>
      </c>
      <c r="D121" s="12">
        <v>68</v>
      </c>
      <c r="E121" s="12">
        <v>30</v>
      </c>
      <c r="F121" s="12">
        <v>203</v>
      </c>
      <c r="G121"/>
      <c r="H121" t="s">
        <v>77</v>
      </c>
      <c r="I121">
        <v>440</v>
      </c>
      <c r="J121">
        <v>275</v>
      </c>
      <c r="K121">
        <v>120</v>
      </c>
      <c r="L121" s="20"/>
      <c r="M121"/>
      <c r="N121"/>
      <c r="O121"/>
      <c r="P121"/>
      <c r="Q121"/>
      <c r="R121"/>
    </row>
    <row r="122" spans="2:18">
      <c r="B122" s="11" t="s">
        <v>77</v>
      </c>
      <c r="C122" s="12">
        <v>440</v>
      </c>
      <c r="D122" s="12">
        <v>275</v>
      </c>
      <c r="E122" s="12">
        <v>120</v>
      </c>
      <c r="F122" s="12">
        <v>835</v>
      </c>
      <c r="G122"/>
      <c r="H122" t="s">
        <v>78</v>
      </c>
      <c r="I122">
        <v>50</v>
      </c>
      <c r="J122">
        <v>70</v>
      </c>
      <c r="K122">
        <v>100</v>
      </c>
      <c r="L122" s="20"/>
      <c r="M122"/>
      <c r="N122"/>
      <c r="O122"/>
      <c r="P122"/>
      <c r="Q122"/>
      <c r="R122"/>
    </row>
    <row r="123" spans="2:18">
      <c r="B123" s="11" t="s">
        <v>78</v>
      </c>
      <c r="C123" s="12">
        <v>50</v>
      </c>
      <c r="D123" s="12">
        <v>70</v>
      </c>
      <c r="E123" s="12">
        <v>100</v>
      </c>
      <c r="F123" s="12">
        <v>220</v>
      </c>
      <c r="G123"/>
      <c r="H123" t="s">
        <v>84</v>
      </c>
      <c r="I123">
        <f>SUM(I118:I122)</f>
        <v>745</v>
      </c>
      <c r="J123">
        <f>SUM(J118:J122)</f>
        <v>518</v>
      </c>
      <c r="K123">
        <f>SUM(K118:K122)</f>
        <v>297</v>
      </c>
      <c r="M123"/>
      <c r="N123"/>
      <c r="O123"/>
      <c r="P123"/>
      <c r="Q123"/>
      <c r="R123"/>
    </row>
    <row r="124" spans="2:18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>
      <c r="H125" s="20"/>
    </row>
    <row r="126" spans="2:18">
      <c r="H126" s="20"/>
    </row>
    <row r="127" spans="2:18">
      <c r="H127" s="20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 t="s">
        <v>74</v>
      </c>
      <c r="C131" s="2" t="s">
        <v>85</v>
      </c>
      <c r="D131" t="s">
        <v>47</v>
      </c>
      <c r="E131" t="s">
        <v>55</v>
      </c>
      <c r="F131" t="s">
        <v>62</v>
      </c>
    </row>
    <row r="132" spans="2:6">
      <c r="B132" t="s">
        <v>71</v>
      </c>
      <c r="C132" s="2">
        <v>0</v>
      </c>
      <c r="D132" s="20">
        <v>0.09</v>
      </c>
      <c r="E132">
        <v>0.08</v>
      </c>
      <c r="F132">
        <v>7.0000000000000007E-2</v>
      </c>
    </row>
    <row r="133" spans="2:6">
      <c r="B133" t="s">
        <v>86</v>
      </c>
      <c r="C133" s="2">
        <v>0</v>
      </c>
      <c r="D133" s="20">
        <v>0.25</v>
      </c>
      <c r="E133">
        <v>0.25</v>
      </c>
      <c r="F133">
        <v>0.19</v>
      </c>
    </row>
    <row r="134" spans="2:6">
      <c r="B134" t="s">
        <v>33</v>
      </c>
      <c r="C134" s="2">
        <v>0</v>
      </c>
      <c r="D134" s="20">
        <v>0.59</v>
      </c>
      <c r="E134">
        <v>0.53</v>
      </c>
      <c r="F134">
        <v>0.4</v>
      </c>
    </row>
    <row r="135" spans="2:6">
      <c r="B135" t="s">
        <v>34</v>
      </c>
      <c r="C135" s="2">
        <v>0</v>
      </c>
      <c r="D135" s="20">
        <v>7.0000000000000007E-2</v>
      </c>
      <c r="E135">
        <v>0.14000000000000001</v>
      </c>
      <c r="F135">
        <v>0.34</v>
      </c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5"/>
  <headerFooter alignWithMargins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C8:G14"/>
  <sheetViews>
    <sheetView workbookViewId="0">
      <selection activeCell="C22" sqref="C22:I27"/>
    </sheetView>
  </sheetViews>
  <sheetFormatPr baseColWidth="10" defaultRowHeight="12.75"/>
  <sheetData>
    <row r="8" spans="3:7">
      <c r="D8" s="10" t="s">
        <v>83</v>
      </c>
    </row>
    <row r="9" spans="3:7">
      <c r="C9" s="10" t="s">
        <v>74</v>
      </c>
      <c r="D9" t="s">
        <v>47</v>
      </c>
      <c r="E9" t="s">
        <v>55</v>
      </c>
      <c r="F9" t="s">
        <v>62</v>
      </c>
      <c r="G9" t="s">
        <v>69</v>
      </c>
    </row>
    <row r="10" spans="3:7">
      <c r="C10" s="11" t="s">
        <v>73</v>
      </c>
      <c r="D10" s="12">
        <v>65</v>
      </c>
      <c r="E10" s="12">
        <v>42</v>
      </c>
      <c r="F10" s="12">
        <v>21</v>
      </c>
      <c r="G10" s="12">
        <v>128</v>
      </c>
    </row>
    <row r="11" spans="3:7">
      <c r="C11" s="11" t="s">
        <v>75</v>
      </c>
      <c r="D11" s="12">
        <v>85</v>
      </c>
      <c r="E11" s="12">
        <v>63</v>
      </c>
      <c r="F11" s="12">
        <v>26</v>
      </c>
      <c r="G11" s="12">
        <v>174</v>
      </c>
    </row>
    <row r="12" spans="3:7">
      <c r="C12" s="11" t="s">
        <v>76</v>
      </c>
      <c r="D12" s="12">
        <v>105</v>
      </c>
      <c r="E12" s="12">
        <v>68</v>
      </c>
      <c r="F12" s="12">
        <v>30</v>
      </c>
      <c r="G12" s="12">
        <v>203</v>
      </c>
    </row>
    <row r="13" spans="3:7">
      <c r="C13" s="11" t="s">
        <v>77</v>
      </c>
      <c r="D13" s="12">
        <v>440</v>
      </c>
      <c r="E13" s="12">
        <v>275</v>
      </c>
      <c r="F13" s="12">
        <v>120</v>
      </c>
      <c r="G13" s="12">
        <v>835</v>
      </c>
    </row>
    <row r="14" spans="3:7">
      <c r="C14" s="11" t="s">
        <v>78</v>
      </c>
      <c r="D14" s="12">
        <v>50</v>
      </c>
      <c r="E14" s="12">
        <v>70</v>
      </c>
      <c r="F14" s="12">
        <v>100</v>
      </c>
      <c r="G14" s="12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Por CU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2012-03-23T09:03:08Z</dcterms:modified>
</cp:coreProperties>
</file>