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/>
  </bookViews>
  <sheets>
    <sheet name="General" sheetId="3" r:id="rId1"/>
    <sheet name="Por CU" sheetId="2" r:id="rId2"/>
    <sheet name="Hoja1" sheetId="4" r:id="rId3"/>
  </sheets>
  <definedNames>
    <definedName name="__xlnm._FilterDatabase">#REF!</definedName>
    <definedName name="_xlnm._FilterDatabase" localSheetId="0" hidden="1">General!$C$2:$I$39</definedName>
  </definedNames>
  <calcPr calcId="125725" iterateDelta="1E-4"/>
  <pivotCaches>
    <pivotCache cacheId="1" r:id="rId4"/>
    <pivotCache cacheId="2" r:id="rId5"/>
    <pivotCache cacheId="11" r:id="rId6"/>
  </pivotCaches>
</workbook>
</file>

<file path=xl/calcChain.xml><?xml version="1.0" encoding="utf-8"?>
<calcChain xmlns="http://schemas.openxmlformats.org/spreadsheetml/2006/main">
  <c r="E105" i="3"/>
  <c r="E104"/>
  <c r="E103"/>
  <c r="E102"/>
  <c r="E101"/>
  <c r="E100"/>
  <c r="E99"/>
  <c r="E98"/>
  <c r="E97"/>
  <c r="H21" i="2"/>
  <c r="G21"/>
  <c r="F21"/>
  <c r="E21"/>
  <c r="D21"/>
  <c r="I20"/>
  <c r="I19"/>
  <c r="I18"/>
  <c r="E91" i="3"/>
  <c r="E90"/>
  <c r="E88"/>
  <c r="E87"/>
  <c r="E86"/>
  <c r="E85"/>
  <c r="E84"/>
  <c r="E82"/>
  <c r="E81"/>
  <c r="J17" i="2" l="1"/>
  <c r="I17"/>
  <c r="I16"/>
  <c r="I15"/>
  <c r="I14"/>
  <c r="I13"/>
  <c r="I12"/>
  <c r="I11"/>
  <c r="J11" s="1"/>
  <c r="I10"/>
  <c r="I9"/>
  <c r="I8"/>
  <c r="I7"/>
  <c r="I6"/>
  <c r="I5"/>
  <c r="J4"/>
  <c r="I4"/>
  <c r="G39" i="3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<sst xmlns="http://schemas.openxmlformats.org/spreadsheetml/2006/main" count="325" uniqueCount="83">
  <si>
    <t>Etapa</t>
  </si>
  <si>
    <t>Tipo</t>
  </si>
  <si>
    <t>Fase</t>
  </si>
  <si>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</si>
  <si>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</si>
  <si>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</si>
  <si>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</si>
  <si>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</si>
  <si>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</si>
  <si>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</si>
  <si>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</si>
  <si>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</si>
  <si>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</si>
  <si>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</si>
  <si>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</si>
  <si>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</si>
  <si>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</si>
  <si>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de framework MVC (REST)</t>
  </si>
  <si>
    <t>Investigación Android</t>
  </si>
  <si>
    <t>Investigación PostGis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</si>
  <si>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</si>
  <si>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</si>
  <si>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</si>
  <si>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</si>
  <si>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</si>
  <si>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</si>
  <si>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Pruebas</t>
  </si>
  <si>
    <t>Plan de Pruebas</t>
  </si>
  <si>
    <t>Etapa 2</t>
  </si>
  <si>
    <t>Analisis</t>
  </si>
  <si>
    <t>Iteración 1: Desarrollo de CU prioridad alta</t>
  </si>
  <si>
    <t>Análisis</t>
  </si>
  <si>
    <t>Diseño</t>
  </si>
  <si>
    <t>Codificación</t>
  </si>
  <si>
    <t>Pruebas y ajustes</t>
  </si>
  <si>
    <t>Iteración 2: Desarrollo de CU prioridad media</t>
  </si>
  <si>
    <t>Iteración 3: Desarrollo de CU prioridad baja</t>
  </si>
  <si>
    <t>Pruebas y ajustes finales</t>
  </si>
  <si>
    <t>Etapa 3</t>
  </si>
  <si>
    <t>Documentación</t>
  </si>
  <si>
    <t>Manual Instalación</t>
  </si>
  <si>
    <t>Manual Usuario</t>
  </si>
  <si>
    <t>Carpeta</t>
  </si>
  <si>
    <t>Presentación</t>
  </si>
  <si>
    <t>CU</t>
  </si>
  <si>
    <t>TOTAL por CU</t>
  </si>
  <si>
    <t>TOTAL por It</t>
  </si>
  <si>
    <t>1er It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</si>
  <si>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</si>
  <si>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</si>
  <si>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</si>
  <si>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</si>
  <si>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</si>
  <si>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</si>
  <si>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</si>
  <si>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2da It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</si>
  <si>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</si>
  <si>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</si>
  <si>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</si>
  <si>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</si>
  <si>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</si>
  <si>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</si>
  <si>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3er It</t>
  </si>
  <si>
    <t>CU04 - Modificar - Eliminar Usuario</t>
  </si>
  <si>
    <t>CU10 - Ubicar Amigos - Radar</t>
  </si>
  <si>
    <t>CU11 - Compartir Ubicacion</t>
  </si>
  <si>
    <t>CU15 - Modificar - Eliminar Sitio</t>
  </si>
  <si>
    <t>TOTAL por Fase</t>
  </si>
  <si>
    <t>Rótulos de fila</t>
  </si>
  <si>
    <t>Total general</t>
  </si>
  <si>
    <t>Suma de Horas</t>
  </si>
  <si>
    <t>Investigación</t>
  </si>
  <si>
    <t>Iteración</t>
  </si>
  <si>
    <t>Suma de Investigación</t>
  </si>
  <si>
    <t>Valores</t>
  </si>
  <si>
    <t>Suma de Análisis</t>
  </si>
  <si>
    <t>Suma de Diseño</t>
  </si>
  <si>
    <t>Suma de Codificación</t>
  </si>
  <si>
    <t>Suma de Pruebas y ajustes</t>
  </si>
  <si>
    <t>Suma de TOTAL por CU</t>
  </si>
  <si>
    <t>Incidencia</t>
  </si>
  <si>
    <t>Inicio</t>
  </si>
  <si>
    <t>Desarrollo y Testing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</si>
</sst>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2" borderId="0" xfId="1" applyFill="1"/>
    <xf numFmtId="0" fontId="1" fillId="0" borderId="0" xfId="1"/>
    <xf numFmtId="0" fontId="1" fillId="3" borderId="1" xfId="1" applyFont="1" applyFill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Border="1" applyAlignment="1">
      <alignment wrapText="1"/>
    </xf>
    <xf numFmtId="0" fontId="2" fillId="4" borderId="5" xfId="1" applyFont="1" applyFill="1" applyBorder="1"/>
    <xf numFmtId="0" fontId="2" fillId="4" borderId="5" xfId="1" applyFont="1" applyFill="1" applyBorder="1" applyAlignment="1">
      <alignment wrapText="1"/>
    </xf>
    <xf numFmtId="0" fontId="1" fillId="0" borderId="5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ont="1" applyBorder="1" applyAlignment="1">
      <alignment wrapText="1"/>
    </xf>
    <xf numFmtId="0" fontId="1" fillId="0" borderId="0" xfId="1" applyBorder="1" applyAlignment="1">
      <alignment wrapText="1"/>
    </xf>
    <xf numFmtId="0" fontId="3" fillId="0" borderId="7" xfId="1" applyFont="1" applyBorder="1"/>
    <xf numFmtId="0" fontId="2" fillId="4" borderId="8" xfId="1" applyFont="1" applyFill="1" applyBorder="1"/>
    <xf numFmtId="0" fontId="4" fillId="0" borderId="9" xfId="1" applyFont="1" applyFill="1" applyBorder="1" applyAlignment="1">
      <alignment horizontal="right"/>
    </xf>
    <xf numFmtId="0" fontId="1" fillId="0" borderId="10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0" xfId="1" applyBorder="1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por Tareas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General!$D$43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General!$C$44:$C$50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General!$D$44:$D$50</c:f>
              <c:numCache>
                <c:formatCode>General</c:formatCode>
                <c:ptCount val="6"/>
                <c:pt idx="0">
                  <c:v>174</c:v>
                </c:pt>
                <c:pt idx="1">
                  <c:v>203</c:v>
                </c:pt>
                <c:pt idx="2">
                  <c:v>400</c:v>
                </c:pt>
                <c:pt idx="3">
                  <c:v>599</c:v>
                </c:pt>
                <c:pt idx="4">
                  <c:v>621</c:v>
                </c:pt>
                <c:pt idx="5">
                  <c:v>835</c:v>
                </c:pt>
              </c:numCache>
            </c:numRef>
          </c:val>
        </c:ser>
        <c:axId val="96567296"/>
        <c:axId val="96568832"/>
      </c:barChart>
      <c:catAx>
        <c:axId val="96567296"/>
        <c:scaling>
          <c:orientation val="minMax"/>
        </c:scaling>
        <c:axPos val="b"/>
        <c:tickLblPos val="nextTo"/>
        <c:crossAx val="96568832"/>
        <c:crosses val="autoZero"/>
        <c:auto val="1"/>
        <c:lblAlgn val="ctr"/>
        <c:lblOffset val="100"/>
      </c:catAx>
      <c:valAx>
        <c:axId val="96568832"/>
        <c:scaling>
          <c:orientation val="minMax"/>
        </c:scaling>
        <c:axPos val="l"/>
        <c:majorGridlines/>
        <c:numFmt formatCode="General" sourceLinked="1"/>
        <c:tickLblPos val="nextTo"/>
        <c:crossAx val="9656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Horas</a:t>
            </a:r>
            <a:r>
              <a:rPr lang="es-CL" baseline="0"/>
              <a:t> por Etapas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General!$D$61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General!$C$62:$C$65</c:f>
              <c:strCache>
                <c:ptCount val="3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</c:strCache>
            </c:strRef>
          </c:cat>
          <c:val>
            <c:numRef>
              <c:f>General!$D$62:$D$65</c:f>
              <c:numCache>
                <c:formatCode>General</c:formatCode>
                <c:ptCount val="3"/>
                <c:pt idx="0">
                  <c:v>729</c:v>
                </c:pt>
                <c:pt idx="1">
                  <c:v>1560</c:v>
                </c:pt>
                <c:pt idx="2">
                  <c:v>543</c:v>
                </c:pt>
              </c:numCache>
            </c:numRef>
          </c:val>
        </c:ser>
        <c:axId val="99296768"/>
        <c:axId val="99298304"/>
      </c:barChart>
      <c:catAx>
        <c:axId val="99296768"/>
        <c:scaling>
          <c:orientation val="minMax"/>
        </c:scaling>
        <c:axPos val="b"/>
        <c:tickLblPos val="nextTo"/>
        <c:crossAx val="99298304"/>
        <c:crosses val="autoZero"/>
        <c:auto val="1"/>
        <c:lblAlgn val="ctr"/>
        <c:lblOffset val="100"/>
      </c:catAx>
      <c:valAx>
        <c:axId val="99298304"/>
        <c:scaling>
          <c:orientation val="minMax"/>
        </c:scaling>
        <c:axPos val="l"/>
        <c:majorGridlines/>
        <c:numFmt formatCode="General" sourceLinked="1"/>
        <c:tickLblPos val="nextTo"/>
        <c:crossAx val="9929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1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General!$D$43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General!$C$44:$C$50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General!$D$44:$D$50</c:f>
              <c:numCache>
                <c:formatCode>General</c:formatCode>
                <c:ptCount val="6"/>
                <c:pt idx="0">
                  <c:v>174</c:v>
                </c:pt>
                <c:pt idx="1">
                  <c:v>203</c:v>
                </c:pt>
                <c:pt idx="2">
                  <c:v>400</c:v>
                </c:pt>
                <c:pt idx="3">
                  <c:v>599</c:v>
                </c:pt>
                <c:pt idx="4">
                  <c:v>621</c:v>
                </c:pt>
                <c:pt idx="5">
                  <c:v>835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General!$D$79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General!$C$80:$C$92</c:f>
              <c:multiLvlStrCache>
                <c:ptCount val="9"/>
                <c:lvl>
                  <c:pt idx="0">
                    <c:v>Documentación</c:v>
                  </c:pt>
                  <c:pt idx="1">
                    <c:v>Investigación</c:v>
                  </c:pt>
                  <c:pt idx="2">
                    <c:v>Analisis</c:v>
                  </c:pt>
                  <c:pt idx="3">
                    <c:v>Codificación</c:v>
                  </c:pt>
                  <c:pt idx="4">
                    <c:v>Diseño</c:v>
                  </c:pt>
                  <c:pt idx="5">
                    <c:v>Investigación</c:v>
                  </c:pt>
                  <c:pt idx="6">
                    <c:v>Pruebas</c:v>
                  </c:pt>
                  <c:pt idx="7">
                    <c:v>Documentación</c:v>
                  </c:pt>
                  <c:pt idx="8">
                    <c:v>Pruebas</c:v>
                  </c:pt>
                </c:lvl>
                <c:lvl>
                  <c:pt idx="0">
                    <c:v>Etapa 1</c:v>
                  </c:pt>
                  <c:pt idx="2">
                    <c:v>Etapa 2</c:v>
                  </c:pt>
                  <c:pt idx="7">
                    <c:v>Etapa 3</c:v>
                  </c:pt>
                </c:lvl>
              </c:multiLvlStrCache>
            </c:multiLvlStrRef>
          </c:cat>
          <c:val>
            <c:numRef>
              <c:f>General!$D$80:$D$92</c:f>
              <c:numCache>
                <c:formatCode>General</c:formatCode>
                <c:ptCount val="9"/>
                <c:pt idx="0">
                  <c:v>236</c:v>
                </c:pt>
                <c:pt idx="1">
                  <c:v>493</c:v>
                </c:pt>
                <c:pt idx="2">
                  <c:v>174</c:v>
                </c:pt>
                <c:pt idx="3">
                  <c:v>835</c:v>
                </c:pt>
                <c:pt idx="4">
                  <c:v>203</c:v>
                </c:pt>
                <c:pt idx="5">
                  <c:v>128</c:v>
                </c:pt>
                <c:pt idx="6">
                  <c:v>220</c:v>
                </c:pt>
                <c:pt idx="7">
                  <c:v>363</c:v>
                </c:pt>
                <c:pt idx="8">
                  <c:v>180</c:v>
                </c:pt>
              </c:numCache>
            </c:numRef>
          </c:val>
        </c:ser>
        <c:marker val="1"/>
        <c:axId val="144032896"/>
        <c:axId val="144034432"/>
      </c:lineChart>
      <c:catAx>
        <c:axId val="144032896"/>
        <c:scaling>
          <c:orientation val="minMax"/>
        </c:scaling>
        <c:axPos val="b"/>
        <c:tickLblPos val="nextTo"/>
        <c:crossAx val="144034432"/>
        <c:crosses val="autoZero"/>
        <c:auto val="1"/>
        <c:lblAlgn val="ctr"/>
        <c:lblOffset val="100"/>
      </c:catAx>
      <c:valAx>
        <c:axId val="144034432"/>
        <c:scaling>
          <c:orientation val="minMax"/>
        </c:scaling>
        <c:axPos val="l"/>
        <c:majorGridlines/>
        <c:numFmt formatCode="General" sourceLinked="1"/>
        <c:tickLblPos val="nextTo"/>
        <c:crossAx val="14403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General!$B$108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General!$C$108:$F$108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0.32</c:v>
                </c:pt>
                <c:pt idx="2" formatCode="General">
                  <c:v>0</c:v>
                </c:pt>
                <c:pt idx="3" formatCode="General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General!$B$109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General!$C$109:$F$109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0.68</c:v>
                </c:pt>
                <c:pt idx="2" formatCode="General">
                  <c:v>0.08</c:v>
                </c:pt>
                <c:pt idx="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General!$B$110</c:f>
              <c:strCache>
                <c:ptCount val="1"/>
                <c:pt idx="0">
                  <c:v>Analisis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General!$C$110:$F$110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General!$B$111</c:f>
              <c:strCache>
                <c:ptCount val="1"/>
                <c:pt idx="0">
                  <c:v>Codificación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General!$C$111:$F$111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0.54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General!$B$112</c:f>
              <c:strCache>
                <c:ptCount val="1"/>
                <c:pt idx="0">
                  <c:v>Diseño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General!$C$112:$F$112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General!$B$113</c:f>
              <c:strCache>
                <c:ptCount val="1"/>
                <c:pt idx="0">
                  <c:v>Pruebas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General!$C$113:$F$113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0.33</c:v>
                </c:pt>
              </c:numCache>
            </c:numRef>
          </c:val>
        </c:ser>
        <c:marker val="1"/>
        <c:axId val="120168832"/>
        <c:axId val="120349824"/>
      </c:lineChart>
      <c:catAx>
        <c:axId val="120168832"/>
        <c:scaling>
          <c:orientation val="minMax"/>
        </c:scaling>
        <c:axPos val="b"/>
        <c:tickLblPos val="nextTo"/>
        <c:crossAx val="120349824"/>
        <c:crosses val="autoZero"/>
        <c:auto val="1"/>
        <c:lblAlgn val="ctr"/>
        <c:lblOffset val="100"/>
      </c:catAx>
      <c:valAx>
        <c:axId val="120349824"/>
        <c:scaling>
          <c:orientation val="minMax"/>
        </c:scaling>
        <c:axPos val="l"/>
        <c:majorGridlines/>
        <c:numFmt formatCode="General" sourceLinked="1"/>
        <c:tickLblPos val="nextTo"/>
        <c:crossAx val="12016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General!$B$121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General!$C$120:$F$120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General!$C$121:$F$121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0.32</c:v>
                </c:pt>
                <c:pt idx="2" formatCode="General">
                  <c:v>0</c:v>
                </c:pt>
                <c:pt idx="3" formatCode="General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General!$B$122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General!$C$120:$F$120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General!$C$122:$F$122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0.68</c:v>
                </c:pt>
                <c:pt idx="2" formatCode="General">
                  <c:v>0.08</c:v>
                </c:pt>
                <c:pt idx="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General!$B$123</c:f>
              <c:strCache>
                <c:ptCount val="1"/>
                <c:pt idx="0">
                  <c:v>Desarrollo y Testing</c:v>
                </c:pt>
              </c:strCache>
            </c:strRef>
          </c:tx>
          <c:marker>
            <c:symbol val="none"/>
          </c:marker>
          <c:cat>
            <c:strRef>
              <c:f>General!$C$120:$F$120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General!$C$123:$F$123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0.92</c:v>
                </c:pt>
                <c:pt idx="3">
                  <c:v>0.33</c:v>
                </c:pt>
              </c:numCache>
            </c:numRef>
          </c:val>
        </c:ser>
        <c:marker val="1"/>
        <c:axId val="67943040"/>
        <c:axId val="68064384"/>
      </c:lineChart>
      <c:catAx>
        <c:axId val="67943040"/>
        <c:scaling>
          <c:orientation val="minMax"/>
        </c:scaling>
        <c:axPos val="b"/>
        <c:tickLblPos val="nextTo"/>
        <c:crossAx val="68064384"/>
        <c:crosses val="autoZero"/>
        <c:auto val="1"/>
        <c:lblAlgn val="ctr"/>
        <c:lblOffset val="100"/>
      </c:catAx>
      <c:valAx>
        <c:axId val="68064384"/>
        <c:scaling>
          <c:orientation val="minMax"/>
        </c:scaling>
        <c:axPos val="l"/>
        <c:majorGridlines/>
        <c:numFmt formatCode="General" sourceLinked="1"/>
        <c:tickLblPos val="nextTo"/>
        <c:crossAx val="67943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CU'!$C$29:$C$30</c:f>
              <c:strCache>
                <c:ptCount val="1"/>
                <c:pt idx="0">
                  <c:v>Suma de Investigación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CU'!$C$31:$C$34</c:f>
              <c:numCache>
                <c:formatCode>General</c:formatCode>
                <c:ptCount val="3"/>
                <c:pt idx="0">
                  <c:v>65</c:v>
                </c:pt>
                <c:pt idx="1">
                  <c:v>42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'Por CU'!$D$29:$D$30</c:f>
              <c:strCache>
                <c:ptCount val="1"/>
                <c:pt idx="0">
                  <c:v>Suma de Análisis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CU'!$D$31:$D$34</c:f>
              <c:numCache>
                <c:formatCode>General</c:formatCode>
                <c:ptCount val="3"/>
                <c:pt idx="0">
                  <c:v>85</c:v>
                </c:pt>
                <c:pt idx="1">
                  <c:v>63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'Por CU'!$E$29:$E$30</c:f>
              <c:strCache>
                <c:ptCount val="1"/>
                <c:pt idx="0">
                  <c:v>Suma de Diseño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CU'!$E$31:$E$34</c:f>
              <c:numCache>
                <c:formatCode>General</c:formatCode>
                <c:ptCount val="3"/>
                <c:pt idx="0">
                  <c:v>105</c:v>
                </c:pt>
                <c:pt idx="1">
                  <c:v>68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tx>
            <c:strRef>
              <c:f>'Por CU'!$F$29:$F$30</c:f>
              <c:strCache>
                <c:ptCount val="1"/>
                <c:pt idx="0">
                  <c:v>Suma de Codificación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CU'!$F$31:$F$34</c:f>
              <c:numCache>
                <c:formatCode>General</c:formatCode>
                <c:ptCount val="3"/>
                <c:pt idx="0">
                  <c:v>440</c:v>
                </c:pt>
                <c:pt idx="1">
                  <c:v>275</c:v>
                </c:pt>
                <c:pt idx="2">
                  <c:v>120</c:v>
                </c:pt>
              </c:numCache>
            </c:numRef>
          </c:val>
        </c:ser>
        <c:ser>
          <c:idx val="4"/>
          <c:order val="4"/>
          <c:tx>
            <c:strRef>
              <c:f>'Por CU'!$G$29:$G$30</c:f>
              <c:strCache>
                <c:ptCount val="1"/>
                <c:pt idx="0">
                  <c:v>Suma de Pruebas y ajustes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CU'!$G$31:$G$34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</c:numCache>
            </c:numRef>
          </c:val>
        </c:ser>
        <c:ser>
          <c:idx val="5"/>
          <c:order val="5"/>
          <c:tx>
            <c:strRef>
              <c:f>'Por CU'!$H$29:$H$30</c:f>
              <c:strCache>
                <c:ptCount val="1"/>
                <c:pt idx="0">
                  <c:v>Suma de TOTAL por CU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CU'!$H$31:$H$34</c:f>
              <c:numCache>
                <c:formatCode>General</c:formatCode>
                <c:ptCount val="3"/>
                <c:pt idx="0">
                  <c:v>745</c:v>
                </c:pt>
                <c:pt idx="1">
                  <c:v>518</c:v>
                </c:pt>
                <c:pt idx="2">
                  <c:v>297</c:v>
                </c:pt>
              </c:numCache>
            </c:numRef>
          </c:val>
        </c:ser>
        <c:axId val="99376512"/>
        <c:axId val="99390592"/>
      </c:barChart>
      <c:catAx>
        <c:axId val="99376512"/>
        <c:scaling>
          <c:orientation val="minMax"/>
        </c:scaling>
        <c:axPos val="b"/>
        <c:tickLblPos val="nextTo"/>
        <c:crossAx val="99390592"/>
        <c:crosses val="autoZero"/>
        <c:auto val="1"/>
        <c:lblAlgn val="ctr"/>
        <c:lblOffset val="100"/>
      </c:catAx>
      <c:valAx>
        <c:axId val="99390592"/>
        <c:scaling>
          <c:orientation val="minMax"/>
        </c:scaling>
        <c:axPos val="l"/>
        <c:majorGridlines/>
        <c:numFmt formatCode="General" sourceLinked="1"/>
        <c:tickLblPos val="nextTo"/>
        <c:crossAx val="9937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CU'!$C$56:$C$57</c:f>
              <c:strCache>
                <c:ptCount val="1"/>
                <c:pt idx="0">
                  <c:v>Suma de Investigación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CU'!$C$58:$C$75</c:f>
              <c:numCache>
                <c:formatCode>General</c:formatCode>
                <c:ptCount val="17"/>
                <c:pt idx="0">
                  <c:v>13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</c:numCache>
            </c:numRef>
          </c:val>
        </c:ser>
        <c:ser>
          <c:idx val="1"/>
          <c:order val="1"/>
          <c:tx>
            <c:strRef>
              <c:f>'Por CU'!$D$56:$D$57</c:f>
              <c:strCache>
                <c:ptCount val="1"/>
                <c:pt idx="0">
                  <c:v>Suma de Análisis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CU'!$D$58:$D$75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3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15</c:v>
                </c:pt>
                <c:pt idx="13">
                  <c:v>12</c:v>
                </c:pt>
                <c:pt idx="14">
                  <c:v>4</c:v>
                </c:pt>
                <c:pt idx="15">
                  <c:v>8</c:v>
                </c:pt>
                <c:pt idx="16">
                  <c:v>17</c:v>
                </c:pt>
              </c:numCache>
            </c:numRef>
          </c:val>
        </c:ser>
        <c:ser>
          <c:idx val="2"/>
          <c:order val="2"/>
          <c:tx>
            <c:strRef>
              <c:f>'Por CU'!$E$56:$E$57</c:f>
              <c:strCache>
                <c:ptCount val="1"/>
                <c:pt idx="0">
                  <c:v>Suma de Diseño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CU'!$E$58:$E$75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12</c:v>
                </c:pt>
                <c:pt idx="3">
                  <c:v>3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6</c:v>
                </c:pt>
                <c:pt idx="8">
                  <c:v>12</c:v>
                </c:pt>
                <c:pt idx="9">
                  <c:v>8</c:v>
                </c:pt>
                <c:pt idx="10">
                  <c:v>15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4</c:v>
                </c:pt>
                <c:pt idx="15">
                  <c:v>12</c:v>
                </c:pt>
                <c:pt idx="16">
                  <c:v>17</c:v>
                </c:pt>
              </c:numCache>
            </c:numRef>
          </c:val>
        </c:ser>
        <c:ser>
          <c:idx val="3"/>
          <c:order val="3"/>
          <c:tx>
            <c:strRef>
              <c:f>'Por CU'!$F$56:$F$57</c:f>
              <c:strCache>
                <c:ptCount val="1"/>
                <c:pt idx="0">
                  <c:v>Suma de Codificación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CU'!$F$58:$F$75</c:f>
              <c:numCache>
                <c:formatCode>General</c:formatCode>
                <c:ptCount val="17"/>
                <c:pt idx="0">
                  <c:v>70</c:v>
                </c:pt>
                <c:pt idx="1">
                  <c:v>70</c:v>
                </c:pt>
                <c:pt idx="2">
                  <c:v>45</c:v>
                </c:pt>
                <c:pt idx="3">
                  <c:v>24</c:v>
                </c:pt>
                <c:pt idx="4">
                  <c:v>75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50</c:v>
                </c:pt>
                <c:pt idx="9">
                  <c:v>32</c:v>
                </c:pt>
                <c:pt idx="10">
                  <c:v>36</c:v>
                </c:pt>
                <c:pt idx="11">
                  <c:v>50</c:v>
                </c:pt>
                <c:pt idx="12">
                  <c:v>80</c:v>
                </c:pt>
                <c:pt idx="13">
                  <c:v>55</c:v>
                </c:pt>
                <c:pt idx="14">
                  <c:v>28</c:v>
                </c:pt>
                <c:pt idx="15">
                  <c:v>45</c:v>
                </c:pt>
                <c:pt idx="16">
                  <c:v>70</c:v>
                </c:pt>
              </c:numCache>
            </c:numRef>
          </c:val>
        </c:ser>
        <c:ser>
          <c:idx val="4"/>
          <c:order val="4"/>
          <c:tx>
            <c:strRef>
              <c:f>'Por CU'!$G$56:$G$57</c:f>
              <c:strCache>
                <c:ptCount val="1"/>
                <c:pt idx="0">
                  <c:v>Suma de Pruebas y ajustes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CU'!$G$58:$G$75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20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30</c:v>
                </c:pt>
                <c:pt idx="10">
                  <c:v>30</c:v>
                </c:pt>
                <c:pt idx="11">
                  <c:v>15</c:v>
                </c:pt>
                <c:pt idx="12">
                  <c:v>9</c:v>
                </c:pt>
                <c:pt idx="13">
                  <c:v>5</c:v>
                </c:pt>
                <c:pt idx="14">
                  <c:v>20</c:v>
                </c:pt>
                <c:pt idx="15">
                  <c:v>5</c:v>
                </c:pt>
                <c:pt idx="16">
                  <c:v>15</c:v>
                </c:pt>
              </c:numCache>
            </c:numRef>
          </c:val>
        </c:ser>
        <c:axId val="99487104"/>
        <c:axId val="99505280"/>
      </c:barChart>
      <c:catAx>
        <c:axId val="99487104"/>
        <c:scaling>
          <c:orientation val="minMax"/>
        </c:scaling>
        <c:axPos val="b"/>
        <c:tickLblPos val="nextTo"/>
        <c:crossAx val="99505280"/>
        <c:crosses val="autoZero"/>
        <c:auto val="1"/>
        <c:lblAlgn val="ctr"/>
        <c:lblOffset val="100"/>
      </c:catAx>
      <c:valAx>
        <c:axId val="99505280"/>
        <c:scaling>
          <c:orientation val="minMax"/>
        </c:scaling>
        <c:axPos val="l"/>
        <c:majorGridlines/>
        <c:numFmt formatCode="General" sourceLinked="1"/>
        <c:tickLblPos val="nextTo"/>
        <c:crossAx val="9948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CU'!$C$95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'Por CU'!$B$96:$B$113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CU'!$C$96:$C$113</c:f>
              <c:numCache>
                <c:formatCode>General</c:formatCode>
                <c:ptCount val="17"/>
                <c:pt idx="0">
                  <c:v>122</c:v>
                </c:pt>
                <c:pt idx="1">
                  <c:v>125</c:v>
                </c:pt>
                <c:pt idx="2">
                  <c:v>72</c:v>
                </c:pt>
                <c:pt idx="3">
                  <c:v>51</c:v>
                </c:pt>
                <c:pt idx="4">
                  <c:v>125</c:v>
                </c:pt>
                <c:pt idx="5">
                  <c:v>89</c:v>
                </c:pt>
                <c:pt idx="6">
                  <c:v>61</c:v>
                </c:pt>
                <c:pt idx="7">
                  <c:v>54</c:v>
                </c:pt>
                <c:pt idx="8">
                  <c:v>92</c:v>
                </c:pt>
                <c:pt idx="9">
                  <c:v>85</c:v>
                </c:pt>
                <c:pt idx="10">
                  <c:v>103</c:v>
                </c:pt>
                <c:pt idx="11">
                  <c:v>93</c:v>
                </c:pt>
                <c:pt idx="12">
                  <c:v>134</c:v>
                </c:pt>
                <c:pt idx="13">
                  <c:v>95</c:v>
                </c:pt>
                <c:pt idx="14">
                  <c:v>58</c:v>
                </c:pt>
                <c:pt idx="15">
                  <c:v>72</c:v>
                </c:pt>
                <c:pt idx="16">
                  <c:v>129</c:v>
                </c:pt>
              </c:numCache>
            </c:numRef>
          </c:val>
        </c:ser>
        <c:axId val="99516800"/>
        <c:axId val="99518336"/>
      </c:barChart>
      <c:catAx>
        <c:axId val="99516800"/>
        <c:scaling>
          <c:orientation val="minMax"/>
        </c:scaling>
        <c:axPos val="b"/>
        <c:tickLblPos val="nextTo"/>
        <c:crossAx val="99518336"/>
        <c:crosses val="autoZero"/>
        <c:auto val="1"/>
        <c:lblAlgn val="ctr"/>
        <c:lblOffset val="100"/>
      </c:catAx>
      <c:valAx>
        <c:axId val="99518336"/>
        <c:scaling>
          <c:orientation val="minMax"/>
        </c:scaling>
        <c:axPos val="l"/>
        <c:majorGridlines/>
        <c:numFmt formatCode="General" sourceLinked="1"/>
        <c:tickLblPos val="nextTo"/>
        <c:crossAx val="9951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41</xdr:row>
      <xdr:rowOff>142875</xdr:rowOff>
    </xdr:from>
    <xdr:to>
      <xdr:col>7</xdr:col>
      <xdr:colOff>390525</xdr:colOff>
      <xdr:row>56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59</xdr:row>
      <xdr:rowOff>114300</xdr:rowOff>
    </xdr:from>
    <xdr:to>
      <xdr:col>8</xdr:col>
      <xdr:colOff>133350</xdr:colOff>
      <xdr:row>74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41</xdr:row>
      <xdr:rowOff>180975</xdr:rowOff>
    </xdr:from>
    <xdr:to>
      <xdr:col>14</xdr:col>
      <xdr:colOff>228600</xdr:colOff>
      <xdr:row>56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1209675</xdr:colOff>
      <xdr:row>77</xdr:row>
      <xdr:rowOff>85725</xdr:rowOff>
    </xdr:from>
    <xdr:to>
      <xdr:col>11</xdr:col>
      <xdr:colOff>371475</xdr:colOff>
      <xdr:row>91</xdr:row>
      <xdr:rowOff>161925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504824</xdr:colOff>
      <xdr:row>98</xdr:row>
      <xdr:rowOff>95249</xdr:rowOff>
    </xdr:from>
    <xdr:to>
      <xdr:col>15</xdr:col>
      <xdr:colOff>47624</xdr:colOff>
      <xdr:row>114</xdr:row>
      <xdr:rowOff>180974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38100</xdr:colOff>
      <xdr:row>119</xdr:row>
      <xdr:rowOff>104775</xdr:rowOff>
    </xdr:from>
    <xdr:to>
      <xdr:col>13</xdr:col>
      <xdr:colOff>447675</xdr:colOff>
      <xdr:row>133</xdr:row>
      <xdr:rowOff>180975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35</xdr:row>
      <xdr:rowOff>161925</xdr:rowOff>
    </xdr:from>
    <xdr:to>
      <xdr:col>6</xdr:col>
      <xdr:colOff>161924</xdr:colOff>
      <xdr:row>50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77</xdr:row>
      <xdr:rowOff>76200</xdr:rowOff>
    </xdr:from>
    <xdr:to>
      <xdr:col>7</xdr:col>
      <xdr:colOff>104775</xdr:colOff>
      <xdr:row>91</xdr:row>
      <xdr:rowOff>152400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676275</xdr:colOff>
      <xdr:row>95</xdr:row>
      <xdr:rowOff>66675</xdr:rowOff>
    </xdr:from>
    <xdr:to>
      <xdr:col>8</xdr:col>
      <xdr:colOff>695326</xdr:colOff>
      <xdr:row>110</xdr:row>
      <xdr:rowOff>104775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Loureiro" refreshedDate="40987.631493865738" createdVersion="3" refreshedVersion="3" minRefreshableVersion="3" recordCount="17">
  <cacheSource type="worksheet">
    <worksheetSource ref="B3:H20" sheet="Por CU"/>
  </cacheSource>
  <cacheFields count="7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 count="8">
        <n v="13"/>
        <n v="15"/>
        <n v="2"/>
        <n v="10"/>
        <n v="8"/>
        <n v="1"/>
        <n v="7"/>
        <n v="11"/>
      </sharedItems>
    </cacheField>
    <cacheField name="Análisis" numFmtId="0">
      <sharedItems containsSemiMixedTypes="0" containsString="0" containsNumber="1" containsInteger="1" minValue="3" maxValue="17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80"/>
    </cacheField>
    <cacheField name="Pruebas y ajustes" numFmtId="0">
      <sharedItems containsSemiMixedTypes="0" containsString="0" containsNumber="1" containsInteger="1" minValue="5" maxValue="30" count="8">
        <n v="8"/>
        <n v="10"/>
        <n v="5"/>
        <n v="9"/>
        <n v="12"/>
        <n v="15"/>
        <n v="20"/>
        <n v="3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in Loureiro" refreshedDate="40987.634994675929" createdVersion="3" refreshedVersion="3" minRefreshableVersion="3" recordCount="17">
  <cacheSource type="worksheet">
    <worksheetSource ref="B3:I20" sheet="Por CU"/>
  </cacheSource>
  <cacheFields count="8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/>
    </cacheField>
    <cacheField name="Análisis" numFmtId="0">
      <sharedItems containsSemiMixedTypes="0" containsString="0" containsNumber="1" containsInteger="1" minValue="3" maxValue="17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80"/>
    </cacheField>
    <cacheField name="Pruebas y ajustes" numFmtId="0">
      <sharedItems containsSemiMixedTypes="0" containsString="0" containsNumber="1" containsInteger="1" minValue="5" maxValue="30"/>
    </cacheField>
    <cacheField name="TOTAL por CU" numFmtId="0">
      <sharedItems containsSemiMixedTypes="0" containsString="0" containsNumber="1" containsInteger="1" minValue="51" maxValue="134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tin Loureiro" refreshedDate="40988.121901620369" createdVersion="3" refreshedVersion="3" minRefreshableVersion="3" recordCount="37">
  <cacheSource type="worksheet">
    <worksheetSource ref="C2:I39" sheet="General"/>
  </cacheSource>
  <cacheFields count="7">
    <cacheField name="Etapa" numFmtId="0">
      <sharedItems count="4">
        <s v="Etapa 1"/>
        <s v="Etapa 2"/>
        <s v="Etapa 3"/>
        <s v="Etapa3" u="1"/>
      </sharedItems>
    </cacheField>
    <cacheField name="Tipo" numFmtId="0">
      <sharedItems count="6">
        <s v="Documentación"/>
        <s v="Investigación"/>
        <s v="Analisis"/>
        <s v="Diseño"/>
        <s v="Codificación"/>
        <s v="Pruebas"/>
      </sharedItems>
    </cacheField>
    <cacheField name="Fase" numFmtId="0">
      <sharedItems/>
    </cacheField>
    <cacheField name="Tarea" numFmtId="0">
      <sharedItems/>
    </cacheField>
    <cacheField name="Horas" numFmtId="0">
      <sharedItems containsSemiMixedTypes="0" containsString="0" containsNumber="1" containsInteger="1" minValue="6" maxValue="440"/>
    </cacheField>
    <cacheField name="Antonio" numFmtId="0">
      <sharedItems containsSemiMixedTypes="0" containsString="0" containsNumber="1" containsInteger="1" minValue="2" maxValue="230"/>
    </cacheField>
    <cacheField name="Martín" numFmtId="0">
      <sharedItems containsSemiMixedTypes="0" containsString="0" containsNumber="1" containsInteger="1" minValue="2" maxValue="2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n v="15"/>
    <n v="16"/>
    <n v="70"/>
    <x v="0"/>
  </r>
  <r>
    <x v="0"/>
    <x v="1"/>
    <x v="1"/>
    <n v="15"/>
    <n v="15"/>
    <n v="70"/>
    <x v="1"/>
  </r>
  <r>
    <x v="0"/>
    <x v="2"/>
    <x v="2"/>
    <n v="8"/>
    <n v="12"/>
    <n v="45"/>
    <x v="2"/>
  </r>
  <r>
    <x v="0"/>
    <x v="3"/>
    <x v="1"/>
    <n v="12"/>
    <n v="15"/>
    <n v="75"/>
    <x v="0"/>
  </r>
  <r>
    <x v="0"/>
    <x v="4"/>
    <x v="3"/>
    <n v="15"/>
    <n v="20"/>
    <n v="80"/>
    <x v="3"/>
  </r>
  <r>
    <x v="0"/>
    <x v="5"/>
    <x v="4"/>
    <n v="12"/>
    <n v="15"/>
    <n v="55"/>
    <x v="2"/>
  </r>
  <r>
    <x v="0"/>
    <x v="6"/>
    <x v="2"/>
    <n v="8"/>
    <n v="12"/>
    <n v="45"/>
    <x v="2"/>
  </r>
  <r>
    <x v="1"/>
    <x v="7"/>
    <x v="3"/>
    <n v="14"/>
    <n v="15"/>
    <n v="40"/>
    <x v="1"/>
  </r>
  <r>
    <x v="1"/>
    <x v="8"/>
    <x v="2"/>
    <n v="8"/>
    <n v="8"/>
    <n v="35"/>
    <x v="0"/>
  </r>
  <r>
    <x v="1"/>
    <x v="9"/>
    <x v="2"/>
    <n v="6"/>
    <n v="6"/>
    <n v="30"/>
    <x v="1"/>
  </r>
  <r>
    <x v="1"/>
    <x v="10"/>
    <x v="4"/>
    <n v="10"/>
    <n v="12"/>
    <n v="50"/>
    <x v="4"/>
  </r>
  <r>
    <x v="1"/>
    <x v="11"/>
    <x v="3"/>
    <n v="8"/>
    <n v="10"/>
    <n v="50"/>
    <x v="5"/>
  </r>
  <r>
    <x v="1"/>
    <x v="12"/>
    <x v="3"/>
    <n v="17"/>
    <n v="17"/>
    <n v="70"/>
    <x v="5"/>
  </r>
  <r>
    <x v="2"/>
    <x v="13"/>
    <x v="5"/>
    <n v="3"/>
    <n v="3"/>
    <n v="24"/>
    <x v="6"/>
  </r>
  <r>
    <x v="2"/>
    <x v="14"/>
    <x v="6"/>
    <n v="8"/>
    <n v="8"/>
    <n v="32"/>
    <x v="7"/>
  </r>
  <r>
    <x v="2"/>
    <x v="15"/>
    <x v="7"/>
    <n v="11"/>
    <n v="15"/>
    <n v="36"/>
    <x v="7"/>
  </r>
  <r>
    <x v="2"/>
    <x v="16"/>
    <x v="2"/>
    <n v="4"/>
    <n v="4"/>
    <n v="28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n v="13"/>
    <n v="15"/>
    <n v="16"/>
    <n v="70"/>
    <n v="8"/>
    <n v="122"/>
  </r>
  <r>
    <x v="0"/>
    <x v="1"/>
    <n v="15"/>
    <n v="15"/>
    <n v="15"/>
    <n v="70"/>
    <n v="10"/>
    <n v="125"/>
  </r>
  <r>
    <x v="0"/>
    <x v="2"/>
    <n v="2"/>
    <n v="8"/>
    <n v="12"/>
    <n v="45"/>
    <n v="5"/>
    <n v="72"/>
  </r>
  <r>
    <x v="0"/>
    <x v="3"/>
    <n v="15"/>
    <n v="12"/>
    <n v="15"/>
    <n v="75"/>
    <n v="8"/>
    <n v="125"/>
  </r>
  <r>
    <x v="0"/>
    <x v="4"/>
    <n v="10"/>
    <n v="15"/>
    <n v="20"/>
    <n v="80"/>
    <n v="9"/>
    <n v="134"/>
  </r>
  <r>
    <x v="0"/>
    <x v="5"/>
    <n v="8"/>
    <n v="12"/>
    <n v="15"/>
    <n v="55"/>
    <n v="5"/>
    <n v="95"/>
  </r>
  <r>
    <x v="0"/>
    <x v="6"/>
    <n v="2"/>
    <n v="8"/>
    <n v="12"/>
    <n v="45"/>
    <n v="5"/>
    <n v="72"/>
  </r>
  <r>
    <x v="1"/>
    <x v="7"/>
    <n v="10"/>
    <n v="14"/>
    <n v="15"/>
    <n v="40"/>
    <n v="10"/>
    <n v="89"/>
  </r>
  <r>
    <x v="1"/>
    <x v="8"/>
    <n v="2"/>
    <n v="8"/>
    <n v="8"/>
    <n v="35"/>
    <n v="8"/>
    <n v="61"/>
  </r>
  <r>
    <x v="1"/>
    <x v="9"/>
    <n v="2"/>
    <n v="6"/>
    <n v="6"/>
    <n v="30"/>
    <n v="10"/>
    <n v="54"/>
  </r>
  <r>
    <x v="1"/>
    <x v="10"/>
    <n v="8"/>
    <n v="10"/>
    <n v="12"/>
    <n v="50"/>
    <n v="12"/>
    <n v="92"/>
  </r>
  <r>
    <x v="1"/>
    <x v="11"/>
    <n v="10"/>
    <n v="8"/>
    <n v="10"/>
    <n v="50"/>
    <n v="15"/>
    <n v="93"/>
  </r>
  <r>
    <x v="1"/>
    <x v="12"/>
    <n v="10"/>
    <n v="17"/>
    <n v="17"/>
    <n v="70"/>
    <n v="15"/>
    <n v="129"/>
  </r>
  <r>
    <x v="2"/>
    <x v="13"/>
    <n v="1"/>
    <n v="3"/>
    <n v="3"/>
    <n v="24"/>
    <n v="20"/>
    <n v="51"/>
  </r>
  <r>
    <x v="2"/>
    <x v="14"/>
    <n v="7"/>
    <n v="8"/>
    <n v="8"/>
    <n v="32"/>
    <n v="30"/>
    <n v="85"/>
  </r>
  <r>
    <x v="2"/>
    <x v="15"/>
    <n v="11"/>
    <n v="11"/>
    <n v="15"/>
    <n v="36"/>
    <n v="30"/>
    <n v="103"/>
  </r>
  <r>
    <x v="2"/>
    <x v="16"/>
    <n v="2"/>
    <n v="4"/>
    <n v="4"/>
    <n v="28"/>
    <n v="20"/>
    <n v="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">
  <r>
    <x v="0"/>
    <x v="0"/>
    <s v="Fase 1: Configuración"/>
    <s v="Plan de Proyecto"/>
    <n v="18"/>
    <n v="8"/>
    <n v="10"/>
  </r>
  <r>
    <x v="0"/>
    <x v="0"/>
    <s v="Fase 1: Configuración"/>
    <s v="Documento de gestion de configuración (SCM)"/>
    <n v="12"/>
    <n v="10"/>
    <n v="2"/>
  </r>
  <r>
    <x v="0"/>
    <x v="0"/>
    <s v="Fase 1: Configuración"/>
    <s v="Documento de calidad"/>
    <n v="12"/>
    <n v="2"/>
    <n v="10"/>
  </r>
  <r>
    <x v="0"/>
    <x v="1"/>
    <s v="Fase 2: Investigación"/>
    <s v="Investigación JME"/>
    <n v="20"/>
    <n v="15"/>
    <n v="5"/>
  </r>
  <r>
    <x v="0"/>
    <x v="1"/>
    <s v="Fase 2: Investigación"/>
    <s v="Definición de ambiente"/>
    <n v="8"/>
    <n v="4"/>
    <n v="4"/>
  </r>
  <r>
    <x v="0"/>
    <x v="1"/>
    <s v="Fase 2: Investigación"/>
    <s v="Prueba de concepto (Interfaz móvil)"/>
    <n v="45"/>
    <n v="25"/>
    <n v="20"/>
  </r>
  <r>
    <x v="0"/>
    <x v="1"/>
    <s v="Fase 2: Investigación"/>
    <s v="Prueba de concepto (Interfaz web)"/>
    <n v="18"/>
    <n v="16"/>
    <n v="2"/>
  </r>
  <r>
    <x v="0"/>
    <x v="1"/>
    <s v="Fase 2: Investigación"/>
    <s v="Investigación de framework MVC (REST)"/>
    <n v="36"/>
    <n v="20"/>
    <n v="16"/>
  </r>
  <r>
    <x v="0"/>
    <x v="1"/>
    <s v="Fase 2: Investigación"/>
    <s v="Investigación Android"/>
    <n v="290"/>
    <n v="150"/>
    <n v="140"/>
  </r>
  <r>
    <x v="0"/>
    <x v="1"/>
    <s v="Fase 2: Investigación"/>
    <s v="Investigación PostGis"/>
    <n v="70"/>
    <n v="35"/>
    <n v="35"/>
  </r>
  <r>
    <x v="0"/>
    <x v="0"/>
    <s v="Fase 2: Investigación"/>
    <s v="Documento de estado del arte"/>
    <n v="35"/>
    <n v="25"/>
    <n v="10"/>
  </r>
  <r>
    <x v="0"/>
    <x v="0"/>
    <s v="Fase 3: Elaboración"/>
    <s v="Documento de especificación de requerimientos"/>
    <n v="30"/>
    <n v="10"/>
    <n v="20"/>
  </r>
  <r>
    <x v="0"/>
    <x v="0"/>
    <s v="Fase 3: Elaboración"/>
    <s v="Documento de análisis de riesgo"/>
    <n v="12"/>
    <n v="2"/>
    <n v="10"/>
  </r>
  <r>
    <x v="0"/>
    <x v="1"/>
    <s v="Fase 3: Elaboración"/>
    <s v="Documento de investigación de mercado"/>
    <n v="6"/>
    <n v="4"/>
    <n v="2"/>
  </r>
  <r>
    <x v="0"/>
    <x v="0"/>
    <s v="Fase 3: Elaboración"/>
    <s v="Documento de investigación de mercado"/>
    <n v="8"/>
    <n v="6"/>
    <n v="2"/>
  </r>
  <r>
    <x v="0"/>
    <x v="0"/>
    <s v="Fase 3: Elaboración"/>
    <s v="Documento de Arquitectura"/>
    <n v="80"/>
    <n v="45"/>
    <n v="35"/>
  </r>
  <r>
    <x v="0"/>
    <x v="0"/>
    <s v="Fase 3: Elaboración"/>
    <s v="Plan de Pruebas"/>
    <n v="29"/>
    <n v="4"/>
    <n v="25"/>
  </r>
  <r>
    <x v="1"/>
    <x v="1"/>
    <s v="Iteración 1: Desarrollo de CU prioridad alta"/>
    <s v="Investigación"/>
    <n v="65"/>
    <n v="35"/>
    <n v="30"/>
  </r>
  <r>
    <x v="1"/>
    <x v="2"/>
    <s v="Iteración 1: Desarrollo de CU prioridad alta"/>
    <s v="Análisis"/>
    <n v="85"/>
    <n v="50"/>
    <n v="35"/>
  </r>
  <r>
    <x v="1"/>
    <x v="3"/>
    <s v="Iteración 1: Desarrollo de CU prioridad alta"/>
    <s v="Diseño"/>
    <n v="105"/>
    <n v="60"/>
    <n v="45"/>
  </r>
  <r>
    <x v="1"/>
    <x v="4"/>
    <s v="Iteración 1: Desarrollo de CU prioridad alta"/>
    <s v="Codificación"/>
    <n v="440"/>
    <n v="230"/>
    <n v="210"/>
  </r>
  <r>
    <x v="1"/>
    <x v="5"/>
    <s v="Iteración 1: Desarrollo de CU prioridad alta"/>
    <s v="Pruebas y ajustes"/>
    <n v="50"/>
    <n v="25"/>
    <n v="25"/>
  </r>
  <r>
    <x v="1"/>
    <x v="1"/>
    <s v="Iteración 2: Desarrollo de CU prioridad media"/>
    <s v="Investigación"/>
    <n v="42"/>
    <n v="18"/>
    <n v="24"/>
  </r>
  <r>
    <x v="1"/>
    <x v="2"/>
    <s v="Iteración 2: Desarrollo de CU prioridad media"/>
    <s v="Análisis"/>
    <n v="63"/>
    <n v="25"/>
    <n v="38"/>
  </r>
  <r>
    <x v="1"/>
    <x v="3"/>
    <s v="Iteración 2: Desarrollo de CU prioridad media"/>
    <s v="Diseño"/>
    <n v="68"/>
    <n v="28"/>
    <n v="40"/>
  </r>
  <r>
    <x v="1"/>
    <x v="4"/>
    <s v="Iteración 2: Desarrollo de CU prioridad media"/>
    <s v="Codificación"/>
    <n v="275"/>
    <n v="130"/>
    <n v="145"/>
  </r>
  <r>
    <x v="1"/>
    <x v="5"/>
    <s v="Iteración 2: Desarrollo de CU prioridad media"/>
    <s v="Pruebas y ajustes"/>
    <n v="70"/>
    <n v="35"/>
    <n v="35"/>
  </r>
  <r>
    <x v="1"/>
    <x v="1"/>
    <s v="Iteración 3: Desarrollo de CU prioridad baja"/>
    <s v="Investigación"/>
    <n v="21"/>
    <n v="9"/>
    <n v="12"/>
  </r>
  <r>
    <x v="1"/>
    <x v="2"/>
    <s v="Iteración 3: Desarrollo de CU prioridad baja"/>
    <s v="Análisis"/>
    <n v="26"/>
    <n v="12"/>
    <n v="14"/>
  </r>
  <r>
    <x v="1"/>
    <x v="3"/>
    <s v="Iteración 3: Desarrollo de CU prioridad baja"/>
    <s v="Diseño"/>
    <n v="30"/>
    <n v="16"/>
    <n v="14"/>
  </r>
  <r>
    <x v="1"/>
    <x v="4"/>
    <s v="Iteración 3: Desarrollo de CU prioridad baja"/>
    <s v="Codificación"/>
    <n v="120"/>
    <n v="57"/>
    <n v="63"/>
  </r>
  <r>
    <x v="1"/>
    <x v="5"/>
    <s v="Iteración 3: Desarrollo de CU prioridad baja"/>
    <s v="Pruebas y ajustes"/>
    <n v="100"/>
    <n v="50"/>
    <n v="50"/>
  </r>
  <r>
    <x v="2"/>
    <x v="5"/>
    <s v="Pruebas y ajustes finales"/>
    <s v="Pruebas y ajustes finales"/>
    <n v="180"/>
    <n v="85"/>
    <n v="95"/>
  </r>
  <r>
    <x v="2"/>
    <x v="0"/>
    <s v="Documentación"/>
    <s v="Manual Instalación"/>
    <n v="13"/>
    <n v="10"/>
    <n v="3"/>
  </r>
  <r>
    <x v="2"/>
    <x v="0"/>
    <s v="Documentación"/>
    <s v="Manual Usuario"/>
    <n v="18"/>
    <n v="14"/>
    <n v="4"/>
  </r>
  <r>
    <x v="2"/>
    <x v="0"/>
    <s v="Documentación"/>
    <s v="Carpeta"/>
    <n v="300"/>
    <n v="150"/>
    <n v="150"/>
  </r>
  <r>
    <x v="2"/>
    <x v="0"/>
    <s v="Presentación"/>
    <s v="Presentación"/>
    <n v="32"/>
    <n v="16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C79:D92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7">
        <item x="2"/>
        <item x="4"/>
        <item x="3"/>
        <item x="0"/>
        <item x="1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0"/>
    <field x="1"/>
  </rowFields>
  <rowItems count="13">
    <i>
      <x/>
    </i>
    <i r="1">
      <x v="3"/>
    </i>
    <i r="1">
      <x v="4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 v="3"/>
    </i>
    <i r="1">
      <x v="5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C61:D65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1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C43:D50" firstHeaderRow="1" firstDataRow="1" firstDataCol="1"/>
  <pivotFields count="7">
    <pivotField showAll="0"/>
    <pivotField axis="axisRow" showAll="0" sortType="ascending">
      <items count="7">
        <item x="2"/>
        <item x="4"/>
        <item x="3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2"/>
    </i>
    <i>
      <x v="5"/>
    </i>
    <i>
      <x v="3"/>
    </i>
    <i>
      <x v="4"/>
    </i>
    <i>
      <x v="1"/>
    </i>
    <i t="grand">
      <x/>
    </i>
  </rowItems>
  <colItems count="1">
    <i/>
  </colItems>
  <dataFields count="1">
    <dataField name="Suma de Hora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95:C113" firstHeaderRow="1" firstDataRow="1" firstDataCol="1"/>
  <pivotFields count="8">
    <pivotField showAll="0">
      <items count="4">
        <item x="0"/>
        <item x="1"/>
        <item x="2"/>
        <item t="default"/>
      </items>
    </pivotField>
    <pivotField axis="axisRow" showAll="0">
      <items count="18">
        <item sd="0" x="0"/>
        <item sd="0"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TOTAL por CU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29:H34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  <dataField name="Suma de TOTAL por CU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56:G75" firstHeaderRow="1" firstDataRow="2" firstDataCol="1"/>
  <pivotFields count="7">
    <pivotField showAll="0"/>
    <pivotField axis="axisRow" showAll="0">
      <items count="18">
        <item x="0"/>
        <item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301"/>
  <sheetViews>
    <sheetView tabSelected="1" topLeftCell="A64" workbookViewId="0">
      <selection activeCell="L138" sqref="L138"/>
    </sheetView>
  </sheetViews>
  <sheetFormatPr baseColWidth="10" defaultColWidth="10.5703125" defaultRowHeight="15"/>
  <cols>
    <col min="1" max="1" width="10.5703125" style="2"/>
    <col min="2" max="2" width="15.5703125" style="1" bestFit="1" customWidth="1"/>
    <col min="3" max="3" width="18.28515625" style="2" customWidth="1"/>
    <col min="4" max="4" width="14.85546875" style="2" customWidth="1"/>
    <col min="5" max="5" width="27.28515625" style="2" customWidth="1"/>
    <col min="6" max="6" width="29.28515625" style="2" customWidth="1"/>
    <col min="7" max="7" width="7.7109375" style="2" customWidth="1"/>
    <col min="8" max="8" width="9" style="2" customWidth="1"/>
    <col min="9" max="9" width="7.7109375" style="2" customWidth="1"/>
    <col min="10" max="49" width="11.42578125" style="1" customWidth="1"/>
    <col min="50" max="16384" width="10.5703125" style="2"/>
  </cols>
  <sheetData>
    <row r="1" spans="1:9" s="1" customFormat="1" ht="15.75" thickBot="1"/>
    <row r="2" spans="1:9" ht="30.75" customHeight="1" thickBot="1">
      <c r="A2" s="1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</row>
    <row r="3" spans="1:9">
      <c r="A3" s="1"/>
      <c r="C3" s="5" t="s">
        <v>7</v>
      </c>
      <c r="D3" s="5" t="s">
        <v>39</v>
      </c>
      <c r="E3" s="5" t="s">
        <v>8</v>
      </c>
      <c r="F3" s="5" t="s">
        <v>9</v>
      </c>
      <c r="G3" s="5">
        <f>H3+I3</f>
        <v>18</v>
      </c>
      <c r="H3" s="5">
        <v>8</v>
      </c>
      <c r="I3" s="6">
        <v>10</v>
      </c>
    </row>
    <row r="4" spans="1:9" ht="30">
      <c r="A4" s="1"/>
      <c r="C4" s="5" t="s">
        <v>7</v>
      </c>
      <c r="D4" s="5" t="s">
        <v>39</v>
      </c>
      <c r="E4" s="5" t="s">
        <v>8</v>
      </c>
      <c r="F4" s="5" t="s">
        <v>10</v>
      </c>
      <c r="G4" s="5">
        <f t="shared" ref="G4:G39" si="0">H4+I4</f>
        <v>12</v>
      </c>
      <c r="H4" s="5">
        <v>10</v>
      </c>
      <c r="I4" s="6">
        <v>2</v>
      </c>
    </row>
    <row r="5" spans="1:9">
      <c r="A5" s="1"/>
      <c r="C5" s="5" t="s">
        <v>7</v>
      </c>
      <c r="D5" s="5" t="s">
        <v>39</v>
      </c>
      <c r="E5" s="5" t="s">
        <v>8</v>
      </c>
      <c r="F5" s="5" t="s">
        <v>11</v>
      </c>
      <c r="G5" s="5">
        <f t="shared" si="0"/>
        <v>12</v>
      </c>
      <c r="H5" s="5">
        <v>2</v>
      </c>
      <c r="I5" s="6">
        <v>10</v>
      </c>
    </row>
    <row r="6" spans="1:9">
      <c r="A6" s="1"/>
      <c r="C6" s="5" t="s">
        <v>7</v>
      </c>
      <c r="D6" s="5" t="s">
        <v>71</v>
      </c>
      <c r="E6" s="5" t="s">
        <v>12</v>
      </c>
      <c r="F6" s="5" t="s">
        <v>13</v>
      </c>
      <c r="G6" s="5">
        <f t="shared" si="0"/>
        <v>20</v>
      </c>
      <c r="H6" s="5">
        <v>15</v>
      </c>
      <c r="I6" s="6">
        <v>5</v>
      </c>
    </row>
    <row r="7" spans="1:9">
      <c r="A7" s="1"/>
      <c r="C7" s="5" t="s">
        <v>7</v>
      </c>
      <c r="D7" s="5" t="s">
        <v>71</v>
      </c>
      <c r="E7" s="5" t="s">
        <v>12</v>
      </c>
      <c r="F7" s="5" t="s">
        <v>14</v>
      </c>
      <c r="G7" s="5">
        <f t="shared" si="0"/>
        <v>8</v>
      </c>
      <c r="H7" s="5">
        <v>4</v>
      </c>
      <c r="I7" s="6">
        <v>4</v>
      </c>
    </row>
    <row r="8" spans="1:9">
      <c r="A8" s="1"/>
      <c r="C8" s="5" t="s">
        <v>7</v>
      </c>
      <c r="D8" s="5" t="s">
        <v>71</v>
      </c>
      <c r="E8" s="5" t="s">
        <v>12</v>
      </c>
      <c r="F8" s="5" t="s">
        <v>15</v>
      </c>
      <c r="G8" s="5">
        <f t="shared" si="0"/>
        <v>45</v>
      </c>
      <c r="H8" s="5">
        <v>25</v>
      </c>
      <c r="I8" s="6">
        <v>20</v>
      </c>
    </row>
    <row r="9" spans="1:9">
      <c r="A9" s="1"/>
      <c r="C9" s="5" t="s">
        <v>7</v>
      </c>
      <c r="D9" s="5" t="s">
        <v>71</v>
      </c>
      <c r="E9" s="5" t="s">
        <v>12</v>
      </c>
      <c r="F9" s="5" t="s">
        <v>16</v>
      </c>
      <c r="G9" s="5">
        <f t="shared" si="0"/>
        <v>18</v>
      </c>
      <c r="H9" s="5">
        <v>16</v>
      </c>
      <c r="I9" s="6">
        <v>2</v>
      </c>
    </row>
    <row r="10" spans="1:9" ht="30">
      <c r="A10" s="1"/>
      <c r="C10" s="5" t="s">
        <v>7</v>
      </c>
      <c r="D10" s="5" t="s">
        <v>71</v>
      </c>
      <c r="E10" s="5" t="s">
        <v>12</v>
      </c>
      <c r="F10" s="5" t="s">
        <v>17</v>
      </c>
      <c r="G10" s="5">
        <f t="shared" si="0"/>
        <v>36</v>
      </c>
      <c r="H10" s="5">
        <v>20</v>
      </c>
      <c r="I10" s="6">
        <v>16</v>
      </c>
    </row>
    <row r="11" spans="1:9">
      <c r="A11" s="1"/>
      <c r="C11" s="5" t="s">
        <v>7</v>
      </c>
      <c r="D11" s="5" t="s">
        <v>71</v>
      </c>
      <c r="E11" s="5" t="s">
        <v>12</v>
      </c>
      <c r="F11" s="5" t="s">
        <v>18</v>
      </c>
      <c r="G11" s="5">
        <f t="shared" si="0"/>
        <v>290</v>
      </c>
      <c r="H11" s="5">
        <v>150</v>
      </c>
      <c r="I11" s="6">
        <v>140</v>
      </c>
    </row>
    <row r="12" spans="1:9">
      <c r="A12" s="1"/>
      <c r="C12" s="5" t="s">
        <v>7</v>
      </c>
      <c r="D12" s="5" t="s">
        <v>71</v>
      </c>
      <c r="E12" s="5" t="s">
        <v>12</v>
      </c>
      <c r="F12" s="5" t="s">
        <v>19</v>
      </c>
      <c r="G12" s="5">
        <f t="shared" si="0"/>
        <v>70</v>
      </c>
      <c r="H12" s="5">
        <v>35</v>
      </c>
      <c r="I12" s="6">
        <v>35</v>
      </c>
    </row>
    <row r="13" spans="1:9">
      <c r="A13" s="1"/>
      <c r="C13" s="5" t="s">
        <v>7</v>
      </c>
      <c r="D13" s="5" t="s">
        <v>39</v>
      </c>
      <c r="E13" s="5" t="s">
        <v>12</v>
      </c>
      <c r="F13" s="5" t="s">
        <v>20</v>
      </c>
      <c r="G13" s="5">
        <f t="shared" si="0"/>
        <v>35</v>
      </c>
      <c r="H13" s="5">
        <v>25</v>
      </c>
      <c r="I13" s="6">
        <v>10</v>
      </c>
    </row>
    <row r="14" spans="1:9" ht="30">
      <c r="A14" s="1"/>
      <c r="C14" s="5" t="s">
        <v>7</v>
      </c>
      <c r="D14" s="5" t="s">
        <v>39</v>
      </c>
      <c r="E14" s="5" t="s">
        <v>21</v>
      </c>
      <c r="F14" s="5" t="s">
        <v>22</v>
      </c>
      <c r="G14" s="5">
        <f t="shared" si="0"/>
        <v>30</v>
      </c>
      <c r="H14" s="5">
        <v>10</v>
      </c>
      <c r="I14" s="6">
        <v>20</v>
      </c>
    </row>
    <row r="15" spans="1:9">
      <c r="A15" s="1"/>
      <c r="C15" s="5" t="s">
        <v>7</v>
      </c>
      <c r="D15" s="5" t="s">
        <v>39</v>
      </c>
      <c r="E15" s="5" t="s">
        <v>21</v>
      </c>
      <c r="F15" s="5" t="s">
        <v>23</v>
      </c>
      <c r="G15" s="5">
        <f t="shared" si="0"/>
        <v>12</v>
      </c>
      <c r="H15" s="5">
        <v>2</v>
      </c>
      <c r="I15" s="6">
        <v>10</v>
      </c>
    </row>
    <row r="16" spans="1:9" ht="30">
      <c r="A16" s="1"/>
      <c r="C16" s="5" t="s">
        <v>7</v>
      </c>
      <c r="D16" s="5" t="s">
        <v>71</v>
      </c>
      <c r="E16" s="5" t="s">
        <v>21</v>
      </c>
      <c r="F16" s="5" t="s">
        <v>24</v>
      </c>
      <c r="G16" s="5">
        <f t="shared" si="0"/>
        <v>6</v>
      </c>
      <c r="H16" s="5">
        <v>4</v>
      </c>
      <c r="I16" s="6">
        <v>2</v>
      </c>
    </row>
    <row r="17" spans="1:9" ht="30">
      <c r="A17" s="1"/>
      <c r="C17" s="5" t="s">
        <v>7</v>
      </c>
      <c r="D17" s="5" t="s">
        <v>39</v>
      </c>
      <c r="E17" s="5" t="s">
        <v>21</v>
      </c>
      <c r="F17" s="5" t="s">
        <v>24</v>
      </c>
      <c r="G17" s="5">
        <f t="shared" si="0"/>
        <v>8</v>
      </c>
      <c r="H17" s="5">
        <v>6</v>
      </c>
      <c r="I17" s="6">
        <v>2</v>
      </c>
    </row>
    <row r="18" spans="1:9">
      <c r="A18" s="1"/>
      <c r="C18" s="5" t="s">
        <v>7</v>
      </c>
      <c r="D18" s="5" t="s">
        <v>39</v>
      </c>
      <c r="E18" s="5" t="s">
        <v>21</v>
      </c>
      <c r="F18" s="5" t="s">
        <v>25</v>
      </c>
      <c r="G18" s="5">
        <f t="shared" si="0"/>
        <v>80</v>
      </c>
      <c r="H18" s="5">
        <v>45</v>
      </c>
      <c r="I18" s="6">
        <v>35</v>
      </c>
    </row>
    <row r="19" spans="1:9">
      <c r="A19" s="1"/>
      <c r="C19" s="5" t="s">
        <v>7</v>
      </c>
      <c r="D19" s="5" t="s">
        <v>39</v>
      </c>
      <c r="E19" s="5" t="s">
        <v>21</v>
      </c>
      <c r="F19" s="5" t="s">
        <v>27</v>
      </c>
      <c r="G19" s="5">
        <f t="shared" si="0"/>
        <v>29</v>
      </c>
      <c r="H19" s="5">
        <v>4</v>
      </c>
      <c r="I19" s="6">
        <v>25</v>
      </c>
    </row>
    <row r="20" spans="1:9" ht="30">
      <c r="A20" s="1"/>
      <c r="C20" s="5" t="s">
        <v>28</v>
      </c>
      <c r="D20" s="5" t="s">
        <v>71</v>
      </c>
      <c r="E20" s="5" t="s">
        <v>30</v>
      </c>
      <c r="F20" s="5" t="s">
        <v>71</v>
      </c>
      <c r="G20" s="5">
        <f t="shared" si="0"/>
        <v>65</v>
      </c>
      <c r="H20" s="5">
        <v>35</v>
      </c>
      <c r="I20" s="6">
        <v>30</v>
      </c>
    </row>
    <row r="21" spans="1:9" ht="30">
      <c r="A21" s="1"/>
      <c r="C21" s="5" t="s">
        <v>28</v>
      </c>
      <c r="D21" s="5" t="s">
        <v>29</v>
      </c>
      <c r="E21" s="5" t="s">
        <v>30</v>
      </c>
      <c r="F21" s="5" t="s">
        <v>31</v>
      </c>
      <c r="G21" s="5">
        <f t="shared" si="0"/>
        <v>85</v>
      </c>
      <c r="H21" s="5">
        <v>50</v>
      </c>
      <c r="I21" s="6">
        <v>35</v>
      </c>
    </row>
    <row r="22" spans="1:9" ht="30">
      <c r="A22" s="1"/>
      <c r="C22" s="5" t="s">
        <v>28</v>
      </c>
      <c r="D22" s="5" t="s">
        <v>32</v>
      </c>
      <c r="E22" s="5" t="s">
        <v>30</v>
      </c>
      <c r="F22" s="5" t="s">
        <v>32</v>
      </c>
      <c r="G22" s="5">
        <f t="shared" si="0"/>
        <v>105</v>
      </c>
      <c r="H22" s="5">
        <v>60</v>
      </c>
      <c r="I22" s="6">
        <v>45</v>
      </c>
    </row>
    <row r="23" spans="1:9" ht="30">
      <c r="A23" s="1"/>
      <c r="C23" s="5" t="s">
        <v>28</v>
      </c>
      <c r="D23" s="5" t="s">
        <v>33</v>
      </c>
      <c r="E23" s="5" t="s">
        <v>30</v>
      </c>
      <c r="F23" s="5" t="s">
        <v>33</v>
      </c>
      <c r="G23" s="5">
        <f t="shared" si="0"/>
        <v>440</v>
      </c>
      <c r="H23" s="5">
        <v>230</v>
      </c>
      <c r="I23" s="6">
        <v>210</v>
      </c>
    </row>
    <row r="24" spans="1:9" ht="30">
      <c r="A24" s="1"/>
      <c r="C24" s="5" t="s">
        <v>28</v>
      </c>
      <c r="D24" s="5" t="s">
        <v>26</v>
      </c>
      <c r="E24" s="5" t="s">
        <v>30</v>
      </c>
      <c r="F24" s="5" t="s">
        <v>34</v>
      </c>
      <c r="G24" s="5">
        <f t="shared" si="0"/>
        <v>50</v>
      </c>
      <c r="H24" s="5">
        <v>25</v>
      </c>
      <c r="I24" s="6">
        <v>25</v>
      </c>
    </row>
    <row r="25" spans="1:9" ht="30">
      <c r="A25" s="1"/>
      <c r="C25" s="5" t="s">
        <v>28</v>
      </c>
      <c r="D25" s="5" t="s">
        <v>71</v>
      </c>
      <c r="E25" s="5" t="s">
        <v>35</v>
      </c>
      <c r="F25" s="5" t="s">
        <v>71</v>
      </c>
      <c r="G25" s="5">
        <f t="shared" si="0"/>
        <v>42</v>
      </c>
      <c r="H25" s="5">
        <v>18</v>
      </c>
      <c r="I25" s="6">
        <v>24</v>
      </c>
    </row>
    <row r="26" spans="1:9" ht="30">
      <c r="A26" s="1"/>
      <c r="C26" s="5" t="s">
        <v>28</v>
      </c>
      <c r="D26" s="5" t="s">
        <v>29</v>
      </c>
      <c r="E26" s="5" t="s">
        <v>35</v>
      </c>
      <c r="F26" s="5" t="s">
        <v>31</v>
      </c>
      <c r="G26" s="5">
        <f t="shared" si="0"/>
        <v>63</v>
      </c>
      <c r="H26" s="5">
        <v>25</v>
      </c>
      <c r="I26" s="6">
        <v>38</v>
      </c>
    </row>
    <row r="27" spans="1:9" ht="30">
      <c r="A27" s="1"/>
      <c r="C27" s="5" t="s">
        <v>28</v>
      </c>
      <c r="D27" s="5" t="s">
        <v>32</v>
      </c>
      <c r="E27" s="5" t="s">
        <v>35</v>
      </c>
      <c r="F27" s="5" t="s">
        <v>32</v>
      </c>
      <c r="G27" s="5">
        <f t="shared" si="0"/>
        <v>68</v>
      </c>
      <c r="H27" s="5">
        <v>28</v>
      </c>
      <c r="I27" s="6">
        <v>40</v>
      </c>
    </row>
    <row r="28" spans="1:9" ht="30">
      <c r="A28" s="1"/>
      <c r="C28" s="5" t="s">
        <v>28</v>
      </c>
      <c r="D28" s="5" t="s">
        <v>33</v>
      </c>
      <c r="E28" s="5" t="s">
        <v>35</v>
      </c>
      <c r="F28" s="5" t="s">
        <v>33</v>
      </c>
      <c r="G28" s="5">
        <f t="shared" si="0"/>
        <v>275</v>
      </c>
      <c r="H28" s="5">
        <v>130</v>
      </c>
      <c r="I28" s="6">
        <v>145</v>
      </c>
    </row>
    <row r="29" spans="1:9" ht="30">
      <c r="A29" s="1"/>
      <c r="C29" s="5" t="s">
        <v>28</v>
      </c>
      <c r="D29" s="5" t="s">
        <v>26</v>
      </c>
      <c r="E29" s="5" t="s">
        <v>35</v>
      </c>
      <c r="F29" s="5" t="s">
        <v>34</v>
      </c>
      <c r="G29" s="5">
        <f t="shared" si="0"/>
        <v>70</v>
      </c>
      <c r="H29" s="5">
        <v>35</v>
      </c>
      <c r="I29" s="6">
        <v>35</v>
      </c>
    </row>
    <row r="30" spans="1:9" ht="30">
      <c r="A30" s="1"/>
      <c r="C30" s="5" t="s">
        <v>28</v>
      </c>
      <c r="D30" s="5" t="s">
        <v>71</v>
      </c>
      <c r="E30" s="5" t="s">
        <v>36</v>
      </c>
      <c r="F30" s="5" t="s">
        <v>71</v>
      </c>
      <c r="G30" s="5">
        <f t="shared" si="0"/>
        <v>21</v>
      </c>
      <c r="H30" s="5">
        <v>9</v>
      </c>
      <c r="I30" s="6">
        <v>12</v>
      </c>
    </row>
    <row r="31" spans="1:9" ht="30">
      <c r="A31" s="1"/>
      <c r="C31" s="5" t="s">
        <v>28</v>
      </c>
      <c r="D31" s="5" t="s">
        <v>29</v>
      </c>
      <c r="E31" s="5" t="s">
        <v>36</v>
      </c>
      <c r="F31" s="5" t="s">
        <v>31</v>
      </c>
      <c r="G31" s="5">
        <f t="shared" si="0"/>
        <v>26</v>
      </c>
      <c r="H31" s="5">
        <v>12</v>
      </c>
      <c r="I31" s="6">
        <v>14</v>
      </c>
    </row>
    <row r="32" spans="1:9" ht="30">
      <c r="A32" s="1"/>
      <c r="C32" s="5" t="s">
        <v>28</v>
      </c>
      <c r="D32" s="5" t="s">
        <v>32</v>
      </c>
      <c r="E32" s="5" t="s">
        <v>36</v>
      </c>
      <c r="F32" s="5" t="s">
        <v>32</v>
      </c>
      <c r="G32" s="5">
        <f>H32+I32</f>
        <v>30</v>
      </c>
      <c r="H32" s="5">
        <v>16</v>
      </c>
      <c r="I32" s="6">
        <v>14</v>
      </c>
    </row>
    <row r="33" spans="1:9" ht="30">
      <c r="A33" s="1"/>
      <c r="C33" s="5" t="s">
        <v>28</v>
      </c>
      <c r="D33" s="5" t="s">
        <v>33</v>
      </c>
      <c r="E33" s="5" t="s">
        <v>36</v>
      </c>
      <c r="F33" s="5" t="s">
        <v>33</v>
      </c>
      <c r="G33" s="5">
        <f>H33+I33</f>
        <v>120</v>
      </c>
      <c r="H33" s="5">
        <v>57</v>
      </c>
      <c r="I33" s="6">
        <v>63</v>
      </c>
    </row>
    <row r="34" spans="1:9" ht="30">
      <c r="A34" s="1"/>
      <c r="C34" s="5" t="s">
        <v>28</v>
      </c>
      <c r="D34" s="5" t="s">
        <v>26</v>
      </c>
      <c r="E34" s="5" t="s">
        <v>36</v>
      </c>
      <c r="F34" s="5" t="s">
        <v>34</v>
      </c>
      <c r="G34" s="5">
        <f>H34+I34</f>
        <v>100</v>
      </c>
      <c r="H34" s="5">
        <v>50</v>
      </c>
      <c r="I34" s="6">
        <v>50</v>
      </c>
    </row>
    <row r="35" spans="1:9">
      <c r="A35" s="1"/>
      <c r="C35" s="5" t="s">
        <v>38</v>
      </c>
      <c r="D35" s="5" t="s">
        <v>26</v>
      </c>
      <c r="E35" s="5" t="s">
        <v>37</v>
      </c>
      <c r="F35" s="5" t="s">
        <v>37</v>
      </c>
      <c r="G35" s="5">
        <f t="shared" si="0"/>
        <v>180</v>
      </c>
      <c r="H35" s="5">
        <v>85</v>
      </c>
      <c r="I35" s="6">
        <v>95</v>
      </c>
    </row>
    <row r="36" spans="1:9">
      <c r="A36" s="1"/>
      <c r="C36" s="5" t="s">
        <v>38</v>
      </c>
      <c r="D36" s="5" t="s">
        <v>39</v>
      </c>
      <c r="E36" s="5" t="s">
        <v>39</v>
      </c>
      <c r="F36" s="5" t="s">
        <v>40</v>
      </c>
      <c r="G36" s="5">
        <f t="shared" si="0"/>
        <v>13</v>
      </c>
      <c r="H36" s="5">
        <v>10</v>
      </c>
      <c r="I36" s="6">
        <v>3</v>
      </c>
    </row>
    <row r="37" spans="1:9">
      <c r="A37" s="1"/>
      <c r="C37" s="5" t="s">
        <v>38</v>
      </c>
      <c r="D37" s="5" t="s">
        <v>39</v>
      </c>
      <c r="E37" s="5" t="s">
        <v>39</v>
      </c>
      <c r="F37" s="5" t="s">
        <v>41</v>
      </c>
      <c r="G37" s="5">
        <f t="shared" si="0"/>
        <v>18</v>
      </c>
      <c r="H37" s="5">
        <v>14</v>
      </c>
      <c r="I37" s="6">
        <v>4</v>
      </c>
    </row>
    <row r="38" spans="1:9">
      <c r="A38" s="1"/>
      <c r="C38" s="5" t="s">
        <v>38</v>
      </c>
      <c r="D38" s="5" t="s">
        <v>39</v>
      </c>
      <c r="E38" s="5" t="s">
        <v>39</v>
      </c>
      <c r="F38" s="5" t="s">
        <v>42</v>
      </c>
      <c r="G38" s="5">
        <f t="shared" si="0"/>
        <v>300</v>
      </c>
      <c r="H38" s="5">
        <v>150</v>
      </c>
      <c r="I38" s="6">
        <v>150</v>
      </c>
    </row>
    <row r="39" spans="1:9">
      <c r="A39" s="1"/>
      <c r="C39" s="5" t="s">
        <v>38</v>
      </c>
      <c r="D39" s="5" t="s">
        <v>39</v>
      </c>
      <c r="E39" s="5" t="s">
        <v>43</v>
      </c>
      <c r="F39" s="2" t="s">
        <v>43</v>
      </c>
      <c r="G39" s="5">
        <f t="shared" si="0"/>
        <v>32</v>
      </c>
      <c r="H39" s="5">
        <v>16</v>
      </c>
      <c r="I39" s="6">
        <v>16</v>
      </c>
    </row>
    <row r="40" spans="1:9">
      <c r="A40" s="1"/>
      <c r="C40" s="13"/>
      <c r="D40" s="13"/>
      <c r="E40" s="13"/>
      <c r="G40" s="13"/>
      <c r="H40" s="13"/>
      <c r="I40" s="14"/>
    </row>
    <row r="41" spans="1:9">
      <c r="A41" s="1"/>
      <c r="C41" s="13"/>
      <c r="D41" s="13"/>
      <c r="E41" s="13"/>
      <c r="G41" s="13"/>
      <c r="H41" s="13"/>
      <c r="I41" s="14"/>
    </row>
    <row r="42" spans="1:9">
      <c r="A42" s="1"/>
    </row>
    <row r="43" spans="1:9">
      <c r="A43" s="1"/>
      <c r="C43" s="10" t="s">
        <v>68</v>
      </c>
      <c r="D43" t="s">
        <v>70</v>
      </c>
      <c r="E43"/>
    </row>
    <row r="44" spans="1:9">
      <c r="A44" s="1"/>
      <c r="C44" s="11" t="s">
        <v>29</v>
      </c>
      <c r="D44" s="12">
        <v>174</v>
      </c>
      <c r="E44"/>
    </row>
    <row r="45" spans="1:9">
      <c r="A45" s="1"/>
      <c r="C45" s="11" t="s">
        <v>32</v>
      </c>
      <c r="D45" s="12">
        <v>203</v>
      </c>
      <c r="E45"/>
    </row>
    <row r="46" spans="1:9">
      <c r="A46" s="1"/>
      <c r="C46" s="11" t="s">
        <v>26</v>
      </c>
      <c r="D46" s="12">
        <v>400</v>
      </c>
      <c r="E46"/>
    </row>
    <row r="47" spans="1:9">
      <c r="A47" s="1"/>
      <c r="C47" s="11" t="s">
        <v>39</v>
      </c>
      <c r="D47" s="12">
        <v>599</v>
      </c>
      <c r="E47"/>
    </row>
    <row r="48" spans="1:9">
      <c r="A48" s="1"/>
      <c r="C48" s="11" t="s">
        <v>71</v>
      </c>
      <c r="D48" s="12">
        <v>621</v>
      </c>
      <c r="E48"/>
    </row>
    <row r="49" spans="1:5">
      <c r="A49" s="1"/>
      <c r="C49" s="11" t="s">
        <v>33</v>
      </c>
      <c r="D49" s="12">
        <v>835</v>
      </c>
      <c r="E49"/>
    </row>
    <row r="50" spans="1:5">
      <c r="A50" s="1"/>
      <c r="C50" s="11" t="s">
        <v>69</v>
      </c>
      <c r="D50" s="12">
        <v>2832</v>
      </c>
      <c r="E50"/>
    </row>
    <row r="51" spans="1:5">
      <c r="A51" s="1"/>
      <c r="C51"/>
      <c r="D51"/>
      <c r="E51"/>
    </row>
    <row r="52" spans="1:5">
      <c r="A52" s="1"/>
      <c r="C52"/>
      <c r="D52"/>
      <c r="E52"/>
    </row>
    <row r="53" spans="1:5">
      <c r="A53" s="1"/>
      <c r="C53"/>
      <c r="D53"/>
      <c r="E53"/>
    </row>
    <row r="54" spans="1:5">
      <c r="A54" s="1"/>
      <c r="C54"/>
      <c r="D54"/>
      <c r="E54"/>
    </row>
    <row r="55" spans="1:5">
      <c r="A55" s="1"/>
      <c r="C55"/>
      <c r="D55"/>
      <c r="E55"/>
    </row>
    <row r="56" spans="1:5">
      <c r="A56" s="1"/>
      <c r="C56"/>
      <c r="D56"/>
      <c r="E56"/>
    </row>
    <row r="57" spans="1:5">
      <c r="A57" s="1"/>
      <c r="C57"/>
      <c r="D57"/>
      <c r="E57"/>
    </row>
    <row r="58" spans="1:5">
      <c r="A58" s="1"/>
      <c r="C58"/>
      <c r="D58"/>
      <c r="E58"/>
    </row>
    <row r="59" spans="1:5">
      <c r="A59" s="1"/>
      <c r="C59"/>
      <c r="D59"/>
      <c r="E59"/>
    </row>
    <row r="60" spans="1:5">
      <c r="A60" s="1"/>
      <c r="C60"/>
      <c r="D60"/>
      <c r="E60"/>
    </row>
    <row r="61" spans="1:5">
      <c r="A61" s="1"/>
      <c r="C61" s="10" t="s">
        <v>68</v>
      </c>
      <c r="D61" t="s">
        <v>70</v>
      </c>
      <c r="E61"/>
    </row>
    <row r="62" spans="1:5">
      <c r="A62" s="1"/>
      <c r="C62" s="11" t="s">
        <v>7</v>
      </c>
      <c r="D62" s="12">
        <v>729</v>
      </c>
      <c r="E62"/>
    </row>
    <row r="63" spans="1:5">
      <c r="A63" s="1"/>
      <c r="C63" s="11" t="s">
        <v>28</v>
      </c>
      <c r="D63" s="12">
        <v>1560</v>
      </c>
      <c r="E63"/>
    </row>
    <row r="64" spans="1:5">
      <c r="A64" s="1"/>
      <c r="C64" s="11" t="s">
        <v>38</v>
      </c>
      <c r="D64" s="12">
        <v>543</v>
      </c>
      <c r="E64"/>
    </row>
    <row r="65" spans="1:5">
      <c r="A65" s="1"/>
      <c r="C65" s="11" t="s">
        <v>69</v>
      </c>
      <c r="D65" s="12">
        <v>2832</v>
      </c>
      <c r="E65"/>
    </row>
    <row r="66" spans="1:5">
      <c r="A66" s="1"/>
      <c r="C66"/>
      <c r="D66"/>
      <c r="E66"/>
    </row>
    <row r="67" spans="1:5">
      <c r="A67" s="1"/>
      <c r="C67"/>
      <c r="D67"/>
      <c r="E67"/>
    </row>
    <row r="68" spans="1:5">
      <c r="A68" s="1"/>
      <c r="C68"/>
      <c r="D68"/>
      <c r="E68"/>
    </row>
    <row r="69" spans="1:5">
      <c r="A69" s="1"/>
      <c r="C69"/>
      <c r="D69"/>
      <c r="E69"/>
    </row>
    <row r="70" spans="1:5">
      <c r="A70" s="1"/>
      <c r="C70"/>
      <c r="D70"/>
      <c r="E70"/>
    </row>
    <row r="71" spans="1:5">
      <c r="A71" s="1"/>
      <c r="C71"/>
      <c r="D71"/>
      <c r="E71"/>
    </row>
    <row r="72" spans="1:5">
      <c r="A72" s="1"/>
      <c r="C72"/>
      <c r="D72"/>
      <c r="E72"/>
    </row>
    <row r="73" spans="1:5">
      <c r="A73" s="1"/>
      <c r="C73"/>
      <c r="D73"/>
      <c r="E73"/>
    </row>
    <row r="74" spans="1:5">
      <c r="A74" s="1"/>
      <c r="C74"/>
      <c r="D74"/>
      <c r="E74"/>
    </row>
    <row r="75" spans="1:5">
      <c r="A75" s="1"/>
      <c r="C75"/>
      <c r="D75"/>
      <c r="E75"/>
    </row>
    <row r="76" spans="1:5">
      <c r="A76" s="1"/>
      <c r="C76"/>
      <c r="D76"/>
      <c r="E76"/>
    </row>
    <row r="77" spans="1:5">
      <c r="A77" s="1"/>
    </row>
    <row r="78" spans="1:5">
      <c r="A78" s="1"/>
    </row>
    <row r="79" spans="1:5">
      <c r="A79" s="1"/>
      <c r="C79" s="10" t="s">
        <v>68</v>
      </c>
      <c r="D79" t="s">
        <v>70</v>
      </c>
      <c r="E79" t="s">
        <v>80</v>
      </c>
    </row>
    <row r="80" spans="1:5">
      <c r="A80" s="1"/>
      <c r="C80" s="11" t="s">
        <v>7</v>
      </c>
      <c r="D80" s="12">
        <v>729</v>
      </c>
      <c r="E80"/>
    </row>
    <row r="81" spans="1:5">
      <c r="A81" s="1"/>
      <c r="C81" s="21" t="s">
        <v>39</v>
      </c>
      <c r="D81" s="12">
        <v>236</v>
      </c>
      <c r="E81" s="22">
        <f>GETPIVOTDATA("Horas",$C$79,"Etapa","Etapa 1","Tipo","Documentación")/GETPIVOTDATA("Horas",$C$79,"Etapa","Etapa 1")</f>
        <v>0.32373113854595337</v>
      </c>
    </row>
    <row r="82" spans="1:5">
      <c r="A82" s="1"/>
      <c r="C82" s="21" t="s">
        <v>71</v>
      </c>
      <c r="D82" s="12">
        <v>493</v>
      </c>
      <c r="E82" s="22">
        <f>GETPIVOTDATA("Horas",$C$79,"Etapa","Etapa 1","Tipo","Investigación")/GETPIVOTDATA("Horas",$C$79,"Etapa","Etapa 1")</f>
        <v>0.67626886145404663</v>
      </c>
    </row>
    <row r="83" spans="1:5">
      <c r="A83" s="1"/>
      <c r="C83" s="11" t="s">
        <v>28</v>
      </c>
      <c r="D83" s="12">
        <v>1560</v>
      </c>
      <c r="E83" s="22"/>
    </row>
    <row r="84" spans="1:5">
      <c r="A84" s="1"/>
      <c r="C84" s="21" t="s">
        <v>29</v>
      </c>
      <c r="D84" s="12">
        <v>174</v>
      </c>
      <c r="E84" s="22">
        <f>GETPIVOTDATA("Horas",$C$79,"Etapa","Etapa 2","Tipo","Analisis")/GETPIVOTDATA("Horas",$C$79,"Etapa","Etapa 2")</f>
        <v>0.11153846153846154</v>
      </c>
    </row>
    <row r="85" spans="1:5">
      <c r="A85" s="1"/>
      <c r="C85" s="21" t="s">
        <v>33</v>
      </c>
      <c r="D85" s="12">
        <v>835</v>
      </c>
      <c r="E85" s="22">
        <f>GETPIVOTDATA("Horas",$C$79,"Etapa","Etapa 2","Tipo","Codificación")/GETPIVOTDATA("Horas",$C$79,"Etapa","Etapa 2")</f>
        <v>0.53525641025641024</v>
      </c>
    </row>
    <row r="86" spans="1:5">
      <c r="A86" s="1"/>
      <c r="C86" s="21" t="s">
        <v>32</v>
      </c>
      <c r="D86" s="12">
        <v>203</v>
      </c>
      <c r="E86" s="22">
        <f>GETPIVOTDATA("Horas",$C$79,"Etapa","Etapa 2","Tipo","Diseño")/GETPIVOTDATA("Horas",$C$79,"Etapa","Etapa 2")</f>
        <v>0.13012820512820514</v>
      </c>
    </row>
    <row r="87" spans="1:5">
      <c r="A87" s="1"/>
      <c r="C87" s="21" t="s">
        <v>71</v>
      </c>
      <c r="D87" s="12">
        <v>128</v>
      </c>
      <c r="E87" s="22">
        <f>GETPIVOTDATA("Horas",$C$79,"Etapa","Etapa 2","Tipo","Investigación")/GETPIVOTDATA("Horas",$C$79,"Etapa","Etapa 2")</f>
        <v>8.2051282051282051E-2</v>
      </c>
    </row>
    <row r="88" spans="1:5">
      <c r="A88" s="1"/>
      <c r="C88" s="21" t="s">
        <v>26</v>
      </c>
      <c r="D88" s="12">
        <v>220</v>
      </c>
      <c r="E88" s="22">
        <f>GETPIVOTDATA("Horas",$C$79,"Etapa","Etapa 2","Tipo","Pruebas")/GETPIVOTDATA("Horas",$C$79,"Etapa","Etapa 2")</f>
        <v>0.14102564102564102</v>
      </c>
    </row>
    <row r="89" spans="1:5">
      <c r="A89" s="1"/>
      <c r="C89" s="11" t="s">
        <v>38</v>
      </c>
      <c r="D89" s="12">
        <v>543</v>
      </c>
      <c r="E89" s="22"/>
    </row>
    <row r="90" spans="1:5">
      <c r="A90" s="1"/>
      <c r="C90" s="21" t="s">
        <v>39</v>
      </c>
      <c r="D90" s="12">
        <v>363</v>
      </c>
      <c r="E90" s="22">
        <f>GETPIVOTDATA("Horas",$C$79,"Etapa","Etapa 3","Tipo","Documentación")/GETPIVOTDATA("Horas",$C$79,"Etapa","Etapa 3")</f>
        <v>0.66850828729281764</v>
      </c>
    </row>
    <row r="91" spans="1:5">
      <c r="A91" s="1"/>
      <c r="C91" s="21" t="s">
        <v>26</v>
      </c>
      <c r="D91" s="12">
        <v>180</v>
      </c>
      <c r="E91" s="22">
        <f>GETPIVOTDATA("Horas",$C$79,"Etapa","Etapa 3","Tipo","Pruebas")/GETPIVOTDATA("Horas",$C$79,"Etapa","Etapa 3")</f>
        <v>0.33149171270718231</v>
      </c>
    </row>
    <row r="92" spans="1:5">
      <c r="A92" s="1"/>
      <c r="C92" s="11" t="s">
        <v>69</v>
      </c>
      <c r="D92" s="12">
        <v>2832</v>
      </c>
      <c r="E92"/>
    </row>
    <row r="93" spans="1:5">
      <c r="A93" s="1"/>
      <c r="C93"/>
      <c r="D93"/>
      <c r="E93"/>
    </row>
    <row r="94" spans="1:5">
      <c r="A94" s="1"/>
      <c r="C94"/>
      <c r="D94"/>
      <c r="E94"/>
    </row>
    <row r="95" spans="1:5">
      <c r="A95" s="1"/>
      <c r="C95"/>
      <c r="D95"/>
      <c r="E95" t="s">
        <v>80</v>
      </c>
    </row>
    <row r="96" spans="1:5">
      <c r="A96" s="1"/>
      <c r="D96" s="12"/>
      <c r="E96"/>
    </row>
    <row r="97" spans="1:6">
      <c r="A97" s="1"/>
      <c r="C97" s="11" t="s">
        <v>7</v>
      </c>
      <c r="D97" s="21" t="s">
        <v>39</v>
      </c>
      <c r="E97" s="22">
        <f>GETPIVOTDATA("Horas",$C$79,"Etapa","Etapa 1","Tipo","Documentación")/GETPIVOTDATA("Horas",$C$79,"Etapa","Etapa 1")</f>
        <v>0.32373113854595337</v>
      </c>
    </row>
    <row r="98" spans="1:6">
      <c r="A98" s="1"/>
      <c r="C98" s="11" t="s">
        <v>7</v>
      </c>
      <c r="D98" s="21" t="s">
        <v>71</v>
      </c>
      <c r="E98" s="22">
        <f>GETPIVOTDATA("Horas",$C$79,"Etapa","Etapa 1","Tipo","Investigación")/GETPIVOTDATA("Horas",$C$79,"Etapa","Etapa 1")</f>
        <v>0.67626886145404663</v>
      </c>
    </row>
    <row r="99" spans="1:6">
      <c r="A99" s="1"/>
      <c r="C99" s="11" t="s">
        <v>28</v>
      </c>
      <c r="D99" s="21" t="s">
        <v>29</v>
      </c>
      <c r="E99" s="22">
        <f>GETPIVOTDATA("Horas",$C$79,"Etapa","Etapa 2","Tipo","Analisis")/GETPIVOTDATA("Horas",$C$79,"Etapa","Etapa 2")</f>
        <v>0.11153846153846154</v>
      </c>
    </row>
    <row r="100" spans="1:6">
      <c r="A100" s="1"/>
      <c r="C100" s="11" t="s">
        <v>28</v>
      </c>
      <c r="D100" s="21" t="s">
        <v>33</v>
      </c>
      <c r="E100" s="22">
        <f>GETPIVOTDATA("Horas",$C$79,"Etapa","Etapa 2","Tipo","Codificación")/GETPIVOTDATA("Horas",$C$79,"Etapa","Etapa 2")</f>
        <v>0.53525641025641024</v>
      </c>
    </row>
    <row r="101" spans="1:6">
      <c r="A101" s="1"/>
      <c r="C101" s="11" t="s">
        <v>28</v>
      </c>
      <c r="D101" s="21" t="s">
        <v>32</v>
      </c>
      <c r="E101" s="22">
        <f>GETPIVOTDATA("Horas",$C$79,"Etapa","Etapa 2","Tipo","Diseño")/GETPIVOTDATA("Horas",$C$79,"Etapa","Etapa 2")</f>
        <v>0.13012820512820514</v>
      </c>
    </row>
    <row r="102" spans="1:6">
      <c r="A102" s="1"/>
      <c r="C102" s="11" t="s">
        <v>28</v>
      </c>
      <c r="D102" s="21" t="s">
        <v>71</v>
      </c>
      <c r="E102" s="22">
        <f>GETPIVOTDATA("Horas",$C$79,"Etapa","Etapa 2","Tipo","Investigación")/GETPIVOTDATA("Horas",$C$79,"Etapa","Etapa 2")</f>
        <v>8.2051282051282051E-2</v>
      </c>
    </row>
    <row r="103" spans="1:6">
      <c r="A103" s="1"/>
      <c r="C103" s="2" t="s">
        <v>28</v>
      </c>
      <c r="D103" s="21" t="s">
        <v>26</v>
      </c>
      <c r="E103" s="22">
        <f>GETPIVOTDATA("Horas",$C$79,"Etapa","Etapa 2","Tipo","Pruebas")/GETPIVOTDATA("Horas",$C$79,"Etapa","Etapa 2")</f>
        <v>0.14102564102564102</v>
      </c>
    </row>
    <row r="104" spans="1:6">
      <c r="A104" s="1"/>
      <c r="C104" s="2" t="s">
        <v>38</v>
      </c>
      <c r="D104" s="21" t="s">
        <v>39</v>
      </c>
      <c r="E104" s="22">
        <f>GETPIVOTDATA("Horas",$C$79,"Etapa","Etapa 3","Tipo","Documentación")/GETPIVOTDATA("Horas",$C$79,"Etapa","Etapa 3")</f>
        <v>0.66850828729281764</v>
      </c>
    </row>
    <row r="105" spans="1:6">
      <c r="A105" s="1"/>
      <c r="C105" s="2" t="s">
        <v>38</v>
      </c>
      <c r="D105" s="21" t="s">
        <v>26</v>
      </c>
      <c r="E105" s="22">
        <f>GETPIVOTDATA("Horas",$C$79,"Etapa","Etapa 3","Tipo","Pruebas")/GETPIVOTDATA("Horas",$C$79,"Etapa","Etapa 3")</f>
        <v>0.33149171270718231</v>
      </c>
    </row>
    <row r="106" spans="1:6">
      <c r="A106" s="1"/>
      <c r="D106" s="12"/>
    </row>
    <row r="107" spans="1:6">
      <c r="A107" s="1"/>
      <c r="B107" s="1" t="s">
        <v>1</v>
      </c>
      <c r="C107" s="2" t="s">
        <v>81</v>
      </c>
      <c r="D107" s="11" t="s">
        <v>7</v>
      </c>
      <c r="E107" s="11" t="s">
        <v>28</v>
      </c>
      <c r="F107" s="11" t="s">
        <v>38</v>
      </c>
    </row>
    <row r="108" spans="1:6">
      <c r="A108" s="1"/>
      <c r="B108" s="21" t="s">
        <v>39</v>
      </c>
      <c r="C108" s="2">
        <v>0</v>
      </c>
      <c r="D108" s="22">
        <v>0.32</v>
      </c>
      <c r="E108" s="2">
        <v>0</v>
      </c>
      <c r="F108" s="2">
        <v>0.67</v>
      </c>
    </row>
    <row r="109" spans="1:6">
      <c r="A109" s="1"/>
      <c r="B109" s="21" t="s">
        <v>71</v>
      </c>
      <c r="C109" s="2">
        <v>0</v>
      </c>
      <c r="D109" s="22">
        <v>0.68</v>
      </c>
      <c r="E109" s="2">
        <v>0.08</v>
      </c>
      <c r="F109" s="2">
        <v>0</v>
      </c>
    </row>
    <row r="110" spans="1:6">
      <c r="A110" s="1"/>
      <c r="B110" s="21" t="s">
        <v>29</v>
      </c>
      <c r="C110" s="2">
        <v>0</v>
      </c>
      <c r="D110" s="2">
        <v>0</v>
      </c>
      <c r="E110" s="2">
        <v>0.11</v>
      </c>
      <c r="F110" s="2">
        <v>0</v>
      </c>
    </row>
    <row r="111" spans="1:6">
      <c r="A111" s="1"/>
      <c r="B111" s="21" t="s">
        <v>33</v>
      </c>
      <c r="C111" s="2">
        <v>0</v>
      </c>
      <c r="D111" s="2">
        <v>0</v>
      </c>
      <c r="E111" s="2">
        <v>0.54</v>
      </c>
      <c r="F111" s="2">
        <v>0</v>
      </c>
    </row>
    <row r="112" spans="1:6">
      <c r="A112" s="1"/>
      <c r="B112" s="21" t="s">
        <v>32</v>
      </c>
      <c r="C112" s="2">
        <v>0</v>
      </c>
      <c r="D112" s="2">
        <v>0</v>
      </c>
      <c r="E112" s="2">
        <v>0.13</v>
      </c>
      <c r="F112" s="2">
        <v>0</v>
      </c>
    </row>
    <row r="113" spans="1:6">
      <c r="A113" s="1"/>
      <c r="B113" s="21" t="s">
        <v>26</v>
      </c>
      <c r="C113" s="2">
        <v>0</v>
      </c>
      <c r="D113" s="2">
        <v>0</v>
      </c>
      <c r="E113" s="2">
        <v>0.14000000000000001</v>
      </c>
      <c r="F113" s="2">
        <v>0.33</v>
      </c>
    </row>
    <row r="114" spans="1:6">
      <c r="A114" s="1"/>
    </row>
    <row r="115" spans="1:6">
      <c r="A115" s="1"/>
    </row>
    <row r="116" spans="1:6">
      <c r="A116" s="1"/>
    </row>
    <row r="117" spans="1:6">
      <c r="A117" s="1"/>
    </row>
    <row r="118" spans="1:6">
      <c r="A118" s="1"/>
    </row>
    <row r="119" spans="1:6">
      <c r="A119" s="1"/>
    </row>
    <row r="120" spans="1:6">
      <c r="A120" s="1"/>
      <c r="B120" s="1" t="s">
        <v>1</v>
      </c>
      <c r="C120" s="2" t="s">
        <v>81</v>
      </c>
      <c r="D120" s="11" t="s">
        <v>7</v>
      </c>
      <c r="E120" s="11" t="s">
        <v>28</v>
      </c>
      <c r="F120" s="11" t="s">
        <v>38</v>
      </c>
    </row>
    <row r="121" spans="1:6">
      <c r="A121" s="1"/>
      <c r="B121" s="21" t="s">
        <v>39</v>
      </c>
      <c r="C121" s="2">
        <v>0</v>
      </c>
      <c r="D121" s="22">
        <v>0.32</v>
      </c>
      <c r="E121" s="2">
        <v>0</v>
      </c>
      <c r="F121" s="2">
        <v>0.67</v>
      </c>
    </row>
    <row r="122" spans="1:6">
      <c r="A122" s="1"/>
      <c r="B122" s="21" t="s">
        <v>71</v>
      </c>
      <c r="C122" s="2">
        <v>0</v>
      </c>
      <c r="D122" s="22">
        <v>0.68</v>
      </c>
      <c r="E122" s="2">
        <v>0.08</v>
      </c>
      <c r="F122" s="2">
        <v>0</v>
      </c>
    </row>
    <row r="123" spans="1:6">
      <c r="A123" s="1"/>
      <c r="B123" s="21" t="s">
        <v>82</v>
      </c>
      <c r="C123" s="2">
        <v>0</v>
      </c>
      <c r="D123" s="2">
        <v>0</v>
      </c>
      <c r="E123" s="2">
        <v>0.92</v>
      </c>
      <c r="F123" s="2">
        <v>0.33</v>
      </c>
    </row>
    <row r="124" spans="1:6">
      <c r="A124" s="1"/>
      <c r="B124" s="21"/>
    </row>
    <row r="125" spans="1:6">
      <c r="A125" s="1"/>
      <c r="B125" s="21"/>
    </row>
    <row r="126" spans="1:6">
      <c r="A126" s="1"/>
      <c r="B126" s="21"/>
    </row>
    <row r="127" spans="1:6">
      <c r="A127" s="1"/>
    </row>
    <row r="128" spans="1:6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</sheetData>
  <autoFilter ref="C2:I39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B3:J130"/>
  <sheetViews>
    <sheetView topLeftCell="B1" workbookViewId="0">
      <selection activeCell="F12" sqref="F12"/>
    </sheetView>
  </sheetViews>
  <sheetFormatPr baseColWidth="10" defaultColWidth="10.5703125" defaultRowHeight="15"/>
  <cols>
    <col min="1" max="1" width="10.5703125" style="2" customWidth="1"/>
    <col min="2" max="2" width="34.42578125" style="2" customWidth="1"/>
    <col min="3" max="3" width="22.85546875" style="2" customWidth="1"/>
    <col min="4" max="4" width="16.85546875" style="2" customWidth="1"/>
    <col min="5" max="5" width="15.85546875" style="2" customWidth="1"/>
    <col min="6" max="6" width="21.28515625" style="2" customWidth="1"/>
    <col min="7" max="7" width="25.85546875" style="2" customWidth="1"/>
    <col min="8" max="8" width="22.85546875" style="2" customWidth="1"/>
    <col min="9" max="9" width="15.5703125" style="2" customWidth="1"/>
    <col min="10" max="16384" width="10.5703125" style="2"/>
  </cols>
  <sheetData>
    <row r="3" spans="2:10" ht="15.75">
      <c r="B3" s="16" t="s">
        <v>72</v>
      </c>
      <c r="C3" s="7" t="s">
        <v>44</v>
      </c>
      <c r="D3" s="7" t="s">
        <v>71</v>
      </c>
      <c r="E3" s="8" t="s">
        <v>31</v>
      </c>
      <c r="F3" s="8" t="s">
        <v>32</v>
      </c>
      <c r="G3" s="8" t="s">
        <v>33</v>
      </c>
      <c r="H3" s="8" t="s">
        <v>34</v>
      </c>
      <c r="I3" s="2" t="s">
        <v>45</v>
      </c>
      <c r="J3" s="2" t="s">
        <v>46</v>
      </c>
    </row>
    <row r="4" spans="2:10">
      <c r="B4" s="18" t="s">
        <v>47</v>
      </c>
      <c r="C4" s="15" t="s">
        <v>48</v>
      </c>
      <c r="D4" s="15">
        <v>13</v>
      </c>
      <c r="E4" s="9">
        <v>15</v>
      </c>
      <c r="F4" s="9">
        <v>16</v>
      </c>
      <c r="G4" s="9">
        <v>70</v>
      </c>
      <c r="H4" s="9">
        <v>8</v>
      </c>
      <c r="I4" s="2">
        <f>SUM(D4:H4)</f>
        <v>122</v>
      </c>
      <c r="J4" s="20">
        <f>SUM(I4:I10)</f>
        <v>745</v>
      </c>
    </row>
    <row r="5" spans="2:10">
      <c r="B5" s="18" t="s">
        <v>47</v>
      </c>
      <c r="C5" s="15" t="s">
        <v>49</v>
      </c>
      <c r="D5" s="15">
        <v>15</v>
      </c>
      <c r="E5" s="9">
        <v>15</v>
      </c>
      <c r="F5" s="9">
        <v>15</v>
      </c>
      <c r="G5" s="9">
        <v>70</v>
      </c>
      <c r="H5" s="9">
        <v>10</v>
      </c>
      <c r="I5" s="2">
        <f t="shared" ref="I5:I20" si="0">SUM(D5:H5)</f>
        <v>125</v>
      </c>
      <c r="J5" s="20"/>
    </row>
    <row r="6" spans="2:10">
      <c r="B6" s="18" t="s">
        <v>47</v>
      </c>
      <c r="C6" s="15" t="s">
        <v>50</v>
      </c>
      <c r="D6" s="15">
        <v>2</v>
      </c>
      <c r="E6" s="9">
        <v>8</v>
      </c>
      <c r="F6" s="9">
        <v>12</v>
      </c>
      <c r="G6" s="9">
        <v>45</v>
      </c>
      <c r="H6" s="9">
        <v>5</v>
      </c>
      <c r="I6" s="2">
        <f t="shared" si="0"/>
        <v>72</v>
      </c>
      <c r="J6" s="20"/>
    </row>
    <row r="7" spans="2:10">
      <c r="B7" s="18" t="s">
        <v>47</v>
      </c>
      <c r="C7" s="15" t="s">
        <v>51</v>
      </c>
      <c r="D7" s="15">
        <v>15</v>
      </c>
      <c r="E7" s="9">
        <v>12</v>
      </c>
      <c r="F7" s="9">
        <v>15</v>
      </c>
      <c r="G7" s="9">
        <v>75</v>
      </c>
      <c r="H7" s="9">
        <v>8</v>
      </c>
      <c r="I7" s="2">
        <f t="shared" si="0"/>
        <v>125</v>
      </c>
      <c r="J7" s="20"/>
    </row>
    <row r="8" spans="2:10">
      <c r="B8" s="18" t="s">
        <v>47</v>
      </c>
      <c r="C8" s="15" t="s">
        <v>52</v>
      </c>
      <c r="D8" s="15">
        <v>10</v>
      </c>
      <c r="E8" s="9">
        <v>15</v>
      </c>
      <c r="F8" s="9">
        <v>20</v>
      </c>
      <c r="G8" s="9">
        <v>80</v>
      </c>
      <c r="H8" s="9">
        <v>9</v>
      </c>
      <c r="I8" s="2">
        <f t="shared" si="0"/>
        <v>134</v>
      </c>
      <c r="J8" s="20"/>
    </row>
    <row r="9" spans="2:10">
      <c r="B9" s="18" t="s">
        <v>47</v>
      </c>
      <c r="C9" s="15" t="s">
        <v>53</v>
      </c>
      <c r="D9" s="15">
        <v>8</v>
      </c>
      <c r="E9" s="9">
        <v>12</v>
      </c>
      <c r="F9" s="9">
        <v>15</v>
      </c>
      <c r="G9" s="9">
        <v>55</v>
      </c>
      <c r="H9" s="9">
        <v>5</v>
      </c>
      <c r="I9" s="2">
        <f t="shared" si="0"/>
        <v>95</v>
      </c>
      <c r="J9" s="20"/>
    </row>
    <row r="10" spans="2:10">
      <c r="B10" s="18" t="s">
        <v>47</v>
      </c>
      <c r="C10" s="15" t="s">
        <v>54</v>
      </c>
      <c r="D10" s="15">
        <v>2</v>
      </c>
      <c r="E10" s="9">
        <v>8</v>
      </c>
      <c r="F10" s="9">
        <v>12</v>
      </c>
      <c r="G10" s="9">
        <v>45</v>
      </c>
      <c r="H10" s="9">
        <v>5</v>
      </c>
      <c r="I10" s="2">
        <f t="shared" si="0"/>
        <v>72</v>
      </c>
      <c r="J10" s="20"/>
    </row>
    <row r="11" spans="2:10">
      <c r="B11" s="18" t="s">
        <v>55</v>
      </c>
      <c r="C11" s="15" t="s">
        <v>56</v>
      </c>
      <c r="D11" s="15">
        <v>10</v>
      </c>
      <c r="E11" s="9">
        <v>14</v>
      </c>
      <c r="F11" s="9">
        <v>15</v>
      </c>
      <c r="G11" s="9">
        <v>40</v>
      </c>
      <c r="H11" s="9">
        <v>10</v>
      </c>
      <c r="I11" s="2">
        <f t="shared" si="0"/>
        <v>89</v>
      </c>
      <c r="J11" s="20">
        <f>SUM(I11:I16)</f>
        <v>518</v>
      </c>
    </row>
    <row r="12" spans="2:10">
      <c r="B12" s="18" t="s">
        <v>55</v>
      </c>
      <c r="C12" s="15" t="s">
        <v>57</v>
      </c>
      <c r="D12" s="15">
        <v>2</v>
      </c>
      <c r="E12" s="9">
        <v>8</v>
      </c>
      <c r="F12" s="9">
        <v>8</v>
      </c>
      <c r="G12" s="9">
        <v>35</v>
      </c>
      <c r="H12" s="9">
        <v>8</v>
      </c>
      <c r="I12" s="2">
        <f>SUM(D12:H12)</f>
        <v>61</v>
      </c>
      <c r="J12" s="20"/>
    </row>
    <row r="13" spans="2:10">
      <c r="B13" s="18" t="s">
        <v>55</v>
      </c>
      <c r="C13" s="15" t="s">
        <v>58</v>
      </c>
      <c r="D13" s="15">
        <v>2</v>
      </c>
      <c r="E13" s="9">
        <v>6</v>
      </c>
      <c r="F13" s="9">
        <v>6</v>
      </c>
      <c r="G13" s="9">
        <v>30</v>
      </c>
      <c r="H13" s="9">
        <v>10</v>
      </c>
      <c r="I13" s="2">
        <f t="shared" si="0"/>
        <v>54</v>
      </c>
      <c r="J13" s="20"/>
    </row>
    <row r="14" spans="2:10">
      <c r="B14" s="18" t="s">
        <v>55</v>
      </c>
      <c r="C14" s="15" t="s">
        <v>59</v>
      </c>
      <c r="D14" s="15">
        <v>8</v>
      </c>
      <c r="E14" s="9">
        <v>10</v>
      </c>
      <c r="F14" s="9">
        <v>12</v>
      </c>
      <c r="G14" s="9">
        <v>50</v>
      </c>
      <c r="H14" s="9">
        <v>12</v>
      </c>
      <c r="I14" s="2">
        <f t="shared" si="0"/>
        <v>92</v>
      </c>
      <c r="J14" s="20"/>
    </row>
    <row r="15" spans="2:10">
      <c r="B15" s="18" t="s">
        <v>55</v>
      </c>
      <c r="C15" s="15" t="s">
        <v>60</v>
      </c>
      <c r="D15" s="15">
        <v>10</v>
      </c>
      <c r="E15" s="9">
        <v>8</v>
      </c>
      <c r="F15" s="9">
        <v>10</v>
      </c>
      <c r="G15" s="9">
        <v>50</v>
      </c>
      <c r="H15" s="9">
        <v>15</v>
      </c>
      <c r="I15" s="2">
        <f t="shared" si="0"/>
        <v>93</v>
      </c>
      <c r="J15" s="20"/>
    </row>
    <row r="16" spans="2:10">
      <c r="B16" s="18" t="s">
        <v>55</v>
      </c>
      <c r="C16" s="15" t="s">
        <v>61</v>
      </c>
      <c r="D16" s="15">
        <v>10</v>
      </c>
      <c r="E16" s="9">
        <v>17</v>
      </c>
      <c r="F16" s="9">
        <v>17</v>
      </c>
      <c r="G16" s="9">
        <v>70</v>
      </c>
      <c r="H16" s="9">
        <v>15</v>
      </c>
      <c r="I16" s="2">
        <f t="shared" si="0"/>
        <v>129</v>
      </c>
      <c r="J16" s="20"/>
    </row>
    <row r="17" spans="2:10">
      <c r="B17" s="18" t="s">
        <v>62</v>
      </c>
      <c r="C17" s="15" t="s">
        <v>63</v>
      </c>
      <c r="D17" s="15">
        <v>1</v>
      </c>
      <c r="E17" s="9">
        <v>3</v>
      </c>
      <c r="F17" s="9">
        <v>3</v>
      </c>
      <c r="G17" s="9">
        <v>24</v>
      </c>
      <c r="H17" s="9">
        <v>20</v>
      </c>
      <c r="I17" s="2">
        <f t="shared" si="0"/>
        <v>51</v>
      </c>
      <c r="J17" s="20">
        <f>SUM(I17:I20)</f>
        <v>297</v>
      </c>
    </row>
    <row r="18" spans="2:10">
      <c r="B18" s="18" t="s">
        <v>62</v>
      </c>
      <c r="C18" s="15" t="s">
        <v>64</v>
      </c>
      <c r="D18" s="15">
        <v>7</v>
      </c>
      <c r="E18" s="9">
        <v>8</v>
      </c>
      <c r="F18" s="9">
        <v>8</v>
      </c>
      <c r="G18" s="9">
        <v>32</v>
      </c>
      <c r="H18" s="9">
        <v>30</v>
      </c>
      <c r="I18" s="2">
        <f t="shared" si="0"/>
        <v>85</v>
      </c>
      <c r="J18" s="20"/>
    </row>
    <row r="19" spans="2:10">
      <c r="B19" s="18" t="s">
        <v>62</v>
      </c>
      <c r="C19" s="15" t="s">
        <v>65</v>
      </c>
      <c r="D19" s="15">
        <v>11</v>
      </c>
      <c r="E19" s="9">
        <v>11</v>
      </c>
      <c r="F19" s="9">
        <v>15</v>
      </c>
      <c r="G19" s="9">
        <v>36</v>
      </c>
      <c r="H19" s="9">
        <v>30</v>
      </c>
      <c r="I19" s="2">
        <f t="shared" si="0"/>
        <v>103</v>
      </c>
      <c r="J19" s="20"/>
    </row>
    <row r="20" spans="2:10">
      <c r="B20" s="19" t="s">
        <v>62</v>
      </c>
      <c r="C20" s="15" t="s">
        <v>66</v>
      </c>
      <c r="D20" s="15">
        <v>2</v>
      </c>
      <c r="E20" s="9">
        <v>4</v>
      </c>
      <c r="F20" s="9">
        <v>4</v>
      </c>
      <c r="G20" s="9">
        <v>28</v>
      </c>
      <c r="H20" s="9">
        <v>20</v>
      </c>
      <c r="I20" s="2">
        <f t="shared" si="0"/>
        <v>58</v>
      </c>
      <c r="J20" s="20"/>
    </row>
    <row r="21" spans="2:10">
      <c r="C21" s="17" t="s">
        <v>67</v>
      </c>
      <c r="D21" s="2">
        <f>SUM(D4:D20)</f>
        <v>128</v>
      </c>
      <c r="E21" s="2">
        <f>SUM(E4:E20)</f>
        <v>174</v>
      </c>
      <c r="F21" s="2">
        <f>SUM(F4:F20)</f>
        <v>203</v>
      </c>
      <c r="G21" s="2">
        <f>SUM(G4:G20)</f>
        <v>835</v>
      </c>
      <c r="H21" s="2">
        <f>SUM(H4:H20)</f>
        <v>220</v>
      </c>
    </row>
    <row r="23" spans="2:10">
      <c r="C23" s="2">
        <v>1</v>
      </c>
      <c r="D23" s="2">
        <v>65</v>
      </c>
      <c r="E23" s="2">
        <v>85</v>
      </c>
      <c r="F23" s="2">
        <v>105</v>
      </c>
      <c r="G23" s="2">
        <v>440</v>
      </c>
      <c r="H23" s="2">
        <v>50</v>
      </c>
    </row>
    <row r="24" spans="2:10">
      <c r="C24" s="2">
        <v>2</v>
      </c>
      <c r="D24" s="2">
        <v>42</v>
      </c>
      <c r="E24" s="2">
        <v>63</v>
      </c>
      <c r="F24" s="2">
        <v>68</v>
      </c>
      <c r="G24" s="2">
        <v>275</v>
      </c>
      <c r="H24" s="2">
        <v>70</v>
      </c>
    </row>
    <row r="25" spans="2:10">
      <c r="C25" s="2">
        <v>3</v>
      </c>
      <c r="D25" s="2">
        <v>21</v>
      </c>
      <c r="E25" s="2">
        <v>26</v>
      </c>
      <c r="F25" s="2">
        <v>30</v>
      </c>
      <c r="G25" s="2">
        <v>120</v>
      </c>
      <c r="H25" s="2">
        <v>100</v>
      </c>
    </row>
    <row r="26" spans="2:10">
      <c r="B26"/>
      <c r="C26"/>
      <c r="D26"/>
    </row>
    <row r="27" spans="2:10">
      <c r="B27"/>
      <c r="C27"/>
      <c r="D27"/>
    </row>
    <row r="28" spans="2:10">
      <c r="B28"/>
      <c r="C28"/>
      <c r="D28"/>
    </row>
    <row r="29" spans="2:10">
      <c r="B29"/>
      <c r="C29" s="10" t="s">
        <v>74</v>
      </c>
      <c r="D29"/>
      <c r="E29"/>
      <c r="F29"/>
      <c r="G29"/>
      <c r="H29"/>
    </row>
    <row r="30" spans="2:10">
      <c r="B30" s="10" t="s">
        <v>68</v>
      </c>
      <c r="C30" t="s">
        <v>73</v>
      </c>
      <c r="D30" t="s">
        <v>75</v>
      </c>
      <c r="E30" t="s">
        <v>76</v>
      </c>
      <c r="F30" t="s">
        <v>77</v>
      </c>
      <c r="G30" t="s">
        <v>78</v>
      </c>
      <c r="H30" t="s">
        <v>79</v>
      </c>
    </row>
    <row r="31" spans="2:10">
      <c r="B31" s="11" t="s">
        <v>47</v>
      </c>
      <c r="C31" s="12">
        <v>65</v>
      </c>
      <c r="D31" s="12">
        <v>85</v>
      </c>
      <c r="E31" s="12">
        <v>105</v>
      </c>
      <c r="F31" s="12">
        <v>440</v>
      </c>
      <c r="G31" s="12">
        <v>50</v>
      </c>
      <c r="H31" s="12">
        <v>745</v>
      </c>
    </row>
    <row r="32" spans="2:10">
      <c r="B32" s="11" t="s">
        <v>55</v>
      </c>
      <c r="C32" s="12">
        <v>42</v>
      </c>
      <c r="D32" s="12">
        <v>63</v>
      </c>
      <c r="E32" s="12">
        <v>68</v>
      </c>
      <c r="F32" s="12">
        <v>275</v>
      </c>
      <c r="G32" s="12">
        <v>70</v>
      </c>
      <c r="H32" s="12">
        <v>518</v>
      </c>
    </row>
    <row r="33" spans="2:8">
      <c r="B33" s="11" t="s">
        <v>62</v>
      </c>
      <c r="C33" s="12">
        <v>21</v>
      </c>
      <c r="D33" s="12">
        <v>26</v>
      </c>
      <c r="E33" s="12">
        <v>30</v>
      </c>
      <c r="F33" s="12">
        <v>120</v>
      </c>
      <c r="G33" s="12">
        <v>100</v>
      </c>
      <c r="H33" s="12">
        <v>297</v>
      </c>
    </row>
    <row r="34" spans="2:8">
      <c r="B34" s="11" t="s">
        <v>69</v>
      </c>
      <c r="C34" s="12">
        <v>128</v>
      </c>
      <c r="D34" s="12">
        <v>174</v>
      </c>
      <c r="E34" s="12">
        <v>203</v>
      </c>
      <c r="F34" s="12">
        <v>835</v>
      </c>
      <c r="G34" s="12">
        <v>220</v>
      </c>
      <c r="H34" s="12">
        <v>1560</v>
      </c>
    </row>
    <row r="35" spans="2:8">
      <c r="B35"/>
      <c r="C35"/>
      <c r="D35"/>
    </row>
    <row r="36" spans="2:8">
      <c r="B36"/>
      <c r="C36"/>
      <c r="D36"/>
    </row>
    <row r="37" spans="2:8">
      <c r="B37"/>
      <c r="C37"/>
      <c r="D37"/>
    </row>
    <row r="38" spans="2:8">
      <c r="B38"/>
      <c r="C38"/>
      <c r="D38"/>
    </row>
    <row r="39" spans="2:8">
      <c r="B39"/>
      <c r="C39"/>
      <c r="D39"/>
    </row>
    <row r="40" spans="2:8">
      <c r="B40"/>
      <c r="C40"/>
      <c r="D40"/>
    </row>
    <row r="41" spans="2:8">
      <c r="B41"/>
      <c r="C41"/>
      <c r="D41"/>
    </row>
    <row r="42" spans="2:8">
      <c r="B42"/>
      <c r="C42"/>
      <c r="D42"/>
    </row>
    <row r="43" spans="2:8">
      <c r="B43"/>
      <c r="C43"/>
      <c r="D43"/>
    </row>
    <row r="44" spans="2:8">
      <c r="B44"/>
      <c r="C44"/>
      <c r="D44"/>
    </row>
    <row r="45" spans="2:8">
      <c r="B45"/>
      <c r="C45"/>
      <c r="D45"/>
    </row>
    <row r="46" spans="2:8">
      <c r="B46"/>
      <c r="C46"/>
      <c r="D46"/>
    </row>
    <row r="56" spans="2:7">
      <c r="B56"/>
      <c r="C56" s="10" t="s">
        <v>74</v>
      </c>
      <c r="D56"/>
      <c r="E56"/>
      <c r="F56"/>
      <c r="G56"/>
    </row>
    <row r="57" spans="2:7">
      <c r="B57" s="10" t="s">
        <v>68</v>
      </c>
      <c r="C57" t="s">
        <v>73</v>
      </c>
      <c r="D57" t="s">
        <v>75</v>
      </c>
      <c r="E57" t="s">
        <v>76</v>
      </c>
      <c r="F57" t="s">
        <v>77</v>
      </c>
      <c r="G57" t="s">
        <v>78</v>
      </c>
    </row>
    <row r="58" spans="2:7">
      <c r="B58" s="11" t="s">
        <v>48</v>
      </c>
      <c r="C58" s="12">
        <v>13</v>
      </c>
      <c r="D58" s="12">
        <v>15</v>
      </c>
      <c r="E58" s="12">
        <v>16</v>
      </c>
      <c r="F58" s="12">
        <v>70</v>
      </c>
      <c r="G58" s="12">
        <v>8</v>
      </c>
    </row>
    <row r="59" spans="2:7">
      <c r="B59" s="11" t="s">
        <v>49</v>
      </c>
      <c r="C59" s="12">
        <v>15</v>
      </c>
      <c r="D59" s="12">
        <v>15</v>
      </c>
      <c r="E59" s="12">
        <v>15</v>
      </c>
      <c r="F59" s="12">
        <v>70</v>
      </c>
      <c r="G59" s="12">
        <v>10</v>
      </c>
    </row>
    <row r="60" spans="2:7">
      <c r="B60" s="11" t="s">
        <v>50</v>
      </c>
      <c r="C60" s="12">
        <v>2</v>
      </c>
      <c r="D60" s="12">
        <v>8</v>
      </c>
      <c r="E60" s="12">
        <v>12</v>
      </c>
      <c r="F60" s="12">
        <v>45</v>
      </c>
      <c r="G60" s="12">
        <v>5</v>
      </c>
    </row>
    <row r="61" spans="2:7">
      <c r="B61" s="11" t="s">
        <v>63</v>
      </c>
      <c r="C61" s="12">
        <v>1</v>
      </c>
      <c r="D61" s="12">
        <v>3</v>
      </c>
      <c r="E61" s="12">
        <v>3</v>
      </c>
      <c r="F61" s="12">
        <v>24</v>
      </c>
      <c r="G61" s="12">
        <v>20</v>
      </c>
    </row>
    <row r="62" spans="2:7">
      <c r="B62" s="11" t="s">
        <v>51</v>
      </c>
      <c r="C62" s="12">
        <v>15</v>
      </c>
      <c r="D62" s="12">
        <v>12</v>
      </c>
      <c r="E62" s="12">
        <v>15</v>
      </c>
      <c r="F62" s="12">
        <v>75</v>
      </c>
      <c r="G62" s="12">
        <v>8</v>
      </c>
    </row>
    <row r="63" spans="2:7">
      <c r="B63" s="11" t="s">
        <v>56</v>
      </c>
      <c r="C63" s="12">
        <v>10</v>
      </c>
      <c r="D63" s="12">
        <v>14</v>
      </c>
      <c r="E63" s="12">
        <v>15</v>
      </c>
      <c r="F63" s="12">
        <v>40</v>
      </c>
      <c r="G63" s="12">
        <v>10</v>
      </c>
    </row>
    <row r="64" spans="2:7">
      <c r="B64" s="11" t="s">
        <v>57</v>
      </c>
      <c r="C64" s="12">
        <v>2</v>
      </c>
      <c r="D64" s="12">
        <v>8</v>
      </c>
      <c r="E64" s="12">
        <v>8</v>
      </c>
      <c r="F64" s="12">
        <v>35</v>
      </c>
      <c r="G64" s="12">
        <v>8</v>
      </c>
    </row>
    <row r="65" spans="2:7">
      <c r="B65" s="11" t="s">
        <v>58</v>
      </c>
      <c r="C65" s="12">
        <v>2</v>
      </c>
      <c r="D65" s="12">
        <v>6</v>
      </c>
      <c r="E65" s="12">
        <v>6</v>
      </c>
      <c r="F65" s="12">
        <v>30</v>
      </c>
      <c r="G65" s="12">
        <v>10</v>
      </c>
    </row>
    <row r="66" spans="2:7">
      <c r="B66" s="11" t="s">
        <v>59</v>
      </c>
      <c r="C66" s="12">
        <v>8</v>
      </c>
      <c r="D66" s="12">
        <v>10</v>
      </c>
      <c r="E66" s="12">
        <v>12</v>
      </c>
      <c r="F66" s="12">
        <v>50</v>
      </c>
      <c r="G66" s="12">
        <v>12</v>
      </c>
    </row>
    <row r="67" spans="2:7">
      <c r="B67" s="11" t="s">
        <v>64</v>
      </c>
      <c r="C67" s="12">
        <v>7</v>
      </c>
      <c r="D67" s="12">
        <v>8</v>
      </c>
      <c r="E67" s="12">
        <v>8</v>
      </c>
      <c r="F67" s="12">
        <v>32</v>
      </c>
      <c r="G67" s="12">
        <v>30</v>
      </c>
    </row>
    <row r="68" spans="2:7">
      <c r="B68" s="11" t="s">
        <v>65</v>
      </c>
      <c r="C68" s="12">
        <v>11</v>
      </c>
      <c r="D68" s="12">
        <v>11</v>
      </c>
      <c r="E68" s="12">
        <v>15</v>
      </c>
      <c r="F68" s="12">
        <v>36</v>
      </c>
      <c r="G68" s="12">
        <v>30</v>
      </c>
    </row>
    <row r="69" spans="2:7">
      <c r="B69" s="11" t="s">
        <v>60</v>
      </c>
      <c r="C69" s="12">
        <v>10</v>
      </c>
      <c r="D69" s="12">
        <v>8</v>
      </c>
      <c r="E69" s="12">
        <v>10</v>
      </c>
      <c r="F69" s="12">
        <v>50</v>
      </c>
      <c r="G69" s="12">
        <v>15</v>
      </c>
    </row>
    <row r="70" spans="2:7">
      <c r="B70" s="11" t="s">
        <v>52</v>
      </c>
      <c r="C70" s="12">
        <v>10</v>
      </c>
      <c r="D70" s="12">
        <v>15</v>
      </c>
      <c r="E70" s="12">
        <v>20</v>
      </c>
      <c r="F70" s="12">
        <v>80</v>
      </c>
      <c r="G70" s="12">
        <v>9</v>
      </c>
    </row>
    <row r="71" spans="2:7">
      <c r="B71" s="11" t="s">
        <v>53</v>
      </c>
      <c r="C71" s="12">
        <v>8</v>
      </c>
      <c r="D71" s="12">
        <v>12</v>
      </c>
      <c r="E71" s="12">
        <v>15</v>
      </c>
      <c r="F71" s="12">
        <v>55</v>
      </c>
      <c r="G71" s="12">
        <v>5</v>
      </c>
    </row>
    <row r="72" spans="2:7">
      <c r="B72" s="11" t="s">
        <v>66</v>
      </c>
      <c r="C72" s="12">
        <v>2</v>
      </c>
      <c r="D72" s="12">
        <v>4</v>
      </c>
      <c r="E72" s="12">
        <v>4</v>
      </c>
      <c r="F72" s="12">
        <v>28</v>
      </c>
      <c r="G72" s="12">
        <v>20</v>
      </c>
    </row>
    <row r="73" spans="2:7">
      <c r="B73" s="11" t="s">
        <v>54</v>
      </c>
      <c r="C73" s="12">
        <v>2</v>
      </c>
      <c r="D73" s="12">
        <v>8</v>
      </c>
      <c r="E73" s="12">
        <v>12</v>
      </c>
      <c r="F73" s="12">
        <v>45</v>
      </c>
      <c r="G73" s="12">
        <v>5</v>
      </c>
    </row>
    <row r="74" spans="2:7">
      <c r="B74" s="11" t="s">
        <v>61</v>
      </c>
      <c r="C74" s="12">
        <v>10</v>
      </c>
      <c r="D74" s="12">
        <v>17</v>
      </c>
      <c r="E74" s="12">
        <v>17</v>
      </c>
      <c r="F74" s="12">
        <v>70</v>
      </c>
      <c r="G74" s="12">
        <v>15</v>
      </c>
    </row>
    <row r="75" spans="2:7">
      <c r="B75" s="11" t="s">
        <v>69</v>
      </c>
      <c r="C75" s="12">
        <v>128</v>
      </c>
      <c r="D75" s="12">
        <v>174</v>
      </c>
      <c r="E75" s="12">
        <v>203</v>
      </c>
      <c r="F75" s="12">
        <v>835</v>
      </c>
      <c r="G75" s="12">
        <v>220</v>
      </c>
    </row>
    <row r="95" spans="2:4">
      <c r="B95" s="10" t="s">
        <v>68</v>
      </c>
      <c r="C95" t="s">
        <v>79</v>
      </c>
      <c r="D95"/>
    </row>
    <row r="96" spans="2:4">
      <c r="B96" s="11" t="s">
        <v>48</v>
      </c>
      <c r="C96" s="12">
        <v>122</v>
      </c>
      <c r="D96"/>
    </row>
    <row r="97" spans="2:4">
      <c r="B97" s="11" t="s">
        <v>49</v>
      </c>
      <c r="C97" s="12">
        <v>125</v>
      </c>
      <c r="D97"/>
    </row>
    <row r="98" spans="2:4">
      <c r="B98" s="11" t="s">
        <v>50</v>
      </c>
      <c r="C98" s="12">
        <v>72</v>
      </c>
      <c r="D98"/>
    </row>
    <row r="99" spans="2:4">
      <c r="B99" s="11" t="s">
        <v>63</v>
      </c>
      <c r="C99" s="12">
        <v>51</v>
      </c>
      <c r="D99"/>
    </row>
    <row r="100" spans="2:4">
      <c r="B100" s="11" t="s">
        <v>51</v>
      </c>
      <c r="C100" s="12">
        <v>125</v>
      </c>
      <c r="D100"/>
    </row>
    <row r="101" spans="2:4">
      <c r="B101" s="11" t="s">
        <v>56</v>
      </c>
      <c r="C101" s="12">
        <v>89</v>
      </c>
      <c r="D101"/>
    </row>
    <row r="102" spans="2:4">
      <c r="B102" s="11" t="s">
        <v>57</v>
      </c>
      <c r="C102" s="12">
        <v>61</v>
      </c>
      <c r="D102"/>
    </row>
    <row r="103" spans="2:4">
      <c r="B103" s="11" t="s">
        <v>58</v>
      </c>
      <c r="C103" s="12">
        <v>54</v>
      </c>
      <c r="D103"/>
    </row>
    <row r="104" spans="2:4">
      <c r="B104" s="11" t="s">
        <v>59</v>
      </c>
      <c r="C104" s="12">
        <v>92</v>
      </c>
      <c r="D104"/>
    </row>
    <row r="105" spans="2:4">
      <c r="B105" s="11" t="s">
        <v>64</v>
      </c>
      <c r="C105" s="12">
        <v>85</v>
      </c>
      <c r="D105"/>
    </row>
    <row r="106" spans="2:4">
      <c r="B106" s="11" t="s">
        <v>65</v>
      </c>
      <c r="C106" s="12">
        <v>103</v>
      </c>
      <c r="D106"/>
    </row>
    <row r="107" spans="2:4">
      <c r="B107" s="11" t="s">
        <v>60</v>
      </c>
      <c r="C107" s="12">
        <v>93</v>
      </c>
      <c r="D107"/>
    </row>
    <row r="108" spans="2:4">
      <c r="B108" s="11" t="s">
        <v>52</v>
      </c>
      <c r="C108" s="12">
        <v>134</v>
      </c>
      <c r="D108"/>
    </row>
    <row r="109" spans="2:4">
      <c r="B109" s="11" t="s">
        <v>53</v>
      </c>
      <c r="C109" s="12">
        <v>95</v>
      </c>
      <c r="D109"/>
    </row>
    <row r="110" spans="2:4">
      <c r="B110" s="11" t="s">
        <v>66</v>
      </c>
      <c r="C110" s="12">
        <v>58</v>
      </c>
      <c r="D110"/>
    </row>
    <row r="111" spans="2:4">
      <c r="B111" s="11" t="s">
        <v>54</v>
      </c>
      <c r="C111" s="12">
        <v>72</v>
      </c>
      <c r="D111"/>
    </row>
    <row r="112" spans="2:4">
      <c r="B112" s="11" t="s">
        <v>61</v>
      </c>
      <c r="C112" s="12">
        <v>129</v>
      </c>
      <c r="D112"/>
    </row>
    <row r="113" spans="2:3">
      <c r="B113" s="11" t="s">
        <v>69</v>
      </c>
      <c r="C113" s="12">
        <v>1560</v>
      </c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</sheetData>
  <sheetProtection selectLockedCells="1" selectUnlockedCells="1"/>
  <mergeCells count="3">
    <mergeCell ref="J4:J10"/>
    <mergeCell ref="J11:J16"/>
    <mergeCell ref="J17:J20"/>
  </mergeCells>
  <pageMargins left="0.7" right="0.7" top="0.75" bottom="0.75" header="0.51180555555555551" footer="0.51180555555555551"/>
  <pageSetup paperSize="9" firstPageNumber="0" orientation="portrait" horizontalDpi="300" verticalDpi="300" r:id="rId4"/>
  <headerFooter alignWithMargin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C13"/>
    </sheetView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Por CU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Loureiro</dc:creator>
  <cp:lastModifiedBy>Martin Loureiro</cp:lastModifiedBy>
  <dcterms:created xsi:type="dcterms:W3CDTF">2012-03-19T12:08:01Z</dcterms:created>
  <dcterms:modified xsi:type="dcterms:W3CDTF">2012-03-20T08:07:31Z</dcterms:modified>
</cp:coreProperties>
</file>