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activeTab="1"/>
  </bookViews>
  <sheets>
    <sheet name="General" sheetId="3" r:id="rId1"/>
    <sheet name="Por CU" sheetId="2" r:id="rId2"/>
    <sheet name="Hoja4" sheetId="7" r:id="rId3"/>
  </sheets>
  <definedNames>
    <definedName name="__xlnm._FilterDatabase">#REF!</definedName>
    <definedName name="_xlnm._FilterDatabase" localSheetId="0" hidden="1">General!$C$2:$I$39</definedName>
  </definedNames>
  <calcPr calcId="125725" iterateDelta="1E-4"/>
  <pivotCaches>
    <pivotCache cacheId="179" r:id="rId4"/>
    <pivotCache cacheId="183" r:id="rId5"/>
    <pivotCache cacheId="195" r:id="rId6"/>
  </pivotCaches>
</workbook>
</file>

<file path=xl/calcChain.xml><?xml version="1.0" encoding="utf-8"?>
<calcChain xmlns="http://schemas.openxmlformats.org/spreadsheetml/2006/main">
  <c r="E135" i="2"/>
  <c r="D135"/>
  <c r="D133"/>
  <c r="E133"/>
  <c r="D124"/>
  <c r="E132" s="1"/>
  <c r="E124"/>
  <c r="F134" s="1"/>
  <c r="C124"/>
  <c r="D132" s="1"/>
  <c r="E21"/>
  <c r="F21"/>
  <c r="G21"/>
  <c r="D21"/>
  <c r="G25" i="3"/>
  <c r="I74"/>
  <c r="I72"/>
  <c r="E75"/>
  <c r="E71"/>
  <c r="I70"/>
  <c r="E69"/>
  <c r="E74"/>
  <c r="E72"/>
  <c r="E70"/>
  <c r="I73"/>
  <c r="I71"/>
  <c r="I68"/>
  <c r="I67"/>
  <c r="E67"/>
  <c r="E66"/>
  <c r="F132" i="2" l="1"/>
  <c r="F135"/>
  <c r="F133"/>
  <c r="D134"/>
  <c r="E134"/>
  <c r="I69" i="3"/>
  <c r="D84"/>
  <c r="D85"/>
  <c r="E86"/>
  <c r="E87"/>
  <c r="E85"/>
  <c r="E88"/>
  <c r="F84"/>
  <c r="F88"/>
  <c r="H20" i="2"/>
  <c r="H19"/>
  <c r="H18"/>
  <c r="H17" l="1"/>
  <c r="I17" s="1"/>
  <c r="H16"/>
  <c r="H15"/>
  <c r="H14"/>
  <c r="H13"/>
  <c r="H12"/>
  <c r="H11"/>
  <c r="H10"/>
  <c r="H9"/>
  <c r="H8"/>
  <c r="H7"/>
  <c r="H6"/>
  <c r="H5"/>
  <c r="H4"/>
  <c r="G39" i="3"/>
  <c r="G38"/>
  <c r="G37"/>
  <c r="G36"/>
  <c r="G35"/>
  <c r="G34"/>
  <c r="G33"/>
  <c r="G32"/>
  <c r="G31"/>
  <c r="G30"/>
  <c r="G29"/>
  <c r="G28"/>
  <c r="G27"/>
  <c r="G26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I4" i="2" l="1"/>
  <c r="I11"/>
</calcChain>
</file>

<file path=xl/sharedStrings.xml><?xml version="1.0" encoding="utf-8"?>
<sst xmlns="http://schemas.openxmlformats.org/spreadsheetml/2006/main" count="393" uniqueCount="104">
  <si>
    <t>Etapa</t>
  </si>
  <si>
    <t>Tipo</t>
  </si>
  <si>
    <t>Fase</t>
  </si>
  <si>
    <t>Tarea</t>
  </si>
  <si>
    <t>Horas</t>
  </si>
  <si>
    <t>Antonio</t>
  </si>
  <si>
    <t>Martín</t>
  </si>
  <si>
    <t>Etapa 1</t>
  </si>
  <si>
    <t>Fase 1: Configuración</t>
  </si>
  <si>
    <t>Plan de Proyecto</t>
  </si>
  <si>
    <t>Documento de gestion de configuración (SCM)</t>
  </si>
  <si>
    <t>Documento de calidad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</si>
  <si>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</si>
  <si>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</si>
  <si>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</si>
  <si>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</si>
  <si>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</si>
  <si>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de framework MVC (REST)</t>
  </si>
  <si>
    <t>Investigación Android</t>
  </si>
  <si>
    <t>Investigación PostGis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</si>
  <si>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</si>
  <si>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</si>
  <si>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</si>
  <si>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</si>
  <si>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</si>
  <si>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</si>
  <si>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Pruebas</t>
  </si>
  <si>
    <t>Plan de Pruebas</t>
  </si>
  <si>
    <t>Etapa 2</t>
  </si>
  <si>
    <t>Iteración 1: Desarrollo de CU prioridad alta</t>
  </si>
  <si>
    <t>Análisis</t>
  </si>
  <si>
    <t>Diseño</t>
  </si>
  <si>
    <t>Codificación</t>
  </si>
  <si>
    <t>Pruebas y ajustes</t>
  </si>
  <si>
    <t>Iteración 2: Desarrollo de CU prioridad media</t>
  </si>
  <si>
    <t>Iteración 3: Desarrollo de CU prioridad baja</t>
  </si>
  <si>
    <t>Pruebas y ajustes finales</t>
  </si>
  <si>
    <t>Etapa 3</t>
  </si>
  <si>
    <t>Documentación</t>
  </si>
  <si>
    <t>Manual Instalación</t>
  </si>
  <si>
    <t>Manual Usuario</t>
  </si>
  <si>
    <t>Carpeta</t>
  </si>
  <si>
    <t>Presentación</t>
  </si>
  <si>
    <t>CU</t>
  </si>
  <si>
    <t>TOTAL por CU</t>
  </si>
  <si>
    <t>TOTAL por It</t>
  </si>
  <si>
    <t>1er It</t>
  </si>
  <si>
    <t>CU01 - Login</t>
  </si>
  <si>
    <t>CU02 - Crear Usuario</t>
  </si>
  <si>
    <t>CU03 - Ver Perfil</t>
  </si>
  <si>
    <t>CU05 - Buscar Usuario</t>
  </si>
  <si>
    <t>CU13 - Buscar Sitio</t>
  </si>
  <si>
    <t>CU14 - Crear Sitio</t>
  </si>
  <si>
    <t>CU16 - Ver Sitio</t>
  </si>
  <si>
    <t>2da It</t>
  </si>
  <si>
    <t>CU06 - Ver Solicitudes de Amistad</t>
  </si>
  <si>
    <t>CU07 - Generar Solicitud de Amistad</t>
  </si>
  <si>
    <t>CU08 - Responder Solicitud de Amistad</t>
  </si>
  <si>
    <t>CU09 - Ver Amigos</t>
  </si>
  <si>
    <t>CU12 - Invitar amigos</t>
  </si>
  <si>
    <t>CU17 - Publicar Información</t>
  </si>
  <si>
    <t>3er It</t>
  </si>
  <si>
    <t>CU04 - Modificar - Eliminar Usuario</t>
  </si>
  <si>
    <t>CU10 - Ubicar Amigos - Radar</t>
  </si>
  <si>
    <t>CU11 - Compartir Ubicacion</t>
  </si>
  <si>
    <t>CU15 - Modificar - Eliminar Sitio</t>
  </si>
  <si>
    <t>TOTAL por Fase</t>
  </si>
  <si>
    <t>Rótulos de fila</t>
  </si>
  <si>
    <t>Total general</t>
  </si>
  <si>
    <t>Suma de Horas</t>
  </si>
  <si>
    <t>Investigación</t>
  </si>
  <si>
    <t>Iteración</t>
  </si>
  <si>
    <t>Suma de Investigación</t>
  </si>
  <si>
    <t>Valores</t>
  </si>
  <si>
    <t>Suma de Pruebas y ajustes</t>
  </si>
  <si>
    <t>Suma de TOTAL por CU</t>
  </si>
  <si>
    <t>Incidencia</t>
  </si>
  <si>
    <t>Inicio</t>
  </si>
  <si>
    <t>Rótulos de columna</t>
  </si>
  <si>
    <t>Total Iteracion</t>
  </si>
  <si>
    <t>inicio</t>
  </si>
  <si>
    <t>Análisis y Diseño</t>
  </si>
  <si>
    <t>Incidencia por Tipos de Tareas</t>
  </si>
  <si>
    <t xml:space="preserve">Investigación </t>
  </si>
  <si>
    <t xml:space="preserve">Pruebas y Ajustes </t>
  </si>
  <si>
    <t>TOTAL</t>
  </si>
  <si>
    <t>Etapa 2 - IT 1</t>
  </si>
  <si>
    <t>Etapa 2 - IT 2</t>
  </si>
  <si>
    <t>Etapa 2 - IT 3</t>
  </si>
  <si>
    <t>Analisis y Diseño</t>
  </si>
  <si>
    <t>Suma de Análisis y Diseño</t>
  </si>
  <si>
    <t xml:space="preserve">Análisis y Diseño </t>
  </si>
  <si>
    <t>Etapa 1 - IT 0</t>
  </si>
  <si>
    <t>Etapa 3 - IT 0</t>
  </si>
  <si>
    <t>Construcción</t>
  </si>
  <si>
    <t xml:space="preserve">Construcción </t>
  </si>
  <si>
    <t>Pruebas y Ajustes</t>
  </si>
  <si>
    <t>Actividad</t>
  </si>
  <si>
    <t>Etapa 1 - It 0</t>
  </si>
  <si>
    <t>Etapa 2 - It 1</t>
  </si>
  <si>
    <t>Etapa 2 - It 2</t>
  </si>
  <si>
    <t>Etapa 2 - It 3</t>
  </si>
  <si>
    <t>Etapa 3 - It 0</t>
  </si>
  <si>
    <t>Cus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</si>
</sst>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2" borderId="0" xfId="1" applyFill="1"/>
    <xf numFmtId="0" fontId="1" fillId="0" borderId="0" xfId="1"/>
    <xf numFmtId="0" fontId="1" fillId="3" borderId="1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Border="1" applyAlignment="1">
      <alignment wrapText="1"/>
    </xf>
    <xf numFmtId="0" fontId="2" fillId="4" borderId="5" xfId="1" applyFont="1" applyFill="1" applyBorder="1"/>
    <xf numFmtId="0" fontId="2" fillId="4" borderId="5" xfId="1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 applyFont="1" applyBorder="1" applyAlignment="1">
      <alignment wrapText="1"/>
    </xf>
    <xf numFmtId="0" fontId="1" fillId="0" borderId="0" xfId="1" applyBorder="1" applyAlignment="1">
      <alignment wrapText="1"/>
    </xf>
    <xf numFmtId="0" fontId="3" fillId="0" borderId="7" xfId="1" applyFont="1" applyBorder="1"/>
    <xf numFmtId="0" fontId="2" fillId="4" borderId="8" xfId="1" applyFont="1" applyFill="1" applyBorder="1"/>
    <xf numFmtId="0" fontId="4" fillId="0" borderId="9" xfId="1" applyFont="1" applyFill="1" applyBorder="1" applyAlignment="1">
      <alignment horizontal="right"/>
    </xf>
    <xf numFmtId="0" fontId="1" fillId="0" borderId="10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2" fontId="1" fillId="0" borderId="0" xfId="1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1" fillId="0" borderId="0" xfId="1" applyBorder="1" applyAlignment="1">
      <alignment horizontal="center"/>
    </xf>
    <xf numFmtId="0" fontId="6" fillId="0" borderId="0" xfId="0" applyFont="1"/>
    <xf numFmtId="0" fontId="3" fillId="0" borderId="7" xfId="1" applyFont="1" applyBorder="1" applyAlignment="1">
      <alignment horizontal="center"/>
    </xf>
    <xf numFmtId="0" fontId="1" fillId="0" borderId="11" xfId="1" applyFont="1" applyBorder="1" applyAlignment="1">
      <alignment wrapText="1"/>
    </xf>
    <xf numFmtId="0" fontId="1" fillId="0" borderId="12" xfId="1" applyFont="1" applyBorder="1" applyAlignment="1">
      <alignment wrapText="1"/>
    </xf>
    <xf numFmtId="0" fontId="1" fillId="0" borderId="13" xfId="1" applyBorder="1" applyAlignment="1">
      <alignment wrapText="1"/>
    </xf>
    <xf numFmtId="0" fontId="1" fillId="0" borderId="14" xfId="1" applyFont="1" applyBorder="1" applyAlignment="1">
      <alignment wrapText="1"/>
    </xf>
    <xf numFmtId="0" fontId="1" fillId="0" borderId="15" xfId="1" applyFont="1" applyBorder="1" applyAlignment="1">
      <alignment wrapText="1"/>
    </xf>
    <xf numFmtId="0" fontId="1" fillId="0" borderId="16" xfId="1" applyFont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/>
    <xf numFmtId="0" fontId="1" fillId="0" borderId="5" xfId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NumberFormat="1" applyBorder="1"/>
    <xf numFmtId="0" fontId="1" fillId="0" borderId="6" xfId="1" applyBorder="1"/>
    <xf numFmtId="0" fontId="6" fillId="5" borderId="6" xfId="0" applyFont="1" applyFill="1" applyBorder="1"/>
    <xf numFmtId="0" fontId="7" fillId="5" borderId="6" xfId="1" applyFont="1" applyFill="1" applyBorder="1"/>
    <xf numFmtId="0" fontId="7" fillId="5" borderId="6" xfId="1" applyFont="1" applyFill="1" applyBorder="1" applyAlignment="1">
      <alignment wrapText="1"/>
    </xf>
    <xf numFmtId="0" fontId="8" fillId="0" borderId="6" xfId="1" applyFont="1" applyBorder="1" applyAlignment="1">
      <alignment horizontal="center"/>
    </xf>
    <xf numFmtId="0" fontId="5" fillId="6" borderId="6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 wrapText="1"/>
    </xf>
    <xf numFmtId="0" fontId="0" fillId="0" borderId="6" xfId="0" applyNumberForma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Actividad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690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599</c:v>
                </c:pt>
              </c:numCache>
            </c:numRef>
          </c:val>
        </c:ser>
        <c:axId val="104888192"/>
        <c:axId val="104924672"/>
      </c:barChart>
      <c:catAx>
        <c:axId val="104888192"/>
        <c:scaling>
          <c:orientation val="minMax"/>
        </c:scaling>
        <c:axPos val="b"/>
        <c:tickLblPos val="nextTo"/>
        <c:crossAx val="104924672"/>
        <c:crosses val="autoZero"/>
        <c:auto val="1"/>
        <c:lblAlgn val="ctr"/>
        <c:lblOffset val="100"/>
      </c:catAx>
      <c:valAx>
        <c:axId val="104924672"/>
        <c:scaling>
          <c:orientation val="minMax"/>
        </c:scaling>
        <c:axPos val="l"/>
        <c:majorGridlines/>
        <c:numFmt formatCode="General" sourceLinked="1"/>
        <c:tickLblPos val="nextTo"/>
        <c:crossAx val="10488819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1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Esfuerzo por Tareas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690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599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General!$B$84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General!$C$84:$F$84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0.32373113854595337</c:v>
                </c:pt>
                <c:pt idx="2" formatCode="General">
                  <c:v>0</c:v>
                </c:pt>
                <c:pt idx="3">
                  <c:v>0.66850828729281764</c:v>
                </c:pt>
              </c:numCache>
            </c:numRef>
          </c:val>
        </c:ser>
        <c:ser>
          <c:idx val="1"/>
          <c:order val="1"/>
          <c:tx>
            <c:strRef>
              <c:f>General!$B$85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General!$C$85:$F$85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0.67626886145404663</c:v>
                </c:pt>
                <c:pt idx="2">
                  <c:v>0.13107119095143047</c:v>
                </c:pt>
                <c:pt idx="3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General!$B$86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General!$C$86:$F$86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0.22421823020625417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General!$B$87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General!$C$87:$F$87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0.49833666001330673</c:v>
                </c:pt>
                <c:pt idx="3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General!$B$88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General!$C$88:$F$88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0.14637391882900866</c:v>
                </c:pt>
                <c:pt idx="3" formatCode="0.00">
                  <c:v>0.33149171270718231</c:v>
                </c:pt>
              </c:numCache>
            </c:numRef>
          </c:val>
        </c:ser>
        <c:marker val="1"/>
        <c:axId val="113010944"/>
        <c:axId val="113025024"/>
      </c:lineChart>
      <c:catAx>
        <c:axId val="113010944"/>
        <c:scaling>
          <c:orientation val="minMax"/>
        </c:scaling>
        <c:axPos val="b"/>
        <c:numFmt formatCode="General" sourceLinked="1"/>
        <c:tickLblPos val="nextTo"/>
        <c:crossAx val="113025024"/>
        <c:crosses val="autoZero"/>
        <c:auto val="1"/>
        <c:lblAlgn val="ctr"/>
        <c:lblOffset val="100"/>
      </c:catAx>
      <c:valAx>
        <c:axId val="113025024"/>
        <c:scaling>
          <c:orientation val="minMax"/>
        </c:scaling>
        <c:axPos val="l"/>
        <c:majorGridlines/>
        <c:numFmt formatCode="General" sourceLinked="1"/>
        <c:tickLblPos val="nextTo"/>
        <c:crossAx val="113010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autoTitleDeleted val="1"/>
    <c:plotArea>
      <c:layout/>
      <c:lineChart>
        <c:grouping val="standard"/>
        <c:ser>
          <c:idx val="0"/>
          <c:order val="0"/>
          <c:tx>
            <c:strRef>
              <c:f>General!$C$98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General!$D$98:$I$98</c:f>
              <c:numCache>
                <c:formatCode>General</c:formatCode>
                <c:ptCount val="6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363</c:v>
                </c:pt>
              </c:numCache>
            </c:numRef>
          </c:val>
        </c:ser>
        <c:ser>
          <c:idx val="1"/>
          <c:order val="1"/>
          <c:tx>
            <c:strRef>
              <c:f>General!$C$99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General!$D$99:$I$99</c:f>
              <c:numCache>
                <c:formatCode>General</c:formatCode>
                <c:ptCount val="6"/>
                <c:pt idx="0">
                  <c:v>0</c:v>
                </c:pt>
                <c:pt idx="1">
                  <c:v>493</c:v>
                </c:pt>
                <c:pt idx="2">
                  <c:v>99</c:v>
                </c:pt>
                <c:pt idx="3">
                  <c:v>71</c:v>
                </c:pt>
                <c:pt idx="4">
                  <c:v>27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General!$C$100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General!$D$100:$I$100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168</c:v>
                </c:pt>
                <c:pt idx="3">
                  <c:v>114</c:v>
                </c:pt>
                <c:pt idx="4">
                  <c:v>55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General!$C$101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General!$D$101:$I$101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382</c:v>
                </c:pt>
                <c:pt idx="3">
                  <c:v>253</c:v>
                </c:pt>
                <c:pt idx="4">
                  <c:v>114</c:v>
                </c:pt>
                <c:pt idx="5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General!$C$102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General!$D$102:$I$102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  <c:pt idx="5">
                  <c:v>180</c:v>
                </c:pt>
              </c:numCache>
            </c:numRef>
          </c:val>
        </c:ser>
        <c:marker val="1"/>
        <c:axId val="39701120"/>
        <c:axId val="62636416"/>
      </c:lineChart>
      <c:catAx>
        <c:axId val="39701120"/>
        <c:scaling>
          <c:orientation val="minMax"/>
        </c:scaling>
        <c:axPos val="b"/>
        <c:tickLblPos val="nextTo"/>
        <c:crossAx val="62636416"/>
        <c:crosses val="autoZero"/>
        <c:auto val="1"/>
        <c:lblAlgn val="ctr"/>
        <c:lblOffset val="100"/>
      </c:catAx>
      <c:valAx>
        <c:axId val="62636416"/>
        <c:scaling>
          <c:orientation val="minMax"/>
        </c:scaling>
        <c:axPos val="l"/>
        <c:majorGridlines/>
        <c:numFmt formatCode="General" sourceLinked="1"/>
        <c:tickLblPos val="nextTo"/>
        <c:crossAx val="39701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General!$L$68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General!$M$68:$P$68</c:f>
              <c:numCache>
                <c:formatCode>General</c:formatCode>
                <c:ptCount val="4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363</c:v>
                </c:pt>
              </c:numCache>
            </c:numRef>
          </c:val>
        </c:ser>
        <c:ser>
          <c:idx val="1"/>
          <c:order val="1"/>
          <c:tx>
            <c:strRef>
              <c:f>General!$L$69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General!$M$69:$P$69</c:f>
              <c:numCache>
                <c:formatCode>General</c:formatCode>
                <c:ptCount val="4"/>
                <c:pt idx="0">
                  <c:v>0</c:v>
                </c:pt>
                <c:pt idx="1">
                  <c:v>493</c:v>
                </c:pt>
                <c:pt idx="2">
                  <c:v>197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General!$L$70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General!$M$70:$P$70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337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General!$L$71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General!$M$71:$P$71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749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General!$L$72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General!$M$72:$P$72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220</c:v>
                </c:pt>
                <c:pt idx="3">
                  <c:v>180</c:v>
                </c:pt>
              </c:numCache>
            </c:numRef>
          </c:val>
        </c:ser>
        <c:marker val="1"/>
        <c:axId val="65642880"/>
        <c:axId val="65644416"/>
      </c:lineChart>
      <c:catAx>
        <c:axId val="65642880"/>
        <c:scaling>
          <c:orientation val="minMax"/>
        </c:scaling>
        <c:axPos val="b"/>
        <c:tickLblPos val="nextTo"/>
        <c:crossAx val="65644416"/>
        <c:crosses val="autoZero"/>
        <c:auto val="1"/>
        <c:lblAlgn val="ctr"/>
        <c:lblOffset val="100"/>
      </c:catAx>
      <c:valAx>
        <c:axId val="65644416"/>
        <c:scaling>
          <c:orientation val="minMax"/>
        </c:scaling>
        <c:axPos val="l"/>
        <c:majorGridlines/>
        <c:numFmt formatCode="General" sourceLinked="1"/>
        <c:tickLblPos val="nextTo"/>
        <c:crossAx val="65642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tx>
        <c:rich>
          <a:bodyPr/>
          <a:lstStyle/>
          <a:p>
            <a:pPr>
              <a:defRPr/>
            </a:pPr>
            <a:r>
              <a:rPr lang="es-ES_tradnl" sz="1800" b="1" i="0" baseline="0"/>
              <a:t>Incidencia de la Actividad </a:t>
            </a:r>
            <a:endParaRPr lang="es-CL" sz="1800" b="1" i="0" baseline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General!$C$130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General!$D$130:$I$130</c:f>
              <c:numCache>
                <c:formatCode>General</c:formatCode>
                <c:ptCount val="6"/>
                <c:pt idx="0">
                  <c:v>0</c:v>
                </c:pt>
                <c:pt idx="1">
                  <c:v>0.32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0.67</c:v>
                </c:pt>
              </c:numCache>
            </c:numRef>
          </c:val>
        </c:ser>
        <c:ser>
          <c:idx val="1"/>
          <c:order val="1"/>
          <c:tx>
            <c:strRef>
              <c:f>General!$C$131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General!$D$131:$I$131</c:f>
              <c:numCache>
                <c:formatCode>General</c:formatCode>
                <c:ptCount val="6"/>
                <c:pt idx="0">
                  <c:v>0</c:v>
                </c:pt>
                <c:pt idx="1">
                  <c:v>0.68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0.09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General!$C$132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General!$D$132:$I$132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0.24</c:v>
                </c:pt>
                <c:pt idx="3">
                  <c:v>0.22</c:v>
                </c:pt>
                <c:pt idx="4">
                  <c:v>0.19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General!$C$133</c:f>
              <c:strCache>
                <c:ptCount val="1"/>
                <c:pt idx="0">
                  <c:v>Codificación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General!$D$133:$I$133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0.55000000000000004</c:v>
                </c:pt>
                <c:pt idx="3">
                  <c:v>0.5</c:v>
                </c:pt>
                <c:pt idx="4">
                  <c:v>0.39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General!$C$134</c:f>
              <c:strCache>
                <c:ptCount val="1"/>
                <c:pt idx="0">
                  <c:v>Pruebas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General!$D$134:$I$134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0.14000000000000001</c:v>
                </c:pt>
                <c:pt idx="4">
                  <c:v>0.33</c:v>
                </c:pt>
                <c:pt idx="5">
                  <c:v>0.33</c:v>
                </c:pt>
              </c:numCache>
            </c:numRef>
          </c:val>
        </c:ser>
        <c:marker val="1"/>
        <c:axId val="101283328"/>
        <c:axId val="101295232"/>
      </c:lineChart>
      <c:catAx>
        <c:axId val="101283328"/>
        <c:scaling>
          <c:orientation val="minMax"/>
        </c:scaling>
        <c:axPos val="b"/>
        <c:tickLblPos val="nextTo"/>
        <c:crossAx val="101295232"/>
        <c:crosses val="autoZero"/>
        <c:auto val="1"/>
        <c:lblAlgn val="ctr"/>
        <c:lblOffset val="100"/>
      </c:catAx>
      <c:valAx>
        <c:axId val="101295232"/>
        <c:scaling>
          <c:orientation val="minMax"/>
          <c:max val="0.8"/>
        </c:scaling>
        <c:axPos val="l"/>
        <c:majorGridlines/>
        <c:numFmt formatCode="General" sourceLinked="1"/>
        <c:tickLblPos val="nextTo"/>
        <c:crossAx val="101283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Iteraciones en Tareas</a:t>
            </a:r>
          </a:p>
        </c:rich>
      </c:tx>
      <c:layout>
        <c:manualLayout>
          <c:xMode val="edge"/>
          <c:yMode val="edge"/>
          <c:x val="0.19437400058807452"/>
          <c:y val="3.010751668528772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CU'!$C$26:$C$27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CU'!$C$28:$C$31</c:f>
              <c:numCache>
                <c:formatCode>General</c:formatCode>
                <c:ptCount val="3"/>
                <c:pt idx="0">
                  <c:v>99</c:v>
                </c:pt>
                <c:pt idx="1">
                  <c:v>71</c:v>
                </c:pt>
                <c:pt idx="2">
                  <c:v>27</c:v>
                </c:pt>
              </c:numCache>
            </c:numRef>
          </c:val>
        </c:ser>
        <c:ser>
          <c:idx val="1"/>
          <c:order val="1"/>
          <c:tx>
            <c:strRef>
              <c:f>'Por CU'!$D$26:$D$27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CU'!$D$28:$D$31</c:f>
              <c:numCache>
                <c:formatCode>General</c:formatCode>
                <c:ptCount val="3"/>
                <c:pt idx="0">
                  <c:v>168</c:v>
                </c:pt>
                <c:pt idx="1">
                  <c:v>114</c:v>
                </c:pt>
                <c:pt idx="2">
                  <c:v>55</c:v>
                </c:pt>
              </c:numCache>
            </c:numRef>
          </c:val>
        </c:ser>
        <c:ser>
          <c:idx val="2"/>
          <c:order val="2"/>
          <c:tx>
            <c:strRef>
              <c:f>'Por CU'!$E$26:$E$27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CU'!$E$28:$E$31</c:f>
              <c:numCache>
                <c:formatCode>General</c:formatCode>
                <c:ptCount val="3"/>
                <c:pt idx="0">
                  <c:v>382</c:v>
                </c:pt>
                <c:pt idx="1">
                  <c:v>253</c:v>
                </c:pt>
                <c:pt idx="2">
                  <c:v>114</c:v>
                </c:pt>
              </c:numCache>
            </c:numRef>
          </c:val>
        </c:ser>
        <c:ser>
          <c:idx val="3"/>
          <c:order val="3"/>
          <c:tx>
            <c:strRef>
              <c:f>'Por CU'!$F$26:$F$27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CU'!$F$28:$F$31</c:f>
              <c:numCache>
                <c:formatCode>General</c:formatCode>
                <c:ptCount val="3"/>
                <c:pt idx="0">
                  <c:v>50</c:v>
                </c:pt>
                <c:pt idx="1">
                  <c:v>70</c:v>
                </c:pt>
                <c:pt idx="2">
                  <c:v>100</c:v>
                </c:pt>
              </c:numCache>
            </c:numRef>
          </c:val>
        </c:ser>
        <c:ser>
          <c:idx val="4"/>
          <c:order val="4"/>
          <c:tx>
            <c:strRef>
              <c:f>'Por CU'!$G$26:$G$27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CU'!$G$28:$G$31</c:f>
              <c:numCache>
                <c:formatCode>General</c:formatCode>
                <c:ptCount val="3"/>
                <c:pt idx="0">
                  <c:v>699</c:v>
                </c:pt>
                <c:pt idx="1">
                  <c:v>508</c:v>
                </c:pt>
                <c:pt idx="2">
                  <c:v>296</c:v>
                </c:pt>
              </c:numCache>
            </c:numRef>
          </c:val>
        </c:ser>
        <c:axId val="113445120"/>
        <c:axId val="113455104"/>
      </c:barChart>
      <c:catAx>
        <c:axId val="113445120"/>
        <c:scaling>
          <c:orientation val="minMax"/>
        </c:scaling>
        <c:axPos val="b"/>
        <c:tickLblPos val="nextTo"/>
        <c:crossAx val="113455104"/>
        <c:crosses val="autoZero"/>
        <c:auto val="1"/>
        <c:lblAlgn val="ctr"/>
        <c:lblOffset val="100"/>
      </c:catAx>
      <c:valAx>
        <c:axId val="113455104"/>
        <c:scaling>
          <c:orientation val="minMax"/>
        </c:scaling>
        <c:axPos val="l"/>
        <c:majorGridlines/>
        <c:numFmt formatCode="General" sourceLinked="1"/>
        <c:tickLblPos val="nextTo"/>
        <c:crossAx val="11344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CU'!$C$53:$C$54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CU'!$C$55:$C$72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2</c:v>
                </c:pt>
                <c:pt idx="4">
                  <c:v>16</c:v>
                </c:pt>
                <c:pt idx="5">
                  <c:v>12</c:v>
                </c:pt>
                <c:pt idx="6">
                  <c:v>5</c:v>
                </c:pt>
                <c:pt idx="7">
                  <c:v>4</c:v>
                </c:pt>
                <c:pt idx="8">
                  <c:v>10</c:v>
                </c:pt>
                <c:pt idx="9">
                  <c:v>8</c:v>
                </c:pt>
                <c:pt idx="10">
                  <c:v>15</c:v>
                </c:pt>
                <c:pt idx="11">
                  <c:v>20</c:v>
                </c:pt>
                <c:pt idx="12">
                  <c:v>20</c:v>
                </c:pt>
                <c:pt idx="13">
                  <c:v>10</c:v>
                </c:pt>
                <c:pt idx="14">
                  <c:v>2</c:v>
                </c:pt>
                <c:pt idx="15">
                  <c:v>10</c:v>
                </c:pt>
                <c:pt idx="16">
                  <c:v>20</c:v>
                </c:pt>
              </c:numCache>
            </c:numRef>
          </c:val>
        </c:ser>
        <c:ser>
          <c:idx val="1"/>
          <c:order val="1"/>
          <c:tx>
            <c:strRef>
              <c:f>'Por CU'!$D$53:$D$54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CU'!$D$55:$D$72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10</c:v>
                </c:pt>
                <c:pt idx="4">
                  <c:v>25</c:v>
                </c:pt>
                <c:pt idx="5">
                  <c:v>24</c:v>
                </c:pt>
                <c:pt idx="6">
                  <c:v>16</c:v>
                </c:pt>
                <c:pt idx="7">
                  <c:v>12</c:v>
                </c:pt>
                <c:pt idx="8">
                  <c:v>20</c:v>
                </c:pt>
                <c:pt idx="9">
                  <c:v>14</c:v>
                </c:pt>
                <c:pt idx="10">
                  <c:v>22</c:v>
                </c:pt>
                <c:pt idx="11">
                  <c:v>18</c:v>
                </c:pt>
                <c:pt idx="12">
                  <c:v>28</c:v>
                </c:pt>
                <c:pt idx="13">
                  <c:v>24</c:v>
                </c:pt>
                <c:pt idx="14">
                  <c:v>9</c:v>
                </c:pt>
                <c:pt idx="15">
                  <c:v>25</c:v>
                </c:pt>
                <c:pt idx="16">
                  <c:v>24</c:v>
                </c:pt>
              </c:numCache>
            </c:numRef>
          </c:val>
        </c:ser>
        <c:ser>
          <c:idx val="2"/>
          <c:order val="2"/>
          <c:tx>
            <c:strRef>
              <c:f>'Por CU'!$E$53:$E$54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CU'!$E$55:$E$72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23</c:v>
                </c:pt>
                <c:pt idx="4">
                  <c:v>62</c:v>
                </c:pt>
                <c:pt idx="5">
                  <c:v>40</c:v>
                </c:pt>
                <c:pt idx="6">
                  <c:v>32</c:v>
                </c:pt>
                <c:pt idx="7">
                  <c:v>30</c:v>
                </c:pt>
                <c:pt idx="8">
                  <c:v>46</c:v>
                </c:pt>
                <c:pt idx="9">
                  <c:v>30</c:v>
                </c:pt>
                <c:pt idx="10">
                  <c:v>34</c:v>
                </c:pt>
                <c:pt idx="11">
                  <c:v>41</c:v>
                </c:pt>
                <c:pt idx="12">
                  <c:v>64</c:v>
                </c:pt>
                <c:pt idx="13">
                  <c:v>51</c:v>
                </c:pt>
                <c:pt idx="14">
                  <c:v>27</c:v>
                </c:pt>
                <c:pt idx="15">
                  <c:v>40</c:v>
                </c:pt>
                <c:pt idx="16">
                  <c:v>64</c:v>
                </c:pt>
              </c:numCache>
            </c:numRef>
          </c:val>
        </c:ser>
        <c:ser>
          <c:idx val="3"/>
          <c:order val="3"/>
          <c:tx>
            <c:strRef>
              <c:f>'Por CU'!$F$53:$F$54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CU'!$F$55:$F$72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20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30</c:v>
                </c:pt>
                <c:pt idx="10">
                  <c:v>30</c:v>
                </c:pt>
                <c:pt idx="11">
                  <c:v>15</c:v>
                </c:pt>
                <c:pt idx="12">
                  <c:v>9</c:v>
                </c:pt>
                <c:pt idx="13">
                  <c:v>5</c:v>
                </c:pt>
                <c:pt idx="14">
                  <c:v>20</c:v>
                </c:pt>
                <c:pt idx="15">
                  <c:v>5</c:v>
                </c:pt>
                <c:pt idx="16">
                  <c:v>15</c:v>
                </c:pt>
              </c:numCache>
            </c:numRef>
          </c:val>
        </c:ser>
        <c:axId val="113502464"/>
        <c:axId val="113508352"/>
      </c:barChart>
      <c:catAx>
        <c:axId val="113502464"/>
        <c:scaling>
          <c:orientation val="minMax"/>
        </c:scaling>
        <c:axPos val="b"/>
        <c:tickLblPos val="nextTo"/>
        <c:crossAx val="113508352"/>
        <c:crosses val="autoZero"/>
        <c:auto val="1"/>
        <c:lblAlgn val="ctr"/>
        <c:lblOffset val="100"/>
      </c:catAx>
      <c:valAx>
        <c:axId val="113508352"/>
        <c:scaling>
          <c:orientation val="minMax"/>
        </c:scaling>
        <c:axPos val="l"/>
        <c:majorGridlines/>
        <c:numFmt formatCode="General" sourceLinked="1"/>
        <c:tickLblPos val="nextTo"/>
        <c:crossAx val="113502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CU'!$C$95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CU'!$B$96:$B$113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CU'!$C$96:$C$113</c:f>
              <c:numCache>
                <c:formatCode>General</c:formatCode>
                <c:ptCount val="17"/>
                <c:pt idx="0">
                  <c:v>113</c:v>
                </c:pt>
                <c:pt idx="1">
                  <c:v>114</c:v>
                </c:pt>
                <c:pt idx="2">
                  <c:v>70</c:v>
                </c:pt>
                <c:pt idx="3">
                  <c:v>55</c:v>
                </c:pt>
                <c:pt idx="4">
                  <c:v>111</c:v>
                </c:pt>
                <c:pt idx="5">
                  <c:v>86</c:v>
                </c:pt>
                <c:pt idx="6">
                  <c:v>61</c:v>
                </c:pt>
                <c:pt idx="7">
                  <c:v>56</c:v>
                </c:pt>
                <c:pt idx="8">
                  <c:v>88</c:v>
                </c:pt>
                <c:pt idx="9">
                  <c:v>82</c:v>
                </c:pt>
                <c:pt idx="10">
                  <c:v>101</c:v>
                </c:pt>
                <c:pt idx="11">
                  <c:v>94</c:v>
                </c:pt>
                <c:pt idx="12">
                  <c:v>121</c:v>
                </c:pt>
                <c:pt idx="13">
                  <c:v>90</c:v>
                </c:pt>
                <c:pt idx="14">
                  <c:v>58</c:v>
                </c:pt>
                <c:pt idx="15">
                  <c:v>80</c:v>
                </c:pt>
                <c:pt idx="16">
                  <c:v>123</c:v>
                </c:pt>
              </c:numCache>
            </c:numRef>
          </c:val>
        </c:ser>
        <c:axId val="113527808"/>
        <c:axId val="113554176"/>
      </c:barChart>
      <c:catAx>
        <c:axId val="113527808"/>
        <c:scaling>
          <c:orientation val="minMax"/>
        </c:scaling>
        <c:axPos val="b"/>
        <c:tickLblPos val="nextTo"/>
        <c:crossAx val="113554176"/>
        <c:crosses val="autoZero"/>
        <c:auto val="1"/>
        <c:lblAlgn val="ctr"/>
        <c:lblOffset val="100"/>
      </c:catAx>
      <c:valAx>
        <c:axId val="113554176"/>
        <c:scaling>
          <c:orientation val="minMax"/>
        </c:scaling>
        <c:axPos val="l"/>
        <c:majorGridlines/>
        <c:numFmt formatCode="General" sourceLinked="1"/>
        <c:tickLblPos val="nextTo"/>
        <c:crossAx val="11352780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'Por CU'!$B$132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CU'!$C$132:$F$132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0.31230283911671924</c:v>
                </c:pt>
                <c:pt idx="2">
                  <c:v>0.27843137254901962</c:v>
                </c:pt>
                <c:pt idx="3">
                  <c:v>0.14835164835164835</c:v>
                </c:pt>
              </c:numCache>
            </c:numRef>
          </c:val>
        </c:ser>
        <c:ser>
          <c:idx val="1"/>
          <c:order val="1"/>
          <c:tx>
            <c:strRef>
              <c:f>'Por CU'!$B$133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CU'!$C$133:$F$133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0.52996845425867511</c:v>
                </c:pt>
                <c:pt idx="2">
                  <c:v>0.44705882352941179</c:v>
                </c:pt>
                <c:pt idx="3">
                  <c:v>0.30219780219780218</c:v>
                </c:pt>
              </c:numCache>
            </c:numRef>
          </c:val>
        </c:ser>
        <c:ser>
          <c:idx val="2"/>
          <c:order val="2"/>
          <c:tx>
            <c:strRef>
              <c:f>'Por CU'!$B$134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CU'!$C$134:$F$134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0.15772870662460567</c:v>
                </c:pt>
                <c:pt idx="2">
                  <c:v>0.27450980392156865</c:v>
                </c:pt>
                <c:pt idx="3">
                  <c:v>0.5494505494505495</c:v>
                </c:pt>
              </c:numCache>
            </c:numRef>
          </c:val>
        </c:ser>
        <c:ser>
          <c:idx val="3"/>
          <c:order val="3"/>
          <c:tx>
            <c:strRef>
              <c:f>'Por CU'!$B$135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CU'!$C$135:$F$135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113685632"/>
        <c:axId val="113687168"/>
      </c:lineChart>
      <c:catAx>
        <c:axId val="113685632"/>
        <c:scaling>
          <c:orientation val="minMax"/>
        </c:scaling>
        <c:axPos val="b"/>
        <c:tickLblPos val="nextTo"/>
        <c:crossAx val="113687168"/>
        <c:crosses val="autoZero"/>
        <c:auto val="1"/>
        <c:lblAlgn val="ctr"/>
        <c:lblOffset val="100"/>
      </c:catAx>
      <c:valAx>
        <c:axId val="113687168"/>
        <c:scaling>
          <c:orientation val="minMax"/>
        </c:scaling>
        <c:axPos val="l"/>
        <c:majorGridlines/>
        <c:numFmt formatCode="General" sourceLinked="1"/>
        <c:tickLblPos val="nextTo"/>
        <c:crossAx val="113685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41</xdr:row>
      <xdr:rowOff>142874</xdr:rowOff>
    </xdr:from>
    <xdr:to>
      <xdr:col>8</xdr:col>
      <xdr:colOff>190500</xdr:colOff>
      <xdr:row>56</xdr:row>
      <xdr:rowOff>95249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647700</xdr:colOff>
      <xdr:row>41</xdr:row>
      <xdr:rowOff>76200</xdr:rowOff>
    </xdr:from>
    <xdr:to>
      <xdr:col>17</xdr:col>
      <xdr:colOff>9525</xdr:colOff>
      <xdr:row>55</xdr:row>
      <xdr:rowOff>28575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504824</xdr:colOff>
      <xdr:row>78</xdr:row>
      <xdr:rowOff>0</xdr:rowOff>
    </xdr:from>
    <xdr:to>
      <xdr:col>15</xdr:col>
      <xdr:colOff>47624</xdr:colOff>
      <xdr:row>90</xdr:row>
      <xdr:rowOff>180974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438148</xdr:colOff>
      <xdr:row>105</xdr:row>
      <xdr:rowOff>104774</xdr:rowOff>
    </xdr:from>
    <xdr:to>
      <xdr:col>9</xdr:col>
      <xdr:colOff>171450</xdr:colOff>
      <xdr:row>124</xdr:row>
      <xdr:rowOff>76200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371475</xdr:colOff>
      <xdr:row>59</xdr:row>
      <xdr:rowOff>161924</xdr:rowOff>
    </xdr:from>
    <xdr:to>
      <xdr:col>24</xdr:col>
      <xdr:colOff>676275</xdr:colOff>
      <xdr:row>75</xdr:row>
      <xdr:rowOff>19049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466725</xdr:colOff>
      <xdr:row>135</xdr:row>
      <xdr:rowOff>57149</xdr:rowOff>
    </xdr:from>
    <xdr:to>
      <xdr:col>9</xdr:col>
      <xdr:colOff>57150</xdr:colOff>
      <xdr:row>152</xdr:row>
      <xdr:rowOff>66674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32</xdr:row>
      <xdr:rowOff>152399</xdr:rowOff>
    </xdr:from>
    <xdr:to>
      <xdr:col>8</xdr:col>
      <xdr:colOff>895350</xdr:colOff>
      <xdr:row>49</xdr:row>
      <xdr:rowOff>38100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533400</xdr:colOff>
      <xdr:row>72</xdr:row>
      <xdr:rowOff>133350</xdr:rowOff>
    </xdr:from>
    <xdr:to>
      <xdr:col>8</xdr:col>
      <xdr:colOff>1428749</xdr:colOff>
      <xdr:row>93</xdr:row>
      <xdr:rowOff>28575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94</xdr:row>
      <xdr:rowOff>123824</xdr:rowOff>
    </xdr:from>
    <xdr:to>
      <xdr:col>10</xdr:col>
      <xdr:colOff>781050</xdr:colOff>
      <xdr:row>111</xdr:row>
      <xdr:rowOff>28575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981074</xdr:colOff>
      <xdr:row>118</xdr:row>
      <xdr:rowOff>142875</xdr:rowOff>
    </xdr:from>
    <xdr:to>
      <xdr:col>11</xdr:col>
      <xdr:colOff>76199</xdr:colOff>
      <xdr:row>132</xdr:row>
      <xdr:rowOff>142875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Loureiro" refreshedDate="40991.205170833331" createdVersion="3" refreshedVersion="3" minRefreshableVersion="3" recordCount="17">
  <cacheSource type="worksheet">
    <worksheetSource ref="B3:H20" sheet="Por CU"/>
  </cacheSource>
  <cacheFields count="7">
    <cacheField name="Iteración" numFmtId="0">
      <sharedItems count="5">
        <s v="1er It"/>
        <s v="2da It"/>
        <s v="3er It"/>
        <s v="SUB TOTAL POR IT 1" u="1"/>
        <s v="SUB TOTAL POR IT 2" u="1"/>
      </sharedItems>
    </cacheField>
    <cacheField name="CU" numFmtId="0">
      <sharedItems containsBlank="1" count="18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  <m u="1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5" maxValue="123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in Loureiro" refreshedDate="40991.205387499998" createdVersion="3" refreshedVersion="3" minRefreshableVersion="3" recordCount="17">
  <cacheSource type="worksheet">
    <worksheetSource ref="B3:G20" sheet="Por CU"/>
  </cacheSource>
  <cacheFields count="6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tin Loureiro" refreshedDate="40991.208823379631" createdVersion="3" refreshedVersion="3" minRefreshableVersion="3" recordCount="37">
  <cacheSource type="worksheet">
    <worksheetSource ref="C2:I39" sheet="General"/>
  </cacheSource>
  <cacheFields count="7">
    <cacheField name="Etapa" numFmtId="0">
      <sharedItems count="4">
        <s v="Etapa 1"/>
        <s v="Etapa 2"/>
        <s v="Etapa 3"/>
        <s v="Etapa3" u="1"/>
      </sharedItems>
    </cacheField>
    <cacheField name="Tipo" numFmtId="0">
      <sharedItems count="9">
        <s v="Documentación"/>
        <s v="Investigación"/>
        <s v="Analisis y Diseño"/>
        <s v="Construcción"/>
        <s v="Pruebas y Ajustes"/>
        <s v="Diseño" u="1"/>
        <s v="Pruebas" u="1"/>
        <s v="Analisis" u="1"/>
        <s v="Codificación" u="1"/>
      </sharedItems>
    </cacheField>
    <cacheField name="Fase" numFmtId="0">
      <sharedItems/>
    </cacheField>
    <cacheField name="Tarea" numFmtId="0">
      <sharedItems/>
    </cacheField>
    <cacheField name="Horas" numFmtId="0">
      <sharedItems containsSemiMixedTypes="0" containsString="0" containsNumber="1" containsInteger="1" minValue="6" maxValue="382"/>
    </cacheField>
    <cacheField name="Antonio" numFmtId="0">
      <sharedItems containsSemiMixedTypes="0" containsString="0" containsNumber="1" containsInteger="1" minValue="2" maxValue="195"/>
    </cacheField>
    <cacheField name="Martín" numFmtId="0">
      <sharedItems containsSemiMixedTypes="0" containsString="0" containsNumber="1" containsInteger="1" minValue="2" maxValue="18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  <n v="113"/>
  </r>
  <r>
    <x v="0"/>
    <x v="1"/>
    <n v="17"/>
    <n v="24"/>
    <n v="63"/>
    <n v="10"/>
    <n v="114"/>
  </r>
  <r>
    <x v="0"/>
    <x v="2"/>
    <n v="6"/>
    <n v="17"/>
    <n v="42"/>
    <n v="5"/>
    <n v="70"/>
  </r>
  <r>
    <x v="0"/>
    <x v="3"/>
    <n v="16"/>
    <n v="25"/>
    <n v="62"/>
    <n v="8"/>
    <n v="111"/>
  </r>
  <r>
    <x v="0"/>
    <x v="4"/>
    <n v="20"/>
    <n v="28"/>
    <n v="64"/>
    <n v="9"/>
    <n v="121"/>
  </r>
  <r>
    <x v="0"/>
    <x v="5"/>
    <n v="10"/>
    <n v="24"/>
    <n v="51"/>
    <n v="5"/>
    <n v="90"/>
  </r>
  <r>
    <x v="0"/>
    <x v="6"/>
    <n v="10"/>
    <n v="25"/>
    <n v="40"/>
    <n v="5"/>
    <n v="80"/>
  </r>
  <r>
    <x v="1"/>
    <x v="7"/>
    <n v="12"/>
    <n v="24"/>
    <n v="40"/>
    <n v="10"/>
    <n v="86"/>
  </r>
  <r>
    <x v="1"/>
    <x v="8"/>
    <n v="5"/>
    <n v="16"/>
    <n v="32"/>
    <n v="8"/>
    <n v="61"/>
  </r>
  <r>
    <x v="1"/>
    <x v="9"/>
    <n v="4"/>
    <n v="12"/>
    <n v="30"/>
    <n v="10"/>
    <n v="56"/>
  </r>
  <r>
    <x v="1"/>
    <x v="10"/>
    <n v="10"/>
    <n v="20"/>
    <n v="46"/>
    <n v="12"/>
    <n v="88"/>
  </r>
  <r>
    <x v="1"/>
    <x v="11"/>
    <n v="20"/>
    <n v="18"/>
    <n v="41"/>
    <n v="15"/>
    <n v="94"/>
  </r>
  <r>
    <x v="1"/>
    <x v="12"/>
    <n v="20"/>
    <n v="24"/>
    <n v="64"/>
    <n v="15"/>
    <n v="123"/>
  </r>
  <r>
    <x v="2"/>
    <x v="13"/>
    <n v="2"/>
    <n v="10"/>
    <n v="23"/>
    <n v="20"/>
    <n v="55"/>
  </r>
  <r>
    <x v="2"/>
    <x v="14"/>
    <n v="8"/>
    <n v="14"/>
    <n v="30"/>
    <n v="30"/>
    <n v="82"/>
  </r>
  <r>
    <x v="2"/>
    <x v="15"/>
    <n v="15"/>
    <n v="22"/>
    <n v="34"/>
    <n v="30"/>
    <n v="101"/>
  </r>
  <r>
    <x v="2"/>
    <x v="16"/>
    <n v="2"/>
    <n v="9"/>
    <n v="27"/>
    <n v="2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</r>
  <r>
    <x v="0"/>
    <x v="1"/>
    <n v="17"/>
    <n v="24"/>
    <n v="63"/>
    <n v="10"/>
  </r>
  <r>
    <x v="0"/>
    <x v="2"/>
    <n v="6"/>
    <n v="17"/>
    <n v="42"/>
    <n v="5"/>
  </r>
  <r>
    <x v="0"/>
    <x v="3"/>
    <n v="16"/>
    <n v="25"/>
    <n v="62"/>
    <n v="8"/>
  </r>
  <r>
    <x v="0"/>
    <x v="4"/>
    <n v="20"/>
    <n v="28"/>
    <n v="64"/>
    <n v="9"/>
  </r>
  <r>
    <x v="0"/>
    <x v="5"/>
    <n v="10"/>
    <n v="24"/>
    <n v="51"/>
    <n v="5"/>
  </r>
  <r>
    <x v="0"/>
    <x v="6"/>
    <n v="10"/>
    <n v="25"/>
    <n v="40"/>
    <n v="5"/>
  </r>
  <r>
    <x v="1"/>
    <x v="7"/>
    <n v="12"/>
    <n v="24"/>
    <n v="40"/>
    <n v="10"/>
  </r>
  <r>
    <x v="1"/>
    <x v="8"/>
    <n v="5"/>
    <n v="16"/>
    <n v="32"/>
    <n v="8"/>
  </r>
  <r>
    <x v="1"/>
    <x v="9"/>
    <n v="4"/>
    <n v="12"/>
    <n v="30"/>
    <n v="10"/>
  </r>
  <r>
    <x v="1"/>
    <x v="10"/>
    <n v="10"/>
    <n v="20"/>
    <n v="46"/>
    <n v="12"/>
  </r>
  <r>
    <x v="1"/>
    <x v="11"/>
    <n v="20"/>
    <n v="18"/>
    <n v="41"/>
    <n v="15"/>
  </r>
  <r>
    <x v="1"/>
    <x v="12"/>
    <n v="20"/>
    <n v="24"/>
    <n v="64"/>
    <n v="15"/>
  </r>
  <r>
    <x v="2"/>
    <x v="13"/>
    <n v="2"/>
    <n v="10"/>
    <n v="23"/>
    <n v="20"/>
  </r>
  <r>
    <x v="2"/>
    <x v="14"/>
    <n v="8"/>
    <n v="14"/>
    <n v="30"/>
    <n v="30"/>
  </r>
  <r>
    <x v="2"/>
    <x v="15"/>
    <n v="15"/>
    <n v="22"/>
    <n v="34"/>
    <n v="30"/>
  </r>
  <r>
    <x v="2"/>
    <x v="16"/>
    <n v="2"/>
    <n v="9"/>
    <n v="27"/>
    <n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x v="0"/>
    <x v="0"/>
    <s v="Fase 1: Configuración"/>
    <s v="Plan de Proyecto"/>
    <n v="18"/>
    <n v="8"/>
    <n v="10"/>
  </r>
  <r>
    <x v="0"/>
    <x v="0"/>
    <s v="Fase 1: Configuración"/>
    <s v="Documento de gestion de configuración (SCM)"/>
    <n v="12"/>
    <n v="10"/>
    <n v="2"/>
  </r>
  <r>
    <x v="0"/>
    <x v="0"/>
    <s v="Fase 1: Configuración"/>
    <s v="Documento de calidad"/>
    <n v="12"/>
    <n v="2"/>
    <n v="10"/>
  </r>
  <r>
    <x v="0"/>
    <x v="1"/>
    <s v="Fase 2: Investigación"/>
    <s v="Investigación JME"/>
    <n v="20"/>
    <n v="15"/>
    <n v="5"/>
  </r>
  <r>
    <x v="0"/>
    <x v="1"/>
    <s v="Fase 2: Investigación"/>
    <s v="Definición de ambiente"/>
    <n v="8"/>
    <n v="4"/>
    <n v="4"/>
  </r>
  <r>
    <x v="0"/>
    <x v="1"/>
    <s v="Fase 2: Investigación"/>
    <s v="Prueba de concepto (Interfaz móvil)"/>
    <n v="45"/>
    <n v="25"/>
    <n v="20"/>
  </r>
  <r>
    <x v="0"/>
    <x v="1"/>
    <s v="Fase 2: Investigación"/>
    <s v="Prueba de concepto (Interfaz web)"/>
    <n v="18"/>
    <n v="16"/>
    <n v="2"/>
  </r>
  <r>
    <x v="0"/>
    <x v="1"/>
    <s v="Fase 2: Investigación"/>
    <s v="Investigación de framework MVC (REST)"/>
    <n v="36"/>
    <n v="20"/>
    <n v="16"/>
  </r>
  <r>
    <x v="0"/>
    <x v="1"/>
    <s v="Fase 2: Investigación"/>
    <s v="Investigación Android"/>
    <n v="290"/>
    <n v="150"/>
    <n v="140"/>
  </r>
  <r>
    <x v="0"/>
    <x v="1"/>
    <s v="Fase 2: Investigación"/>
    <s v="Investigación PostGis"/>
    <n v="70"/>
    <n v="35"/>
    <n v="35"/>
  </r>
  <r>
    <x v="0"/>
    <x v="0"/>
    <s v="Fase 2: Investigación"/>
    <s v="Documento de estado del arte"/>
    <n v="35"/>
    <n v="25"/>
    <n v="10"/>
  </r>
  <r>
    <x v="0"/>
    <x v="0"/>
    <s v="Fase 3: Elaboración"/>
    <s v="Documento de especificación de requerimientos"/>
    <n v="30"/>
    <n v="10"/>
    <n v="20"/>
  </r>
  <r>
    <x v="0"/>
    <x v="0"/>
    <s v="Fase 3: Elaboración"/>
    <s v="Documento de análisis de riesgo"/>
    <n v="12"/>
    <n v="2"/>
    <n v="10"/>
  </r>
  <r>
    <x v="0"/>
    <x v="1"/>
    <s v="Fase 3: Elaboración"/>
    <s v="Documento de investigación de mercado"/>
    <n v="6"/>
    <n v="4"/>
    <n v="2"/>
  </r>
  <r>
    <x v="0"/>
    <x v="0"/>
    <s v="Fase 3: Elaboración"/>
    <s v="Documento de investigación de mercado"/>
    <n v="8"/>
    <n v="6"/>
    <n v="2"/>
  </r>
  <r>
    <x v="0"/>
    <x v="0"/>
    <s v="Fase 3: Elaboración"/>
    <s v="Documento de Arquitectura"/>
    <n v="80"/>
    <n v="45"/>
    <n v="35"/>
  </r>
  <r>
    <x v="0"/>
    <x v="0"/>
    <s v="Fase 3: Elaboración"/>
    <s v="Plan de Pruebas"/>
    <n v="29"/>
    <n v="4"/>
    <n v="25"/>
  </r>
  <r>
    <x v="1"/>
    <x v="1"/>
    <s v="Iteración 1: Desarrollo de CU prioridad alta"/>
    <s v="Investigación"/>
    <n v="99"/>
    <n v="52"/>
    <n v="47"/>
  </r>
  <r>
    <x v="1"/>
    <x v="2"/>
    <s v="Iteración 1: Desarrollo de CU prioridad alta"/>
    <s v="Análisis"/>
    <n v="70"/>
    <n v="36"/>
    <n v="34"/>
  </r>
  <r>
    <x v="1"/>
    <x v="2"/>
    <s v="Iteración 1: Desarrollo de CU prioridad alta"/>
    <s v="Diseño"/>
    <n v="98"/>
    <n v="55"/>
    <n v="43"/>
  </r>
  <r>
    <x v="1"/>
    <x v="3"/>
    <s v="Iteración 1: Desarrollo de CU prioridad alta"/>
    <s v="Construcción"/>
    <n v="382"/>
    <n v="195"/>
    <n v="187"/>
  </r>
  <r>
    <x v="1"/>
    <x v="4"/>
    <s v="Iteración 1: Desarrollo de CU prioridad alta"/>
    <s v="Pruebas y ajustes"/>
    <n v="50"/>
    <n v="25"/>
    <n v="25"/>
  </r>
  <r>
    <x v="1"/>
    <x v="1"/>
    <s v="Iteración 2: Desarrollo de CU prioridad media"/>
    <s v="Investigación"/>
    <n v="71"/>
    <n v="30"/>
    <n v="41"/>
  </r>
  <r>
    <x v="1"/>
    <x v="2"/>
    <s v="Iteración 2: Desarrollo de CU prioridad media"/>
    <s v="Análisis"/>
    <n v="50"/>
    <n v="19"/>
    <n v="31"/>
  </r>
  <r>
    <x v="1"/>
    <x v="2"/>
    <s v="Iteración 2: Desarrollo de CU prioridad media"/>
    <s v="Diseño"/>
    <n v="64"/>
    <n v="28"/>
    <n v="36"/>
  </r>
  <r>
    <x v="1"/>
    <x v="3"/>
    <s v="Iteración 2: Desarrollo de CU prioridad media"/>
    <s v="Construcción"/>
    <n v="253"/>
    <n v="121"/>
    <n v="132"/>
  </r>
  <r>
    <x v="1"/>
    <x v="4"/>
    <s v="Iteración 2: Desarrollo de CU prioridad media"/>
    <s v="Pruebas y ajustes"/>
    <n v="70"/>
    <n v="35"/>
    <n v="35"/>
  </r>
  <r>
    <x v="1"/>
    <x v="1"/>
    <s v="Iteración 3: Desarrollo de CU prioridad baja"/>
    <s v="Investigación"/>
    <n v="27"/>
    <n v="12"/>
    <n v="15"/>
  </r>
  <r>
    <x v="1"/>
    <x v="2"/>
    <s v="Iteración 3: Desarrollo de CU prioridad baja"/>
    <s v="Análisis"/>
    <n v="25"/>
    <n v="12"/>
    <n v="13"/>
  </r>
  <r>
    <x v="1"/>
    <x v="2"/>
    <s v="Iteración 3: Desarrollo de CU prioridad baja"/>
    <s v="Diseño"/>
    <n v="30"/>
    <n v="16"/>
    <n v="14"/>
  </r>
  <r>
    <x v="1"/>
    <x v="3"/>
    <s v="Iteración 3: Desarrollo de CU prioridad baja"/>
    <s v="Construcción"/>
    <n v="114"/>
    <n v="54"/>
    <n v="60"/>
  </r>
  <r>
    <x v="1"/>
    <x v="4"/>
    <s v="Iteración 3: Desarrollo de CU prioridad baja"/>
    <s v="Pruebas y ajustes"/>
    <n v="100"/>
    <n v="50"/>
    <n v="50"/>
  </r>
  <r>
    <x v="2"/>
    <x v="4"/>
    <s v="Pruebas y ajustes finales"/>
    <s v="Pruebas y ajustes finales"/>
    <n v="180"/>
    <n v="85"/>
    <n v="95"/>
  </r>
  <r>
    <x v="2"/>
    <x v="0"/>
    <s v="Documentación"/>
    <s v="Manual Instalación"/>
    <n v="13"/>
    <n v="10"/>
    <n v="3"/>
  </r>
  <r>
    <x v="2"/>
    <x v="0"/>
    <s v="Documentación"/>
    <s v="Manual Usuario"/>
    <n v="18"/>
    <n v="14"/>
    <n v="4"/>
  </r>
  <r>
    <x v="2"/>
    <x v="0"/>
    <s v="Documentación"/>
    <s v="Carpeta"/>
    <n v="300"/>
    <n v="150"/>
    <n v="150"/>
  </r>
  <r>
    <x v="2"/>
    <x v="0"/>
    <s v="Presentación"/>
    <s v="Presentación"/>
    <n v="32"/>
    <n v="16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19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C64:D76" firstHeaderRow="1" firstDataRow="1" firstDataCol="1"/>
  <pivotFields count="7">
    <pivotField axis="axisRow" showAll="0">
      <items count="5">
        <item x="0"/>
        <item x="1"/>
        <item x="2"/>
        <item m="1" x="3"/>
        <item t="default"/>
      </items>
    </pivotField>
    <pivotField axis="axisRow" showAll="0">
      <items count="10">
        <item m="1" x="7"/>
        <item m="1" x="8"/>
        <item m="1" x="5"/>
        <item x="0"/>
        <item x="1"/>
        <item m="1" x="6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2">
    <i>
      <x/>
    </i>
    <i r="1">
      <x v="3"/>
    </i>
    <i r="1">
      <x v="4"/>
    </i>
    <i>
      <x v="1"/>
    </i>
    <i r="1">
      <x v="4"/>
    </i>
    <i r="1">
      <x v="6"/>
    </i>
    <i r="1">
      <x v="7"/>
    </i>
    <i r="1">
      <x v="8"/>
    </i>
    <i>
      <x v="2"/>
    </i>
    <i r="1">
      <x v="3"/>
    </i>
    <i r="1">
      <x v="8"/>
    </i>
    <i t="grand">
      <x/>
    </i>
  </rowItems>
  <colItems count="1">
    <i/>
  </colItems>
  <dataFields count="1">
    <dataField name="Suma de Horas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19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8">
  <location ref="C43:D49" firstHeaderRow="1" firstDataRow="1" firstDataCol="1"/>
  <pivotFields count="7">
    <pivotField showAll="0"/>
    <pivotField axis="axisRow" showAll="0">
      <items count="10">
        <item m="1" x="7"/>
        <item m="1" x="8"/>
        <item x="1"/>
        <item n="Análisis y Diseño" x="2"/>
        <item x="3"/>
        <item m="1" x="5"/>
        <item m="1" x="6"/>
        <item x="4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2"/>
    </i>
    <i>
      <x v="3"/>
    </i>
    <i>
      <x v="4"/>
    </i>
    <i>
      <x v="7"/>
    </i>
    <i>
      <x v="8"/>
    </i>
    <i t="grand">
      <x/>
    </i>
  </rowItems>
  <colItems count="1">
    <i/>
  </colItems>
  <dataFields count="1">
    <dataField name="Suma de Hora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7" cacheId="183" dataOnRows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17:F121" firstHeaderRow="1" firstDataRow="2" firstDataCol="1"/>
  <pivotFields count="6"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 defaultSubtotal="0"/>
    <pivotField showAll="0" defaultSubtota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4">
    <i>
      <x/>
    </i>
    <i>
      <x v="1"/>
    </i>
    <i>
      <x v="2"/>
    </i>
    <i t="grand">
      <x/>
    </i>
  </colItems>
  <dataFields count="3">
    <dataField name="Suma de Investigación" fld="2" baseField="0" baseItem="0"/>
    <dataField name="Suma de Análisis y Diseño" fld="3" baseField="0" baseItem="0"/>
    <dataField name="Suma de Pruebas y ajustes" fld="5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3" cacheId="18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B53:F72" firstHeaderRow="1" firstDataRow="2" firstDataCol="1"/>
  <pivotFields count="6">
    <pivotField showAll="0"/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 defaultSubtotal="0"/>
    <pivotField name="Construcción2" dataField="1" showAll="0" defaultSubtota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17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B95:C113" firstHeaderRow="1" firstDataRow="1" firstDataCol="1"/>
  <pivotFields count="7">
    <pivotField showAll="0"/>
    <pivotField axis="axisRow" showAll="0">
      <items count="19">
        <item sd="0" x="0"/>
        <item sd="0"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m="1" x="17"/>
        <item t="default"/>
      </items>
    </pivotField>
    <pivotField showAll="0"/>
    <pivotField showAll="0" defaultSubtotal="0"/>
    <pivotField showAll="0" defaultSubtotal="0"/>
    <pivotField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a de TOTAL por CU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2" cacheId="17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26:G31" firstHeaderRow="1" firstDataRow="2" firstDataCol="1"/>
  <pivotFields count="7">
    <pivotField axis="axisRow" showAll="0">
      <items count="6">
        <item x="0"/>
        <item x="1"/>
        <item x="2"/>
        <item m="1" x="3"/>
        <item m="1" x="4"/>
        <item t="default"/>
      </items>
    </pivotField>
    <pivotField showAll="0"/>
    <pivotField dataField="1" showAll="0"/>
    <pivotField dataField="1" showAll="0" defaultSubtotal="0"/>
    <pivotField dataField="1" showAll="0" defaultSubtotal="0"/>
    <pivotField dataField="1" showAll="0"/>
    <pivotField dataField="1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  <dataField name="TOTAL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7"/>
  <sheetViews>
    <sheetView topLeftCell="A151" workbookViewId="0">
      <selection activeCell="K129" sqref="K129"/>
    </sheetView>
  </sheetViews>
  <sheetFormatPr baseColWidth="10" defaultColWidth="10.5703125" defaultRowHeight="15"/>
  <cols>
    <col min="1" max="1" width="10.5703125" style="2"/>
    <col min="2" max="2" width="15.5703125" style="1" bestFit="1" customWidth="1"/>
    <col min="3" max="3" width="16.42578125" style="2" customWidth="1"/>
    <col min="4" max="4" width="14.85546875" style="2" customWidth="1"/>
    <col min="5" max="5" width="27.28515625" style="2" customWidth="1"/>
    <col min="6" max="6" width="25.85546875" style="2" customWidth="1"/>
    <col min="7" max="7" width="13.140625" style="2" customWidth="1"/>
    <col min="8" max="8" width="14.85546875" style="2" customWidth="1"/>
    <col min="9" max="9" width="7.7109375" style="2" customWidth="1"/>
    <col min="10" max="11" width="11.42578125" style="1" customWidth="1"/>
    <col min="12" max="12" width="18.7109375" style="1" customWidth="1"/>
    <col min="13" max="14" width="11.42578125" style="1" customWidth="1"/>
    <col min="15" max="15" width="14.85546875" style="1" customWidth="1"/>
    <col min="16" max="49" width="11.42578125" style="1" customWidth="1"/>
    <col min="50" max="16384" width="10.5703125" style="2"/>
  </cols>
  <sheetData>
    <row r="1" spans="1:9" s="1" customFormat="1" ht="15.75" thickBot="1"/>
    <row r="2" spans="1:9" ht="30.75" customHeight="1" thickBot="1">
      <c r="A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>
      <c r="A3" s="1"/>
      <c r="C3" s="25" t="s">
        <v>7</v>
      </c>
      <c r="D3" s="26" t="s">
        <v>38</v>
      </c>
      <c r="E3" s="26" t="s">
        <v>8</v>
      </c>
      <c r="F3" s="26" t="s">
        <v>9</v>
      </c>
      <c r="G3" s="26">
        <f>H3+I3</f>
        <v>18</v>
      </c>
      <c r="H3" s="26">
        <v>8</v>
      </c>
      <c r="I3" s="27">
        <v>10</v>
      </c>
    </row>
    <row r="4" spans="1:9" ht="30">
      <c r="A4" s="1"/>
      <c r="C4" s="28" t="s">
        <v>7</v>
      </c>
      <c r="D4" s="5" t="s">
        <v>38</v>
      </c>
      <c r="E4" s="5" t="s">
        <v>8</v>
      </c>
      <c r="F4" s="5" t="s">
        <v>10</v>
      </c>
      <c r="G4" s="5">
        <f t="shared" ref="G4:G39" si="0">H4+I4</f>
        <v>12</v>
      </c>
      <c r="H4" s="5">
        <v>10</v>
      </c>
      <c r="I4" s="6">
        <v>2</v>
      </c>
    </row>
    <row r="5" spans="1:9">
      <c r="A5" s="1"/>
      <c r="C5" s="28" t="s">
        <v>7</v>
      </c>
      <c r="D5" s="5" t="s">
        <v>38</v>
      </c>
      <c r="E5" s="5" t="s">
        <v>8</v>
      </c>
      <c r="F5" s="5" t="s">
        <v>11</v>
      </c>
      <c r="G5" s="5">
        <f t="shared" si="0"/>
        <v>12</v>
      </c>
      <c r="H5" s="5">
        <v>2</v>
      </c>
      <c r="I5" s="6">
        <v>10</v>
      </c>
    </row>
    <row r="6" spans="1:9">
      <c r="A6" s="1"/>
      <c r="C6" s="28" t="s">
        <v>7</v>
      </c>
      <c r="D6" s="5" t="s">
        <v>70</v>
      </c>
      <c r="E6" s="5" t="s">
        <v>12</v>
      </c>
      <c r="F6" s="5" t="s">
        <v>13</v>
      </c>
      <c r="G6" s="5">
        <f t="shared" si="0"/>
        <v>20</v>
      </c>
      <c r="H6" s="5">
        <v>15</v>
      </c>
      <c r="I6" s="6">
        <v>5</v>
      </c>
    </row>
    <row r="7" spans="1:9">
      <c r="A7" s="1"/>
      <c r="C7" s="28" t="s">
        <v>7</v>
      </c>
      <c r="D7" s="5" t="s">
        <v>70</v>
      </c>
      <c r="E7" s="5" t="s">
        <v>12</v>
      </c>
      <c r="F7" s="5" t="s">
        <v>14</v>
      </c>
      <c r="G7" s="5">
        <f t="shared" si="0"/>
        <v>8</v>
      </c>
      <c r="H7" s="5">
        <v>4</v>
      </c>
      <c r="I7" s="6">
        <v>4</v>
      </c>
    </row>
    <row r="8" spans="1:9" ht="30">
      <c r="A8" s="1"/>
      <c r="C8" s="28" t="s">
        <v>7</v>
      </c>
      <c r="D8" s="5" t="s">
        <v>70</v>
      </c>
      <c r="E8" s="5" t="s">
        <v>12</v>
      </c>
      <c r="F8" s="5" t="s">
        <v>15</v>
      </c>
      <c r="G8" s="5">
        <f t="shared" si="0"/>
        <v>45</v>
      </c>
      <c r="H8" s="5">
        <v>25</v>
      </c>
      <c r="I8" s="6">
        <v>20</v>
      </c>
    </row>
    <row r="9" spans="1:9" ht="30">
      <c r="A9" s="1"/>
      <c r="C9" s="28" t="s">
        <v>7</v>
      </c>
      <c r="D9" s="5" t="s">
        <v>70</v>
      </c>
      <c r="E9" s="5" t="s">
        <v>12</v>
      </c>
      <c r="F9" s="5" t="s">
        <v>16</v>
      </c>
      <c r="G9" s="5">
        <f t="shared" si="0"/>
        <v>18</v>
      </c>
      <c r="H9" s="5">
        <v>16</v>
      </c>
      <c r="I9" s="6">
        <v>2</v>
      </c>
    </row>
    <row r="10" spans="1:9" ht="30">
      <c r="A10" s="1"/>
      <c r="C10" s="28" t="s">
        <v>7</v>
      </c>
      <c r="D10" s="5" t="s">
        <v>70</v>
      </c>
      <c r="E10" s="5" t="s">
        <v>12</v>
      </c>
      <c r="F10" s="5" t="s">
        <v>17</v>
      </c>
      <c r="G10" s="5">
        <f t="shared" si="0"/>
        <v>36</v>
      </c>
      <c r="H10" s="5">
        <v>20</v>
      </c>
      <c r="I10" s="6">
        <v>16</v>
      </c>
    </row>
    <row r="11" spans="1:9">
      <c r="A11" s="1"/>
      <c r="C11" s="28" t="s">
        <v>7</v>
      </c>
      <c r="D11" s="5" t="s">
        <v>70</v>
      </c>
      <c r="E11" s="5" t="s">
        <v>12</v>
      </c>
      <c r="F11" s="5" t="s">
        <v>18</v>
      </c>
      <c r="G11" s="5">
        <f t="shared" si="0"/>
        <v>290</v>
      </c>
      <c r="H11" s="5">
        <v>150</v>
      </c>
      <c r="I11" s="6">
        <v>140</v>
      </c>
    </row>
    <row r="12" spans="1:9">
      <c r="A12" s="1"/>
      <c r="C12" s="28" t="s">
        <v>7</v>
      </c>
      <c r="D12" s="5" t="s">
        <v>70</v>
      </c>
      <c r="E12" s="5" t="s">
        <v>12</v>
      </c>
      <c r="F12" s="5" t="s">
        <v>19</v>
      </c>
      <c r="G12" s="5">
        <f t="shared" si="0"/>
        <v>70</v>
      </c>
      <c r="H12" s="5">
        <v>35</v>
      </c>
      <c r="I12" s="6">
        <v>35</v>
      </c>
    </row>
    <row r="13" spans="1:9" ht="30">
      <c r="A13" s="1"/>
      <c r="C13" s="28" t="s">
        <v>7</v>
      </c>
      <c r="D13" s="5" t="s">
        <v>38</v>
      </c>
      <c r="E13" s="5" t="s">
        <v>12</v>
      </c>
      <c r="F13" s="5" t="s">
        <v>20</v>
      </c>
      <c r="G13" s="5">
        <f t="shared" si="0"/>
        <v>35</v>
      </c>
      <c r="H13" s="5">
        <v>25</v>
      </c>
      <c r="I13" s="6">
        <v>10</v>
      </c>
    </row>
    <row r="14" spans="1:9" ht="45">
      <c r="A14" s="1"/>
      <c r="C14" s="28" t="s">
        <v>7</v>
      </c>
      <c r="D14" s="5" t="s">
        <v>38</v>
      </c>
      <c r="E14" s="5" t="s">
        <v>21</v>
      </c>
      <c r="F14" s="5" t="s">
        <v>22</v>
      </c>
      <c r="G14" s="5">
        <f t="shared" si="0"/>
        <v>30</v>
      </c>
      <c r="H14" s="5">
        <v>10</v>
      </c>
      <c r="I14" s="6">
        <v>20</v>
      </c>
    </row>
    <row r="15" spans="1:9" ht="30">
      <c r="A15" s="1"/>
      <c r="C15" s="28" t="s">
        <v>7</v>
      </c>
      <c r="D15" s="5" t="s">
        <v>38</v>
      </c>
      <c r="E15" s="5" t="s">
        <v>21</v>
      </c>
      <c r="F15" s="5" t="s">
        <v>23</v>
      </c>
      <c r="G15" s="5">
        <f t="shared" si="0"/>
        <v>12</v>
      </c>
      <c r="H15" s="5">
        <v>2</v>
      </c>
      <c r="I15" s="6">
        <v>10</v>
      </c>
    </row>
    <row r="16" spans="1:9" ht="30">
      <c r="A16" s="1"/>
      <c r="C16" s="28" t="s">
        <v>7</v>
      </c>
      <c r="D16" s="5" t="s">
        <v>70</v>
      </c>
      <c r="E16" s="5" t="s">
        <v>21</v>
      </c>
      <c r="F16" s="5" t="s">
        <v>24</v>
      </c>
      <c r="G16" s="5">
        <f t="shared" si="0"/>
        <v>6</v>
      </c>
      <c r="H16" s="5">
        <v>4</v>
      </c>
      <c r="I16" s="6">
        <v>2</v>
      </c>
    </row>
    <row r="17" spans="1:9" ht="30">
      <c r="A17" s="1"/>
      <c r="C17" s="28" t="s">
        <v>7</v>
      </c>
      <c r="D17" s="5" t="s">
        <v>38</v>
      </c>
      <c r="E17" s="5" t="s">
        <v>21</v>
      </c>
      <c r="F17" s="5" t="s">
        <v>24</v>
      </c>
      <c r="G17" s="5">
        <f t="shared" si="0"/>
        <v>8</v>
      </c>
      <c r="H17" s="5">
        <v>6</v>
      </c>
      <c r="I17" s="6">
        <v>2</v>
      </c>
    </row>
    <row r="18" spans="1:9">
      <c r="A18" s="1"/>
      <c r="C18" s="28" t="s">
        <v>7</v>
      </c>
      <c r="D18" s="5" t="s">
        <v>38</v>
      </c>
      <c r="E18" s="5" t="s">
        <v>21</v>
      </c>
      <c r="F18" s="5" t="s">
        <v>25</v>
      </c>
      <c r="G18" s="5">
        <f t="shared" si="0"/>
        <v>80</v>
      </c>
      <c r="H18" s="5">
        <v>45</v>
      </c>
      <c r="I18" s="6">
        <v>35</v>
      </c>
    </row>
    <row r="19" spans="1:9">
      <c r="A19" s="1"/>
      <c r="C19" s="28" t="s">
        <v>7</v>
      </c>
      <c r="D19" s="5" t="s">
        <v>38</v>
      </c>
      <c r="E19" s="5" t="s">
        <v>21</v>
      </c>
      <c r="F19" s="5" t="s">
        <v>27</v>
      </c>
      <c r="G19" s="5">
        <f t="shared" si="0"/>
        <v>29</v>
      </c>
      <c r="H19" s="5">
        <v>4</v>
      </c>
      <c r="I19" s="6">
        <v>25</v>
      </c>
    </row>
    <row r="20" spans="1:9" ht="30">
      <c r="A20" s="1"/>
      <c r="C20" s="28" t="s">
        <v>28</v>
      </c>
      <c r="D20" s="5" t="s">
        <v>70</v>
      </c>
      <c r="E20" s="5" t="s">
        <v>29</v>
      </c>
      <c r="F20" s="5" t="s">
        <v>70</v>
      </c>
      <c r="G20" s="5">
        <f t="shared" si="0"/>
        <v>99</v>
      </c>
      <c r="H20" s="5">
        <v>52</v>
      </c>
      <c r="I20" s="6">
        <v>47</v>
      </c>
    </row>
    <row r="21" spans="1:9" ht="30">
      <c r="A21" s="1"/>
      <c r="C21" s="28" t="s">
        <v>28</v>
      </c>
      <c r="D21" s="5" t="s">
        <v>89</v>
      </c>
      <c r="E21" s="5" t="s">
        <v>29</v>
      </c>
      <c r="F21" s="5" t="s">
        <v>30</v>
      </c>
      <c r="G21" s="5">
        <f t="shared" si="0"/>
        <v>70</v>
      </c>
      <c r="H21" s="5">
        <v>36</v>
      </c>
      <c r="I21" s="6">
        <v>34</v>
      </c>
    </row>
    <row r="22" spans="1:9" ht="30">
      <c r="A22" s="1"/>
      <c r="C22" s="28" t="s">
        <v>28</v>
      </c>
      <c r="D22" s="5" t="s">
        <v>89</v>
      </c>
      <c r="E22" s="5" t="s">
        <v>29</v>
      </c>
      <c r="F22" s="5" t="s">
        <v>31</v>
      </c>
      <c r="G22" s="5">
        <f t="shared" si="0"/>
        <v>98</v>
      </c>
      <c r="H22" s="5">
        <v>55</v>
      </c>
      <c r="I22" s="6">
        <v>43</v>
      </c>
    </row>
    <row r="23" spans="1:9" ht="30">
      <c r="A23" s="1"/>
      <c r="C23" s="28" t="s">
        <v>28</v>
      </c>
      <c r="D23" s="5" t="s">
        <v>94</v>
      </c>
      <c r="E23" s="5" t="s">
        <v>29</v>
      </c>
      <c r="F23" s="5" t="s">
        <v>94</v>
      </c>
      <c r="G23" s="5">
        <f t="shared" si="0"/>
        <v>382</v>
      </c>
      <c r="H23" s="5">
        <v>195</v>
      </c>
      <c r="I23" s="6">
        <v>187</v>
      </c>
    </row>
    <row r="24" spans="1:9" ht="30">
      <c r="A24" s="1"/>
      <c r="C24" s="28" t="s">
        <v>28</v>
      </c>
      <c r="D24" s="5" t="s">
        <v>96</v>
      </c>
      <c r="E24" s="5" t="s">
        <v>29</v>
      </c>
      <c r="F24" s="5" t="s">
        <v>33</v>
      </c>
      <c r="G24" s="5">
        <f t="shared" si="0"/>
        <v>50</v>
      </c>
      <c r="H24" s="5">
        <v>25</v>
      </c>
      <c r="I24" s="6">
        <v>25</v>
      </c>
    </row>
    <row r="25" spans="1:9" ht="30">
      <c r="A25" s="1"/>
      <c r="C25" s="28" t="s">
        <v>28</v>
      </c>
      <c r="D25" s="5" t="s">
        <v>70</v>
      </c>
      <c r="E25" s="5" t="s">
        <v>34</v>
      </c>
      <c r="F25" s="5" t="s">
        <v>70</v>
      </c>
      <c r="G25" s="5">
        <f t="shared" si="0"/>
        <v>71</v>
      </c>
      <c r="H25" s="5">
        <v>30</v>
      </c>
      <c r="I25" s="6">
        <v>41</v>
      </c>
    </row>
    <row r="26" spans="1:9" ht="30">
      <c r="A26" s="1"/>
      <c r="C26" s="28" t="s">
        <v>28</v>
      </c>
      <c r="D26" s="5" t="s">
        <v>89</v>
      </c>
      <c r="E26" s="5" t="s">
        <v>34</v>
      </c>
      <c r="F26" s="5" t="s">
        <v>30</v>
      </c>
      <c r="G26" s="5">
        <f t="shared" si="0"/>
        <v>50</v>
      </c>
      <c r="H26" s="5">
        <v>19</v>
      </c>
      <c r="I26" s="6">
        <v>31</v>
      </c>
    </row>
    <row r="27" spans="1:9" ht="30">
      <c r="A27" s="1"/>
      <c r="C27" s="28" t="s">
        <v>28</v>
      </c>
      <c r="D27" s="5" t="s">
        <v>89</v>
      </c>
      <c r="E27" s="5" t="s">
        <v>34</v>
      </c>
      <c r="F27" s="5" t="s">
        <v>31</v>
      </c>
      <c r="G27" s="5">
        <f t="shared" si="0"/>
        <v>64</v>
      </c>
      <c r="H27" s="5">
        <v>28</v>
      </c>
      <c r="I27" s="6">
        <v>36</v>
      </c>
    </row>
    <row r="28" spans="1:9" ht="30">
      <c r="A28" s="1"/>
      <c r="C28" s="28" t="s">
        <v>28</v>
      </c>
      <c r="D28" s="5" t="s">
        <v>94</v>
      </c>
      <c r="E28" s="5" t="s">
        <v>34</v>
      </c>
      <c r="F28" s="5" t="s">
        <v>94</v>
      </c>
      <c r="G28" s="5">
        <f t="shared" si="0"/>
        <v>253</v>
      </c>
      <c r="H28" s="5">
        <v>121</v>
      </c>
      <c r="I28" s="6">
        <v>132</v>
      </c>
    </row>
    <row r="29" spans="1:9" ht="30">
      <c r="A29" s="1"/>
      <c r="C29" s="28" t="s">
        <v>28</v>
      </c>
      <c r="D29" s="5" t="s">
        <v>96</v>
      </c>
      <c r="E29" s="5" t="s">
        <v>34</v>
      </c>
      <c r="F29" s="5" t="s">
        <v>33</v>
      </c>
      <c r="G29" s="5">
        <f t="shared" si="0"/>
        <v>70</v>
      </c>
      <c r="H29" s="5">
        <v>35</v>
      </c>
      <c r="I29" s="6">
        <v>35</v>
      </c>
    </row>
    <row r="30" spans="1:9" ht="30">
      <c r="A30" s="1"/>
      <c r="C30" s="28" t="s">
        <v>28</v>
      </c>
      <c r="D30" s="5" t="s">
        <v>70</v>
      </c>
      <c r="E30" s="5" t="s">
        <v>35</v>
      </c>
      <c r="F30" s="5" t="s">
        <v>70</v>
      </c>
      <c r="G30" s="5">
        <f t="shared" si="0"/>
        <v>27</v>
      </c>
      <c r="H30" s="5">
        <v>12</v>
      </c>
      <c r="I30" s="6">
        <v>15</v>
      </c>
    </row>
    <row r="31" spans="1:9" ht="30">
      <c r="A31" s="1"/>
      <c r="C31" s="28" t="s">
        <v>28</v>
      </c>
      <c r="D31" s="5" t="s">
        <v>89</v>
      </c>
      <c r="E31" s="5" t="s">
        <v>35</v>
      </c>
      <c r="F31" s="5" t="s">
        <v>30</v>
      </c>
      <c r="G31" s="5">
        <f t="shared" si="0"/>
        <v>25</v>
      </c>
      <c r="H31" s="5">
        <v>12</v>
      </c>
      <c r="I31" s="6">
        <v>13</v>
      </c>
    </row>
    <row r="32" spans="1:9" ht="30">
      <c r="A32" s="1"/>
      <c r="C32" s="28" t="s">
        <v>28</v>
      </c>
      <c r="D32" s="5" t="s">
        <v>89</v>
      </c>
      <c r="E32" s="5" t="s">
        <v>35</v>
      </c>
      <c r="F32" s="5" t="s">
        <v>31</v>
      </c>
      <c r="G32" s="5">
        <f>H32+I32</f>
        <v>30</v>
      </c>
      <c r="H32" s="5">
        <v>16</v>
      </c>
      <c r="I32" s="6">
        <v>14</v>
      </c>
    </row>
    <row r="33" spans="1:9" ht="30">
      <c r="A33" s="1"/>
      <c r="C33" s="28" t="s">
        <v>28</v>
      </c>
      <c r="D33" s="5" t="s">
        <v>94</v>
      </c>
      <c r="E33" s="5" t="s">
        <v>35</v>
      </c>
      <c r="F33" s="5" t="s">
        <v>94</v>
      </c>
      <c r="G33" s="5">
        <f>H33+I33</f>
        <v>114</v>
      </c>
      <c r="H33" s="5">
        <v>54</v>
      </c>
      <c r="I33" s="6">
        <v>60</v>
      </c>
    </row>
    <row r="34" spans="1:9" ht="30">
      <c r="A34" s="1"/>
      <c r="C34" s="28" t="s">
        <v>28</v>
      </c>
      <c r="D34" s="5" t="s">
        <v>96</v>
      </c>
      <c r="E34" s="5" t="s">
        <v>35</v>
      </c>
      <c r="F34" s="5" t="s">
        <v>33</v>
      </c>
      <c r="G34" s="5">
        <f>H34+I34</f>
        <v>100</v>
      </c>
      <c r="H34" s="5">
        <v>50</v>
      </c>
      <c r="I34" s="6">
        <v>50</v>
      </c>
    </row>
    <row r="35" spans="1:9" ht="30">
      <c r="A35" s="1"/>
      <c r="C35" s="28" t="s">
        <v>37</v>
      </c>
      <c r="D35" s="5" t="s">
        <v>96</v>
      </c>
      <c r="E35" s="5" t="s">
        <v>36</v>
      </c>
      <c r="F35" s="5" t="s">
        <v>36</v>
      </c>
      <c r="G35" s="5">
        <f t="shared" si="0"/>
        <v>180</v>
      </c>
      <c r="H35" s="5">
        <v>85</v>
      </c>
      <c r="I35" s="6">
        <v>95</v>
      </c>
    </row>
    <row r="36" spans="1:9">
      <c r="A36" s="1"/>
      <c r="C36" s="28" t="s">
        <v>37</v>
      </c>
      <c r="D36" s="5" t="s">
        <v>38</v>
      </c>
      <c r="E36" s="5" t="s">
        <v>38</v>
      </c>
      <c r="F36" s="5" t="s">
        <v>39</v>
      </c>
      <c r="G36" s="5">
        <f t="shared" si="0"/>
        <v>13</v>
      </c>
      <c r="H36" s="5">
        <v>10</v>
      </c>
      <c r="I36" s="6">
        <v>3</v>
      </c>
    </row>
    <row r="37" spans="1:9">
      <c r="A37" s="1"/>
      <c r="C37" s="28" t="s">
        <v>37</v>
      </c>
      <c r="D37" s="5" t="s">
        <v>38</v>
      </c>
      <c r="E37" s="5" t="s">
        <v>38</v>
      </c>
      <c r="F37" s="5" t="s">
        <v>40</v>
      </c>
      <c r="G37" s="5">
        <f t="shared" si="0"/>
        <v>18</v>
      </c>
      <c r="H37" s="5">
        <v>14</v>
      </c>
      <c r="I37" s="6">
        <v>4</v>
      </c>
    </row>
    <row r="38" spans="1:9">
      <c r="A38" s="1"/>
      <c r="C38" s="28" t="s">
        <v>37</v>
      </c>
      <c r="D38" s="5" t="s">
        <v>38</v>
      </c>
      <c r="E38" s="5" t="s">
        <v>38</v>
      </c>
      <c r="F38" s="5" t="s">
        <v>41</v>
      </c>
      <c r="G38" s="5">
        <f t="shared" si="0"/>
        <v>300</v>
      </c>
      <c r="H38" s="5">
        <v>150</v>
      </c>
      <c r="I38" s="6">
        <v>150</v>
      </c>
    </row>
    <row r="39" spans="1:9" ht="15.75" thickBot="1">
      <c r="A39" s="1"/>
      <c r="C39" s="29" t="s">
        <v>37</v>
      </c>
      <c r="D39" s="30" t="s">
        <v>38</v>
      </c>
      <c r="E39" s="30" t="s">
        <v>42</v>
      </c>
      <c r="F39" s="32" t="s">
        <v>42</v>
      </c>
      <c r="G39" s="30">
        <f t="shared" si="0"/>
        <v>32</v>
      </c>
      <c r="H39" s="30">
        <v>16</v>
      </c>
      <c r="I39" s="31">
        <v>16</v>
      </c>
    </row>
    <row r="40" spans="1:9">
      <c r="A40" s="1"/>
      <c r="C40" s="12"/>
      <c r="D40" s="12"/>
      <c r="E40" s="12"/>
      <c r="G40" s="12"/>
      <c r="H40" s="12"/>
      <c r="I40" s="13"/>
    </row>
    <row r="41" spans="1:9">
      <c r="A41" s="1"/>
      <c r="C41" s="12"/>
      <c r="D41" s="12"/>
      <c r="E41" s="12"/>
      <c r="G41" s="12"/>
      <c r="H41" s="12"/>
      <c r="I41" s="13"/>
    </row>
    <row r="42" spans="1:9">
      <c r="A42" s="1"/>
    </row>
    <row r="43" spans="1:9">
      <c r="A43" s="1"/>
      <c r="C43" s="9" t="s">
        <v>67</v>
      </c>
      <c r="D43" t="s">
        <v>69</v>
      </c>
      <c r="E43"/>
    </row>
    <row r="44" spans="1:9">
      <c r="A44" s="1"/>
      <c r="C44" s="10" t="s">
        <v>70</v>
      </c>
      <c r="D44" s="11">
        <v>690</v>
      </c>
      <c r="E44"/>
    </row>
    <row r="45" spans="1:9">
      <c r="A45" s="1"/>
      <c r="C45" s="10" t="s">
        <v>81</v>
      </c>
      <c r="D45" s="11">
        <v>337</v>
      </c>
      <c r="E45"/>
    </row>
    <row r="46" spans="1:9">
      <c r="A46" s="1"/>
      <c r="C46" s="10" t="s">
        <v>94</v>
      </c>
      <c r="D46" s="11">
        <v>749</v>
      </c>
      <c r="E46"/>
    </row>
    <row r="47" spans="1:9">
      <c r="A47" s="1"/>
      <c r="C47" s="10" t="s">
        <v>96</v>
      </c>
      <c r="D47" s="11">
        <v>400</v>
      </c>
      <c r="E47"/>
    </row>
    <row r="48" spans="1:9">
      <c r="A48" s="1"/>
      <c r="C48" s="10" t="s">
        <v>38</v>
      </c>
      <c r="D48" s="11">
        <v>599</v>
      </c>
      <c r="E48"/>
    </row>
    <row r="49" spans="1:5">
      <c r="A49" s="1"/>
      <c r="C49" s="10" t="s">
        <v>68</v>
      </c>
      <c r="D49" s="11">
        <v>2775</v>
      </c>
      <c r="E49"/>
    </row>
    <row r="50" spans="1:5">
      <c r="A50" s="1"/>
      <c r="C50"/>
      <c r="D50"/>
      <c r="E50"/>
    </row>
    <row r="51" spans="1:5">
      <c r="A51" s="1"/>
      <c r="C51"/>
      <c r="D51"/>
      <c r="E51"/>
    </row>
    <row r="52" spans="1:5">
      <c r="A52" s="1"/>
      <c r="C52"/>
      <c r="D52"/>
      <c r="E52"/>
    </row>
    <row r="53" spans="1:5">
      <c r="A53" s="1"/>
      <c r="C53"/>
      <c r="D53"/>
      <c r="E53"/>
    </row>
    <row r="54" spans="1:5">
      <c r="A54" s="1"/>
      <c r="C54"/>
      <c r="D54"/>
      <c r="E54"/>
    </row>
    <row r="55" spans="1:5">
      <c r="A55" s="1"/>
      <c r="C55"/>
      <c r="D55"/>
      <c r="E55"/>
    </row>
    <row r="56" spans="1:5">
      <c r="A56" s="1"/>
      <c r="C56"/>
      <c r="D56"/>
      <c r="E56"/>
    </row>
    <row r="57" spans="1:5">
      <c r="A57" s="1"/>
      <c r="C57"/>
      <c r="D57"/>
      <c r="E57"/>
    </row>
    <row r="58" spans="1:5">
      <c r="A58" s="1"/>
      <c r="C58"/>
      <c r="D58"/>
      <c r="E58"/>
    </row>
    <row r="59" spans="1:5">
      <c r="A59" s="1"/>
      <c r="C59"/>
      <c r="D59"/>
      <c r="E59"/>
    </row>
    <row r="60" spans="1:5">
      <c r="A60" s="1"/>
      <c r="C60"/>
      <c r="D60"/>
      <c r="E60"/>
    </row>
    <row r="61" spans="1:5">
      <c r="A61" s="1"/>
      <c r="C61" s="23" t="s">
        <v>82</v>
      </c>
      <c r="D61"/>
      <c r="E61"/>
    </row>
    <row r="62" spans="1:5">
      <c r="A62" s="1"/>
    </row>
    <row r="63" spans="1:5">
      <c r="A63" s="1"/>
    </row>
    <row r="64" spans="1:5">
      <c r="A64" s="1"/>
      <c r="C64" s="9" t="s">
        <v>67</v>
      </c>
      <c r="D64" t="s">
        <v>69</v>
      </c>
      <c r="E64" t="s">
        <v>76</v>
      </c>
    </row>
    <row r="65" spans="1:16">
      <c r="A65" s="1"/>
      <c r="C65" s="10" t="s">
        <v>7</v>
      </c>
      <c r="D65" s="11">
        <v>729</v>
      </c>
      <c r="E65"/>
      <c r="G65"/>
      <c r="H65"/>
      <c r="I65" t="s">
        <v>76</v>
      </c>
    </row>
    <row r="66" spans="1:16">
      <c r="A66" s="1"/>
      <c r="C66" s="20" t="s">
        <v>38</v>
      </c>
      <c r="D66" s="11">
        <v>236</v>
      </c>
      <c r="E66" s="21">
        <f>GETPIVOTDATA("Horas",$C$64,"Etapa","Etapa 1","Tipo","Documentación")/GETPIVOTDATA("Horas",$C$64,"Etapa","Etapa 1")</f>
        <v>0.32373113854595337</v>
      </c>
      <c r="H66" s="11"/>
      <c r="I66"/>
    </row>
    <row r="67" spans="1:16">
      <c r="A67" s="1"/>
      <c r="C67" s="20" t="s">
        <v>70</v>
      </c>
      <c r="D67" s="11">
        <v>493</v>
      </c>
      <c r="E67" s="21">
        <f>GETPIVOTDATA("Horas",$C$64,"Etapa","Etapa 1","Tipo","Investigación")/GETPIVOTDATA("Horas",$C$64,"Etapa","Etapa 1")</f>
        <v>0.67626886145404663</v>
      </c>
      <c r="G67" s="10" t="s">
        <v>7</v>
      </c>
      <c r="H67" s="20" t="s">
        <v>38</v>
      </c>
      <c r="I67" s="21">
        <f>GETPIVOTDATA("Horas",$C$64,"Etapa","Etapa 1","Tipo","Documentación")/GETPIVOTDATA("Horas",$C$64,"Etapa","Etapa 1")</f>
        <v>0.32373113854595337</v>
      </c>
      <c r="L67" s="1" t="s">
        <v>1</v>
      </c>
      <c r="M67" s="2" t="s">
        <v>77</v>
      </c>
      <c r="N67" s="10" t="s">
        <v>7</v>
      </c>
      <c r="O67" s="10" t="s">
        <v>28</v>
      </c>
      <c r="P67" s="10" t="s">
        <v>37</v>
      </c>
    </row>
    <row r="68" spans="1:16">
      <c r="A68" s="1"/>
      <c r="C68" s="10" t="s">
        <v>28</v>
      </c>
      <c r="D68" s="11">
        <v>1503</v>
      </c>
      <c r="E68" s="21"/>
      <c r="G68" s="10" t="s">
        <v>7</v>
      </c>
      <c r="H68" s="20" t="s">
        <v>70</v>
      </c>
      <c r="I68" s="21">
        <f>GETPIVOTDATA("Horas",$C$64,"Etapa","Etapa 1","Tipo","Investigación")/GETPIVOTDATA("Horas",$C$64,"Etapa","Etapa 1")</f>
        <v>0.67626886145404663</v>
      </c>
      <c r="L68" s="20" t="s">
        <v>38</v>
      </c>
      <c r="M68" s="2">
        <v>0</v>
      </c>
      <c r="N68" s="2">
        <v>236</v>
      </c>
      <c r="O68" s="2">
        <v>0</v>
      </c>
      <c r="P68" s="2">
        <v>363</v>
      </c>
    </row>
    <row r="69" spans="1:16">
      <c r="A69" s="1"/>
      <c r="C69" s="20" t="s">
        <v>70</v>
      </c>
      <c r="D69" s="11">
        <v>197</v>
      </c>
      <c r="E69" s="21">
        <f>GETPIVOTDATA("Horas",$C$64,"Etapa","Etapa 2","Tipo","Construcción")/GETPIVOTDATA("Horas",$C$64,"Etapa","Etapa 2")</f>
        <v>0.49833666001330673</v>
      </c>
      <c r="G69" s="10" t="s">
        <v>28</v>
      </c>
      <c r="H69" s="20" t="s">
        <v>89</v>
      </c>
      <c r="I69" s="21">
        <f>E72</f>
        <v>0.22421823020625417</v>
      </c>
      <c r="L69" s="20" t="s">
        <v>70</v>
      </c>
      <c r="M69" s="2">
        <v>0</v>
      </c>
      <c r="N69" s="2">
        <v>493</v>
      </c>
      <c r="O69" s="2">
        <v>197</v>
      </c>
      <c r="P69" s="2">
        <v>0</v>
      </c>
    </row>
    <row r="70" spans="1:16">
      <c r="A70" s="1"/>
      <c r="C70" s="20" t="s">
        <v>89</v>
      </c>
      <c r="D70" s="11">
        <v>337</v>
      </c>
      <c r="E70" s="21">
        <f>GETPIVOTDATA("Horas",$C$64,"Etapa","Etapa 2","Tipo","Investigación")/GETPIVOTDATA("Horas",$C$64,"Etapa","Etapa 2")</f>
        <v>0.13107119095143047</v>
      </c>
      <c r="G70" s="10" t="s">
        <v>28</v>
      </c>
      <c r="H70" s="20" t="s">
        <v>94</v>
      </c>
      <c r="I70" s="21">
        <f>GETPIVOTDATA("Horas",$C$64,"Etapa","Etapa 2","Tipo","Construcción")/GETPIVOTDATA("Horas",$C$64,"Etapa","Etapa 2")</f>
        <v>0.49833666001330673</v>
      </c>
      <c r="L70" s="20" t="s">
        <v>89</v>
      </c>
      <c r="M70" s="2">
        <v>0</v>
      </c>
      <c r="N70" s="2">
        <v>0</v>
      </c>
      <c r="O70" s="2">
        <v>337</v>
      </c>
      <c r="P70" s="2">
        <v>0</v>
      </c>
    </row>
    <row r="71" spans="1:16">
      <c r="A71" s="1"/>
      <c r="C71" s="20" t="s">
        <v>94</v>
      </c>
      <c r="D71" s="11">
        <v>749</v>
      </c>
      <c r="E71" s="21">
        <f>GETPIVOTDATA("Horas",$C$64,"Etapa","Etapa 2","Tipo","Pruebas y Ajustes")/GETPIVOTDATA("Horas",$C$64,"Etapa","Etapa 2")</f>
        <v>0.14637391882900866</v>
      </c>
      <c r="G71" s="10" t="s">
        <v>28</v>
      </c>
      <c r="H71" s="20" t="s">
        <v>70</v>
      </c>
      <c r="I71" s="21">
        <f>GETPIVOTDATA("Horas",$C$64,"Etapa","Etapa 2","Tipo","Investigación")/GETPIVOTDATA("Horas",$C$64,"Etapa","Etapa 2")</f>
        <v>0.13107119095143047</v>
      </c>
      <c r="L71" s="20" t="s">
        <v>94</v>
      </c>
      <c r="M71" s="2">
        <v>0</v>
      </c>
      <c r="N71" s="2">
        <v>0</v>
      </c>
      <c r="O71" s="2">
        <v>749</v>
      </c>
      <c r="P71" s="2">
        <v>0</v>
      </c>
    </row>
    <row r="72" spans="1:16">
      <c r="A72" s="1"/>
      <c r="C72" s="20" t="s">
        <v>96</v>
      </c>
      <c r="D72" s="11">
        <v>220</v>
      </c>
      <c r="E72" s="21">
        <f>GETPIVOTDATA("Horas",$C$64,"Etapa","Etapa 2","Tipo","Analisis y Diseño")/GETPIVOTDATA("Horas",$C$64,"Etapa","Etapa 2")</f>
        <v>0.22421823020625417</v>
      </c>
      <c r="G72" s="2" t="s">
        <v>28</v>
      </c>
      <c r="H72" s="20" t="s">
        <v>96</v>
      </c>
      <c r="I72" s="21">
        <f>GETPIVOTDATA("Horas",$C$64,"Etapa","Etapa 2","Tipo","Pruebas y Ajustes")/GETPIVOTDATA("Horas",$C$64,"Etapa","Etapa 2")</f>
        <v>0.14637391882900866</v>
      </c>
      <c r="L72" s="20" t="s">
        <v>96</v>
      </c>
      <c r="M72" s="2">
        <v>0</v>
      </c>
      <c r="N72" s="2">
        <v>0</v>
      </c>
      <c r="O72" s="2">
        <v>220</v>
      </c>
      <c r="P72" s="2">
        <v>180</v>
      </c>
    </row>
    <row r="73" spans="1:16">
      <c r="A73" s="1"/>
      <c r="C73" s="10" t="s">
        <v>37</v>
      </c>
      <c r="D73" s="11">
        <v>543</v>
      </c>
      <c r="E73" s="21"/>
      <c r="G73" s="2" t="s">
        <v>37</v>
      </c>
      <c r="H73" s="20" t="s">
        <v>38</v>
      </c>
      <c r="I73" s="21">
        <f>GETPIVOTDATA("Horas",$C$64,"Etapa","Etapa 3","Tipo","Documentación")/GETPIVOTDATA("Horas",$C$64,"Etapa","Etapa 3")</f>
        <v>0.66850828729281764</v>
      </c>
      <c r="L73" s="20"/>
      <c r="M73" s="2"/>
      <c r="N73" s="2"/>
      <c r="O73" s="2"/>
      <c r="P73" s="2"/>
    </row>
    <row r="74" spans="1:16">
      <c r="A74" s="1"/>
      <c r="C74" s="20" t="s">
        <v>38</v>
      </c>
      <c r="D74" s="11">
        <v>363</v>
      </c>
      <c r="E74" s="21">
        <f>GETPIVOTDATA("Horas",$C$64,"Etapa","Etapa 3","Tipo","Documentación")/GETPIVOTDATA("Horas",$C$64,"Etapa","Etapa 3")</f>
        <v>0.66850828729281764</v>
      </c>
      <c r="G74" s="2" t="s">
        <v>37</v>
      </c>
      <c r="H74" s="20" t="s">
        <v>96</v>
      </c>
      <c r="I74" s="21">
        <f>GETPIVOTDATA("Horas",$C$64,"Etapa","Etapa 3","Tipo","Pruebas y Ajustes")/GETPIVOTDATA("Horas",$C$64,"Etapa","Etapa 3")</f>
        <v>0.33149171270718231</v>
      </c>
    </row>
    <row r="75" spans="1:16">
      <c r="A75" s="1"/>
      <c r="C75" s="20" t="s">
        <v>96</v>
      </c>
      <c r="D75" s="11">
        <v>180</v>
      </c>
      <c r="E75" s="21">
        <f>GETPIVOTDATA("Horas",$C$64,"Etapa","Etapa 3","Tipo","Pruebas y Ajustes")/GETPIVOTDATA("Horas",$C$64,"Etapa","Etapa 3")</f>
        <v>0.33149171270718231</v>
      </c>
    </row>
    <row r="76" spans="1:16">
      <c r="A76" s="1"/>
      <c r="C76" s="10" t="s">
        <v>68</v>
      </c>
      <c r="D76" s="11">
        <v>2775</v>
      </c>
      <c r="E76" s="21"/>
    </row>
    <row r="77" spans="1:16">
      <c r="A77" s="1"/>
      <c r="C77"/>
      <c r="D77"/>
      <c r="E77"/>
    </row>
    <row r="78" spans="1:16">
      <c r="A78" s="1"/>
      <c r="C78"/>
      <c r="D78"/>
      <c r="E78"/>
    </row>
    <row r="79" spans="1:16">
      <c r="A79" s="1"/>
      <c r="B79" s="20"/>
    </row>
    <row r="80" spans="1:16">
      <c r="A80" s="1"/>
    </row>
    <row r="81" spans="1:6">
      <c r="A81" s="1"/>
      <c r="D81" s="20"/>
      <c r="E81" s="21"/>
    </row>
    <row r="82" spans="1:6">
      <c r="A82" s="1"/>
      <c r="D82" s="11"/>
    </row>
    <row r="83" spans="1:6">
      <c r="A83" s="1"/>
      <c r="B83" s="1" t="s">
        <v>1</v>
      </c>
      <c r="C83" s="2" t="s">
        <v>77</v>
      </c>
      <c r="D83" s="10" t="s">
        <v>7</v>
      </c>
      <c r="E83" s="10" t="s">
        <v>28</v>
      </c>
      <c r="F83" s="10" t="s">
        <v>37</v>
      </c>
    </row>
    <row r="84" spans="1:6">
      <c r="A84" s="1"/>
      <c r="B84" s="20" t="s">
        <v>38</v>
      </c>
      <c r="C84" s="2">
        <v>0</v>
      </c>
      <c r="D84" s="21">
        <f>I67</f>
        <v>0.32373113854595337</v>
      </c>
      <c r="E84" s="2">
        <v>0</v>
      </c>
      <c r="F84" s="19">
        <f>I73</f>
        <v>0.66850828729281764</v>
      </c>
    </row>
    <row r="85" spans="1:6">
      <c r="A85" s="1"/>
      <c r="B85" s="20" t="s">
        <v>70</v>
      </c>
      <c r="C85" s="2">
        <v>0</v>
      </c>
      <c r="D85" s="21">
        <f>I68</f>
        <v>0.67626886145404663</v>
      </c>
      <c r="E85" s="19">
        <f>I71</f>
        <v>0.13107119095143047</v>
      </c>
      <c r="F85" s="2">
        <v>0</v>
      </c>
    </row>
    <row r="86" spans="1:6">
      <c r="A86" s="1"/>
      <c r="B86" s="20" t="s">
        <v>81</v>
      </c>
      <c r="C86" s="2">
        <v>0</v>
      </c>
      <c r="D86" s="2">
        <v>0</v>
      </c>
      <c r="E86" s="19">
        <f>I69</f>
        <v>0.22421823020625417</v>
      </c>
      <c r="F86" s="2">
        <v>0</v>
      </c>
    </row>
    <row r="87" spans="1:6">
      <c r="A87" s="1"/>
      <c r="B87" s="20" t="s">
        <v>94</v>
      </c>
      <c r="C87" s="2">
        <v>0</v>
      </c>
      <c r="D87" s="2">
        <v>0</v>
      </c>
      <c r="E87" s="19">
        <f>I70</f>
        <v>0.49833666001330673</v>
      </c>
      <c r="F87" s="2">
        <v>0</v>
      </c>
    </row>
    <row r="88" spans="1:6">
      <c r="A88" s="1"/>
      <c r="B88" s="20" t="s">
        <v>96</v>
      </c>
      <c r="C88" s="2">
        <v>0</v>
      </c>
      <c r="D88" s="2">
        <v>0</v>
      </c>
      <c r="E88" s="19">
        <f>I72</f>
        <v>0.14637391882900866</v>
      </c>
      <c r="F88" s="19">
        <f>I74</f>
        <v>0.33149171270718231</v>
      </c>
    </row>
    <row r="89" spans="1:6">
      <c r="A89" s="1"/>
    </row>
    <row r="90" spans="1:6">
      <c r="A90" s="1"/>
    </row>
    <row r="91" spans="1:6">
      <c r="A91" s="1"/>
    </row>
    <row r="92" spans="1:6">
      <c r="A92" s="1"/>
    </row>
    <row r="93" spans="1:6">
      <c r="A93" s="1"/>
    </row>
    <row r="94" spans="1:6">
      <c r="A94" s="1"/>
    </row>
    <row r="95" spans="1:6">
      <c r="A95" s="1"/>
    </row>
    <row r="96" spans="1:6">
      <c r="A96" s="1"/>
    </row>
    <row r="97" spans="1:15">
      <c r="A97" s="1"/>
      <c r="C97" s="2" t="s">
        <v>1</v>
      </c>
      <c r="D97" s="2" t="s">
        <v>77</v>
      </c>
      <c r="E97" s="2" t="s">
        <v>92</v>
      </c>
      <c r="F97" s="2" t="s">
        <v>86</v>
      </c>
      <c r="G97" s="2" t="s">
        <v>87</v>
      </c>
      <c r="H97" s="2" t="s">
        <v>88</v>
      </c>
      <c r="I97" s="2" t="s">
        <v>93</v>
      </c>
    </row>
    <row r="98" spans="1:15">
      <c r="A98" s="1"/>
      <c r="C98" s="2" t="s">
        <v>38</v>
      </c>
      <c r="D98" s="10">
        <v>0</v>
      </c>
      <c r="E98" s="2">
        <v>236</v>
      </c>
      <c r="F98" s="10">
        <v>0</v>
      </c>
      <c r="G98" s="2">
        <v>0</v>
      </c>
      <c r="H98" s="2">
        <v>0</v>
      </c>
      <c r="I98" s="2">
        <v>363</v>
      </c>
    </row>
    <row r="99" spans="1:15">
      <c r="A99" s="1"/>
      <c r="C99" s="2" t="s">
        <v>70</v>
      </c>
      <c r="D99" s="10">
        <v>0</v>
      </c>
      <c r="E99" s="2">
        <v>493</v>
      </c>
      <c r="F99" s="2">
        <v>99</v>
      </c>
      <c r="G99" s="2">
        <v>71</v>
      </c>
      <c r="H99" s="2">
        <v>27</v>
      </c>
      <c r="I99" s="2">
        <v>0</v>
      </c>
    </row>
    <row r="100" spans="1:15">
      <c r="A100" s="1"/>
      <c r="C100" s="2" t="s">
        <v>89</v>
      </c>
      <c r="D100" s="10">
        <v>0</v>
      </c>
      <c r="E100" s="10">
        <v>0</v>
      </c>
      <c r="F100" s="2">
        <v>168</v>
      </c>
      <c r="G100" s="2">
        <v>114</v>
      </c>
      <c r="H100" s="2">
        <v>55</v>
      </c>
      <c r="I100" s="2">
        <v>0</v>
      </c>
    </row>
    <row r="101" spans="1:15">
      <c r="A101" s="1"/>
      <c r="C101" s="2" t="s">
        <v>94</v>
      </c>
      <c r="D101" s="10">
        <v>0</v>
      </c>
      <c r="E101" s="10">
        <v>0</v>
      </c>
      <c r="F101" s="2">
        <v>382</v>
      </c>
      <c r="G101" s="2">
        <v>253</v>
      </c>
      <c r="H101" s="2">
        <v>114</v>
      </c>
      <c r="I101" s="2">
        <v>0</v>
      </c>
    </row>
    <row r="102" spans="1:15">
      <c r="A102" s="1"/>
      <c r="C102" s="2" t="s">
        <v>96</v>
      </c>
      <c r="D102" s="10">
        <v>0</v>
      </c>
      <c r="E102" s="10">
        <v>0</v>
      </c>
      <c r="F102" s="2">
        <v>50</v>
      </c>
      <c r="G102" s="2">
        <v>70</v>
      </c>
      <c r="H102" s="2">
        <v>100</v>
      </c>
      <c r="I102" s="2">
        <v>180</v>
      </c>
    </row>
    <row r="103" spans="1:15">
      <c r="A103" s="1"/>
    </row>
    <row r="104" spans="1:15">
      <c r="A104" s="1"/>
    </row>
    <row r="105" spans="1:15">
      <c r="A105" s="1"/>
      <c r="N105" s="2"/>
      <c r="O105" s="2"/>
    </row>
    <row r="106" spans="1:15">
      <c r="A106" s="1"/>
      <c r="N106" s="2"/>
      <c r="O106" s="2"/>
    </row>
    <row r="107" spans="1:15">
      <c r="A107" s="1"/>
      <c r="N107" s="2"/>
      <c r="O107" s="2"/>
    </row>
    <row r="108" spans="1:15">
      <c r="A108" s="1"/>
      <c r="N108" s="2"/>
      <c r="O108" s="2"/>
    </row>
    <row r="109" spans="1:15">
      <c r="A109" s="1"/>
      <c r="N109" s="2"/>
      <c r="O109" s="2"/>
    </row>
    <row r="110" spans="1:15">
      <c r="A110" s="1"/>
    </row>
    <row r="111" spans="1:15">
      <c r="A111" s="1"/>
    </row>
    <row r="112" spans="1:15">
      <c r="A112" s="1"/>
    </row>
    <row r="113" spans="1:15">
      <c r="A113" s="1"/>
    </row>
    <row r="114" spans="1:15">
      <c r="A114" s="1"/>
    </row>
    <row r="115" spans="1:15">
      <c r="A115" s="1"/>
    </row>
    <row r="116" spans="1:15">
      <c r="A116" s="1"/>
      <c r="K116" s="2"/>
      <c r="L116" s="2"/>
      <c r="M116" s="2"/>
      <c r="N116" s="2"/>
      <c r="O116" s="2"/>
    </row>
    <row r="117" spans="1:15">
      <c r="A117" s="1"/>
      <c r="K117" s="2"/>
      <c r="L117" s="2"/>
      <c r="M117" s="2"/>
      <c r="N117" s="2"/>
      <c r="O117" s="2"/>
    </row>
    <row r="118" spans="1:15">
      <c r="A118" s="1"/>
      <c r="K118" s="2"/>
      <c r="L118" s="2"/>
      <c r="M118" s="2"/>
      <c r="N118" s="2"/>
      <c r="O118" s="2"/>
    </row>
    <row r="119" spans="1:15">
      <c r="A119" s="1"/>
      <c r="K119" s="2"/>
      <c r="L119" s="2"/>
      <c r="M119" s="2"/>
      <c r="N119" s="2"/>
      <c r="O119" s="2"/>
    </row>
    <row r="120" spans="1:15">
      <c r="A120" s="1"/>
      <c r="K120" s="2"/>
      <c r="L120" s="2"/>
      <c r="M120" s="2"/>
      <c r="N120" s="2"/>
      <c r="O120" s="2"/>
    </row>
    <row r="121" spans="1:15">
      <c r="A121" s="1"/>
    </row>
    <row r="122" spans="1:15">
      <c r="A122" s="1"/>
    </row>
    <row r="123" spans="1:15">
      <c r="A123" s="1"/>
    </row>
    <row r="124" spans="1:15">
      <c r="A124" s="1"/>
    </row>
    <row r="125" spans="1:15">
      <c r="A125" s="1"/>
    </row>
    <row r="126" spans="1:15">
      <c r="A126" s="1"/>
    </row>
    <row r="127" spans="1:15">
      <c r="A127" s="1"/>
    </row>
    <row r="128" spans="1:15">
      <c r="A128" s="1"/>
    </row>
    <row r="129" spans="1:9">
      <c r="A129" s="1"/>
      <c r="C129" s="2" t="s">
        <v>1</v>
      </c>
      <c r="D129" s="2" t="s">
        <v>77</v>
      </c>
      <c r="E129" s="2" t="s">
        <v>98</v>
      </c>
      <c r="F129" s="2" t="s">
        <v>99</v>
      </c>
      <c r="G129" s="2" t="s">
        <v>100</v>
      </c>
      <c r="H129" s="2" t="s">
        <v>101</v>
      </c>
      <c r="I129" s="2" t="s">
        <v>102</v>
      </c>
    </row>
    <row r="130" spans="1:9">
      <c r="A130" s="1"/>
      <c r="C130" s="2" t="s">
        <v>38</v>
      </c>
      <c r="D130" s="2">
        <v>0</v>
      </c>
      <c r="E130" s="2">
        <v>0.32</v>
      </c>
      <c r="F130" s="2">
        <v>0</v>
      </c>
      <c r="G130" s="2">
        <v>0</v>
      </c>
      <c r="H130" s="2">
        <v>0</v>
      </c>
      <c r="I130" s="2">
        <v>0.67</v>
      </c>
    </row>
    <row r="131" spans="1:9">
      <c r="A131" s="1"/>
      <c r="C131" s="2" t="s">
        <v>70</v>
      </c>
      <c r="D131" s="2">
        <v>0</v>
      </c>
      <c r="E131" s="2">
        <v>0.68</v>
      </c>
      <c r="F131" s="2">
        <v>0.14000000000000001</v>
      </c>
      <c r="G131" s="2">
        <v>0.14000000000000001</v>
      </c>
      <c r="H131" s="2">
        <v>0.09</v>
      </c>
      <c r="I131" s="2">
        <v>0</v>
      </c>
    </row>
    <row r="132" spans="1:9">
      <c r="A132" s="1"/>
      <c r="C132" s="2" t="s">
        <v>81</v>
      </c>
      <c r="D132" s="2">
        <v>0</v>
      </c>
      <c r="E132" s="2">
        <v>0</v>
      </c>
      <c r="F132" s="2">
        <v>0.24</v>
      </c>
      <c r="G132" s="2">
        <v>0.22</v>
      </c>
      <c r="H132" s="2">
        <v>0.19</v>
      </c>
      <c r="I132" s="2">
        <v>0</v>
      </c>
    </row>
    <row r="133" spans="1:9">
      <c r="A133" s="1"/>
      <c r="C133" s="2" t="s">
        <v>32</v>
      </c>
      <c r="D133" s="2">
        <v>0</v>
      </c>
      <c r="E133" s="2">
        <v>0</v>
      </c>
      <c r="F133" s="2">
        <v>0.55000000000000004</v>
      </c>
      <c r="G133" s="2">
        <v>0.5</v>
      </c>
      <c r="H133" s="2">
        <v>0.39</v>
      </c>
      <c r="I133" s="2">
        <v>0</v>
      </c>
    </row>
    <row r="134" spans="1:9">
      <c r="A134" s="1"/>
      <c r="C134" s="2" t="s">
        <v>26</v>
      </c>
      <c r="D134" s="2">
        <v>0</v>
      </c>
      <c r="E134" s="2">
        <v>0</v>
      </c>
      <c r="F134" s="2">
        <v>7.0000000000000007E-2</v>
      </c>
      <c r="G134" s="2">
        <v>0.14000000000000001</v>
      </c>
      <c r="H134" s="2">
        <v>0.33</v>
      </c>
      <c r="I134" s="2">
        <v>0.33</v>
      </c>
    </row>
    <row r="135" spans="1:9">
      <c r="A135" s="1"/>
    </row>
    <row r="136" spans="1:9">
      <c r="A136" s="1"/>
    </row>
    <row r="137" spans="1:9">
      <c r="A137" s="1"/>
    </row>
    <row r="138" spans="1:9">
      <c r="A138" s="1"/>
    </row>
    <row r="139" spans="1:9">
      <c r="A139" s="1"/>
    </row>
    <row r="140" spans="1:9">
      <c r="A140" s="1"/>
    </row>
    <row r="141" spans="1:9">
      <c r="A141" s="1"/>
    </row>
    <row r="142" spans="1:9">
      <c r="A142" s="1"/>
    </row>
    <row r="143" spans="1:9">
      <c r="A143" s="1"/>
    </row>
    <row r="144" spans="1:9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</sheetData>
  <autoFilter ref="C2:I39"/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3:R146"/>
  <sheetViews>
    <sheetView tabSelected="1" topLeftCell="A73" workbookViewId="0">
      <selection activeCell="E97" sqref="E97"/>
    </sheetView>
  </sheetViews>
  <sheetFormatPr baseColWidth="10" defaultColWidth="10.5703125" defaultRowHeight="15"/>
  <cols>
    <col min="1" max="1" width="10.5703125" style="2" customWidth="1"/>
    <col min="2" max="2" width="34.42578125" style="2" customWidth="1"/>
    <col min="3" max="3" width="13.5703125" style="2" customWidth="1"/>
    <col min="4" max="4" width="17" style="2" customWidth="1"/>
    <col min="5" max="5" width="13.28515625" style="2" customWidth="1"/>
    <col min="6" max="6" width="17.7109375" style="2" customWidth="1"/>
    <col min="7" max="7" width="7.140625" style="2" customWidth="1"/>
    <col min="8" max="8" width="12.28515625" style="2" customWidth="1"/>
    <col min="9" max="10" width="22" style="2" customWidth="1"/>
    <col min="11" max="11" width="16.140625" style="2" customWidth="1"/>
    <col min="12" max="12" width="21.28515625" style="2" customWidth="1"/>
    <col min="13" max="13" width="22.140625" style="2" customWidth="1"/>
    <col min="14" max="16" width="25.85546875" style="2" customWidth="1"/>
    <col min="17" max="17" width="27.28515625" style="2" customWidth="1"/>
    <col min="18" max="18" width="26.5703125" style="2" customWidth="1"/>
    <col min="19" max="19" width="21.28515625" style="2" bestFit="1" customWidth="1"/>
    <col min="20" max="20" width="22.140625" style="2" customWidth="1"/>
    <col min="21" max="21" width="31.140625" style="2" bestFit="1" customWidth="1"/>
    <col min="22" max="16384" width="10.5703125" style="2"/>
  </cols>
  <sheetData>
    <row r="3" spans="2:9" ht="31.5">
      <c r="B3" s="15" t="s">
        <v>71</v>
      </c>
      <c r="C3" s="7" t="s">
        <v>43</v>
      </c>
      <c r="D3" s="7" t="s">
        <v>70</v>
      </c>
      <c r="E3" s="8" t="s">
        <v>81</v>
      </c>
      <c r="F3" s="8" t="s">
        <v>94</v>
      </c>
      <c r="G3" s="8" t="s">
        <v>33</v>
      </c>
      <c r="H3" s="2" t="s">
        <v>44</v>
      </c>
      <c r="I3" s="2" t="s">
        <v>45</v>
      </c>
    </row>
    <row r="4" spans="2:9">
      <c r="B4" s="17" t="s">
        <v>46</v>
      </c>
      <c r="C4" s="14" t="s">
        <v>47</v>
      </c>
      <c r="D4" s="24">
        <v>20</v>
      </c>
      <c r="E4" s="33">
        <v>25</v>
      </c>
      <c r="F4" s="33">
        <v>60</v>
      </c>
      <c r="G4" s="33">
        <v>8</v>
      </c>
      <c r="H4" s="2">
        <f>SUM(D4:G4)</f>
        <v>113</v>
      </c>
      <c r="I4" s="22">
        <f>SUM(H4:H10)</f>
        <v>699</v>
      </c>
    </row>
    <row r="5" spans="2:9">
      <c r="B5" s="17" t="s">
        <v>46</v>
      </c>
      <c r="C5" s="14" t="s">
        <v>48</v>
      </c>
      <c r="D5" s="24">
        <v>17</v>
      </c>
      <c r="E5" s="33">
        <v>24</v>
      </c>
      <c r="F5" s="33">
        <v>63</v>
      </c>
      <c r="G5" s="33">
        <v>10</v>
      </c>
      <c r="H5" s="2">
        <f>SUM(D5:G5)</f>
        <v>114</v>
      </c>
      <c r="I5" s="22"/>
    </row>
    <row r="6" spans="2:9">
      <c r="B6" s="17" t="s">
        <v>46</v>
      </c>
      <c r="C6" s="14" t="s">
        <v>49</v>
      </c>
      <c r="D6" s="24">
        <v>6</v>
      </c>
      <c r="E6" s="33">
        <v>17</v>
      </c>
      <c r="F6" s="33">
        <v>42</v>
      </c>
      <c r="G6" s="33">
        <v>5</v>
      </c>
      <c r="H6" s="2">
        <f>SUM(D6:G6)</f>
        <v>70</v>
      </c>
      <c r="I6" s="22"/>
    </row>
    <row r="7" spans="2:9">
      <c r="B7" s="17" t="s">
        <v>46</v>
      </c>
      <c r="C7" s="14" t="s">
        <v>50</v>
      </c>
      <c r="D7" s="24">
        <v>16</v>
      </c>
      <c r="E7" s="33">
        <v>25</v>
      </c>
      <c r="F7" s="33">
        <v>62</v>
      </c>
      <c r="G7" s="33">
        <v>8</v>
      </c>
      <c r="H7" s="2">
        <f>SUM(D7:G7)</f>
        <v>111</v>
      </c>
      <c r="I7" s="22"/>
    </row>
    <row r="8" spans="2:9">
      <c r="B8" s="17" t="s">
        <v>46</v>
      </c>
      <c r="C8" s="14" t="s">
        <v>51</v>
      </c>
      <c r="D8" s="24">
        <v>20</v>
      </c>
      <c r="E8" s="33">
        <v>28</v>
      </c>
      <c r="F8" s="33">
        <v>64</v>
      </c>
      <c r="G8" s="33">
        <v>9</v>
      </c>
      <c r="H8" s="2">
        <f>SUM(D8:G8)</f>
        <v>121</v>
      </c>
      <c r="I8" s="22"/>
    </row>
    <row r="9" spans="2:9">
      <c r="B9" s="17" t="s">
        <v>46</v>
      </c>
      <c r="C9" s="14" t="s">
        <v>52</v>
      </c>
      <c r="D9" s="24">
        <v>10</v>
      </c>
      <c r="E9" s="33">
        <v>24</v>
      </c>
      <c r="F9" s="33">
        <v>51</v>
      </c>
      <c r="G9" s="33">
        <v>5</v>
      </c>
      <c r="H9" s="2">
        <f>SUM(D9:G9)</f>
        <v>90</v>
      </c>
      <c r="I9" s="22"/>
    </row>
    <row r="10" spans="2:9">
      <c r="B10" s="17" t="s">
        <v>46</v>
      </c>
      <c r="C10" s="14" t="s">
        <v>53</v>
      </c>
      <c r="D10" s="24">
        <v>10</v>
      </c>
      <c r="E10" s="33">
        <v>25</v>
      </c>
      <c r="F10" s="33">
        <v>40</v>
      </c>
      <c r="G10" s="33">
        <v>5</v>
      </c>
      <c r="H10" s="2">
        <f>SUM(D10:G10)</f>
        <v>80</v>
      </c>
      <c r="I10" s="22"/>
    </row>
    <row r="11" spans="2:9">
      <c r="B11" s="17" t="s">
        <v>54</v>
      </c>
      <c r="C11" s="14" t="s">
        <v>55</v>
      </c>
      <c r="D11" s="24">
        <v>12</v>
      </c>
      <c r="E11" s="33">
        <v>24</v>
      </c>
      <c r="F11" s="33">
        <v>40</v>
      </c>
      <c r="G11" s="33">
        <v>10</v>
      </c>
      <c r="H11" s="2">
        <f>SUM(D11:G11)</f>
        <v>86</v>
      </c>
      <c r="I11" s="22">
        <f>SUM(H11:H16)</f>
        <v>508</v>
      </c>
    </row>
    <row r="12" spans="2:9">
      <c r="B12" s="17" t="s">
        <v>54</v>
      </c>
      <c r="C12" s="14" t="s">
        <v>56</v>
      </c>
      <c r="D12" s="24">
        <v>5</v>
      </c>
      <c r="E12" s="33">
        <v>16</v>
      </c>
      <c r="F12" s="33">
        <v>32</v>
      </c>
      <c r="G12" s="33">
        <v>8</v>
      </c>
      <c r="H12" s="2">
        <f>SUM(D12:G12)</f>
        <v>61</v>
      </c>
      <c r="I12" s="22"/>
    </row>
    <row r="13" spans="2:9">
      <c r="B13" s="17" t="s">
        <v>54</v>
      </c>
      <c r="C13" s="14" t="s">
        <v>57</v>
      </c>
      <c r="D13" s="24">
        <v>4</v>
      </c>
      <c r="E13" s="33">
        <v>12</v>
      </c>
      <c r="F13" s="33">
        <v>30</v>
      </c>
      <c r="G13" s="33">
        <v>10</v>
      </c>
      <c r="H13" s="2">
        <f>SUM(D13:G13)</f>
        <v>56</v>
      </c>
      <c r="I13" s="22"/>
    </row>
    <row r="14" spans="2:9">
      <c r="B14" s="17" t="s">
        <v>54</v>
      </c>
      <c r="C14" s="14" t="s">
        <v>58</v>
      </c>
      <c r="D14" s="24">
        <v>10</v>
      </c>
      <c r="E14" s="33">
        <v>20</v>
      </c>
      <c r="F14" s="33">
        <v>46</v>
      </c>
      <c r="G14" s="33">
        <v>12</v>
      </c>
      <c r="H14" s="2">
        <f>SUM(D14:G14)</f>
        <v>88</v>
      </c>
      <c r="I14" s="22"/>
    </row>
    <row r="15" spans="2:9">
      <c r="B15" s="17" t="s">
        <v>54</v>
      </c>
      <c r="C15" s="14" t="s">
        <v>59</v>
      </c>
      <c r="D15" s="24">
        <v>20</v>
      </c>
      <c r="E15" s="33">
        <v>18</v>
      </c>
      <c r="F15" s="33">
        <v>41</v>
      </c>
      <c r="G15" s="33">
        <v>15</v>
      </c>
      <c r="H15" s="2">
        <f>SUM(D15:G15)</f>
        <v>94</v>
      </c>
      <c r="I15" s="22"/>
    </row>
    <row r="16" spans="2:9">
      <c r="B16" s="17" t="s">
        <v>54</v>
      </c>
      <c r="C16" s="14" t="s">
        <v>60</v>
      </c>
      <c r="D16" s="24">
        <v>20</v>
      </c>
      <c r="E16" s="33">
        <v>24</v>
      </c>
      <c r="F16" s="33">
        <v>64</v>
      </c>
      <c r="G16" s="33">
        <v>15</v>
      </c>
      <c r="H16" s="2">
        <f>SUM(D16:G16)</f>
        <v>123</v>
      </c>
      <c r="I16" s="22"/>
    </row>
    <row r="17" spans="2:9">
      <c r="B17" s="17" t="s">
        <v>61</v>
      </c>
      <c r="C17" s="14" t="s">
        <v>62</v>
      </c>
      <c r="D17" s="24">
        <v>2</v>
      </c>
      <c r="E17" s="33">
        <v>10</v>
      </c>
      <c r="F17" s="33">
        <v>23</v>
      </c>
      <c r="G17" s="33">
        <v>20</v>
      </c>
      <c r="H17" s="2">
        <f>SUM(D17:G17)</f>
        <v>55</v>
      </c>
      <c r="I17" s="22">
        <f>SUM(H17:H20)</f>
        <v>296</v>
      </c>
    </row>
    <row r="18" spans="2:9">
      <c r="B18" s="17" t="s">
        <v>61</v>
      </c>
      <c r="C18" s="14" t="s">
        <v>63</v>
      </c>
      <c r="D18" s="24">
        <v>8</v>
      </c>
      <c r="E18" s="33">
        <v>14</v>
      </c>
      <c r="F18" s="33">
        <v>30</v>
      </c>
      <c r="G18" s="33">
        <v>30</v>
      </c>
      <c r="H18" s="2">
        <f>SUM(D18:G18)</f>
        <v>82</v>
      </c>
      <c r="I18" s="22"/>
    </row>
    <row r="19" spans="2:9">
      <c r="B19" s="17" t="s">
        <v>61</v>
      </c>
      <c r="C19" s="14" t="s">
        <v>64</v>
      </c>
      <c r="D19" s="24">
        <v>15</v>
      </c>
      <c r="E19" s="33">
        <v>22</v>
      </c>
      <c r="F19" s="33">
        <v>34</v>
      </c>
      <c r="G19" s="33">
        <v>30</v>
      </c>
      <c r="H19" s="2">
        <f>SUM(D19:G19)</f>
        <v>101</v>
      </c>
      <c r="I19" s="22"/>
    </row>
    <row r="20" spans="2:9">
      <c r="B20" s="18" t="s">
        <v>61</v>
      </c>
      <c r="C20" s="14" t="s">
        <v>65</v>
      </c>
      <c r="D20" s="24">
        <v>2</v>
      </c>
      <c r="E20" s="33">
        <v>9</v>
      </c>
      <c r="F20" s="33">
        <v>27</v>
      </c>
      <c r="G20" s="33">
        <v>20</v>
      </c>
      <c r="H20" s="2">
        <f>SUM(D20:G20)</f>
        <v>58</v>
      </c>
      <c r="I20" s="22"/>
    </row>
    <row r="21" spans="2:9">
      <c r="C21" s="16" t="s">
        <v>66</v>
      </c>
      <c r="D21" s="2">
        <f>SUM(D4:D20)</f>
        <v>197</v>
      </c>
      <c r="E21" s="2">
        <f t="shared" ref="E21:H21" si="0">SUM(E4:E20)</f>
        <v>337</v>
      </c>
      <c r="F21" s="2">
        <f t="shared" si="0"/>
        <v>749</v>
      </c>
      <c r="G21" s="2">
        <f t="shared" si="0"/>
        <v>220</v>
      </c>
    </row>
    <row r="23" spans="2:9">
      <c r="B23"/>
      <c r="C23"/>
      <c r="D23"/>
      <c r="E23"/>
      <c r="F23"/>
      <c r="G23"/>
      <c r="H23"/>
    </row>
    <row r="24" spans="2:9">
      <c r="B24"/>
      <c r="C24"/>
      <c r="D24"/>
      <c r="E24"/>
      <c r="F24"/>
      <c r="G24"/>
      <c r="H24"/>
    </row>
    <row r="25" spans="2:9">
      <c r="B25"/>
      <c r="C25"/>
      <c r="D25"/>
    </row>
    <row r="26" spans="2:9">
      <c r="B26"/>
      <c r="C26" s="9" t="s">
        <v>73</v>
      </c>
      <c r="D26"/>
      <c r="E26"/>
      <c r="F26"/>
      <c r="G26"/>
      <c r="H26"/>
    </row>
    <row r="27" spans="2:9">
      <c r="B27" s="9" t="s">
        <v>67</v>
      </c>
      <c r="C27" t="s">
        <v>83</v>
      </c>
      <c r="D27" t="s">
        <v>91</v>
      </c>
      <c r="E27" t="s">
        <v>95</v>
      </c>
      <c r="F27" t="s">
        <v>84</v>
      </c>
      <c r="G27" t="s">
        <v>85</v>
      </c>
      <c r="H27"/>
    </row>
    <row r="28" spans="2:9">
      <c r="B28" s="10" t="s">
        <v>46</v>
      </c>
      <c r="C28" s="11">
        <v>99</v>
      </c>
      <c r="D28" s="11">
        <v>168</v>
      </c>
      <c r="E28" s="11">
        <v>382</v>
      </c>
      <c r="F28" s="11">
        <v>50</v>
      </c>
      <c r="G28" s="11">
        <v>699</v>
      </c>
      <c r="H28"/>
    </row>
    <row r="29" spans="2:9">
      <c r="B29" s="10" t="s">
        <v>54</v>
      </c>
      <c r="C29" s="11">
        <v>71</v>
      </c>
      <c r="D29" s="11">
        <v>114</v>
      </c>
      <c r="E29" s="11">
        <v>253</v>
      </c>
      <c r="F29" s="11">
        <v>70</v>
      </c>
      <c r="G29" s="11">
        <v>508</v>
      </c>
      <c r="H29"/>
    </row>
    <row r="30" spans="2:9">
      <c r="B30" s="10" t="s">
        <v>61</v>
      </c>
      <c r="C30" s="11">
        <v>27</v>
      </c>
      <c r="D30" s="11">
        <v>55</v>
      </c>
      <c r="E30" s="11">
        <v>114</v>
      </c>
      <c r="F30" s="11">
        <v>100</v>
      </c>
      <c r="G30" s="11">
        <v>296</v>
      </c>
      <c r="H30"/>
    </row>
    <row r="31" spans="2:9">
      <c r="B31" s="10" t="s">
        <v>68</v>
      </c>
      <c r="C31" s="11">
        <v>197</v>
      </c>
      <c r="D31" s="11">
        <v>337</v>
      </c>
      <c r="E31" s="11">
        <v>749</v>
      </c>
      <c r="F31" s="11">
        <v>220</v>
      </c>
      <c r="G31" s="11">
        <v>1503</v>
      </c>
      <c r="H31"/>
    </row>
    <row r="32" spans="2:9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</row>
    <row r="35" spans="2:8">
      <c r="B35"/>
      <c r="C35"/>
      <c r="D35"/>
    </row>
    <row r="36" spans="2:8">
      <c r="B36"/>
      <c r="C36"/>
      <c r="D36"/>
    </row>
    <row r="37" spans="2:8">
      <c r="B37"/>
      <c r="C37"/>
      <c r="D37"/>
    </row>
    <row r="38" spans="2:8">
      <c r="B38"/>
      <c r="C38"/>
      <c r="D38"/>
    </row>
    <row r="39" spans="2:8">
      <c r="B39"/>
      <c r="C39"/>
      <c r="D39"/>
    </row>
    <row r="40" spans="2:8">
      <c r="B40"/>
      <c r="C40"/>
      <c r="D40"/>
    </row>
    <row r="41" spans="2:8">
      <c r="B41"/>
      <c r="C41"/>
      <c r="D41"/>
    </row>
    <row r="42" spans="2:8">
      <c r="B42"/>
      <c r="C42"/>
      <c r="D42"/>
    </row>
    <row r="43" spans="2:8">
      <c r="B43"/>
      <c r="C43"/>
      <c r="D43"/>
    </row>
    <row r="53" spans="2:7">
      <c r="B53"/>
      <c r="C53" s="9" t="s">
        <v>73</v>
      </c>
      <c r="D53"/>
      <c r="E53"/>
      <c r="F53"/>
      <c r="G53"/>
    </row>
    <row r="54" spans="2:7">
      <c r="B54" s="9" t="s">
        <v>67</v>
      </c>
      <c r="C54" t="s">
        <v>83</v>
      </c>
      <c r="D54" t="s">
        <v>91</v>
      </c>
      <c r="E54" t="s">
        <v>95</v>
      </c>
      <c r="F54" t="s">
        <v>84</v>
      </c>
      <c r="G54"/>
    </row>
    <row r="55" spans="2:7">
      <c r="B55" s="10" t="s">
        <v>47</v>
      </c>
      <c r="C55" s="11">
        <v>20</v>
      </c>
      <c r="D55" s="11">
        <v>25</v>
      </c>
      <c r="E55" s="11">
        <v>60</v>
      </c>
      <c r="F55" s="11">
        <v>8</v>
      </c>
      <c r="G55"/>
    </row>
    <row r="56" spans="2:7">
      <c r="B56" s="10" t="s">
        <v>48</v>
      </c>
      <c r="C56" s="11">
        <v>17</v>
      </c>
      <c r="D56" s="11">
        <v>24</v>
      </c>
      <c r="E56" s="11">
        <v>63</v>
      </c>
      <c r="F56" s="11">
        <v>10</v>
      </c>
      <c r="G56"/>
    </row>
    <row r="57" spans="2:7">
      <c r="B57" s="10" t="s">
        <v>49</v>
      </c>
      <c r="C57" s="11">
        <v>6</v>
      </c>
      <c r="D57" s="11">
        <v>17</v>
      </c>
      <c r="E57" s="11">
        <v>42</v>
      </c>
      <c r="F57" s="11">
        <v>5</v>
      </c>
      <c r="G57"/>
    </row>
    <row r="58" spans="2:7">
      <c r="B58" s="10" t="s">
        <v>62</v>
      </c>
      <c r="C58" s="11">
        <v>2</v>
      </c>
      <c r="D58" s="11">
        <v>10</v>
      </c>
      <c r="E58" s="11">
        <v>23</v>
      </c>
      <c r="F58" s="11">
        <v>20</v>
      </c>
      <c r="G58"/>
    </row>
    <row r="59" spans="2:7">
      <c r="B59" s="10" t="s">
        <v>50</v>
      </c>
      <c r="C59" s="11">
        <v>16</v>
      </c>
      <c r="D59" s="11">
        <v>25</v>
      </c>
      <c r="E59" s="11">
        <v>62</v>
      </c>
      <c r="F59" s="11">
        <v>8</v>
      </c>
      <c r="G59"/>
    </row>
    <row r="60" spans="2:7">
      <c r="B60" s="10" t="s">
        <v>55</v>
      </c>
      <c r="C60" s="11">
        <v>12</v>
      </c>
      <c r="D60" s="11">
        <v>24</v>
      </c>
      <c r="E60" s="11">
        <v>40</v>
      </c>
      <c r="F60" s="11">
        <v>10</v>
      </c>
      <c r="G60"/>
    </row>
    <row r="61" spans="2:7">
      <c r="B61" s="10" t="s">
        <v>56</v>
      </c>
      <c r="C61" s="11">
        <v>5</v>
      </c>
      <c r="D61" s="11">
        <v>16</v>
      </c>
      <c r="E61" s="11">
        <v>32</v>
      </c>
      <c r="F61" s="11">
        <v>8</v>
      </c>
      <c r="G61"/>
    </row>
    <row r="62" spans="2:7">
      <c r="B62" s="10" t="s">
        <v>57</v>
      </c>
      <c r="C62" s="11">
        <v>4</v>
      </c>
      <c r="D62" s="11">
        <v>12</v>
      </c>
      <c r="E62" s="11">
        <v>30</v>
      </c>
      <c r="F62" s="11">
        <v>10</v>
      </c>
      <c r="G62"/>
    </row>
    <row r="63" spans="2:7">
      <c r="B63" s="10" t="s">
        <v>58</v>
      </c>
      <c r="C63" s="11">
        <v>10</v>
      </c>
      <c r="D63" s="11">
        <v>20</v>
      </c>
      <c r="E63" s="11">
        <v>46</v>
      </c>
      <c r="F63" s="11">
        <v>12</v>
      </c>
      <c r="G63"/>
    </row>
    <row r="64" spans="2:7">
      <c r="B64" s="10" t="s">
        <v>63</v>
      </c>
      <c r="C64" s="11">
        <v>8</v>
      </c>
      <c r="D64" s="11">
        <v>14</v>
      </c>
      <c r="E64" s="11">
        <v>30</v>
      </c>
      <c r="F64" s="11">
        <v>30</v>
      </c>
      <c r="G64"/>
    </row>
    <row r="65" spans="2:7">
      <c r="B65" s="10" t="s">
        <v>64</v>
      </c>
      <c r="C65" s="11">
        <v>15</v>
      </c>
      <c r="D65" s="11">
        <v>22</v>
      </c>
      <c r="E65" s="11">
        <v>34</v>
      </c>
      <c r="F65" s="11">
        <v>30</v>
      </c>
      <c r="G65"/>
    </row>
    <row r="66" spans="2:7">
      <c r="B66" s="10" t="s">
        <v>59</v>
      </c>
      <c r="C66" s="11">
        <v>20</v>
      </c>
      <c r="D66" s="11">
        <v>18</v>
      </c>
      <c r="E66" s="11">
        <v>41</v>
      </c>
      <c r="F66" s="11">
        <v>15</v>
      </c>
      <c r="G66"/>
    </row>
    <row r="67" spans="2:7">
      <c r="B67" s="10" t="s">
        <v>51</v>
      </c>
      <c r="C67" s="11">
        <v>20</v>
      </c>
      <c r="D67" s="11">
        <v>28</v>
      </c>
      <c r="E67" s="11">
        <v>64</v>
      </c>
      <c r="F67" s="11">
        <v>9</v>
      </c>
      <c r="G67"/>
    </row>
    <row r="68" spans="2:7">
      <c r="B68" s="10" t="s">
        <v>52</v>
      </c>
      <c r="C68" s="11">
        <v>10</v>
      </c>
      <c r="D68" s="11">
        <v>24</v>
      </c>
      <c r="E68" s="11">
        <v>51</v>
      </c>
      <c r="F68" s="11">
        <v>5</v>
      </c>
      <c r="G68"/>
    </row>
    <row r="69" spans="2:7">
      <c r="B69" s="10" t="s">
        <v>65</v>
      </c>
      <c r="C69" s="11">
        <v>2</v>
      </c>
      <c r="D69" s="11">
        <v>9</v>
      </c>
      <c r="E69" s="11">
        <v>27</v>
      </c>
      <c r="F69" s="11">
        <v>20</v>
      </c>
      <c r="G69"/>
    </row>
    <row r="70" spans="2:7">
      <c r="B70" s="10" t="s">
        <v>53</v>
      </c>
      <c r="C70" s="11">
        <v>10</v>
      </c>
      <c r="D70" s="11">
        <v>25</v>
      </c>
      <c r="E70" s="11">
        <v>40</v>
      </c>
      <c r="F70" s="11">
        <v>5</v>
      </c>
      <c r="G70"/>
    </row>
    <row r="71" spans="2:7">
      <c r="B71" s="10" t="s">
        <v>60</v>
      </c>
      <c r="C71" s="11">
        <v>20</v>
      </c>
      <c r="D71" s="11">
        <v>24</v>
      </c>
      <c r="E71" s="11">
        <v>64</v>
      </c>
      <c r="F71" s="11">
        <v>15</v>
      </c>
      <c r="G71"/>
    </row>
    <row r="72" spans="2:7">
      <c r="B72" s="10" t="s">
        <v>68</v>
      </c>
      <c r="C72" s="11">
        <v>197</v>
      </c>
      <c r="D72" s="11">
        <v>337</v>
      </c>
      <c r="E72" s="11">
        <v>749</v>
      </c>
      <c r="F72" s="11">
        <v>220</v>
      </c>
      <c r="G72"/>
    </row>
    <row r="95" spans="2:4">
      <c r="B95" s="9" t="s">
        <v>67</v>
      </c>
      <c r="C95" t="s">
        <v>75</v>
      </c>
      <c r="D95"/>
    </row>
    <row r="96" spans="2:4">
      <c r="B96" s="10" t="s">
        <v>47</v>
      </c>
      <c r="C96" s="11">
        <v>113</v>
      </c>
      <c r="D96"/>
    </row>
    <row r="97" spans="2:4">
      <c r="B97" s="10" t="s">
        <v>48</v>
      </c>
      <c r="C97" s="11">
        <v>114</v>
      </c>
      <c r="D97"/>
    </row>
    <row r="98" spans="2:4">
      <c r="B98" s="10" t="s">
        <v>49</v>
      </c>
      <c r="C98" s="11">
        <v>70</v>
      </c>
      <c r="D98"/>
    </row>
    <row r="99" spans="2:4">
      <c r="B99" s="10" t="s">
        <v>62</v>
      </c>
      <c r="C99" s="11">
        <v>55</v>
      </c>
      <c r="D99"/>
    </row>
    <row r="100" spans="2:4">
      <c r="B100" s="10" t="s">
        <v>50</v>
      </c>
      <c r="C100" s="11">
        <v>111</v>
      </c>
      <c r="D100"/>
    </row>
    <row r="101" spans="2:4">
      <c r="B101" s="10" t="s">
        <v>55</v>
      </c>
      <c r="C101" s="11">
        <v>86</v>
      </c>
      <c r="D101"/>
    </row>
    <row r="102" spans="2:4">
      <c r="B102" s="10" t="s">
        <v>56</v>
      </c>
      <c r="C102" s="11">
        <v>61</v>
      </c>
      <c r="D102"/>
    </row>
    <row r="103" spans="2:4">
      <c r="B103" s="10" t="s">
        <v>57</v>
      </c>
      <c r="C103" s="11">
        <v>56</v>
      </c>
      <c r="D103"/>
    </row>
    <row r="104" spans="2:4">
      <c r="B104" s="10" t="s">
        <v>58</v>
      </c>
      <c r="C104" s="11">
        <v>88</v>
      </c>
      <c r="D104"/>
    </row>
    <row r="105" spans="2:4">
      <c r="B105" s="10" t="s">
        <v>63</v>
      </c>
      <c r="C105" s="11">
        <v>82</v>
      </c>
      <c r="D105"/>
    </row>
    <row r="106" spans="2:4">
      <c r="B106" s="10" t="s">
        <v>64</v>
      </c>
      <c r="C106" s="11">
        <v>101</v>
      </c>
      <c r="D106"/>
    </row>
    <row r="107" spans="2:4">
      <c r="B107" s="10" t="s">
        <v>59</v>
      </c>
      <c r="C107" s="11">
        <v>94</v>
      </c>
      <c r="D107"/>
    </row>
    <row r="108" spans="2:4">
      <c r="B108" s="10" t="s">
        <v>51</v>
      </c>
      <c r="C108" s="11">
        <v>121</v>
      </c>
      <c r="D108"/>
    </row>
    <row r="109" spans="2:4">
      <c r="B109" s="10" t="s">
        <v>52</v>
      </c>
      <c r="C109" s="11">
        <v>90</v>
      </c>
      <c r="D109"/>
    </row>
    <row r="110" spans="2:4">
      <c r="B110" s="10" t="s">
        <v>65</v>
      </c>
      <c r="C110" s="11">
        <v>58</v>
      </c>
      <c r="D110"/>
    </row>
    <row r="111" spans="2:4">
      <c r="B111" s="10" t="s">
        <v>53</v>
      </c>
      <c r="C111" s="11">
        <v>80</v>
      </c>
      <c r="D111"/>
    </row>
    <row r="112" spans="2:4">
      <c r="B112" s="10" t="s">
        <v>60</v>
      </c>
      <c r="C112" s="11">
        <v>123</v>
      </c>
      <c r="D112"/>
    </row>
    <row r="113" spans="2:18">
      <c r="B113" s="10" t="s">
        <v>68</v>
      </c>
      <c r="C113" s="11">
        <v>1503</v>
      </c>
    </row>
    <row r="114" spans="2:18">
      <c r="B114"/>
      <c r="C114"/>
    </row>
    <row r="115" spans="2:18">
      <c r="B115"/>
      <c r="C115"/>
    </row>
    <row r="116" spans="2:18">
      <c r="B116"/>
      <c r="C116"/>
    </row>
    <row r="117" spans="2:18">
      <c r="B117"/>
      <c r="C117" s="9" t="s">
        <v>78</v>
      </c>
      <c r="D117"/>
      <c r="E117"/>
      <c r="F117"/>
      <c r="G117"/>
      <c r="H117"/>
      <c r="I117"/>
      <c r="J117"/>
      <c r="K117"/>
      <c r="M117"/>
      <c r="N117"/>
      <c r="O117"/>
      <c r="P117"/>
      <c r="Q117"/>
      <c r="R117"/>
    </row>
    <row r="118" spans="2:18">
      <c r="B118" s="9" t="s">
        <v>73</v>
      </c>
      <c r="C118" t="s">
        <v>46</v>
      </c>
      <c r="D118" t="s">
        <v>54</v>
      </c>
      <c r="E118" t="s">
        <v>61</v>
      </c>
      <c r="F118" t="s">
        <v>68</v>
      </c>
      <c r="G118"/>
      <c r="H118"/>
      <c r="I118"/>
      <c r="J118"/>
      <c r="K118"/>
      <c r="L118" s="19"/>
      <c r="M118"/>
      <c r="N118"/>
      <c r="O118"/>
      <c r="P118"/>
      <c r="Q118"/>
      <c r="R118"/>
    </row>
    <row r="119" spans="2:18">
      <c r="B119" s="10" t="s">
        <v>72</v>
      </c>
      <c r="C119" s="11">
        <v>99</v>
      </c>
      <c r="D119" s="11">
        <v>71</v>
      </c>
      <c r="E119" s="11">
        <v>27</v>
      </c>
      <c r="F119" s="11">
        <v>197</v>
      </c>
      <c r="G119"/>
      <c r="H119"/>
      <c r="I119"/>
      <c r="J119"/>
      <c r="K119"/>
      <c r="L119" s="19"/>
      <c r="M119"/>
      <c r="N119"/>
      <c r="O119"/>
      <c r="P119"/>
      <c r="Q119"/>
      <c r="R119"/>
    </row>
    <row r="120" spans="2:18">
      <c r="B120" s="10" t="s">
        <v>90</v>
      </c>
      <c r="C120" s="11">
        <v>168</v>
      </c>
      <c r="D120" s="11">
        <v>114</v>
      </c>
      <c r="E120" s="11">
        <v>55</v>
      </c>
      <c r="F120" s="11">
        <v>337</v>
      </c>
      <c r="G120"/>
      <c r="H120"/>
      <c r="I120"/>
      <c r="J120"/>
      <c r="K120"/>
      <c r="L120" s="19"/>
      <c r="M120"/>
      <c r="N120"/>
      <c r="O120"/>
      <c r="P120"/>
      <c r="Q120"/>
      <c r="R120"/>
    </row>
    <row r="121" spans="2:18">
      <c r="B121" s="10" t="s">
        <v>74</v>
      </c>
      <c r="C121" s="11">
        <v>50</v>
      </c>
      <c r="D121" s="11">
        <v>70</v>
      </c>
      <c r="E121" s="11">
        <v>100</v>
      </c>
      <c r="F121" s="11">
        <v>220</v>
      </c>
      <c r="G121"/>
      <c r="H121"/>
      <c r="I121"/>
      <c r="J121"/>
      <c r="K121"/>
      <c r="L121" s="19"/>
      <c r="M121"/>
      <c r="N121"/>
      <c r="O121"/>
      <c r="P121"/>
      <c r="Q121"/>
      <c r="R121"/>
    </row>
    <row r="122" spans="2:18">
      <c r="B122"/>
      <c r="C122"/>
      <c r="D122"/>
      <c r="E122"/>
      <c r="F122"/>
      <c r="G122"/>
      <c r="H122"/>
      <c r="I122"/>
      <c r="J122"/>
      <c r="K122"/>
      <c r="L122" s="19"/>
      <c r="M122"/>
      <c r="N122"/>
      <c r="O122"/>
      <c r="P122"/>
      <c r="Q122"/>
      <c r="R122"/>
    </row>
    <row r="123" spans="2:18">
      <c r="B123"/>
      <c r="C123"/>
      <c r="D123"/>
      <c r="E123"/>
      <c r="F123"/>
      <c r="G123"/>
      <c r="H123"/>
      <c r="I123"/>
      <c r="J123"/>
      <c r="K123"/>
      <c r="M123"/>
      <c r="N123"/>
      <c r="O123"/>
      <c r="P123"/>
      <c r="Q123"/>
      <c r="R123"/>
    </row>
    <row r="124" spans="2:18">
      <c r="B124" t="s">
        <v>79</v>
      </c>
      <c r="C124">
        <f>SUM(C119:C122)</f>
        <v>317</v>
      </c>
      <c r="D124">
        <f t="shared" ref="D124:E124" si="1">SUM(D119:D122)</f>
        <v>255</v>
      </c>
      <c r="E124">
        <f t="shared" si="1"/>
        <v>182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2:18">
      <c r="H125" s="19"/>
    </row>
    <row r="126" spans="2:18">
      <c r="H126" s="19"/>
    </row>
    <row r="127" spans="2:18">
      <c r="H127" s="19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 t="s">
        <v>73</v>
      </c>
      <c r="C131" s="2" t="s">
        <v>80</v>
      </c>
      <c r="D131" t="s">
        <v>46</v>
      </c>
      <c r="E131" t="s">
        <v>54</v>
      </c>
      <c r="F131" t="s">
        <v>61</v>
      </c>
    </row>
    <row r="132" spans="2:6">
      <c r="B132" t="s">
        <v>70</v>
      </c>
      <c r="C132" s="2">
        <v>0</v>
      </c>
      <c r="D132" s="19">
        <f>C119/C124</f>
        <v>0.31230283911671924</v>
      </c>
      <c r="E132" s="21">
        <f>D119/D124</f>
        <v>0.27843137254901962</v>
      </c>
      <c r="F132" s="21">
        <f>E119/E124</f>
        <v>0.14835164835164835</v>
      </c>
    </row>
    <row r="133" spans="2:6">
      <c r="B133" t="s">
        <v>81</v>
      </c>
      <c r="C133" s="2">
        <v>0</v>
      </c>
      <c r="D133" s="19">
        <f>C120/C124</f>
        <v>0.52996845425867511</v>
      </c>
      <c r="E133" s="21">
        <f>D120/D124</f>
        <v>0.44705882352941179</v>
      </c>
      <c r="F133" s="21">
        <f>E120/E124</f>
        <v>0.30219780219780218</v>
      </c>
    </row>
    <row r="134" spans="2:6">
      <c r="B134" t="s">
        <v>94</v>
      </c>
      <c r="C134" s="2">
        <v>0</v>
      </c>
      <c r="D134" s="19">
        <f>C121/C124</f>
        <v>0.15772870662460567</v>
      </c>
      <c r="E134" s="21">
        <f>D121/D124</f>
        <v>0.27450980392156865</v>
      </c>
      <c r="F134" s="21">
        <f>E121/E124</f>
        <v>0.5494505494505495</v>
      </c>
    </row>
    <row r="135" spans="2:6">
      <c r="B135" t="s">
        <v>33</v>
      </c>
      <c r="C135" s="2">
        <v>0</v>
      </c>
      <c r="D135" s="19">
        <f>C122/C124</f>
        <v>0</v>
      </c>
      <c r="E135" s="21">
        <f>D122/D124</f>
        <v>0</v>
      </c>
      <c r="F135" s="21">
        <f>E122/E124</f>
        <v>0</v>
      </c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  <row r="138" spans="2:6">
      <c r="B138"/>
      <c r="C138"/>
      <c r="D138"/>
      <c r="E138"/>
    </row>
    <row r="139" spans="2:6">
      <c r="B139"/>
      <c r="C139"/>
      <c r="D139"/>
      <c r="E139"/>
    </row>
    <row r="140" spans="2:6">
      <c r="B140"/>
      <c r="C140"/>
      <c r="D140"/>
      <c r="E140"/>
    </row>
    <row r="141" spans="2:6">
      <c r="B141"/>
      <c r="C141"/>
      <c r="D141"/>
      <c r="E141"/>
    </row>
    <row r="142" spans="2:6">
      <c r="B142"/>
      <c r="C142"/>
      <c r="D142"/>
      <c r="E142"/>
      <c r="F142"/>
    </row>
    <row r="143" spans="2:6">
      <c r="B143"/>
      <c r="C143"/>
      <c r="D143"/>
      <c r="E143"/>
      <c r="F143"/>
    </row>
    <row r="144" spans="2:6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</sheetData>
  <sheetProtection selectLockedCells="1" selectUnlockedCells="1"/>
  <mergeCells count="3">
    <mergeCell ref="I4:I10"/>
    <mergeCell ref="I11:I16"/>
    <mergeCell ref="I17:I20"/>
  </mergeCells>
  <pageMargins left="0.7" right="0.7" top="0.75" bottom="0.75" header="0.51180555555555551" footer="0.51180555555555551"/>
  <pageSetup paperSize="9" firstPageNumber="0" orientation="portrait" horizontalDpi="300" verticalDpi="300" r:id="rId5"/>
  <headerFooter alignWithMargins="0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C4:R22"/>
  <sheetViews>
    <sheetView topLeftCell="F1" workbookViewId="0">
      <selection activeCell="N5" sqref="N5:R22"/>
    </sheetView>
  </sheetViews>
  <sheetFormatPr baseColWidth="10" defaultRowHeight="12.75"/>
  <cols>
    <col min="3" max="3" width="16.42578125" bestFit="1" customWidth="1"/>
    <col min="6" max="6" width="7.140625" customWidth="1"/>
    <col min="7" max="7" width="8.7109375" customWidth="1"/>
    <col min="8" max="8" width="14.7109375" customWidth="1"/>
    <col min="9" max="9" width="13.7109375" customWidth="1"/>
    <col min="10" max="10" width="10.140625" customWidth="1"/>
    <col min="11" max="11" width="11.85546875" bestFit="1" customWidth="1"/>
    <col min="12" max="12" width="10.140625" customWidth="1"/>
    <col min="14" max="14" width="34.42578125" bestFit="1" customWidth="1"/>
    <col min="15" max="15" width="14.85546875" bestFit="1" customWidth="1"/>
    <col min="16" max="16" width="12.7109375" bestFit="1" customWidth="1"/>
    <col min="17" max="17" width="13" customWidth="1"/>
    <col min="18" max="18" width="11.28515625" customWidth="1"/>
  </cols>
  <sheetData>
    <row r="4" spans="3:18" ht="15">
      <c r="C4" s="34" t="s">
        <v>97</v>
      </c>
      <c r="D4" s="34" t="s">
        <v>4</v>
      </c>
      <c r="G4" s="37"/>
      <c r="H4" s="37"/>
      <c r="I4" s="37"/>
      <c r="J4" s="37"/>
      <c r="K4" s="37"/>
      <c r="L4" s="37"/>
    </row>
    <row r="5" spans="3:18" ht="25.5">
      <c r="C5" s="35" t="s">
        <v>70</v>
      </c>
      <c r="D5" s="36">
        <v>690</v>
      </c>
      <c r="G5" s="37"/>
      <c r="H5" s="37"/>
      <c r="I5" s="35"/>
      <c r="J5" s="37"/>
      <c r="K5" s="37"/>
      <c r="L5" s="37"/>
      <c r="N5" s="42" t="s">
        <v>103</v>
      </c>
      <c r="O5" s="43" t="s">
        <v>83</v>
      </c>
      <c r="P5" s="43" t="s">
        <v>91</v>
      </c>
      <c r="Q5" s="43" t="s">
        <v>95</v>
      </c>
      <c r="R5" s="43" t="s">
        <v>84</v>
      </c>
    </row>
    <row r="6" spans="3:18" ht="15">
      <c r="C6" s="35" t="s">
        <v>81</v>
      </c>
      <c r="D6" s="36">
        <v>337</v>
      </c>
      <c r="G6" s="37"/>
      <c r="H6" s="37"/>
      <c r="I6" s="37"/>
      <c r="J6" s="37"/>
      <c r="K6" s="37"/>
      <c r="L6" s="37"/>
      <c r="N6" s="35" t="s">
        <v>47</v>
      </c>
      <c r="O6" s="44">
        <v>20</v>
      </c>
      <c r="P6" s="44">
        <v>25</v>
      </c>
      <c r="Q6" s="44">
        <v>60</v>
      </c>
      <c r="R6" s="44">
        <v>8</v>
      </c>
    </row>
    <row r="7" spans="3:18" ht="15">
      <c r="C7" s="35" t="s">
        <v>94</v>
      </c>
      <c r="D7" s="36">
        <v>749</v>
      </c>
      <c r="G7" s="37"/>
      <c r="H7" s="35"/>
      <c r="I7" s="37"/>
      <c r="J7" s="37"/>
      <c r="K7" s="37"/>
      <c r="L7" s="37"/>
      <c r="N7" s="35" t="s">
        <v>48</v>
      </c>
      <c r="O7" s="44">
        <v>17</v>
      </c>
      <c r="P7" s="44">
        <v>24</v>
      </c>
      <c r="Q7" s="44">
        <v>63</v>
      </c>
      <c r="R7" s="44">
        <v>10</v>
      </c>
    </row>
    <row r="8" spans="3:18" ht="15">
      <c r="C8" s="35" t="s">
        <v>96</v>
      </c>
      <c r="D8" s="36">
        <v>400</v>
      </c>
      <c r="G8" s="37"/>
      <c r="H8" s="35"/>
      <c r="I8" s="37"/>
      <c r="J8" s="37"/>
      <c r="K8" s="37"/>
      <c r="L8" s="37"/>
      <c r="N8" s="35" t="s">
        <v>49</v>
      </c>
      <c r="O8" s="44">
        <v>6</v>
      </c>
      <c r="P8" s="44">
        <v>17</v>
      </c>
      <c r="Q8" s="44">
        <v>42</v>
      </c>
      <c r="R8" s="44">
        <v>5</v>
      </c>
    </row>
    <row r="9" spans="3:18" ht="15">
      <c r="C9" s="35" t="s">
        <v>38</v>
      </c>
      <c r="D9" s="36">
        <v>599</v>
      </c>
      <c r="G9" s="37"/>
      <c r="H9" s="35"/>
      <c r="I9" s="37"/>
      <c r="J9" s="37"/>
      <c r="K9" s="37"/>
      <c r="L9" s="37"/>
      <c r="N9" s="35" t="s">
        <v>62</v>
      </c>
      <c r="O9" s="44">
        <v>2</v>
      </c>
      <c r="P9" s="44">
        <v>10</v>
      </c>
      <c r="Q9" s="44">
        <v>23</v>
      </c>
      <c r="R9" s="44">
        <v>20</v>
      </c>
    </row>
    <row r="10" spans="3:18">
      <c r="N10" s="35" t="s">
        <v>50</v>
      </c>
      <c r="O10" s="44">
        <v>16</v>
      </c>
      <c r="P10" s="44">
        <v>25</v>
      </c>
      <c r="Q10" s="44">
        <v>62</v>
      </c>
      <c r="R10" s="44">
        <v>8</v>
      </c>
    </row>
    <row r="11" spans="3:18">
      <c r="N11" s="35" t="s">
        <v>55</v>
      </c>
      <c r="O11" s="44">
        <v>12</v>
      </c>
      <c r="P11" s="44">
        <v>24</v>
      </c>
      <c r="Q11" s="44">
        <v>40</v>
      </c>
      <c r="R11" s="44">
        <v>10</v>
      </c>
    </row>
    <row r="12" spans="3:18" ht="13.5" customHeight="1">
      <c r="F12" s="38" t="s">
        <v>0</v>
      </c>
      <c r="G12" s="39" t="s">
        <v>71</v>
      </c>
      <c r="H12" s="39" t="s">
        <v>38</v>
      </c>
      <c r="I12" s="39" t="s">
        <v>70</v>
      </c>
      <c r="J12" s="40" t="s">
        <v>89</v>
      </c>
      <c r="K12" s="39" t="s">
        <v>94</v>
      </c>
      <c r="L12" s="40" t="s">
        <v>96</v>
      </c>
      <c r="N12" s="35" t="s">
        <v>56</v>
      </c>
      <c r="O12" s="44">
        <v>5</v>
      </c>
      <c r="P12" s="44">
        <v>16</v>
      </c>
      <c r="Q12" s="44">
        <v>32</v>
      </c>
      <c r="R12" s="44">
        <v>8</v>
      </c>
    </row>
    <row r="13" spans="3:18" ht="15">
      <c r="F13" s="41">
        <v>1</v>
      </c>
      <c r="G13" s="41">
        <v>0</v>
      </c>
      <c r="H13" s="37">
        <v>236</v>
      </c>
      <c r="I13" s="37">
        <v>493</v>
      </c>
      <c r="J13" s="37">
        <v>0</v>
      </c>
      <c r="K13" s="37">
        <v>0</v>
      </c>
      <c r="L13" s="37">
        <v>0</v>
      </c>
      <c r="N13" s="35" t="s">
        <v>57</v>
      </c>
      <c r="O13" s="44">
        <v>4</v>
      </c>
      <c r="P13" s="44">
        <v>12</v>
      </c>
      <c r="Q13" s="44">
        <v>30</v>
      </c>
      <c r="R13" s="44">
        <v>10</v>
      </c>
    </row>
    <row r="14" spans="3:18" ht="15">
      <c r="F14" s="41">
        <v>2</v>
      </c>
      <c r="G14" s="41">
        <v>1</v>
      </c>
      <c r="H14" s="37">
        <v>0</v>
      </c>
      <c r="I14" s="37">
        <v>99</v>
      </c>
      <c r="J14" s="37">
        <v>168</v>
      </c>
      <c r="K14" s="37">
        <v>382</v>
      </c>
      <c r="L14" s="37">
        <v>50</v>
      </c>
      <c r="N14" s="35" t="s">
        <v>58</v>
      </c>
      <c r="O14" s="44">
        <v>10</v>
      </c>
      <c r="P14" s="44">
        <v>20</v>
      </c>
      <c r="Q14" s="44">
        <v>46</v>
      </c>
      <c r="R14" s="44">
        <v>12</v>
      </c>
    </row>
    <row r="15" spans="3:18" ht="15">
      <c r="F15" s="41">
        <v>2</v>
      </c>
      <c r="G15" s="41">
        <v>2</v>
      </c>
      <c r="H15" s="37">
        <v>0</v>
      </c>
      <c r="I15" s="37">
        <v>71</v>
      </c>
      <c r="J15" s="37">
        <v>114</v>
      </c>
      <c r="K15" s="37">
        <v>253</v>
      </c>
      <c r="L15" s="37">
        <v>70</v>
      </c>
      <c r="N15" s="35" t="s">
        <v>63</v>
      </c>
      <c r="O15" s="44">
        <v>8</v>
      </c>
      <c r="P15" s="44">
        <v>14</v>
      </c>
      <c r="Q15" s="44">
        <v>30</v>
      </c>
      <c r="R15" s="44">
        <v>30</v>
      </c>
    </row>
    <row r="16" spans="3:18" ht="15">
      <c r="F16" s="41">
        <v>2</v>
      </c>
      <c r="G16" s="41">
        <v>3</v>
      </c>
      <c r="H16" s="37">
        <v>0</v>
      </c>
      <c r="I16" s="37">
        <v>27</v>
      </c>
      <c r="J16" s="37">
        <v>55</v>
      </c>
      <c r="K16" s="37">
        <v>114</v>
      </c>
      <c r="L16" s="37">
        <v>100</v>
      </c>
      <c r="N16" s="35" t="s">
        <v>64</v>
      </c>
      <c r="O16" s="44">
        <v>15</v>
      </c>
      <c r="P16" s="44">
        <v>22</v>
      </c>
      <c r="Q16" s="44">
        <v>34</v>
      </c>
      <c r="R16" s="44">
        <v>30</v>
      </c>
    </row>
    <row r="17" spans="6:18" ht="15">
      <c r="F17" s="41">
        <v>3</v>
      </c>
      <c r="G17" s="41">
        <v>0</v>
      </c>
      <c r="H17" s="37">
        <v>363</v>
      </c>
      <c r="I17" s="37">
        <v>0</v>
      </c>
      <c r="J17" s="37">
        <v>0</v>
      </c>
      <c r="K17" s="37">
        <v>0</v>
      </c>
      <c r="L17" s="37">
        <v>180</v>
      </c>
      <c r="N17" s="35" t="s">
        <v>59</v>
      </c>
      <c r="O17" s="44">
        <v>20</v>
      </c>
      <c r="P17" s="44">
        <v>18</v>
      </c>
      <c r="Q17" s="44">
        <v>41</v>
      </c>
      <c r="R17" s="44">
        <v>15</v>
      </c>
    </row>
    <row r="18" spans="6:18">
      <c r="N18" s="35" t="s">
        <v>51</v>
      </c>
      <c r="O18" s="44">
        <v>20</v>
      </c>
      <c r="P18" s="44">
        <v>28</v>
      </c>
      <c r="Q18" s="44">
        <v>64</v>
      </c>
      <c r="R18" s="44">
        <v>9</v>
      </c>
    </row>
    <row r="19" spans="6:18">
      <c r="N19" s="35" t="s">
        <v>52</v>
      </c>
      <c r="O19" s="44">
        <v>10</v>
      </c>
      <c r="P19" s="44">
        <v>24</v>
      </c>
      <c r="Q19" s="44">
        <v>51</v>
      </c>
      <c r="R19" s="44">
        <v>5</v>
      </c>
    </row>
    <row r="20" spans="6:18">
      <c r="N20" s="35" t="s">
        <v>65</v>
      </c>
      <c r="O20" s="44">
        <v>2</v>
      </c>
      <c r="P20" s="44">
        <v>9</v>
      </c>
      <c r="Q20" s="44">
        <v>27</v>
      </c>
      <c r="R20" s="44">
        <v>20</v>
      </c>
    </row>
    <row r="21" spans="6:18">
      <c r="N21" s="35" t="s">
        <v>53</v>
      </c>
      <c r="O21" s="44">
        <v>10</v>
      </c>
      <c r="P21" s="44">
        <v>25</v>
      </c>
      <c r="Q21" s="44">
        <v>40</v>
      </c>
      <c r="R21" s="44">
        <v>5</v>
      </c>
    </row>
    <row r="22" spans="6:18">
      <c r="N22" s="35" t="s">
        <v>60</v>
      </c>
      <c r="O22" s="44">
        <v>20</v>
      </c>
      <c r="P22" s="44">
        <v>24</v>
      </c>
      <c r="Q22" s="44">
        <v>64</v>
      </c>
      <c r="R22" s="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Por CU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Loureiro</dc:creator>
  <cp:lastModifiedBy>Martin Loureiro</cp:lastModifiedBy>
  <dcterms:created xsi:type="dcterms:W3CDTF">2012-03-19T12:08:01Z</dcterms:created>
  <dcterms:modified xsi:type="dcterms:W3CDTF">2012-03-23T11:12:44Z</dcterms:modified>
</cp:coreProperties>
</file>