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activeTab="3"/>
  </bookViews>
  <sheets>
    <sheet name="General" sheetId="3" r:id="rId1"/>
    <sheet name="Por CU" sheetId="2" r:id="rId2"/>
    <sheet name="Hoja4" sheetId="7" r:id="rId3"/>
    <sheet name="Hoja1" sheetId="8" r:id="rId4"/>
  </sheets>
  <definedNames>
    <definedName name="__xlnm._FilterDatabase">#REF!</definedName>
    <definedName name="_xlnm._FilterDatabase" localSheetId="0" hidden="1">General!$C$2:$I$39</definedName>
  </definedNames>
  <calcPr calcId="125725" iterateDelta="1E-4"/>
  <pivotCaches>
    <pivotCache cacheId="0" r:id="rId5"/>
    <pivotCache cacheId="1" r:id="rId6"/>
    <pivotCache cacheId="2" r:id="rId7"/>
    <pivotCache cacheId="3" r:id="rId8"/>
    <pivotCache cacheId="4" r:id="rId9"/>
  </pivotCaches>
</workbook>
</file>

<file path=xl/calcChain.xml><?xml version="1.0" encoding="utf-8"?>
<calcChain xmlns="http://schemas.openxmlformats.org/spreadsheetml/2006/main">
  <c r="F40" i="8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D102" i="2"/>
  <c r="E110" s="1"/>
  <c r="E102"/>
  <c r="F112" s="1"/>
  <c r="C102"/>
  <c r="D110" s="1"/>
  <c r="E21"/>
  <c r="F21"/>
  <c r="G21"/>
  <c r="D21"/>
  <c r="G25" i="3"/>
  <c r="I74"/>
  <c r="I72"/>
  <c r="E75"/>
  <c r="E71"/>
  <c r="I70"/>
  <c r="E69"/>
  <c r="E74"/>
  <c r="E72"/>
  <c r="E70"/>
  <c r="I73"/>
  <c r="I71"/>
  <c r="I68"/>
  <c r="I67"/>
  <c r="E67"/>
  <c r="E66"/>
  <c r="D111" i="2" l="1"/>
  <c r="E113"/>
  <c r="E111"/>
  <c r="D113"/>
  <c r="F110"/>
  <c r="F113"/>
  <c r="F111"/>
  <c r="D112"/>
  <c r="E112"/>
  <c r="I69" i="3"/>
  <c r="D84"/>
  <c r="D85"/>
  <c r="E86"/>
  <c r="E87"/>
  <c r="E85"/>
  <c r="E88"/>
  <c r="F84"/>
  <c r="F88"/>
  <c r="H20" i="2"/>
  <c r="H19"/>
  <c r="H18"/>
  <c r="H17" l="1"/>
  <c r="I17" s="1"/>
  <c r="H16"/>
  <c r="H15"/>
  <c r="H14"/>
  <c r="H13"/>
  <c r="H12"/>
  <c r="H11"/>
  <c r="H10"/>
  <c r="H9"/>
  <c r="H8"/>
  <c r="H7"/>
  <c r="H6"/>
  <c r="H5"/>
  <c r="H4"/>
  <c r="G39" i="3"/>
  <c r="G38"/>
  <c r="G37"/>
  <c r="G36"/>
  <c r="G35"/>
  <c r="G34"/>
  <c r="G33"/>
  <c r="G32"/>
  <c r="G31"/>
  <c r="G30"/>
  <c r="G29"/>
  <c r="G28"/>
  <c r="G27"/>
  <c r="G26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I4" i="2" l="1"/>
  <c r="I11"/>
</calcChain>
</file>

<file path=xl/sharedStrings.xml><?xml version="1.0" encoding="utf-8"?>
<sst xmlns="http://schemas.openxmlformats.org/spreadsheetml/2006/main" count="685" uniqueCount="121">
  <si>
    <t>Etapa</t>
  </si>
  <si>
    <t>Tipo</t>
  </si>
  <si>
    <t>Fase</t>
  </si>
  <si>
    <t>Tarea</t>
  </si>
  <si>
    <t>Horas</t>
  </si>
  <si>
    <t>Antonio</t>
  </si>
  <si>
    <t>Martín</t>
  </si>
  <si>
    <t>Etapa 1</t>
  </si>
  <si>
    <t>Fase 1: Configuración</t>
  </si>
  <si>
    <t>Plan de Proyecto</t>
  </si>
  <si>
    <t>Documento de gestion de configuración (SCM)</t>
  </si>
  <si>
    <t>Documento de calidad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</si>
  <si>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</si>
  <si>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</si>
  <si>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</si>
  <si>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</si>
  <si>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</si>
  <si>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de framework MVC (REST)</t>
  </si>
  <si>
    <t>Investigación Android</t>
  </si>
  <si>
    <t>Investigación PostGis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</si>
  <si>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</si>
  <si>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</si>
  <si>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</si>
  <si>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</si>
  <si>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</si>
  <si>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</si>
  <si>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Pruebas</t>
  </si>
  <si>
    <t>Plan de Pruebas</t>
  </si>
  <si>
    <t>Etapa 2</t>
  </si>
  <si>
    <t>Iteración 1: Desarrollo de CU prioridad alta</t>
  </si>
  <si>
    <t>Análisis</t>
  </si>
  <si>
    <t>Diseño</t>
  </si>
  <si>
    <t>Codificación</t>
  </si>
  <si>
    <t>Pruebas y ajustes</t>
  </si>
  <si>
    <t>Iteración 2: Desarrollo de CU prioridad media</t>
  </si>
  <si>
    <t>Iteración 3: Desarrollo de CU prioridad baja</t>
  </si>
  <si>
    <t>Pruebas y ajustes finales</t>
  </si>
  <si>
    <t>Etapa 3</t>
  </si>
  <si>
    <t>Documentación</t>
  </si>
  <si>
    <t>Manual Instalación</t>
  </si>
  <si>
    <t>Manual Usuario</t>
  </si>
  <si>
    <t>Carpeta</t>
  </si>
  <si>
    <t>Presentación</t>
  </si>
  <si>
    <t>CU</t>
  </si>
  <si>
    <t>TOTAL por CU</t>
  </si>
  <si>
    <t>TOTAL por It</t>
  </si>
  <si>
    <t>1er It</t>
  </si>
  <si>
    <t>CU01 - Login</t>
  </si>
  <si>
    <t>CU02 - Crear Usuario</t>
  </si>
  <si>
    <t>CU03 - Ver Perfil</t>
  </si>
  <si>
    <t>CU05 - Buscar Usuario</t>
  </si>
  <si>
    <t>CU13 - Buscar Sitio</t>
  </si>
  <si>
    <t>CU14 - Crear Sitio</t>
  </si>
  <si>
    <t>CU16 - Ver Sitio</t>
  </si>
  <si>
    <t>2da It</t>
  </si>
  <si>
    <t>CU06 - Ver Solicitudes de Amistad</t>
  </si>
  <si>
    <t>CU07 - Generar Solicitud de Amistad</t>
  </si>
  <si>
    <t>CU08 - Responder Solicitud de Amistad</t>
  </si>
  <si>
    <t>CU09 - Ver Amigos</t>
  </si>
  <si>
    <t>CU12 - Invitar amigos</t>
  </si>
  <si>
    <t>CU17 - Publicar Información</t>
  </si>
  <si>
    <t>3er It</t>
  </si>
  <si>
    <t>CU04 - Modificar - Eliminar Usuario</t>
  </si>
  <si>
    <t>CU10 - Ubicar Amigos - Radar</t>
  </si>
  <si>
    <t>CU11 - Compartir Ubicacion</t>
  </si>
  <si>
    <t>CU15 - Modificar - Eliminar Sitio</t>
  </si>
  <si>
    <t>TOTAL por Fase</t>
  </si>
  <si>
    <t>Rótulos de fila</t>
  </si>
  <si>
    <t>Total general</t>
  </si>
  <si>
    <t>Suma de Horas</t>
  </si>
  <si>
    <t>Investigación</t>
  </si>
  <si>
    <t>Iteración</t>
  </si>
  <si>
    <t>Suma de Investigación</t>
  </si>
  <si>
    <t>Valores</t>
  </si>
  <si>
    <t>Suma de Pruebas y ajustes</t>
  </si>
  <si>
    <t>Suma de TOTAL por CU</t>
  </si>
  <si>
    <t>Incidencia</t>
  </si>
  <si>
    <t>Inicio</t>
  </si>
  <si>
    <t>Rótulos de columna</t>
  </si>
  <si>
    <t>Total Iteracion</t>
  </si>
  <si>
    <t>inicio</t>
  </si>
  <si>
    <t>Análisis y Diseño</t>
  </si>
  <si>
    <t>Incidencia por Tipos de Tareas</t>
  </si>
  <si>
    <t xml:space="preserve">Investigación </t>
  </si>
  <si>
    <t xml:space="preserve">Pruebas y Ajustes </t>
  </si>
  <si>
    <t>TOTAL</t>
  </si>
  <si>
    <t>Etapa 2 - IT 1</t>
  </si>
  <si>
    <t>Etapa 2 - IT 2</t>
  </si>
  <si>
    <t>Etapa 2 - IT 3</t>
  </si>
  <si>
    <t>Analisis y Diseño</t>
  </si>
  <si>
    <t>Suma de Análisis y Diseño</t>
  </si>
  <si>
    <t xml:space="preserve">Análisis y Diseño </t>
  </si>
  <si>
    <t>Etapa 1 - IT 0</t>
  </si>
  <si>
    <t>Etapa 3 - IT 0</t>
  </si>
  <si>
    <t>Construcción</t>
  </si>
  <si>
    <t xml:space="preserve">Construcción </t>
  </si>
  <si>
    <t>Pruebas y Ajustes</t>
  </si>
  <si>
    <t>Actividad</t>
  </si>
  <si>
    <t>Etapa 1 - It 0</t>
  </si>
  <si>
    <t>Etapa 2 - It 1</t>
  </si>
  <si>
    <t>Etapa 2 - It 2</t>
  </si>
  <si>
    <t>Etapa 2 - It 3</t>
  </si>
  <si>
    <t>Etapa 3 - It 0</t>
  </si>
  <si>
    <t>Cus</t>
  </si>
  <si>
    <t>CU01</t>
  </si>
  <si>
    <t>CU02</t>
  </si>
  <si>
    <t>CU03</t>
  </si>
  <si>
    <t>CU05</t>
  </si>
  <si>
    <t>CU13</t>
  </si>
  <si>
    <t>CU14</t>
  </si>
  <si>
    <t>CU16</t>
  </si>
  <si>
    <t>CU06</t>
  </si>
  <si>
    <t>CU07</t>
  </si>
  <si>
    <t>CU08</t>
  </si>
  <si>
    <t>CU09</t>
  </si>
  <si>
    <t>CU12</t>
  </si>
  <si>
    <t>CU17</t>
  </si>
  <si>
    <t>CU04</t>
  </si>
  <si>
    <t>CU10</t>
  </si>
  <si>
    <t>CU11</t>
  </si>
  <si>
    <t>CU15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</si>
</sst>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2" borderId="0" xfId="1" applyFill="1"/>
    <xf numFmtId="0" fontId="1" fillId="0" borderId="0" xfId="1"/>
    <xf numFmtId="0" fontId="1" fillId="3" borderId="1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Border="1" applyAlignment="1">
      <alignment wrapText="1"/>
    </xf>
    <xf numFmtId="0" fontId="2" fillId="4" borderId="5" xfId="1" applyFont="1" applyFill="1" applyBorder="1"/>
    <xf numFmtId="0" fontId="2" fillId="4" borderId="5" xfId="1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 applyFont="1" applyBorder="1" applyAlignment="1">
      <alignment wrapText="1"/>
    </xf>
    <xf numFmtId="0" fontId="1" fillId="0" borderId="0" xfId="1" applyBorder="1" applyAlignment="1">
      <alignment wrapText="1"/>
    </xf>
    <xf numFmtId="0" fontId="3" fillId="0" borderId="7" xfId="1" applyFont="1" applyBorder="1"/>
    <xf numFmtId="0" fontId="2" fillId="4" borderId="8" xfId="1" applyFont="1" applyFill="1" applyBorder="1"/>
    <xf numFmtId="0" fontId="4" fillId="0" borderId="9" xfId="1" applyFont="1" applyFill="1" applyBorder="1" applyAlignment="1">
      <alignment horizontal="right"/>
    </xf>
    <xf numFmtId="0" fontId="1" fillId="0" borderId="10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2" fontId="1" fillId="0" borderId="0" xfId="1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6" fillId="0" borderId="0" xfId="0" applyFont="1"/>
    <xf numFmtId="0" fontId="3" fillId="0" borderId="7" xfId="1" applyFont="1" applyBorder="1" applyAlignment="1">
      <alignment horizontal="center"/>
    </xf>
    <xf numFmtId="0" fontId="1" fillId="0" borderId="11" xfId="1" applyFont="1" applyBorder="1" applyAlignment="1">
      <alignment wrapText="1"/>
    </xf>
    <xf numFmtId="0" fontId="1" fillId="0" borderId="12" xfId="1" applyFont="1" applyBorder="1" applyAlignment="1">
      <alignment wrapText="1"/>
    </xf>
    <xf numFmtId="0" fontId="1" fillId="0" borderId="13" xfId="1" applyBorder="1" applyAlignment="1">
      <alignment wrapText="1"/>
    </xf>
    <xf numFmtId="0" fontId="1" fillId="0" borderId="14" xfId="1" applyFont="1" applyBorder="1" applyAlignment="1">
      <alignment wrapText="1"/>
    </xf>
    <xf numFmtId="0" fontId="1" fillId="0" borderId="15" xfId="1" applyFont="1" applyBorder="1" applyAlignment="1">
      <alignment wrapText="1"/>
    </xf>
    <xf numFmtId="0" fontId="1" fillId="0" borderId="16" xfId="1" applyFont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/>
    <xf numFmtId="0" fontId="1" fillId="0" borderId="5" xfId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NumberFormat="1" applyBorder="1"/>
    <xf numFmtId="0" fontId="1" fillId="0" borderId="6" xfId="1" applyBorder="1"/>
    <xf numFmtId="0" fontId="6" fillId="5" borderId="6" xfId="0" applyFont="1" applyFill="1" applyBorder="1"/>
    <xf numFmtId="0" fontId="7" fillId="5" borderId="6" xfId="1" applyFont="1" applyFill="1" applyBorder="1"/>
    <xf numFmtId="0" fontId="7" fillId="5" borderId="6" xfId="1" applyFont="1" applyFill="1" applyBorder="1" applyAlignment="1">
      <alignment wrapText="1"/>
    </xf>
    <xf numFmtId="0" fontId="8" fillId="0" borderId="6" xfId="1" applyFont="1" applyBorder="1" applyAlignment="1">
      <alignment horizontal="center"/>
    </xf>
    <xf numFmtId="0" fontId="5" fillId="6" borderId="6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 wrapText="1"/>
    </xf>
    <xf numFmtId="0" fontId="0" fillId="0" borderId="6" xfId="0" applyNumberFormat="1" applyBorder="1" applyAlignment="1">
      <alignment horizontal="center"/>
    </xf>
    <xf numFmtId="0" fontId="1" fillId="0" borderId="0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Actividad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690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599</c:v>
                </c:pt>
              </c:numCache>
            </c:numRef>
          </c:val>
        </c:ser>
        <c:axId val="96695424"/>
        <c:axId val="96696960"/>
      </c:barChart>
      <c:catAx>
        <c:axId val="96695424"/>
        <c:scaling>
          <c:orientation val="minMax"/>
        </c:scaling>
        <c:axPos val="b"/>
        <c:tickLblPos val="nextTo"/>
        <c:crossAx val="96696960"/>
        <c:crosses val="autoZero"/>
        <c:auto val="1"/>
        <c:lblAlgn val="ctr"/>
        <c:lblOffset val="100"/>
      </c:catAx>
      <c:valAx>
        <c:axId val="96696960"/>
        <c:scaling>
          <c:orientation val="minMax"/>
        </c:scaling>
        <c:axPos val="l"/>
        <c:majorGridlines/>
        <c:numFmt formatCode="General" sourceLinked="1"/>
        <c:tickLblPos val="nextTo"/>
        <c:crossAx val="96695424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1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Esfuerzo por Tareas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690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599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General!$B$84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General!$C$84:$F$84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0.32373113854595337</c:v>
                </c:pt>
                <c:pt idx="2" formatCode="General">
                  <c:v>0</c:v>
                </c:pt>
                <c:pt idx="3">
                  <c:v>0.66850828729281764</c:v>
                </c:pt>
              </c:numCache>
            </c:numRef>
          </c:val>
        </c:ser>
        <c:ser>
          <c:idx val="1"/>
          <c:order val="1"/>
          <c:tx>
            <c:strRef>
              <c:f>General!$B$85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General!$C$85:$F$85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0.67626886145404663</c:v>
                </c:pt>
                <c:pt idx="2">
                  <c:v>0.13107119095143047</c:v>
                </c:pt>
                <c:pt idx="3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General!$B$86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General!$C$86:$F$86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0.22421823020625417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General!$B$87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General!$C$87:$F$87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0.49833666001330673</c:v>
                </c:pt>
                <c:pt idx="3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General!$B$88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General!$C$88:$F$88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0.14637391882900866</c:v>
                </c:pt>
                <c:pt idx="3" formatCode="0.00">
                  <c:v>0.33149171270718231</c:v>
                </c:pt>
              </c:numCache>
            </c:numRef>
          </c:val>
        </c:ser>
        <c:marker val="1"/>
        <c:axId val="96910720"/>
        <c:axId val="96920704"/>
      </c:lineChart>
      <c:catAx>
        <c:axId val="96910720"/>
        <c:scaling>
          <c:orientation val="minMax"/>
        </c:scaling>
        <c:axPos val="b"/>
        <c:numFmt formatCode="General" sourceLinked="1"/>
        <c:tickLblPos val="nextTo"/>
        <c:crossAx val="96920704"/>
        <c:crosses val="autoZero"/>
        <c:auto val="1"/>
        <c:lblAlgn val="ctr"/>
        <c:lblOffset val="100"/>
      </c:catAx>
      <c:valAx>
        <c:axId val="96920704"/>
        <c:scaling>
          <c:orientation val="minMax"/>
        </c:scaling>
        <c:axPos val="l"/>
        <c:majorGridlines/>
        <c:numFmt formatCode="General" sourceLinked="1"/>
        <c:tickLblPos val="nextTo"/>
        <c:crossAx val="96910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autoTitleDeleted val="1"/>
    <c:plotArea>
      <c:layout/>
      <c:lineChart>
        <c:grouping val="standard"/>
        <c:ser>
          <c:idx val="0"/>
          <c:order val="0"/>
          <c:tx>
            <c:strRef>
              <c:f>General!$C$98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General!$D$98:$I$98</c:f>
              <c:numCache>
                <c:formatCode>General</c:formatCode>
                <c:ptCount val="6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363</c:v>
                </c:pt>
              </c:numCache>
            </c:numRef>
          </c:val>
        </c:ser>
        <c:ser>
          <c:idx val="1"/>
          <c:order val="1"/>
          <c:tx>
            <c:strRef>
              <c:f>General!$C$99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General!$D$99:$I$99</c:f>
              <c:numCache>
                <c:formatCode>General</c:formatCode>
                <c:ptCount val="6"/>
                <c:pt idx="0">
                  <c:v>0</c:v>
                </c:pt>
                <c:pt idx="1">
                  <c:v>493</c:v>
                </c:pt>
                <c:pt idx="2">
                  <c:v>99</c:v>
                </c:pt>
                <c:pt idx="3">
                  <c:v>71</c:v>
                </c:pt>
                <c:pt idx="4">
                  <c:v>27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General!$C$100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General!$D$100:$I$100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168</c:v>
                </c:pt>
                <c:pt idx="3">
                  <c:v>114</c:v>
                </c:pt>
                <c:pt idx="4">
                  <c:v>55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General!$C$101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General!$D$101:$I$101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382</c:v>
                </c:pt>
                <c:pt idx="3">
                  <c:v>253</c:v>
                </c:pt>
                <c:pt idx="4">
                  <c:v>114</c:v>
                </c:pt>
                <c:pt idx="5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General!$C$102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General!$D$102:$I$102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  <c:pt idx="5">
                  <c:v>180</c:v>
                </c:pt>
              </c:numCache>
            </c:numRef>
          </c:val>
        </c:ser>
        <c:marker val="1"/>
        <c:axId val="96947584"/>
        <c:axId val="96969856"/>
      </c:lineChart>
      <c:catAx>
        <c:axId val="96947584"/>
        <c:scaling>
          <c:orientation val="minMax"/>
        </c:scaling>
        <c:axPos val="b"/>
        <c:tickLblPos val="nextTo"/>
        <c:crossAx val="96969856"/>
        <c:crosses val="autoZero"/>
        <c:auto val="1"/>
        <c:lblAlgn val="ctr"/>
        <c:lblOffset val="100"/>
      </c:catAx>
      <c:valAx>
        <c:axId val="96969856"/>
        <c:scaling>
          <c:orientation val="minMax"/>
        </c:scaling>
        <c:axPos val="l"/>
        <c:majorGridlines/>
        <c:numFmt formatCode="General" sourceLinked="1"/>
        <c:tickLblPos val="nextTo"/>
        <c:crossAx val="96947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General!$L$68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General!$M$68:$P$68</c:f>
              <c:numCache>
                <c:formatCode>General</c:formatCode>
                <c:ptCount val="4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363</c:v>
                </c:pt>
              </c:numCache>
            </c:numRef>
          </c:val>
        </c:ser>
        <c:ser>
          <c:idx val="1"/>
          <c:order val="1"/>
          <c:tx>
            <c:strRef>
              <c:f>General!$L$69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General!$M$69:$P$69</c:f>
              <c:numCache>
                <c:formatCode>General</c:formatCode>
                <c:ptCount val="4"/>
                <c:pt idx="0">
                  <c:v>0</c:v>
                </c:pt>
                <c:pt idx="1">
                  <c:v>493</c:v>
                </c:pt>
                <c:pt idx="2">
                  <c:v>197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General!$L$70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General!$M$70:$P$70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337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General!$L$71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General!$M$71:$P$71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749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General!$L$72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General!$M$72:$P$72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220</c:v>
                </c:pt>
                <c:pt idx="3">
                  <c:v>180</c:v>
                </c:pt>
              </c:numCache>
            </c:numRef>
          </c:val>
        </c:ser>
        <c:marker val="1"/>
        <c:axId val="97652096"/>
        <c:axId val="97657984"/>
      </c:lineChart>
      <c:catAx>
        <c:axId val="97652096"/>
        <c:scaling>
          <c:orientation val="minMax"/>
        </c:scaling>
        <c:axPos val="b"/>
        <c:tickLblPos val="nextTo"/>
        <c:crossAx val="97657984"/>
        <c:crosses val="autoZero"/>
        <c:auto val="1"/>
        <c:lblAlgn val="ctr"/>
        <c:lblOffset val="100"/>
      </c:catAx>
      <c:valAx>
        <c:axId val="97657984"/>
        <c:scaling>
          <c:orientation val="minMax"/>
        </c:scaling>
        <c:axPos val="l"/>
        <c:majorGridlines/>
        <c:numFmt formatCode="General" sourceLinked="1"/>
        <c:tickLblPos val="nextTo"/>
        <c:crossAx val="976520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tx>
        <c:rich>
          <a:bodyPr/>
          <a:lstStyle/>
          <a:p>
            <a:pPr>
              <a:defRPr/>
            </a:pPr>
            <a:r>
              <a:rPr lang="es-ES_tradnl" sz="1800" b="1" i="0" baseline="0"/>
              <a:t>Incidencia de la Actividad </a:t>
            </a:r>
            <a:endParaRPr lang="es-CL" sz="1800" b="1" i="0" baseline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General!$C$130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General!$D$130:$I$130</c:f>
              <c:numCache>
                <c:formatCode>General</c:formatCode>
                <c:ptCount val="6"/>
                <c:pt idx="0">
                  <c:v>0</c:v>
                </c:pt>
                <c:pt idx="1">
                  <c:v>0.32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0.67</c:v>
                </c:pt>
              </c:numCache>
            </c:numRef>
          </c:val>
        </c:ser>
        <c:ser>
          <c:idx val="1"/>
          <c:order val="1"/>
          <c:tx>
            <c:strRef>
              <c:f>General!$C$131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General!$D$131:$I$131</c:f>
              <c:numCache>
                <c:formatCode>General</c:formatCode>
                <c:ptCount val="6"/>
                <c:pt idx="0">
                  <c:v>0</c:v>
                </c:pt>
                <c:pt idx="1">
                  <c:v>0.68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0.09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General!$C$132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General!$D$132:$I$132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0.24</c:v>
                </c:pt>
                <c:pt idx="3">
                  <c:v>0.22</c:v>
                </c:pt>
                <c:pt idx="4">
                  <c:v>0.19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General!$C$133</c:f>
              <c:strCache>
                <c:ptCount val="1"/>
                <c:pt idx="0">
                  <c:v>Codificación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General!$D$133:$I$133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0.55000000000000004</c:v>
                </c:pt>
                <c:pt idx="3">
                  <c:v>0.5</c:v>
                </c:pt>
                <c:pt idx="4">
                  <c:v>0.39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General!$C$134</c:f>
              <c:strCache>
                <c:ptCount val="1"/>
                <c:pt idx="0">
                  <c:v>Pruebas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General!$D$134:$I$134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0.14000000000000001</c:v>
                </c:pt>
                <c:pt idx="4">
                  <c:v>0.33</c:v>
                </c:pt>
                <c:pt idx="5">
                  <c:v>0.33</c:v>
                </c:pt>
              </c:numCache>
            </c:numRef>
          </c:val>
        </c:ser>
        <c:marker val="1"/>
        <c:axId val="97701248"/>
        <c:axId val="97711232"/>
      </c:lineChart>
      <c:catAx>
        <c:axId val="97701248"/>
        <c:scaling>
          <c:orientation val="minMax"/>
        </c:scaling>
        <c:axPos val="b"/>
        <c:tickLblPos val="nextTo"/>
        <c:crossAx val="97711232"/>
        <c:crosses val="autoZero"/>
        <c:auto val="1"/>
        <c:lblAlgn val="ctr"/>
        <c:lblOffset val="100"/>
      </c:catAx>
      <c:valAx>
        <c:axId val="97711232"/>
        <c:scaling>
          <c:orientation val="minMax"/>
          <c:max val="0.8"/>
        </c:scaling>
        <c:axPos val="l"/>
        <c:majorGridlines/>
        <c:numFmt formatCode="General" sourceLinked="1"/>
        <c:tickLblPos val="nextTo"/>
        <c:crossAx val="977012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Iteraciones en Tareas</a:t>
            </a:r>
          </a:p>
        </c:rich>
      </c:tx>
      <c:layout>
        <c:manualLayout>
          <c:xMode val="edge"/>
          <c:yMode val="edge"/>
          <c:x val="0.19437400058807452"/>
          <c:y val="3.0107516685287727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CU'!$C$26:$C$27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CU'!$C$28:$C$31</c:f>
              <c:numCache>
                <c:formatCode>General</c:formatCode>
                <c:ptCount val="3"/>
                <c:pt idx="0">
                  <c:v>99</c:v>
                </c:pt>
                <c:pt idx="1">
                  <c:v>71</c:v>
                </c:pt>
                <c:pt idx="2">
                  <c:v>27</c:v>
                </c:pt>
              </c:numCache>
            </c:numRef>
          </c:val>
        </c:ser>
        <c:ser>
          <c:idx val="1"/>
          <c:order val="1"/>
          <c:tx>
            <c:strRef>
              <c:f>'Por CU'!$D$26:$D$27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CU'!$D$28:$D$31</c:f>
              <c:numCache>
                <c:formatCode>General</c:formatCode>
                <c:ptCount val="3"/>
                <c:pt idx="0">
                  <c:v>168</c:v>
                </c:pt>
                <c:pt idx="1">
                  <c:v>114</c:v>
                </c:pt>
                <c:pt idx="2">
                  <c:v>55</c:v>
                </c:pt>
              </c:numCache>
            </c:numRef>
          </c:val>
        </c:ser>
        <c:ser>
          <c:idx val="2"/>
          <c:order val="2"/>
          <c:tx>
            <c:strRef>
              <c:f>'Por CU'!$E$26:$E$27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CU'!$E$28:$E$31</c:f>
              <c:numCache>
                <c:formatCode>General</c:formatCode>
                <c:ptCount val="3"/>
                <c:pt idx="0">
                  <c:v>382</c:v>
                </c:pt>
                <c:pt idx="1">
                  <c:v>253</c:v>
                </c:pt>
                <c:pt idx="2">
                  <c:v>114</c:v>
                </c:pt>
              </c:numCache>
            </c:numRef>
          </c:val>
        </c:ser>
        <c:ser>
          <c:idx val="3"/>
          <c:order val="3"/>
          <c:tx>
            <c:strRef>
              <c:f>'Por CU'!$F$26:$F$27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CU'!$F$28:$F$31</c:f>
              <c:numCache>
                <c:formatCode>General</c:formatCode>
                <c:ptCount val="3"/>
                <c:pt idx="0">
                  <c:v>50</c:v>
                </c:pt>
                <c:pt idx="1">
                  <c:v>70</c:v>
                </c:pt>
                <c:pt idx="2">
                  <c:v>100</c:v>
                </c:pt>
              </c:numCache>
            </c:numRef>
          </c:val>
        </c:ser>
        <c:ser>
          <c:idx val="4"/>
          <c:order val="4"/>
          <c:tx>
            <c:strRef>
              <c:f>'Por CU'!$G$26:$G$27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CU'!$G$28:$G$31</c:f>
              <c:numCache>
                <c:formatCode>General</c:formatCode>
                <c:ptCount val="3"/>
                <c:pt idx="0">
                  <c:v>699</c:v>
                </c:pt>
                <c:pt idx="1">
                  <c:v>508</c:v>
                </c:pt>
                <c:pt idx="2">
                  <c:v>296</c:v>
                </c:pt>
              </c:numCache>
            </c:numRef>
          </c:val>
        </c:ser>
        <c:axId val="97952512"/>
        <c:axId val="97954048"/>
      </c:barChart>
      <c:catAx>
        <c:axId val="97952512"/>
        <c:scaling>
          <c:orientation val="minMax"/>
        </c:scaling>
        <c:axPos val="b"/>
        <c:tickLblPos val="nextTo"/>
        <c:crossAx val="97954048"/>
        <c:crosses val="autoZero"/>
        <c:auto val="1"/>
        <c:lblAlgn val="ctr"/>
        <c:lblOffset val="100"/>
      </c:catAx>
      <c:valAx>
        <c:axId val="97954048"/>
        <c:scaling>
          <c:orientation val="minMax"/>
        </c:scaling>
        <c:axPos val="l"/>
        <c:majorGridlines/>
        <c:numFmt formatCode="General" sourceLinked="1"/>
        <c:tickLblPos val="nextTo"/>
        <c:crossAx val="97952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CU'!$C$53:$C$54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CU'!$C$55:$C$72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16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2</c:v>
                </c:pt>
                <c:pt idx="14">
                  <c:v>8</c:v>
                </c:pt>
                <c:pt idx="15">
                  <c:v>15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'Por CU'!$D$53:$D$54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CU'!$D$55:$D$72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25</c:v>
                </c:pt>
                <c:pt idx="4">
                  <c:v>28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16</c:v>
                </c:pt>
                <c:pt idx="9">
                  <c:v>12</c:v>
                </c:pt>
                <c:pt idx="10">
                  <c:v>20</c:v>
                </c:pt>
                <c:pt idx="11">
                  <c:v>18</c:v>
                </c:pt>
                <c:pt idx="12">
                  <c:v>24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9</c:v>
                </c:pt>
              </c:numCache>
            </c:numRef>
          </c:val>
        </c:ser>
        <c:ser>
          <c:idx val="2"/>
          <c:order val="2"/>
          <c:tx>
            <c:strRef>
              <c:f>'Por CU'!$E$53:$E$54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CU'!$E$55:$E$72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62</c:v>
                </c:pt>
                <c:pt idx="4">
                  <c:v>64</c:v>
                </c:pt>
                <c:pt idx="5">
                  <c:v>51</c:v>
                </c:pt>
                <c:pt idx="6">
                  <c:v>40</c:v>
                </c:pt>
                <c:pt idx="7">
                  <c:v>40</c:v>
                </c:pt>
                <c:pt idx="8">
                  <c:v>32</c:v>
                </c:pt>
                <c:pt idx="9">
                  <c:v>30</c:v>
                </c:pt>
                <c:pt idx="10">
                  <c:v>46</c:v>
                </c:pt>
                <c:pt idx="11">
                  <c:v>41</c:v>
                </c:pt>
                <c:pt idx="12">
                  <c:v>64</c:v>
                </c:pt>
                <c:pt idx="13">
                  <c:v>23</c:v>
                </c:pt>
                <c:pt idx="14">
                  <c:v>30</c:v>
                </c:pt>
                <c:pt idx="15">
                  <c:v>34</c:v>
                </c:pt>
                <c:pt idx="16">
                  <c:v>27</c:v>
                </c:pt>
              </c:numCache>
            </c:numRef>
          </c:val>
        </c:ser>
        <c:ser>
          <c:idx val="3"/>
          <c:order val="3"/>
          <c:tx>
            <c:strRef>
              <c:f>'Por CU'!$F$53:$F$54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CU05 - Buscar Usuario</c:v>
                </c:pt>
                <c:pt idx="4">
                  <c:v>CU13 - Buscar Sitio</c:v>
                </c:pt>
                <c:pt idx="5">
                  <c:v>CU14 - Crear Sitio</c:v>
                </c:pt>
                <c:pt idx="6">
                  <c:v>CU16 - Ver Sitio</c:v>
                </c:pt>
                <c:pt idx="7">
                  <c:v>CU06 - Ver Solicitudes de Amistad</c:v>
                </c:pt>
                <c:pt idx="8">
                  <c:v>CU07 - Generar Solicitud de Amistad</c:v>
                </c:pt>
                <c:pt idx="9">
                  <c:v>CU08 - Responder Solicitud de Amistad</c:v>
                </c:pt>
                <c:pt idx="10">
                  <c:v>CU09 - Ver Amigos</c:v>
                </c:pt>
                <c:pt idx="11">
                  <c:v>CU12 - Invitar amigos</c:v>
                </c:pt>
                <c:pt idx="12">
                  <c:v>CU17 - Publicar Información</c:v>
                </c:pt>
                <c:pt idx="13">
                  <c:v>CU04 - Modificar - Eliminar Usuario</c:v>
                </c:pt>
                <c:pt idx="14">
                  <c:v>CU10 - Ubicar Amigos - Radar</c:v>
                </c:pt>
                <c:pt idx="15">
                  <c:v>CU11 - Compartir Ubicacion</c:v>
                </c:pt>
                <c:pt idx="16">
                  <c:v>CU15 - Modificar - Eliminar Sitio</c:v>
                </c:pt>
              </c:strCache>
            </c:strRef>
          </c:cat>
          <c:val>
            <c:numRef>
              <c:f>'Por CU'!$F$55:$F$72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</c:numCache>
            </c:numRef>
          </c:val>
        </c:ser>
        <c:axId val="98050048"/>
        <c:axId val="98051584"/>
      </c:barChart>
      <c:catAx>
        <c:axId val="98050048"/>
        <c:scaling>
          <c:orientation val="minMax"/>
        </c:scaling>
        <c:axPos val="b"/>
        <c:tickLblPos val="nextTo"/>
        <c:crossAx val="98051584"/>
        <c:crosses val="autoZero"/>
        <c:auto val="1"/>
        <c:lblAlgn val="ctr"/>
        <c:lblOffset val="100"/>
      </c:catAx>
      <c:valAx>
        <c:axId val="98051584"/>
        <c:scaling>
          <c:orientation val="minMax"/>
        </c:scaling>
        <c:axPos val="l"/>
        <c:majorGridlines/>
        <c:numFmt formatCode="General" sourceLinked="1"/>
        <c:tickLblPos val="nextTo"/>
        <c:crossAx val="98050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'Por CU'!$B$110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CU'!$C$110:$F$110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0.31230283911671924</c:v>
                </c:pt>
                <c:pt idx="2">
                  <c:v>0.27843137254901962</c:v>
                </c:pt>
                <c:pt idx="3">
                  <c:v>0.14835164835164835</c:v>
                </c:pt>
              </c:numCache>
            </c:numRef>
          </c:val>
        </c:ser>
        <c:ser>
          <c:idx val="1"/>
          <c:order val="1"/>
          <c:tx>
            <c:strRef>
              <c:f>'Por CU'!$B$111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CU'!$C$111:$F$111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0.52996845425867511</c:v>
                </c:pt>
                <c:pt idx="2">
                  <c:v>0.44705882352941179</c:v>
                </c:pt>
                <c:pt idx="3">
                  <c:v>0.30219780219780218</c:v>
                </c:pt>
              </c:numCache>
            </c:numRef>
          </c:val>
        </c:ser>
        <c:ser>
          <c:idx val="2"/>
          <c:order val="2"/>
          <c:tx>
            <c:strRef>
              <c:f>'Por CU'!$B$112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CU'!$C$112:$F$112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0.15772870662460567</c:v>
                </c:pt>
                <c:pt idx="2">
                  <c:v>0.27450980392156865</c:v>
                </c:pt>
                <c:pt idx="3">
                  <c:v>0.5494505494505495</c:v>
                </c:pt>
              </c:numCache>
            </c:numRef>
          </c:val>
        </c:ser>
        <c:ser>
          <c:idx val="3"/>
          <c:order val="3"/>
          <c:tx>
            <c:strRef>
              <c:f>'Por CU'!$B$113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'Por CU'!$C$109:$F$109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CU'!$C$113:$F$113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98082176"/>
        <c:axId val="98092160"/>
      </c:lineChart>
      <c:catAx>
        <c:axId val="98082176"/>
        <c:scaling>
          <c:orientation val="minMax"/>
        </c:scaling>
        <c:axPos val="b"/>
        <c:tickLblPos val="nextTo"/>
        <c:crossAx val="98092160"/>
        <c:crosses val="autoZero"/>
        <c:auto val="1"/>
        <c:lblAlgn val="ctr"/>
        <c:lblOffset val="100"/>
      </c:catAx>
      <c:valAx>
        <c:axId val="98092160"/>
        <c:scaling>
          <c:orientation val="minMax"/>
        </c:scaling>
        <c:axPos val="l"/>
        <c:majorGridlines/>
        <c:numFmt formatCode="General" sourceLinked="1"/>
        <c:tickLblPos val="nextTo"/>
        <c:crossAx val="98082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 sz="1800" b="1" i="0" baseline="0"/>
              <a:t>Esfuerzo por CU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CU'!$C$119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'Por CU'!$B$120:$B$140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CU'!$C$120:$C$140</c:f>
              <c:numCache>
                <c:formatCode>General</c:formatCode>
                <c:ptCount val="17"/>
                <c:pt idx="0">
                  <c:v>113</c:v>
                </c:pt>
                <c:pt idx="1">
                  <c:v>114</c:v>
                </c:pt>
                <c:pt idx="2">
                  <c:v>70</c:v>
                </c:pt>
                <c:pt idx="3">
                  <c:v>111</c:v>
                </c:pt>
                <c:pt idx="4">
                  <c:v>121</c:v>
                </c:pt>
                <c:pt idx="5">
                  <c:v>90</c:v>
                </c:pt>
                <c:pt idx="6">
                  <c:v>80</c:v>
                </c:pt>
                <c:pt idx="7">
                  <c:v>86</c:v>
                </c:pt>
                <c:pt idx="8">
                  <c:v>61</c:v>
                </c:pt>
                <c:pt idx="9">
                  <c:v>56</c:v>
                </c:pt>
                <c:pt idx="10">
                  <c:v>88</c:v>
                </c:pt>
                <c:pt idx="11">
                  <c:v>94</c:v>
                </c:pt>
                <c:pt idx="12">
                  <c:v>123</c:v>
                </c:pt>
                <c:pt idx="13">
                  <c:v>55</c:v>
                </c:pt>
                <c:pt idx="14">
                  <c:v>82</c:v>
                </c:pt>
                <c:pt idx="15">
                  <c:v>101</c:v>
                </c:pt>
                <c:pt idx="16">
                  <c:v>58</c:v>
                </c:pt>
              </c:numCache>
            </c:numRef>
          </c:val>
        </c:ser>
        <c:axId val="98255232"/>
        <c:axId val="98256768"/>
      </c:barChart>
      <c:catAx>
        <c:axId val="98255232"/>
        <c:scaling>
          <c:orientation val="minMax"/>
        </c:scaling>
        <c:axPos val="b"/>
        <c:tickLblPos val="nextTo"/>
        <c:crossAx val="98256768"/>
        <c:crosses val="autoZero"/>
        <c:auto val="1"/>
        <c:lblAlgn val="ctr"/>
        <c:lblOffset val="100"/>
      </c:catAx>
      <c:valAx>
        <c:axId val="98256768"/>
        <c:scaling>
          <c:orientation val="minMax"/>
        </c:scaling>
        <c:axPos val="l"/>
        <c:majorGridlines/>
        <c:numFmt formatCode="General" sourceLinked="1"/>
        <c:tickLblPos val="nextTo"/>
        <c:crossAx val="9825523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dinámica9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CU'!$C$146:$C$147</c:f>
              <c:strCache>
                <c:ptCount val="1"/>
                <c:pt idx="0">
                  <c:v>Investigación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CU'!$C$148:$C$168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16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2</c:v>
                </c:pt>
                <c:pt idx="14">
                  <c:v>8</c:v>
                </c:pt>
                <c:pt idx="15">
                  <c:v>15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'Por CU'!$D$146:$D$147</c:f>
              <c:strCache>
                <c:ptCount val="1"/>
                <c:pt idx="0">
                  <c:v>Análisis y Diseño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CU'!$D$148:$D$168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25</c:v>
                </c:pt>
                <c:pt idx="4">
                  <c:v>28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16</c:v>
                </c:pt>
                <c:pt idx="9">
                  <c:v>12</c:v>
                </c:pt>
                <c:pt idx="10">
                  <c:v>20</c:v>
                </c:pt>
                <c:pt idx="11">
                  <c:v>18</c:v>
                </c:pt>
                <c:pt idx="12">
                  <c:v>24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9</c:v>
                </c:pt>
              </c:numCache>
            </c:numRef>
          </c:val>
        </c:ser>
        <c:ser>
          <c:idx val="2"/>
          <c:order val="2"/>
          <c:tx>
            <c:strRef>
              <c:f>'Por CU'!$E$146:$E$147</c:f>
              <c:strCache>
                <c:ptCount val="1"/>
                <c:pt idx="0">
                  <c:v>Construcción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CU'!$E$148:$E$168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62</c:v>
                </c:pt>
                <c:pt idx="4">
                  <c:v>64</c:v>
                </c:pt>
                <c:pt idx="5">
                  <c:v>51</c:v>
                </c:pt>
                <c:pt idx="6">
                  <c:v>40</c:v>
                </c:pt>
                <c:pt idx="7">
                  <c:v>40</c:v>
                </c:pt>
                <c:pt idx="8">
                  <c:v>32</c:v>
                </c:pt>
                <c:pt idx="9">
                  <c:v>30</c:v>
                </c:pt>
                <c:pt idx="10">
                  <c:v>46</c:v>
                </c:pt>
                <c:pt idx="11">
                  <c:v>41</c:v>
                </c:pt>
                <c:pt idx="12">
                  <c:v>64</c:v>
                </c:pt>
                <c:pt idx="13">
                  <c:v>23</c:v>
                </c:pt>
                <c:pt idx="14">
                  <c:v>30</c:v>
                </c:pt>
                <c:pt idx="15">
                  <c:v>34</c:v>
                </c:pt>
                <c:pt idx="16">
                  <c:v>27</c:v>
                </c:pt>
              </c:numCache>
            </c:numRef>
          </c:val>
        </c:ser>
        <c:ser>
          <c:idx val="3"/>
          <c:order val="3"/>
          <c:tx>
            <c:strRef>
              <c:f>'Por CU'!$F$146:$F$147</c:f>
              <c:strCache>
                <c:ptCount val="1"/>
                <c:pt idx="0">
                  <c:v>Pruebas y Ajustes </c:v>
                </c:pt>
              </c:strCache>
            </c:strRef>
          </c:tx>
          <c:cat>
            <c:multiLvlStrRef>
              <c:f>'Por CU'!$B$148:$B$168</c:f>
              <c:multiLvlStrCache>
                <c:ptCount val="17"/>
                <c:lvl>
                  <c:pt idx="0">
                    <c:v>CU01 - Login</c:v>
                  </c:pt>
                  <c:pt idx="1">
                    <c:v>CU02 - Crear Usuario</c:v>
                  </c:pt>
                  <c:pt idx="2">
                    <c:v>CU03 - Ver Perfil</c:v>
                  </c:pt>
                  <c:pt idx="3">
                    <c:v>CU05 - Buscar Usuario</c:v>
                  </c:pt>
                  <c:pt idx="4">
                    <c:v>CU13 - Buscar Sitio</c:v>
                  </c:pt>
                  <c:pt idx="5">
                    <c:v>CU14 - Crear Sitio</c:v>
                  </c:pt>
                  <c:pt idx="6">
                    <c:v>CU16 - Ver Sitio</c:v>
                  </c:pt>
                  <c:pt idx="7">
                    <c:v>CU06 - Ver Solicitudes de Amistad</c:v>
                  </c:pt>
                  <c:pt idx="8">
                    <c:v>CU07 - Generar Solicitud de Amistad</c:v>
                  </c:pt>
                  <c:pt idx="9">
                    <c:v>CU08 - Responder Solicitud de Amistad</c:v>
                  </c:pt>
                  <c:pt idx="10">
                    <c:v>CU09 - Ver Amigos</c:v>
                  </c:pt>
                  <c:pt idx="11">
                    <c:v>CU12 - Invitar amigos</c:v>
                  </c:pt>
                  <c:pt idx="12">
                    <c:v>CU17 - Publicar Información</c:v>
                  </c:pt>
                  <c:pt idx="13">
                    <c:v>CU04 - Modificar - Eliminar Usuario</c:v>
                  </c:pt>
                  <c:pt idx="14">
                    <c:v>CU10 - Ubicar Amigos - Radar</c:v>
                  </c:pt>
                  <c:pt idx="15">
                    <c:v>CU11 - Compartir Ubicacion</c:v>
                  </c:pt>
                  <c:pt idx="16">
                    <c:v>CU15 - Modificar - Eliminar Sitio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CU'!$F$148:$F$168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</c:numCache>
            </c:numRef>
          </c:val>
        </c:ser>
        <c:axId val="98303360"/>
        <c:axId val="98112640"/>
      </c:barChart>
      <c:catAx>
        <c:axId val="98303360"/>
        <c:scaling>
          <c:orientation val="minMax"/>
        </c:scaling>
        <c:axPos val="b"/>
        <c:tickLblPos val="nextTo"/>
        <c:crossAx val="98112640"/>
        <c:crosses val="autoZero"/>
        <c:auto val="1"/>
        <c:lblAlgn val="ctr"/>
        <c:lblOffset val="100"/>
      </c:catAx>
      <c:valAx>
        <c:axId val="98112640"/>
        <c:scaling>
          <c:orientation val="minMax"/>
        </c:scaling>
        <c:axPos val="l"/>
        <c:majorGridlines/>
        <c:numFmt formatCode="General" sourceLinked="1"/>
        <c:tickLblPos val="nextTo"/>
        <c:crossAx val="98303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dinámica10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 sz="1800" b="1" i="0" baseline="0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CU'!$C$193:$C$194</c:f>
              <c:strCache>
                <c:ptCount val="1"/>
                <c:pt idx="0">
                  <c:v>Investigación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CU'!$C$195:$C$215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16</c:v>
                </c:pt>
                <c:pt idx="4">
                  <c:v>20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2</c:v>
                </c:pt>
                <c:pt idx="14">
                  <c:v>8</c:v>
                </c:pt>
                <c:pt idx="15">
                  <c:v>15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'Por CU'!$D$193:$D$194</c:f>
              <c:strCache>
                <c:ptCount val="1"/>
                <c:pt idx="0">
                  <c:v>Análisis y Diseño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CU'!$D$195:$D$215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25</c:v>
                </c:pt>
                <c:pt idx="4">
                  <c:v>28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16</c:v>
                </c:pt>
                <c:pt idx="9">
                  <c:v>12</c:v>
                </c:pt>
                <c:pt idx="10">
                  <c:v>20</c:v>
                </c:pt>
                <c:pt idx="11">
                  <c:v>18</c:v>
                </c:pt>
                <c:pt idx="12">
                  <c:v>24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9</c:v>
                </c:pt>
              </c:numCache>
            </c:numRef>
          </c:val>
        </c:ser>
        <c:ser>
          <c:idx val="2"/>
          <c:order val="2"/>
          <c:tx>
            <c:strRef>
              <c:f>'Por CU'!$E$193:$E$194</c:f>
              <c:strCache>
                <c:ptCount val="1"/>
                <c:pt idx="0">
                  <c:v>Construcción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CU'!$E$195:$E$215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62</c:v>
                </c:pt>
                <c:pt idx="4">
                  <c:v>64</c:v>
                </c:pt>
                <c:pt idx="5">
                  <c:v>51</c:v>
                </c:pt>
                <c:pt idx="6">
                  <c:v>40</c:v>
                </c:pt>
                <c:pt idx="7">
                  <c:v>40</c:v>
                </c:pt>
                <c:pt idx="8">
                  <c:v>32</c:v>
                </c:pt>
                <c:pt idx="9">
                  <c:v>30</c:v>
                </c:pt>
                <c:pt idx="10">
                  <c:v>46</c:v>
                </c:pt>
                <c:pt idx="11">
                  <c:v>41</c:v>
                </c:pt>
                <c:pt idx="12">
                  <c:v>64</c:v>
                </c:pt>
                <c:pt idx="13">
                  <c:v>23</c:v>
                </c:pt>
                <c:pt idx="14">
                  <c:v>30</c:v>
                </c:pt>
                <c:pt idx="15">
                  <c:v>34</c:v>
                </c:pt>
                <c:pt idx="16">
                  <c:v>27</c:v>
                </c:pt>
              </c:numCache>
            </c:numRef>
          </c:val>
        </c:ser>
        <c:ser>
          <c:idx val="3"/>
          <c:order val="3"/>
          <c:tx>
            <c:strRef>
              <c:f>'Por CU'!$F$193:$F$194</c:f>
              <c:strCache>
                <c:ptCount val="1"/>
                <c:pt idx="0">
                  <c:v>Pruebas y Ajustes </c:v>
                </c:pt>
              </c:strCache>
            </c:strRef>
          </c:tx>
          <c:cat>
            <c:multiLvlStrRef>
              <c:f>'Por CU'!$B$195:$B$215</c:f>
              <c:multiLvlStrCache>
                <c:ptCount val="17"/>
                <c:lvl>
                  <c:pt idx="0">
                    <c:v>CU01</c:v>
                  </c:pt>
                  <c:pt idx="1">
                    <c:v>CU02</c:v>
                  </c:pt>
                  <c:pt idx="2">
                    <c:v>CU03</c:v>
                  </c:pt>
                  <c:pt idx="3">
                    <c:v>CU05</c:v>
                  </c:pt>
                  <c:pt idx="4">
                    <c:v>CU13</c:v>
                  </c:pt>
                  <c:pt idx="5">
                    <c:v>CU14</c:v>
                  </c:pt>
                  <c:pt idx="6">
                    <c:v>CU16</c:v>
                  </c:pt>
                  <c:pt idx="7">
                    <c:v>CU06</c:v>
                  </c:pt>
                  <c:pt idx="8">
                    <c:v>CU07</c:v>
                  </c:pt>
                  <c:pt idx="9">
                    <c:v>CU08</c:v>
                  </c:pt>
                  <c:pt idx="10">
                    <c:v>CU09</c:v>
                  </c:pt>
                  <c:pt idx="11">
                    <c:v>CU12</c:v>
                  </c:pt>
                  <c:pt idx="12">
                    <c:v>CU17</c:v>
                  </c:pt>
                  <c:pt idx="13">
                    <c:v>CU04</c:v>
                  </c:pt>
                  <c:pt idx="14">
                    <c:v>CU10</c:v>
                  </c:pt>
                  <c:pt idx="15">
                    <c:v>CU11</c:v>
                  </c:pt>
                  <c:pt idx="16">
                    <c:v>CU15</c:v>
                  </c:pt>
                </c:lvl>
                <c:lvl>
                  <c:pt idx="0">
                    <c:v>1er It</c:v>
                  </c:pt>
                  <c:pt idx="7">
                    <c:v>2da It</c:v>
                  </c:pt>
                  <c:pt idx="13">
                    <c:v>3er It</c:v>
                  </c:pt>
                </c:lvl>
              </c:multiLvlStrCache>
            </c:multiLvlStrRef>
          </c:cat>
          <c:val>
            <c:numRef>
              <c:f>'Por CU'!$F$195:$F$215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</c:numCache>
            </c:numRef>
          </c:val>
        </c:ser>
        <c:axId val="98142848"/>
        <c:axId val="98156928"/>
      </c:barChart>
      <c:catAx>
        <c:axId val="98142848"/>
        <c:scaling>
          <c:orientation val="minMax"/>
        </c:scaling>
        <c:axPos val="b"/>
        <c:tickLblPos val="nextTo"/>
        <c:crossAx val="98156928"/>
        <c:crosses val="autoZero"/>
        <c:auto val="1"/>
        <c:lblAlgn val="ctr"/>
        <c:lblOffset val="100"/>
      </c:catAx>
      <c:valAx>
        <c:axId val="98156928"/>
        <c:scaling>
          <c:orientation val="minMax"/>
        </c:scaling>
        <c:axPos val="l"/>
        <c:majorGridlines/>
        <c:numFmt formatCode="General" sourceLinked="1"/>
        <c:tickLblPos val="nextTo"/>
        <c:crossAx val="98142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41</xdr:row>
      <xdr:rowOff>142874</xdr:rowOff>
    </xdr:from>
    <xdr:to>
      <xdr:col>8</xdr:col>
      <xdr:colOff>190500</xdr:colOff>
      <xdr:row>56</xdr:row>
      <xdr:rowOff>95249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647700</xdr:colOff>
      <xdr:row>41</xdr:row>
      <xdr:rowOff>76200</xdr:rowOff>
    </xdr:from>
    <xdr:to>
      <xdr:col>17</xdr:col>
      <xdr:colOff>9525</xdr:colOff>
      <xdr:row>55</xdr:row>
      <xdr:rowOff>28575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504824</xdr:colOff>
      <xdr:row>78</xdr:row>
      <xdr:rowOff>0</xdr:rowOff>
    </xdr:from>
    <xdr:to>
      <xdr:col>15</xdr:col>
      <xdr:colOff>47624</xdr:colOff>
      <xdr:row>90</xdr:row>
      <xdr:rowOff>180974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438148</xdr:colOff>
      <xdr:row>105</xdr:row>
      <xdr:rowOff>104774</xdr:rowOff>
    </xdr:from>
    <xdr:to>
      <xdr:col>9</xdr:col>
      <xdr:colOff>171450</xdr:colOff>
      <xdr:row>124</xdr:row>
      <xdr:rowOff>76200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371475</xdr:colOff>
      <xdr:row>59</xdr:row>
      <xdr:rowOff>161924</xdr:rowOff>
    </xdr:from>
    <xdr:to>
      <xdr:col>24</xdr:col>
      <xdr:colOff>676275</xdr:colOff>
      <xdr:row>75</xdr:row>
      <xdr:rowOff>19049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466725</xdr:colOff>
      <xdr:row>135</xdr:row>
      <xdr:rowOff>57149</xdr:rowOff>
    </xdr:from>
    <xdr:to>
      <xdr:col>9</xdr:col>
      <xdr:colOff>57150</xdr:colOff>
      <xdr:row>152</xdr:row>
      <xdr:rowOff>66674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32</xdr:row>
      <xdr:rowOff>152399</xdr:rowOff>
    </xdr:from>
    <xdr:to>
      <xdr:col>8</xdr:col>
      <xdr:colOff>895350</xdr:colOff>
      <xdr:row>49</xdr:row>
      <xdr:rowOff>38100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657225</xdr:colOff>
      <xdr:row>72</xdr:row>
      <xdr:rowOff>142874</xdr:rowOff>
    </xdr:from>
    <xdr:to>
      <xdr:col>7</xdr:col>
      <xdr:colOff>85725</xdr:colOff>
      <xdr:row>93</xdr:row>
      <xdr:rowOff>142875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981074</xdr:colOff>
      <xdr:row>96</xdr:row>
      <xdr:rowOff>142875</xdr:rowOff>
    </xdr:from>
    <xdr:to>
      <xdr:col>11</xdr:col>
      <xdr:colOff>76199</xdr:colOff>
      <xdr:row>110</xdr:row>
      <xdr:rowOff>142875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1552575</xdr:colOff>
      <xdr:row>114</xdr:row>
      <xdr:rowOff>180975</xdr:rowOff>
    </xdr:from>
    <xdr:to>
      <xdr:col>11</xdr:col>
      <xdr:colOff>266699</xdr:colOff>
      <xdr:row>134</xdr:row>
      <xdr:rowOff>9524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685799</xdr:colOff>
      <xdr:row>145</xdr:row>
      <xdr:rowOff>123825</xdr:rowOff>
    </xdr:from>
    <xdr:to>
      <xdr:col>12</xdr:col>
      <xdr:colOff>885825</xdr:colOff>
      <xdr:row>165</xdr:row>
      <xdr:rowOff>28575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1581150</xdr:colOff>
      <xdr:row>193</xdr:row>
      <xdr:rowOff>47624</xdr:rowOff>
    </xdr:from>
    <xdr:to>
      <xdr:col>12</xdr:col>
      <xdr:colOff>1057275</xdr:colOff>
      <xdr:row>210</xdr:row>
      <xdr:rowOff>133349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Loureiro" refreshedDate="40991.205170833331" createdVersion="3" refreshedVersion="3" minRefreshableVersion="3" recordCount="17">
  <cacheSource type="worksheet">
    <worksheetSource ref="B3:H20" sheet="Por CU"/>
  </cacheSource>
  <cacheFields count="7">
    <cacheField name="Iteración" numFmtId="0">
      <sharedItems count="5">
        <s v="1er It"/>
        <s v="2da It"/>
        <s v="3er It"/>
        <s v="SUB TOTAL POR IT 1" u="1"/>
        <s v="SUB TOTAL POR IT 2" u="1"/>
      </sharedItems>
    </cacheField>
    <cacheField name="CU" numFmtId="0">
      <sharedItems containsBlank="1" count="2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  <m u="1"/>
        <s v="Fórmula1" f="1"/>
        <s v="Fórmula2" f="1"/>
        <s v="Fórmula3" f="1"/>
        <s v="Fórmula4" f="1"/>
        <s v="Fórmula5" f="1"/>
        <s v="Fórmula6" f="1"/>
        <s v="Fórmula7" f="1"/>
        <s v="Fórmula8" f="1"/>
        <s v="Fórmula9" f="1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5" maxValue="123"/>
    </cacheField>
  </cacheFields>
  <calculatedItems count="9">
    <calculatedItem>
      <pivotArea cacheIndex="1" outline="0" fieldPosition="0">
        <references count="1">
          <reference field="1" count="1">
            <x v="18"/>
          </reference>
        </references>
      </pivotArea>
    </calculatedItem>
    <calculatedItem>
      <pivotArea cacheIndex="1" outline="0" fieldPosition="0">
        <references count="1">
          <reference field="1" count="1">
            <x v="19"/>
          </reference>
        </references>
      </pivotArea>
    </calculatedItem>
    <calculatedItem>
      <pivotArea cacheIndex="1" outline="0" fieldPosition="0">
        <references count="1">
          <reference field="1" count="1">
            <x v="20"/>
          </reference>
        </references>
      </pivotArea>
    </calculatedItem>
    <calculatedItem>
      <pivotArea cacheIndex="1" outline="0" fieldPosition="0">
        <references count="1">
          <reference field="1" count="1">
            <x v="21"/>
          </reference>
        </references>
      </pivotArea>
    </calculatedItem>
    <calculatedItem>
      <pivotArea cacheIndex="1" outline="0" fieldPosition="0">
        <references count="1">
          <reference field="1" count="1">
            <x v="22"/>
          </reference>
        </references>
      </pivotArea>
    </calculatedItem>
    <calculatedItem>
      <pivotArea cacheIndex="1" outline="0" fieldPosition="0">
        <references count="1">
          <reference field="1" count="1">
            <x v="23"/>
          </reference>
        </references>
      </pivotArea>
    </calculatedItem>
    <calculatedItem>
      <pivotArea cacheIndex="1" outline="0" fieldPosition="0">
        <references count="1">
          <reference field="1" count="1">
            <x v="24"/>
          </reference>
        </references>
      </pivotArea>
    </calculatedItem>
    <calculatedItem>
      <pivotArea cacheIndex="1" outline="0" fieldPosition="0">
        <references count="1">
          <reference field="1" count="1">
            <x v="25"/>
          </reference>
        </references>
      </pivotArea>
    </calculatedItem>
    <calculatedItem>
      <pivotArea cacheIndex="1" outline="0" fieldPosition="0">
        <references count="1">
          <reference field="1" count="1">
            <x v="26"/>
          </reference>
        </references>
      </pivotArea>
    </calculatedItem>
  </calculatedItem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in Loureiro" refreshedDate="40991.205387499998" createdVersion="3" refreshedVersion="3" minRefreshableVersion="3" recordCount="17">
  <cacheSource type="worksheet">
    <worksheetSource ref="B3:G20" sheet="Por CU"/>
  </cacheSource>
  <cacheFields count="6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tin Loureiro" refreshedDate="40991.208823379631" createdVersion="3" refreshedVersion="3" minRefreshableVersion="3" recordCount="37">
  <cacheSource type="worksheet">
    <worksheetSource ref="C2:I39" sheet="General"/>
  </cacheSource>
  <cacheFields count="7">
    <cacheField name="Etapa" numFmtId="0">
      <sharedItems count="4">
        <s v="Etapa 1"/>
        <s v="Etapa 2"/>
        <s v="Etapa 3"/>
        <s v="Etapa3" u="1"/>
      </sharedItems>
    </cacheField>
    <cacheField name="Tipo" numFmtId="0">
      <sharedItems count="9">
        <s v="Documentación"/>
        <s v="Investigación"/>
        <s v="Analisis y Diseño"/>
        <s v="Construcción"/>
        <s v="Pruebas y Ajustes"/>
        <s v="Diseño" u="1"/>
        <s v="Pruebas" u="1"/>
        <s v="Analisis" u="1"/>
        <s v="Codificación" u="1"/>
      </sharedItems>
    </cacheField>
    <cacheField name="Fase" numFmtId="0">
      <sharedItems/>
    </cacheField>
    <cacheField name="Tarea" numFmtId="0">
      <sharedItems/>
    </cacheField>
    <cacheField name="Horas" numFmtId="0">
      <sharedItems containsSemiMixedTypes="0" containsString="0" containsNumber="1" containsInteger="1" minValue="6" maxValue="382"/>
    </cacheField>
    <cacheField name="Antonio" numFmtId="0">
      <sharedItems containsSemiMixedTypes="0" containsString="0" containsNumber="1" containsInteger="1" minValue="2" maxValue="195"/>
    </cacheField>
    <cacheField name="Martín" numFmtId="0">
      <sharedItems containsSemiMixedTypes="0" containsString="0" containsNumber="1" containsInteger="1" minValue="2" maxValue="187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rtin Loureiro" refreshedDate="40991.348535300924" createdVersion="3" refreshedVersion="3" minRefreshableVersion="3" recordCount="17">
  <cacheSource type="worksheet">
    <worksheetSource ref="B3:I20" sheet="Por CU"/>
  </cacheSource>
  <cacheFields count="8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5" maxValue="123"/>
    </cacheField>
    <cacheField name="TOTAL por It" numFmtId="0">
      <sharedItems containsString="0" containsBlank="1" containsNumber="1" containsInteger="1" minValue="296" maxValue="699" count="4">
        <n v="699"/>
        <m/>
        <n v="508"/>
        <n v="296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rtin Loureiro" refreshedDate="40991.37446608796" createdVersion="3" refreshedVersion="3" minRefreshableVersion="3" recordCount="17">
  <cacheSource type="worksheet">
    <worksheetSource ref="B173:G190" sheet="Por CU"/>
  </cacheSource>
  <cacheFields count="6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"/>
        <s v="CU02"/>
        <s v="CU03"/>
        <s v="CU05"/>
        <s v="CU13"/>
        <s v="CU14"/>
        <s v="CU16"/>
        <s v="CU06"/>
        <s v="CU07"/>
        <s v="CU08"/>
        <s v="CU09"/>
        <s v="CU12"/>
        <s v="CU17"/>
        <s v="CU04"/>
        <s v="CU10"/>
        <s v="CU11"/>
        <s v="CU15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  <n v="113"/>
  </r>
  <r>
    <x v="0"/>
    <x v="1"/>
    <n v="17"/>
    <n v="24"/>
    <n v="63"/>
    <n v="10"/>
    <n v="114"/>
  </r>
  <r>
    <x v="0"/>
    <x v="2"/>
    <n v="6"/>
    <n v="17"/>
    <n v="42"/>
    <n v="5"/>
    <n v="70"/>
  </r>
  <r>
    <x v="0"/>
    <x v="3"/>
    <n v="16"/>
    <n v="25"/>
    <n v="62"/>
    <n v="8"/>
    <n v="111"/>
  </r>
  <r>
    <x v="0"/>
    <x v="4"/>
    <n v="20"/>
    <n v="28"/>
    <n v="64"/>
    <n v="9"/>
    <n v="121"/>
  </r>
  <r>
    <x v="0"/>
    <x v="5"/>
    <n v="10"/>
    <n v="24"/>
    <n v="51"/>
    <n v="5"/>
    <n v="90"/>
  </r>
  <r>
    <x v="0"/>
    <x v="6"/>
    <n v="10"/>
    <n v="25"/>
    <n v="40"/>
    <n v="5"/>
    <n v="80"/>
  </r>
  <r>
    <x v="1"/>
    <x v="7"/>
    <n v="12"/>
    <n v="24"/>
    <n v="40"/>
    <n v="10"/>
    <n v="86"/>
  </r>
  <r>
    <x v="1"/>
    <x v="8"/>
    <n v="5"/>
    <n v="16"/>
    <n v="32"/>
    <n v="8"/>
    <n v="61"/>
  </r>
  <r>
    <x v="1"/>
    <x v="9"/>
    <n v="4"/>
    <n v="12"/>
    <n v="30"/>
    <n v="10"/>
    <n v="56"/>
  </r>
  <r>
    <x v="1"/>
    <x v="10"/>
    <n v="10"/>
    <n v="20"/>
    <n v="46"/>
    <n v="12"/>
    <n v="88"/>
  </r>
  <r>
    <x v="1"/>
    <x v="11"/>
    <n v="20"/>
    <n v="18"/>
    <n v="41"/>
    <n v="15"/>
    <n v="94"/>
  </r>
  <r>
    <x v="1"/>
    <x v="12"/>
    <n v="20"/>
    <n v="24"/>
    <n v="64"/>
    <n v="15"/>
    <n v="123"/>
  </r>
  <r>
    <x v="2"/>
    <x v="13"/>
    <n v="2"/>
    <n v="10"/>
    <n v="23"/>
    <n v="20"/>
    <n v="55"/>
  </r>
  <r>
    <x v="2"/>
    <x v="14"/>
    <n v="8"/>
    <n v="14"/>
    <n v="30"/>
    <n v="30"/>
    <n v="82"/>
  </r>
  <r>
    <x v="2"/>
    <x v="15"/>
    <n v="15"/>
    <n v="22"/>
    <n v="34"/>
    <n v="30"/>
    <n v="101"/>
  </r>
  <r>
    <x v="2"/>
    <x v="16"/>
    <n v="2"/>
    <n v="9"/>
    <n v="27"/>
    <n v="2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</r>
  <r>
    <x v="0"/>
    <x v="1"/>
    <n v="17"/>
    <n v="24"/>
    <n v="63"/>
    <n v="10"/>
  </r>
  <r>
    <x v="0"/>
    <x v="2"/>
    <n v="6"/>
    <n v="17"/>
    <n v="42"/>
    <n v="5"/>
  </r>
  <r>
    <x v="0"/>
    <x v="3"/>
    <n v="16"/>
    <n v="25"/>
    <n v="62"/>
    <n v="8"/>
  </r>
  <r>
    <x v="0"/>
    <x v="4"/>
    <n v="20"/>
    <n v="28"/>
    <n v="64"/>
    <n v="9"/>
  </r>
  <r>
    <x v="0"/>
    <x v="5"/>
    <n v="10"/>
    <n v="24"/>
    <n v="51"/>
    <n v="5"/>
  </r>
  <r>
    <x v="0"/>
    <x v="6"/>
    <n v="10"/>
    <n v="25"/>
    <n v="40"/>
    <n v="5"/>
  </r>
  <r>
    <x v="1"/>
    <x v="7"/>
    <n v="12"/>
    <n v="24"/>
    <n v="40"/>
    <n v="10"/>
  </r>
  <r>
    <x v="1"/>
    <x v="8"/>
    <n v="5"/>
    <n v="16"/>
    <n v="32"/>
    <n v="8"/>
  </r>
  <r>
    <x v="1"/>
    <x v="9"/>
    <n v="4"/>
    <n v="12"/>
    <n v="30"/>
    <n v="10"/>
  </r>
  <r>
    <x v="1"/>
    <x v="10"/>
    <n v="10"/>
    <n v="20"/>
    <n v="46"/>
    <n v="12"/>
  </r>
  <r>
    <x v="1"/>
    <x v="11"/>
    <n v="20"/>
    <n v="18"/>
    <n v="41"/>
    <n v="15"/>
  </r>
  <r>
    <x v="1"/>
    <x v="12"/>
    <n v="20"/>
    <n v="24"/>
    <n v="64"/>
    <n v="15"/>
  </r>
  <r>
    <x v="2"/>
    <x v="13"/>
    <n v="2"/>
    <n v="10"/>
    <n v="23"/>
    <n v="20"/>
  </r>
  <r>
    <x v="2"/>
    <x v="14"/>
    <n v="8"/>
    <n v="14"/>
    <n v="30"/>
    <n v="30"/>
  </r>
  <r>
    <x v="2"/>
    <x v="15"/>
    <n v="15"/>
    <n v="22"/>
    <n v="34"/>
    <n v="30"/>
  </r>
  <r>
    <x v="2"/>
    <x v="16"/>
    <n v="2"/>
    <n v="9"/>
    <n v="27"/>
    <n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x v="0"/>
    <x v="0"/>
    <s v="Fase 1: Configuración"/>
    <s v="Plan de Proyecto"/>
    <n v="18"/>
    <n v="8"/>
    <n v="10"/>
  </r>
  <r>
    <x v="0"/>
    <x v="0"/>
    <s v="Fase 1: Configuración"/>
    <s v="Documento de gestion de configuración (SCM)"/>
    <n v="12"/>
    <n v="10"/>
    <n v="2"/>
  </r>
  <r>
    <x v="0"/>
    <x v="0"/>
    <s v="Fase 1: Configuración"/>
    <s v="Documento de calidad"/>
    <n v="12"/>
    <n v="2"/>
    <n v="10"/>
  </r>
  <r>
    <x v="0"/>
    <x v="1"/>
    <s v="Fase 2: Investigación"/>
    <s v="Investigación JME"/>
    <n v="20"/>
    <n v="15"/>
    <n v="5"/>
  </r>
  <r>
    <x v="0"/>
    <x v="1"/>
    <s v="Fase 2: Investigación"/>
    <s v="Definición de ambiente"/>
    <n v="8"/>
    <n v="4"/>
    <n v="4"/>
  </r>
  <r>
    <x v="0"/>
    <x v="1"/>
    <s v="Fase 2: Investigación"/>
    <s v="Prueba de concepto (Interfaz móvil)"/>
    <n v="45"/>
    <n v="25"/>
    <n v="20"/>
  </r>
  <r>
    <x v="0"/>
    <x v="1"/>
    <s v="Fase 2: Investigación"/>
    <s v="Prueba de concepto (Interfaz web)"/>
    <n v="18"/>
    <n v="16"/>
    <n v="2"/>
  </r>
  <r>
    <x v="0"/>
    <x v="1"/>
    <s v="Fase 2: Investigación"/>
    <s v="Investigación de framework MVC (REST)"/>
    <n v="36"/>
    <n v="20"/>
    <n v="16"/>
  </r>
  <r>
    <x v="0"/>
    <x v="1"/>
    <s v="Fase 2: Investigación"/>
    <s v="Investigación Android"/>
    <n v="290"/>
    <n v="150"/>
    <n v="140"/>
  </r>
  <r>
    <x v="0"/>
    <x v="1"/>
    <s v="Fase 2: Investigación"/>
    <s v="Investigación PostGis"/>
    <n v="70"/>
    <n v="35"/>
    <n v="35"/>
  </r>
  <r>
    <x v="0"/>
    <x v="0"/>
    <s v="Fase 2: Investigación"/>
    <s v="Documento de estado del arte"/>
    <n v="35"/>
    <n v="25"/>
    <n v="10"/>
  </r>
  <r>
    <x v="0"/>
    <x v="0"/>
    <s v="Fase 3: Elaboración"/>
    <s v="Documento de especificación de requerimientos"/>
    <n v="30"/>
    <n v="10"/>
    <n v="20"/>
  </r>
  <r>
    <x v="0"/>
    <x v="0"/>
    <s v="Fase 3: Elaboración"/>
    <s v="Documento de análisis de riesgo"/>
    <n v="12"/>
    <n v="2"/>
    <n v="10"/>
  </r>
  <r>
    <x v="0"/>
    <x v="1"/>
    <s v="Fase 3: Elaboración"/>
    <s v="Documento de investigación de mercado"/>
    <n v="6"/>
    <n v="4"/>
    <n v="2"/>
  </r>
  <r>
    <x v="0"/>
    <x v="0"/>
    <s v="Fase 3: Elaboración"/>
    <s v="Documento de investigación de mercado"/>
    <n v="8"/>
    <n v="6"/>
    <n v="2"/>
  </r>
  <r>
    <x v="0"/>
    <x v="0"/>
    <s v="Fase 3: Elaboración"/>
    <s v="Documento de Arquitectura"/>
    <n v="80"/>
    <n v="45"/>
    <n v="35"/>
  </r>
  <r>
    <x v="0"/>
    <x v="0"/>
    <s v="Fase 3: Elaboración"/>
    <s v="Plan de Pruebas"/>
    <n v="29"/>
    <n v="4"/>
    <n v="25"/>
  </r>
  <r>
    <x v="1"/>
    <x v="1"/>
    <s v="Iteración 1: Desarrollo de CU prioridad alta"/>
    <s v="Investigación"/>
    <n v="99"/>
    <n v="52"/>
    <n v="47"/>
  </r>
  <r>
    <x v="1"/>
    <x v="2"/>
    <s v="Iteración 1: Desarrollo de CU prioridad alta"/>
    <s v="Análisis"/>
    <n v="70"/>
    <n v="36"/>
    <n v="34"/>
  </r>
  <r>
    <x v="1"/>
    <x v="2"/>
    <s v="Iteración 1: Desarrollo de CU prioridad alta"/>
    <s v="Diseño"/>
    <n v="98"/>
    <n v="55"/>
    <n v="43"/>
  </r>
  <r>
    <x v="1"/>
    <x v="3"/>
    <s v="Iteración 1: Desarrollo de CU prioridad alta"/>
    <s v="Construcción"/>
    <n v="382"/>
    <n v="195"/>
    <n v="187"/>
  </r>
  <r>
    <x v="1"/>
    <x v="4"/>
    <s v="Iteración 1: Desarrollo de CU prioridad alta"/>
    <s v="Pruebas y ajustes"/>
    <n v="50"/>
    <n v="25"/>
    <n v="25"/>
  </r>
  <r>
    <x v="1"/>
    <x v="1"/>
    <s v="Iteración 2: Desarrollo de CU prioridad media"/>
    <s v="Investigación"/>
    <n v="71"/>
    <n v="30"/>
    <n v="41"/>
  </r>
  <r>
    <x v="1"/>
    <x v="2"/>
    <s v="Iteración 2: Desarrollo de CU prioridad media"/>
    <s v="Análisis"/>
    <n v="50"/>
    <n v="19"/>
    <n v="31"/>
  </r>
  <r>
    <x v="1"/>
    <x v="2"/>
    <s v="Iteración 2: Desarrollo de CU prioridad media"/>
    <s v="Diseño"/>
    <n v="64"/>
    <n v="28"/>
    <n v="36"/>
  </r>
  <r>
    <x v="1"/>
    <x v="3"/>
    <s v="Iteración 2: Desarrollo de CU prioridad media"/>
    <s v="Construcción"/>
    <n v="253"/>
    <n v="121"/>
    <n v="132"/>
  </r>
  <r>
    <x v="1"/>
    <x v="4"/>
    <s v="Iteración 2: Desarrollo de CU prioridad media"/>
    <s v="Pruebas y ajustes"/>
    <n v="70"/>
    <n v="35"/>
    <n v="35"/>
  </r>
  <r>
    <x v="1"/>
    <x v="1"/>
    <s v="Iteración 3: Desarrollo de CU prioridad baja"/>
    <s v="Investigación"/>
    <n v="27"/>
    <n v="12"/>
    <n v="15"/>
  </r>
  <r>
    <x v="1"/>
    <x v="2"/>
    <s v="Iteración 3: Desarrollo de CU prioridad baja"/>
    <s v="Análisis"/>
    <n v="25"/>
    <n v="12"/>
    <n v="13"/>
  </r>
  <r>
    <x v="1"/>
    <x v="2"/>
    <s v="Iteración 3: Desarrollo de CU prioridad baja"/>
    <s v="Diseño"/>
    <n v="30"/>
    <n v="16"/>
    <n v="14"/>
  </r>
  <r>
    <x v="1"/>
    <x v="3"/>
    <s v="Iteración 3: Desarrollo de CU prioridad baja"/>
    <s v="Construcción"/>
    <n v="114"/>
    <n v="54"/>
    <n v="60"/>
  </r>
  <r>
    <x v="1"/>
    <x v="4"/>
    <s v="Iteración 3: Desarrollo de CU prioridad baja"/>
    <s v="Pruebas y ajustes"/>
    <n v="100"/>
    <n v="50"/>
    <n v="50"/>
  </r>
  <r>
    <x v="2"/>
    <x v="4"/>
    <s v="Pruebas y ajustes finales"/>
    <s v="Pruebas y ajustes finales"/>
    <n v="180"/>
    <n v="85"/>
    <n v="95"/>
  </r>
  <r>
    <x v="2"/>
    <x v="0"/>
    <s v="Documentación"/>
    <s v="Manual Instalación"/>
    <n v="13"/>
    <n v="10"/>
    <n v="3"/>
  </r>
  <r>
    <x v="2"/>
    <x v="0"/>
    <s v="Documentación"/>
    <s v="Manual Usuario"/>
    <n v="18"/>
    <n v="14"/>
    <n v="4"/>
  </r>
  <r>
    <x v="2"/>
    <x v="0"/>
    <s v="Documentación"/>
    <s v="Carpeta"/>
    <n v="300"/>
    <n v="150"/>
    <n v="150"/>
  </r>
  <r>
    <x v="2"/>
    <x v="0"/>
    <s v="Presentación"/>
    <s v="Presentación"/>
    <n v="32"/>
    <n v="16"/>
    <n v="1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  <n v="113"/>
    <x v="0"/>
  </r>
  <r>
    <x v="0"/>
    <x v="1"/>
    <n v="17"/>
    <n v="24"/>
    <n v="63"/>
    <n v="10"/>
    <n v="114"/>
    <x v="1"/>
  </r>
  <r>
    <x v="0"/>
    <x v="2"/>
    <n v="6"/>
    <n v="17"/>
    <n v="42"/>
    <n v="5"/>
    <n v="70"/>
    <x v="1"/>
  </r>
  <r>
    <x v="0"/>
    <x v="3"/>
    <n v="16"/>
    <n v="25"/>
    <n v="62"/>
    <n v="8"/>
    <n v="111"/>
    <x v="1"/>
  </r>
  <r>
    <x v="0"/>
    <x v="4"/>
    <n v="20"/>
    <n v="28"/>
    <n v="64"/>
    <n v="9"/>
    <n v="121"/>
    <x v="1"/>
  </r>
  <r>
    <x v="0"/>
    <x v="5"/>
    <n v="10"/>
    <n v="24"/>
    <n v="51"/>
    <n v="5"/>
    <n v="90"/>
    <x v="1"/>
  </r>
  <r>
    <x v="0"/>
    <x v="6"/>
    <n v="10"/>
    <n v="25"/>
    <n v="40"/>
    <n v="5"/>
    <n v="80"/>
    <x v="1"/>
  </r>
  <r>
    <x v="1"/>
    <x v="7"/>
    <n v="12"/>
    <n v="24"/>
    <n v="40"/>
    <n v="10"/>
    <n v="86"/>
    <x v="2"/>
  </r>
  <r>
    <x v="1"/>
    <x v="8"/>
    <n v="5"/>
    <n v="16"/>
    <n v="32"/>
    <n v="8"/>
    <n v="61"/>
    <x v="1"/>
  </r>
  <r>
    <x v="1"/>
    <x v="9"/>
    <n v="4"/>
    <n v="12"/>
    <n v="30"/>
    <n v="10"/>
    <n v="56"/>
    <x v="1"/>
  </r>
  <r>
    <x v="1"/>
    <x v="10"/>
    <n v="10"/>
    <n v="20"/>
    <n v="46"/>
    <n v="12"/>
    <n v="88"/>
    <x v="1"/>
  </r>
  <r>
    <x v="1"/>
    <x v="11"/>
    <n v="20"/>
    <n v="18"/>
    <n v="41"/>
    <n v="15"/>
    <n v="94"/>
    <x v="1"/>
  </r>
  <r>
    <x v="1"/>
    <x v="12"/>
    <n v="20"/>
    <n v="24"/>
    <n v="64"/>
    <n v="15"/>
    <n v="123"/>
    <x v="1"/>
  </r>
  <r>
    <x v="2"/>
    <x v="13"/>
    <n v="2"/>
    <n v="10"/>
    <n v="23"/>
    <n v="20"/>
    <n v="55"/>
    <x v="3"/>
  </r>
  <r>
    <x v="2"/>
    <x v="14"/>
    <n v="8"/>
    <n v="14"/>
    <n v="30"/>
    <n v="30"/>
    <n v="82"/>
    <x v="1"/>
  </r>
  <r>
    <x v="2"/>
    <x v="15"/>
    <n v="15"/>
    <n v="22"/>
    <n v="34"/>
    <n v="30"/>
    <n v="101"/>
    <x v="1"/>
  </r>
  <r>
    <x v="2"/>
    <x v="16"/>
    <n v="2"/>
    <n v="9"/>
    <n v="27"/>
    <n v="20"/>
    <n v="58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</r>
  <r>
    <x v="0"/>
    <x v="1"/>
    <n v="17"/>
    <n v="24"/>
    <n v="63"/>
    <n v="10"/>
  </r>
  <r>
    <x v="0"/>
    <x v="2"/>
    <n v="6"/>
    <n v="17"/>
    <n v="42"/>
    <n v="5"/>
  </r>
  <r>
    <x v="0"/>
    <x v="3"/>
    <n v="16"/>
    <n v="25"/>
    <n v="62"/>
    <n v="8"/>
  </r>
  <r>
    <x v="0"/>
    <x v="4"/>
    <n v="20"/>
    <n v="28"/>
    <n v="64"/>
    <n v="9"/>
  </r>
  <r>
    <x v="0"/>
    <x v="5"/>
    <n v="10"/>
    <n v="24"/>
    <n v="51"/>
    <n v="5"/>
  </r>
  <r>
    <x v="0"/>
    <x v="6"/>
    <n v="10"/>
    <n v="25"/>
    <n v="40"/>
    <n v="5"/>
  </r>
  <r>
    <x v="1"/>
    <x v="7"/>
    <n v="12"/>
    <n v="24"/>
    <n v="40"/>
    <n v="10"/>
  </r>
  <r>
    <x v="1"/>
    <x v="8"/>
    <n v="5"/>
    <n v="16"/>
    <n v="32"/>
    <n v="8"/>
  </r>
  <r>
    <x v="1"/>
    <x v="9"/>
    <n v="4"/>
    <n v="12"/>
    <n v="30"/>
    <n v="10"/>
  </r>
  <r>
    <x v="1"/>
    <x v="10"/>
    <n v="10"/>
    <n v="20"/>
    <n v="46"/>
    <n v="12"/>
  </r>
  <r>
    <x v="1"/>
    <x v="11"/>
    <n v="20"/>
    <n v="18"/>
    <n v="41"/>
    <n v="15"/>
  </r>
  <r>
    <x v="1"/>
    <x v="12"/>
    <n v="20"/>
    <n v="24"/>
    <n v="64"/>
    <n v="15"/>
  </r>
  <r>
    <x v="2"/>
    <x v="13"/>
    <n v="2"/>
    <n v="10"/>
    <n v="23"/>
    <n v="20"/>
  </r>
  <r>
    <x v="2"/>
    <x v="14"/>
    <n v="8"/>
    <n v="14"/>
    <n v="30"/>
    <n v="30"/>
  </r>
  <r>
    <x v="2"/>
    <x v="15"/>
    <n v="15"/>
    <n v="22"/>
    <n v="34"/>
    <n v="30"/>
  </r>
  <r>
    <x v="2"/>
    <x v="16"/>
    <n v="2"/>
    <n v="9"/>
    <n v="27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la dinámica4" cacheId="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C64:D76" firstHeaderRow="1" firstDataRow="1" firstDataCol="1"/>
  <pivotFields count="7">
    <pivotField axis="axisRow" showAll="0">
      <items count="5">
        <item x="0"/>
        <item x="1"/>
        <item x="2"/>
        <item m="1" x="3"/>
        <item t="default"/>
      </items>
    </pivotField>
    <pivotField axis="axisRow" showAll="0">
      <items count="10">
        <item m="1" x="7"/>
        <item m="1" x="8"/>
        <item m="1" x="5"/>
        <item x="0"/>
        <item x="1"/>
        <item m="1" x="6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2">
    <i>
      <x/>
    </i>
    <i r="1">
      <x v="3"/>
    </i>
    <i r="1">
      <x v="4"/>
    </i>
    <i>
      <x v="1"/>
    </i>
    <i r="1">
      <x v="4"/>
    </i>
    <i r="1">
      <x v="6"/>
    </i>
    <i r="1">
      <x v="7"/>
    </i>
    <i r="1">
      <x v="8"/>
    </i>
    <i>
      <x v="2"/>
    </i>
    <i r="1">
      <x v="3"/>
    </i>
    <i r="1">
      <x v="8"/>
    </i>
    <i t="grand">
      <x/>
    </i>
  </rowItems>
  <colItems count="1">
    <i/>
  </colItems>
  <dataFields count="1">
    <dataField name="Suma de Horas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8">
  <location ref="C43:D49" firstHeaderRow="1" firstDataRow="1" firstDataCol="1"/>
  <pivotFields count="7">
    <pivotField showAll="0"/>
    <pivotField axis="axisRow" showAll="0">
      <items count="10">
        <item m="1" x="7"/>
        <item m="1" x="8"/>
        <item x="1"/>
        <item n="Análisis y Diseño" x="2"/>
        <item x="3"/>
        <item m="1" x="5"/>
        <item m="1" x="6"/>
        <item x="4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2"/>
    </i>
    <i>
      <x v="3"/>
    </i>
    <i>
      <x v="4"/>
    </i>
    <i>
      <x v="7"/>
    </i>
    <i>
      <x v="8"/>
    </i>
    <i t="grand">
      <x/>
    </i>
  </rowItems>
  <colItems count="1">
    <i/>
  </colItems>
  <dataFields count="1">
    <dataField name="Suma de Hora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7" cacheId="1" dataOnRows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95:F99" firstHeaderRow="1" firstDataRow="2" firstDataCol="1"/>
  <pivotFields count="6"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 defaultSubtotal="0"/>
    <pivotField showAll="0" defaultSubtota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4">
    <i>
      <x/>
    </i>
    <i>
      <x v="1"/>
    </i>
    <i>
      <x v="2"/>
    </i>
    <i t="grand">
      <x/>
    </i>
  </colItems>
  <dataFields count="3">
    <dataField name="Suma de Investigación" fld="2" baseField="0" baseItem="0"/>
    <dataField name="Suma de Análisis y Diseño" fld="3" baseField="0" baseItem="0"/>
    <dataField name="Suma de Pruebas y ajustes" fld="5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3">
  <location ref="B53:F72" firstHeaderRow="1" firstDataRow="2" firstDataCol="1"/>
  <pivotFields count="6"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dataField="1" showAll="0" defaultSubtotal="0"/>
    <pivotField name="Construcción2" dataField="1" showAll="0" defaultSubtota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26:G31" firstHeaderRow="1" firstDataRow="2" firstDataCol="1"/>
  <pivotFields count="7">
    <pivotField axis="axisRow" showAll="0">
      <items count="6">
        <item x="0"/>
        <item x="1"/>
        <item x="2"/>
        <item m="1" x="3"/>
        <item m="1" x="4"/>
        <item t="default"/>
      </items>
    </pivotField>
    <pivotField showAll="0">
      <items count="2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m="1" x="17"/>
        <item f="1" x="18"/>
        <item f="1" x="19"/>
        <item f="1" x="20"/>
        <item f="1" x="21"/>
        <item f="1" x="22"/>
        <item f="1" x="23"/>
        <item f="1" x="24"/>
        <item f="1" x="25"/>
        <item f="1" x="26"/>
        <item t="default"/>
      </items>
    </pivotField>
    <pivotField dataField="1" showAll="0"/>
    <pivotField dataField="1" showAll="0" defaultSubtotal="0"/>
    <pivotField dataField="1" showAll="0" defaultSubtotal="0"/>
    <pivotField dataField="1" showAll="0"/>
    <pivotField dataField="1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  <dataField name="TOTAL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0" cacheId="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93:F215" firstHeaderRow="1" firstDataRow="2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4"/>
    </i>
    <i r="1">
      <x v="12"/>
    </i>
    <i r="1">
      <x v="13"/>
    </i>
    <i r="1">
      <x v="15"/>
    </i>
    <i>
      <x v="1"/>
    </i>
    <i r="1">
      <x v="5"/>
    </i>
    <i r="1">
      <x v="6"/>
    </i>
    <i r="1">
      <x v="7"/>
    </i>
    <i r="1">
      <x v="8"/>
    </i>
    <i r="1">
      <x v="11"/>
    </i>
    <i r="1">
      <x v="16"/>
    </i>
    <i>
      <x v="2"/>
    </i>
    <i r="1">
      <x v="3"/>
    </i>
    <i r="1">
      <x v="9"/>
    </i>
    <i r="1">
      <x v="10"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9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46:F168" firstHeaderRow="1" firstDataRow="2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4"/>
    </i>
    <i r="1">
      <x v="12"/>
    </i>
    <i r="1">
      <x v="13"/>
    </i>
    <i r="1">
      <x v="15"/>
    </i>
    <i>
      <x v="1"/>
    </i>
    <i r="1">
      <x v="5"/>
    </i>
    <i r="1">
      <x v="6"/>
    </i>
    <i r="1">
      <x v="7"/>
    </i>
    <i r="1">
      <x v="8"/>
    </i>
    <i r="1">
      <x v="11"/>
    </i>
    <i r="1">
      <x v="16"/>
    </i>
    <i>
      <x v="2"/>
    </i>
    <i r="1">
      <x v="3"/>
    </i>
    <i r="1">
      <x v="9"/>
    </i>
    <i r="1">
      <x v="10"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8" cacheId="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B119:C140" firstHeaderRow="1" firstDataRow="1" firstDataCol="1"/>
  <pivotFields count="8"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showAll="0"/>
    <pivotField showAll="0"/>
    <pivotField showAll="0"/>
    <pivotField showAll="0"/>
    <pivotField dataField="1" showAll="0"/>
    <pivotField showAll="0">
      <items count="5">
        <item x="3"/>
        <item x="2"/>
        <item x="0"/>
        <item x="1"/>
        <item t="default"/>
      </items>
    </pivotField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4"/>
    </i>
    <i r="1">
      <x v="12"/>
    </i>
    <i r="1">
      <x v="13"/>
    </i>
    <i r="1">
      <x v="15"/>
    </i>
    <i>
      <x v="1"/>
    </i>
    <i r="1">
      <x v="5"/>
    </i>
    <i r="1">
      <x v="6"/>
    </i>
    <i r="1">
      <x v="7"/>
    </i>
    <i r="1">
      <x v="8"/>
    </i>
    <i r="1">
      <x v="11"/>
    </i>
    <i r="1">
      <x v="16"/>
    </i>
    <i>
      <x v="2"/>
    </i>
    <i r="1">
      <x v="3"/>
    </i>
    <i r="1">
      <x v="9"/>
    </i>
    <i r="1">
      <x v="10"/>
    </i>
    <i r="1">
      <x v="14"/>
    </i>
    <i t="grand">
      <x/>
    </i>
  </rowItems>
  <colItems count="1">
    <i/>
  </colItems>
  <dataFields count="1">
    <dataField name="Suma de TOTAL por CU" fld="6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5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7"/>
  <sheetViews>
    <sheetView topLeftCell="A26" workbookViewId="0">
      <selection activeCell="C2" sqref="C2:I39"/>
    </sheetView>
  </sheetViews>
  <sheetFormatPr baseColWidth="10" defaultColWidth="10.5703125" defaultRowHeight="15"/>
  <cols>
    <col min="1" max="1" width="10.5703125" style="2"/>
    <col min="2" max="2" width="15.5703125" style="1" bestFit="1" customWidth="1"/>
    <col min="3" max="3" width="16.42578125" style="2" customWidth="1"/>
    <col min="4" max="4" width="14.85546875" style="2" customWidth="1"/>
    <col min="5" max="5" width="27.28515625" style="2" customWidth="1"/>
    <col min="6" max="6" width="25.85546875" style="2" customWidth="1"/>
    <col min="7" max="7" width="13.140625" style="2" customWidth="1"/>
    <col min="8" max="8" width="14.85546875" style="2" customWidth="1"/>
    <col min="9" max="9" width="7.7109375" style="2" customWidth="1"/>
    <col min="10" max="11" width="11.42578125" style="1" customWidth="1"/>
    <col min="12" max="12" width="18.7109375" style="1" customWidth="1"/>
    <col min="13" max="14" width="11.42578125" style="1" customWidth="1"/>
    <col min="15" max="15" width="14.85546875" style="1" customWidth="1"/>
    <col min="16" max="49" width="11.42578125" style="1" customWidth="1"/>
    <col min="50" max="16384" width="10.5703125" style="2"/>
  </cols>
  <sheetData>
    <row r="1" spans="1:9" s="1" customFormat="1" ht="15.75" thickBot="1"/>
    <row r="2" spans="1:9" ht="30.75" customHeight="1" thickBot="1">
      <c r="A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>
      <c r="A3" s="1"/>
      <c r="C3" s="24" t="s">
        <v>7</v>
      </c>
      <c r="D3" s="25" t="s">
        <v>38</v>
      </c>
      <c r="E3" s="25" t="s">
        <v>8</v>
      </c>
      <c r="F3" s="25" t="s">
        <v>9</v>
      </c>
      <c r="G3" s="25">
        <f>H3+I3</f>
        <v>18</v>
      </c>
      <c r="H3" s="25">
        <v>8</v>
      </c>
      <c r="I3" s="26">
        <v>10</v>
      </c>
    </row>
    <row r="4" spans="1:9" ht="30">
      <c r="A4" s="1"/>
      <c r="C4" s="27" t="s">
        <v>7</v>
      </c>
      <c r="D4" s="5" t="s">
        <v>38</v>
      </c>
      <c r="E4" s="5" t="s">
        <v>8</v>
      </c>
      <c r="F4" s="5" t="s">
        <v>10</v>
      </c>
      <c r="G4" s="5">
        <f t="shared" ref="G4:G39" si="0">H4+I4</f>
        <v>12</v>
      </c>
      <c r="H4" s="5">
        <v>10</v>
      </c>
      <c r="I4" s="6">
        <v>2</v>
      </c>
    </row>
    <row r="5" spans="1:9">
      <c r="A5" s="1"/>
      <c r="C5" s="27" t="s">
        <v>7</v>
      </c>
      <c r="D5" s="5" t="s">
        <v>38</v>
      </c>
      <c r="E5" s="5" t="s">
        <v>8</v>
      </c>
      <c r="F5" s="5" t="s">
        <v>11</v>
      </c>
      <c r="G5" s="5">
        <f t="shared" si="0"/>
        <v>12</v>
      </c>
      <c r="H5" s="5">
        <v>2</v>
      </c>
      <c r="I5" s="6">
        <v>10</v>
      </c>
    </row>
    <row r="6" spans="1:9">
      <c r="A6" s="1"/>
      <c r="C6" s="27" t="s">
        <v>7</v>
      </c>
      <c r="D6" s="5" t="s">
        <v>70</v>
      </c>
      <c r="E6" s="5" t="s">
        <v>12</v>
      </c>
      <c r="F6" s="5" t="s">
        <v>13</v>
      </c>
      <c r="G6" s="5">
        <f t="shared" si="0"/>
        <v>20</v>
      </c>
      <c r="H6" s="5">
        <v>15</v>
      </c>
      <c r="I6" s="6">
        <v>5</v>
      </c>
    </row>
    <row r="7" spans="1:9">
      <c r="A7" s="1"/>
      <c r="C7" s="27" t="s">
        <v>7</v>
      </c>
      <c r="D7" s="5" t="s">
        <v>70</v>
      </c>
      <c r="E7" s="5" t="s">
        <v>12</v>
      </c>
      <c r="F7" s="5" t="s">
        <v>14</v>
      </c>
      <c r="G7" s="5">
        <f t="shared" si="0"/>
        <v>8</v>
      </c>
      <c r="H7" s="5">
        <v>4</v>
      </c>
      <c r="I7" s="6">
        <v>4</v>
      </c>
    </row>
    <row r="8" spans="1:9" ht="30">
      <c r="A8" s="1"/>
      <c r="C8" s="27" t="s">
        <v>7</v>
      </c>
      <c r="D8" s="5" t="s">
        <v>70</v>
      </c>
      <c r="E8" s="5" t="s">
        <v>12</v>
      </c>
      <c r="F8" s="5" t="s">
        <v>15</v>
      </c>
      <c r="G8" s="5">
        <f t="shared" si="0"/>
        <v>45</v>
      </c>
      <c r="H8" s="5">
        <v>25</v>
      </c>
      <c r="I8" s="6">
        <v>20</v>
      </c>
    </row>
    <row r="9" spans="1:9" ht="30">
      <c r="A9" s="1"/>
      <c r="C9" s="27" t="s">
        <v>7</v>
      </c>
      <c r="D9" s="5" t="s">
        <v>70</v>
      </c>
      <c r="E9" s="5" t="s">
        <v>12</v>
      </c>
      <c r="F9" s="5" t="s">
        <v>16</v>
      </c>
      <c r="G9" s="5">
        <f t="shared" si="0"/>
        <v>18</v>
      </c>
      <c r="H9" s="5">
        <v>16</v>
      </c>
      <c r="I9" s="6">
        <v>2</v>
      </c>
    </row>
    <row r="10" spans="1:9" ht="30">
      <c r="A10" s="1"/>
      <c r="C10" s="27" t="s">
        <v>7</v>
      </c>
      <c r="D10" s="5" t="s">
        <v>70</v>
      </c>
      <c r="E10" s="5" t="s">
        <v>12</v>
      </c>
      <c r="F10" s="5" t="s">
        <v>17</v>
      </c>
      <c r="G10" s="5">
        <f t="shared" si="0"/>
        <v>36</v>
      </c>
      <c r="H10" s="5">
        <v>20</v>
      </c>
      <c r="I10" s="6">
        <v>16</v>
      </c>
    </row>
    <row r="11" spans="1:9">
      <c r="A11" s="1"/>
      <c r="C11" s="27" t="s">
        <v>7</v>
      </c>
      <c r="D11" s="5" t="s">
        <v>70</v>
      </c>
      <c r="E11" s="5" t="s">
        <v>12</v>
      </c>
      <c r="F11" s="5" t="s">
        <v>18</v>
      </c>
      <c r="G11" s="5">
        <f t="shared" si="0"/>
        <v>290</v>
      </c>
      <c r="H11" s="5">
        <v>150</v>
      </c>
      <c r="I11" s="6">
        <v>140</v>
      </c>
    </row>
    <row r="12" spans="1:9">
      <c r="A12" s="1"/>
      <c r="C12" s="27" t="s">
        <v>7</v>
      </c>
      <c r="D12" s="5" t="s">
        <v>70</v>
      </c>
      <c r="E12" s="5" t="s">
        <v>12</v>
      </c>
      <c r="F12" s="5" t="s">
        <v>19</v>
      </c>
      <c r="G12" s="5">
        <f t="shared" si="0"/>
        <v>70</v>
      </c>
      <c r="H12" s="5">
        <v>35</v>
      </c>
      <c r="I12" s="6">
        <v>35</v>
      </c>
    </row>
    <row r="13" spans="1:9" ht="30">
      <c r="A13" s="1"/>
      <c r="C13" s="27" t="s">
        <v>7</v>
      </c>
      <c r="D13" s="5" t="s">
        <v>38</v>
      </c>
      <c r="E13" s="5" t="s">
        <v>12</v>
      </c>
      <c r="F13" s="5" t="s">
        <v>20</v>
      </c>
      <c r="G13" s="5">
        <f t="shared" si="0"/>
        <v>35</v>
      </c>
      <c r="H13" s="5">
        <v>25</v>
      </c>
      <c r="I13" s="6">
        <v>10</v>
      </c>
    </row>
    <row r="14" spans="1:9" ht="45">
      <c r="A14" s="1"/>
      <c r="C14" s="27" t="s">
        <v>7</v>
      </c>
      <c r="D14" s="5" t="s">
        <v>38</v>
      </c>
      <c r="E14" s="5" t="s">
        <v>21</v>
      </c>
      <c r="F14" s="5" t="s">
        <v>22</v>
      </c>
      <c r="G14" s="5">
        <f t="shared" si="0"/>
        <v>30</v>
      </c>
      <c r="H14" s="5">
        <v>10</v>
      </c>
      <c r="I14" s="6">
        <v>20</v>
      </c>
    </row>
    <row r="15" spans="1:9" ht="30">
      <c r="A15" s="1"/>
      <c r="C15" s="27" t="s">
        <v>7</v>
      </c>
      <c r="D15" s="5" t="s">
        <v>38</v>
      </c>
      <c r="E15" s="5" t="s">
        <v>21</v>
      </c>
      <c r="F15" s="5" t="s">
        <v>23</v>
      </c>
      <c r="G15" s="5">
        <f t="shared" si="0"/>
        <v>12</v>
      </c>
      <c r="H15" s="5">
        <v>2</v>
      </c>
      <c r="I15" s="6">
        <v>10</v>
      </c>
    </row>
    <row r="16" spans="1:9" ht="30">
      <c r="A16" s="1"/>
      <c r="C16" s="27" t="s">
        <v>7</v>
      </c>
      <c r="D16" s="5" t="s">
        <v>70</v>
      </c>
      <c r="E16" s="5" t="s">
        <v>21</v>
      </c>
      <c r="F16" s="5" t="s">
        <v>24</v>
      </c>
      <c r="G16" s="5">
        <f t="shared" si="0"/>
        <v>6</v>
      </c>
      <c r="H16" s="5">
        <v>4</v>
      </c>
      <c r="I16" s="6">
        <v>2</v>
      </c>
    </row>
    <row r="17" spans="1:9" ht="30">
      <c r="A17" s="1"/>
      <c r="C17" s="27" t="s">
        <v>7</v>
      </c>
      <c r="D17" s="5" t="s">
        <v>38</v>
      </c>
      <c r="E17" s="5" t="s">
        <v>21</v>
      </c>
      <c r="F17" s="5" t="s">
        <v>24</v>
      </c>
      <c r="G17" s="5">
        <f t="shared" si="0"/>
        <v>8</v>
      </c>
      <c r="H17" s="5">
        <v>6</v>
      </c>
      <c r="I17" s="6">
        <v>2</v>
      </c>
    </row>
    <row r="18" spans="1:9">
      <c r="A18" s="1"/>
      <c r="C18" s="27" t="s">
        <v>7</v>
      </c>
      <c r="D18" s="5" t="s">
        <v>38</v>
      </c>
      <c r="E18" s="5" t="s">
        <v>21</v>
      </c>
      <c r="F18" s="5" t="s">
        <v>25</v>
      </c>
      <c r="G18" s="5">
        <f t="shared" si="0"/>
        <v>80</v>
      </c>
      <c r="H18" s="5">
        <v>45</v>
      </c>
      <c r="I18" s="6">
        <v>35</v>
      </c>
    </row>
    <row r="19" spans="1:9">
      <c r="A19" s="1"/>
      <c r="C19" s="27" t="s">
        <v>7</v>
      </c>
      <c r="D19" s="5" t="s">
        <v>38</v>
      </c>
      <c r="E19" s="5" t="s">
        <v>21</v>
      </c>
      <c r="F19" s="5" t="s">
        <v>27</v>
      </c>
      <c r="G19" s="5">
        <f t="shared" si="0"/>
        <v>29</v>
      </c>
      <c r="H19" s="5">
        <v>4</v>
      </c>
      <c r="I19" s="6">
        <v>25</v>
      </c>
    </row>
    <row r="20" spans="1:9" ht="30">
      <c r="A20" s="1"/>
      <c r="C20" s="27" t="s">
        <v>28</v>
      </c>
      <c r="D20" s="5" t="s">
        <v>70</v>
      </c>
      <c r="E20" s="5" t="s">
        <v>29</v>
      </c>
      <c r="F20" s="5" t="s">
        <v>70</v>
      </c>
      <c r="G20" s="5">
        <f t="shared" si="0"/>
        <v>99</v>
      </c>
      <c r="H20" s="5">
        <v>52</v>
      </c>
      <c r="I20" s="6">
        <v>47</v>
      </c>
    </row>
    <row r="21" spans="1:9" ht="30">
      <c r="A21" s="1"/>
      <c r="C21" s="27" t="s">
        <v>28</v>
      </c>
      <c r="D21" s="5" t="s">
        <v>89</v>
      </c>
      <c r="E21" s="5" t="s">
        <v>29</v>
      </c>
      <c r="F21" s="5" t="s">
        <v>30</v>
      </c>
      <c r="G21" s="5">
        <f t="shared" si="0"/>
        <v>70</v>
      </c>
      <c r="H21" s="5">
        <v>36</v>
      </c>
      <c r="I21" s="6">
        <v>34</v>
      </c>
    </row>
    <row r="22" spans="1:9" ht="30">
      <c r="A22" s="1"/>
      <c r="C22" s="27" t="s">
        <v>28</v>
      </c>
      <c r="D22" s="5" t="s">
        <v>89</v>
      </c>
      <c r="E22" s="5" t="s">
        <v>29</v>
      </c>
      <c r="F22" s="5" t="s">
        <v>31</v>
      </c>
      <c r="G22" s="5">
        <f t="shared" si="0"/>
        <v>98</v>
      </c>
      <c r="H22" s="5">
        <v>55</v>
      </c>
      <c r="I22" s="6">
        <v>43</v>
      </c>
    </row>
    <row r="23" spans="1:9" ht="30">
      <c r="A23" s="1"/>
      <c r="C23" s="27" t="s">
        <v>28</v>
      </c>
      <c r="D23" s="5" t="s">
        <v>94</v>
      </c>
      <c r="E23" s="5" t="s">
        <v>29</v>
      </c>
      <c r="F23" s="5" t="s">
        <v>94</v>
      </c>
      <c r="G23" s="5">
        <f t="shared" si="0"/>
        <v>382</v>
      </c>
      <c r="H23" s="5">
        <v>195</v>
      </c>
      <c r="I23" s="6">
        <v>187</v>
      </c>
    </row>
    <row r="24" spans="1:9" ht="30">
      <c r="A24" s="1"/>
      <c r="C24" s="27" t="s">
        <v>28</v>
      </c>
      <c r="D24" s="5" t="s">
        <v>96</v>
      </c>
      <c r="E24" s="5" t="s">
        <v>29</v>
      </c>
      <c r="F24" s="5" t="s">
        <v>33</v>
      </c>
      <c r="G24" s="5">
        <f t="shared" si="0"/>
        <v>50</v>
      </c>
      <c r="H24" s="5">
        <v>25</v>
      </c>
      <c r="I24" s="6">
        <v>25</v>
      </c>
    </row>
    <row r="25" spans="1:9" ht="30">
      <c r="A25" s="1"/>
      <c r="C25" s="27" t="s">
        <v>28</v>
      </c>
      <c r="D25" s="5" t="s">
        <v>70</v>
      </c>
      <c r="E25" s="5" t="s">
        <v>34</v>
      </c>
      <c r="F25" s="5" t="s">
        <v>70</v>
      </c>
      <c r="G25" s="5">
        <f t="shared" si="0"/>
        <v>71</v>
      </c>
      <c r="H25" s="5">
        <v>30</v>
      </c>
      <c r="I25" s="6">
        <v>41</v>
      </c>
    </row>
    <row r="26" spans="1:9" ht="30">
      <c r="A26" s="1"/>
      <c r="C26" s="27" t="s">
        <v>28</v>
      </c>
      <c r="D26" s="5" t="s">
        <v>89</v>
      </c>
      <c r="E26" s="5" t="s">
        <v>34</v>
      </c>
      <c r="F26" s="5" t="s">
        <v>30</v>
      </c>
      <c r="G26" s="5">
        <f t="shared" si="0"/>
        <v>50</v>
      </c>
      <c r="H26" s="5">
        <v>19</v>
      </c>
      <c r="I26" s="6">
        <v>31</v>
      </c>
    </row>
    <row r="27" spans="1:9" ht="30">
      <c r="A27" s="1"/>
      <c r="C27" s="27" t="s">
        <v>28</v>
      </c>
      <c r="D27" s="5" t="s">
        <v>89</v>
      </c>
      <c r="E27" s="5" t="s">
        <v>34</v>
      </c>
      <c r="F27" s="5" t="s">
        <v>31</v>
      </c>
      <c r="G27" s="5">
        <f t="shared" si="0"/>
        <v>64</v>
      </c>
      <c r="H27" s="5">
        <v>28</v>
      </c>
      <c r="I27" s="6">
        <v>36</v>
      </c>
    </row>
    <row r="28" spans="1:9" ht="30">
      <c r="A28" s="1"/>
      <c r="C28" s="27" t="s">
        <v>28</v>
      </c>
      <c r="D28" s="5" t="s">
        <v>94</v>
      </c>
      <c r="E28" s="5" t="s">
        <v>34</v>
      </c>
      <c r="F28" s="5" t="s">
        <v>94</v>
      </c>
      <c r="G28" s="5">
        <f t="shared" si="0"/>
        <v>253</v>
      </c>
      <c r="H28" s="5">
        <v>121</v>
      </c>
      <c r="I28" s="6">
        <v>132</v>
      </c>
    </row>
    <row r="29" spans="1:9" ht="30">
      <c r="A29" s="1"/>
      <c r="C29" s="27" t="s">
        <v>28</v>
      </c>
      <c r="D29" s="5" t="s">
        <v>96</v>
      </c>
      <c r="E29" s="5" t="s">
        <v>34</v>
      </c>
      <c r="F29" s="5" t="s">
        <v>33</v>
      </c>
      <c r="G29" s="5">
        <f t="shared" si="0"/>
        <v>70</v>
      </c>
      <c r="H29" s="5">
        <v>35</v>
      </c>
      <c r="I29" s="6">
        <v>35</v>
      </c>
    </row>
    <row r="30" spans="1:9" ht="30">
      <c r="A30" s="1"/>
      <c r="C30" s="27" t="s">
        <v>28</v>
      </c>
      <c r="D30" s="5" t="s">
        <v>70</v>
      </c>
      <c r="E30" s="5" t="s">
        <v>35</v>
      </c>
      <c r="F30" s="5" t="s">
        <v>70</v>
      </c>
      <c r="G30" s="5">
        <f t="shared" si="0"/>
        <v>27</v>
      </c>
      <c r="H30" s="5">
        <v>12</v>
      </c>
      <c r="I30" s="6">
        <v>15</v>
      </c>
    </row>
    <row r="31" spans="1:9" ht="30">
      <c r="A31" s="1"/>
      <c r="C31" s="27" t="s">
        <v>28</v>
      </c>
      <c r="D31" s="5" t="s">
        <v>89</v>
      </c>
      <c r="E31" s="5" t="s">
        <v>35</v>
      </c>
      <c r="F31" s="5" t="s">
        <v>30</v>
      </c>
      <c r="G31" s="5">
        <f t="shared" si="0"/>
        <v>25</v>
      </c>
      <c r="H31" s="5">
        <v>12</v>
      </c>
      <c r="I31" s="6">
        <v>13</v>
      </c>
    </row>
    <row r="32" spans="1:9" ht="30">
      <c r="A32" s="1"/>
      <c r="C32" s="27" t="s">
        <v>28</v>
      </c>
      <c r="D32" s="5" t="s">
        <v>89</v>
      </c>
      <c r="E32" s="5" t="s">
        <v>35</v>
      </c>
      <c r="F32" s="5" t="s">
        <v>31</v>
      </c>
      <c r="G32" s="5">
        <f>H32+I32</f>
        <v>30</v>
      </c>
      <c r="H32" s="5">
        <v>16</v>
      </c>
      <c r="I32" s="6">
        <v>14</v>
      </c>
    </row>
    <row r="33" spans="1:9" ht="30">
      <c r="A33" s="1"/>
      <c r="C33" s="27" t="s">
        <v>28</v>
      </c>
      <c r="D33" s="5" t="s">
        <v>94</v>
      </c>
      <c r="E33" s="5" t="s">
        <v>35</v>
      </c>
      <c r="F33" s="5" t="s">
        <v>94</v>
      </c>
      <c r="G33" s="5">
        <f>H33+I33</f>
        <v>114</v>
      </c>
      <c r="H33" s="5">
        <v>54</v>
      </c>
      <c r="I33" s="6">
        <v>60</v>
      </c>
    </row>
    <row r="34" spans="1:9" ht="30">
      <c r="A34" s="1"/>
      <c r="C34" s="27" t="s">
        <v>28</v>
      </c>
      <c r="D34" s="5" t="s">
        <v>96</v>
      </c>
      <c r="E34" s="5" t="s">
        <v>35</v>
      </c>
      <c r="F34" s="5" t="s">
        <v>33</v>
      </c>
      <c r="G34" s="5">
        <f>H34+I34</f>
        <v>100</v>
      </c>
      <c r="H34" s="5">
        <v>50</v>
      </c>
      <c r="I34" s="6">
        <v>50</v>
      </c>
    </row>
    <row r="35" spans="1:9" ht="30">
      <c r="A35" s="1"/>
      <c r="C35" s="27" t="s">
        <v>37</v>
      </c>
      <c r="D35" s="5" t="s">
        <v>96</v>
      </c>
      <c r="E35" s="5" t="s">
        <v>36</v>
      </c>
      <c r="F35" s="5" t="s">
        <v>36</v>
      </c>
      <c r="G35" s="5">
        <f t="shared" si="0"/>
        <v>180</v>
      </c>
      <c r="H35" s="5">
        <v>85</v>
      </c>
      <c r="I35" s="6">
        <v>95</v>
      </c>
    </row>
    <row r="36" spans="1:9">
      <c r="A36" s="1"/>
      <c r="C36" s="27" t="s">
        <v>37</v>
      </c>
      <c r="D36" s="5" t="s">
        <v>38</v>
      </c>
      <c r="E36" s="5" t="s">
        <v>38</v>
      </c>
      <c r="F36" s="5" t="s">
        <v>39</v>
      </c>
      <c r="G36" s="5">
        <f t="shared" si="0"/>
        <v>13</v>
      </c>
      <c r="H36" s="5">
        <v>10</v>
      </c>
      <c r="I36" s="6">
        <v>3</v>
      </c>
    </row>
    <row r="37" spans="1:9">
      <c r="A37" s="1"/>
      <c r="C37" s="27" t="s">
        <v>37</v>
      </c>
      <c r="D37" s="5" t="s">
        <v>38</v>
      </c>
      <c r="E37" s="5" t="s">
        <v>38</v>
      </c>
      <c r="F37" s="5" t="s">
        <v>40</v>
      </c>
      <c r="G37" s="5">
        <f t="shared" si="0"/>
        <v>18</v>
      </c>
      <c r="H37" s="5">
        <v>14</v>
      </c>
      <c r="I37" s="6">
        <v>4</v>
      </c>
    </row>
    <row r="38" spans="1:9">
      <c r="A38" s="1"/>
      <c r="C38" s="27" t="s">
        <v>37</v>
      </c>
      <c r="D38" s="5" t="s">
        <v>38</v>
      </c>
      <c r="E38" s="5" t="s">
        <v>38</v>
      </c>
      <c r="F38" s="5" t="s">
        <v>41</v>
      </c>
      <c r="G38" s="5">
        <f t="shared" si="0"/>
        <v>300</v>
      </c>
      <c r="H38" s="5">
        <v>150</v>
      </c>
      <c r="I38" s="6">
        <v>150</v>
      </c>
    </row>
    <row r="39" spans="1:9" ht="15.75" thickBot="1">
      <c r="A39" s="1"/>
      <c r="C39" s="28" t="s">
        <v>37</v>
      </c>
      <c r="D39" s="29" t="s">
        <v>38</v>
      </c>
      <c r="E39" s="29" t="s">
        <v>42</v>
      </c>
      <c r="F39" s="31" t="s">
        <v>42</v>
      </c>
      <c r="G39" s="29">
        <f t="shared" si="0"/>
        <v>32</v>
      </c>
      <c r="H39" s="29">
        <v>16</v>
      </c>
      <c r="I39" s="30">
        <v>16</v>
      </c>
    </row>
    <row r="40" spans="1:9">
      <c r="A40" s="1"/>
      <c r="C40" s="12"/>
      <c r="D40" s="12"/>
      <c r="E40" s="12"/>
      <c r="G40" s="12"/>
      <c r="H40" s="12"/>
      <c r="I40" s="13"/>
    </row>
    <row r="41" spans="1:9">
      <c r="A41" s="1"/>
      <c r="C41" s="12"/>
      <c r="D41" s="12"/>
      <c r="E41" s="12"/>
      <c r="G41" s="12"/>
      <c r="H41" s="12"/>
      <c r="I41" s="13"/>
    </row>
    <row r="42" spans="1:9">
      <c r="A42" s="1"/>
    </row>
    <row r="43" spans="1:9">
      <c r="A43" s="1"/>
      <c r="C43" s="9" t="s">
        <v>67</v>
      </c>
      <c r="D43" t="s">
        <v>69</v>
      </c>
      <c r="E43"/>
    </row>
    <row r="44" spans="1:9">
      <c r="A44" s="1"/>
      <c r="C44" s="10" t="s">
        <v>70</v>
      </c>
      <c r="D44" s="11">
        <v>690</v>
      </c>
      <c r="E44"/>
    </row>
    <row r="45" spans="1:9">
      <c r="A45" s="1"/>
      <c r="C45" s="10" t="s">
        <v>81</v>
      </c>
      <c r="D45" s="11">
        <v>337</v>
      </c>
      <c r="E45"/>
    </row>
    <row r="46" spans="1:9">
      <c r="A46" s="1"/>
      <c r="C46" s="10" t="s">
        <v>94</v>
      </c>
      <c r="D46" s="11">
        <v>749</v>
      </c>
      <c r="E46"/>
    </row>
    <row r="47" spans="1:9">
      <c r="A47" s="1"/>
      <c r="C47" s="10" t="s">
        <v>96</v>
      </c>
      <c r="D47" s="11">
        <v>400</v>
      </c>
      <c r="E47"/>
    </row>
    <row r="48" spans="1:9">
      <c r="A48" s="1"/>
      <c r="C48" s="10" t="s">
        <v>38</v>
      </c>
      <c r="D48" s="11">
        <v>599</v>
      </c>
      <c r="E48"/>
    </row>
    <row r="49" spans="1:5">
      <c r="A49" s="1"/>
      <c r="C49" s="10" t="s">
        <v>68</v>
      </c>
      <c r="D49" s="11">
        <v>2775</v>
      </c>
      <c r="E49"/>
    </row>
    <row r="50" spans="1:5">
      <c r="A50" s="1"/>
      <c r="C50"/>
      <c r="D50"/>
      <c r="E50"/>
    </row>
    <row r="51" spans="1:5">
      <c r="A51" s="1"/>
      <c r="C51"/>
      <c r="D51"/>
      <c r="E51"/>
    </row>
    <row r="52" spans="1:5">
      <c r="A52" s="1"/>
      <c r="C52"/>
      <c r="D52"/>
      <c r="E52"/>
    </row>
    <row r="53" spans="1:5">
      <c r="A53" s="1"/>
      <c r="C53"/>
      <c r="D53"/>
      <c r="E53"/>
    </row>
    <row r="54" spans="1:5">
      <c r="A54" s="1"/>
      <c r="C54"/>
      <c r="D54"/>
      <c r="E54"/>
    </row>
    <row r="55" spans="1:5">
      <c r="A55" s="1"/>
      <c r="C55"/>
      <c r="D55"/>
      <c r="E55"/>
    </row>
    <row r="56" spans="1:5">
      <c r="A56" s="1"/>
      <c r="C56"/>
      <c r="D56"/>
      <c r="E56"/>
    </row>
    <row r="57" spans="1:5">
      <c r="A57" s="1"/>
      <c r="C57"/>
      <c r="D57"/>
      <c r="E57"/>
    </row>
    <row r="58" spans="1:5">
      <c r="A58" s="1"/>
      <c r="C58"/>
      <c r="D58"/>
      <c r="E58"/>
    </row>
    <row r="59" spans="1:5">
      <c r="A59" s="1"/>
      <c r="C59"/>
      <c r="D59"/>
      <c r="E59"/>
    </row>
    <row r="60" spans="1:5">
      <c r="A60" s="1"/>
      <c r="C60"/>
      <c r="D60"/>
      <c r="E60"/>
    </row>
    <row r="61" spans="1:5">
      <c r="A61" s="1"/>
      <c r="C61" s="22" t="s">
        <v>82</v>
      </c>
      <c r="D61"/>
      <c r="E61"/>
    </row>
    <row r="62" spans="1:5">
      <c r="A62" s="1"/>
    </row>
    <row r="63" spans="1:5">
      <c r="A63" s="1"/>
    </row>
    <row r="64" spans="1:5">
      <c r="A64" s="1"/>
      <c r="C64" s="9" t="s">
        <v>67</v>
      </c>
      <c r="D64" t="s">
        <v>69</v>
      </c>
      <c r="E64" t="s">
        <v>76</v>
      </c>
    </row>
    <row r="65" spans="1:16">
      <c r="A65" s="1"/>
      <c r="C65" s="10" t="s">
        <v>7</v>
      </c>
      <c r="D65" s="11">
        <v>729</v>
      </c>
      <c r="E65"/>
      <c r="G65"/>
      <c r="H65"/>
      <c r="I65" t="s">
        <v>76</v>
      </c>
    </row>
    <row r="66" spans="1:16">
      <c r="A66" s="1"/>
      <c r="C66" s="20" t="s">
        <v>38</v>
      </c>
      <c r="D66" s="11">
        <v>236</v>
      </c>
      <c r="E66" s="21">
        <f>GETPIVOTDATA("Horas",$C$64,"Etapa","Etapa 1","Tipo","Documentación")/GETPIVOTDATA("Horas",$C$64,"Etapa","Etapa 1")</f>
        <v>0.32373113854595337</v>
      </c>
      <c r="H66" s="11"/>
      <c r="I66"/>
    </row>
    <row r="67" spans="1:16">
      <c r="A67" s="1"/>
      <c r="C67" s="20" t="s">
        <v>70</v>
      </c>
      <c r="D67" s="11">
        <v>493</v>
      </c>
      <c r="E67" s="21">
        <f>GETPIVOTDATA("Horas",$C$64,"Etapa","Etapa 1","Tipo","Investigación")/GETPIVOTDATA("Horas",$C$64,"Etapa","Etapa 1")</f>
        <v>0.67626886145404663</v>
      </c>
      <c r="G67" s="10" t="s">
        <v>7</v>
      </c>
      <c r="H67" s="20" t="s">
        <v>38</v>
      </c>
      <c r="I67" s="21">
        <f>GETPIVOTDATA("Horas",$C$64,"Etapa","Etapa 1","Tipo","Documentación")/GETPIVOTDATA("Horas",$C$64,"Etapa","Etapa 1")</f>
        <v>0.32373113854595337</v>
      </c>
      <c r="L67" s="1" t="s">
        <v>1</v>
      </c>
      <c r="M67" s="2" t="s">
        <v>77</v>
      </c>
      <c r="N67" s="10" t="s">
        <v>7</v>
      </c>
      <c r="O67" s="10" t="s">
        <v>28</v>
      </c>
      <c r="P67" s="10" t="s">
        <v>37</v>
      </c>
    </row>
    <row r="68" spans="1:16">
      <c r="A68" s="1"/>
      <c r="C68" s="10" t="s">
        <v>28</v>
      </c>
      <c r="D68" s="11">
        <v>1503</v>
      </c>
      <c r="E68" s="21"/>
      <c r="G68" s="10" t="s">
        <v>7</v>
      </c>
      <c r="H68" s="20" t="s">
        <v>70</v>
      </c>
      <c r="I68" s="21">
        <f>GETPIVOTDATA("Horas",$C$64,"Etapa","Etapa 1","Tipo","Investigación")/GETPIVOTDATA("Horas",$C$64,"Etapa","Etapa 1")</f>
        <v>0.67626886145404663</v>
      </c>
      <c r="L68" s="20" t="s">
        <v>38</v>
      </c>
      <c r="M68" s="2">
        <v>0</v>
      </c>
      <c r="N68" s="2">
        <v>236</v>
      </c>
      <c r="O68" s="2">
        <v>0</v>
      </c>
      <c r="P68" s="2">
        <v>363</v>
      </c>
    </row>
    <row r="69" spans="1:16">
      <c r="A69" s="1"/>
      <c r="C69" s="20" t="s">
        <v>70</v>
      </c>
      <c r="D69" s="11">
        <v>197</v>
      </c>
      <c r="E69" s="21">
        <f>GETPIVOTDATA("Horas",$C$64,"Etapa","Etapa 2","Tipo","Construcción")/GETPIVOTDATA("Horas",$C$64,"Etapa","Etapa 2")</f>
        <v>0.49833666001330673</v>
      </c>
      <c r="G69" s="10" t="s">
        <v>28</v>
      </c>
      <c r="H69" s="20" t="s">
        <v>89</v>
      </c>
      <c r="I69" s="21">
        <f>E72</f>
        <v>0.22421823020625417</v>
      </c>
      <c r="L69" s="20" t="s">
        <v>70</v>
      </c>
      <c r="M69" s="2">
        <v>0</v>
      </c>
      <c r="N69" s="2">
        <v>493</v>
      </c>
      <c r="O69" s="2">
        <v>197</v>
      </c>
      <c r="P69" s="2">
        <v>0</v>
      </c>
    </row>
    <row r="70" spans="1:16">
      <c r="A70" s="1"/>
      <c r="C70" s="20" t="s">
        <v>89</v>
      </c>
      <c r="D70" s="11">
        <v>337</v>
      </c>
      <c r="E70" s="21">
        <f>GETPIVOTDATA("Horas",$C$64,"Etapa","Etapa 2","Tipo","Investigación")/GETPIVOTDATA("Horas",$C$64,"Etapa","Etapa 2")</f>
        <v>0.13107119095143047</v>
      </c>
      <c r="G70" s="10" t="s">
        <v>28</v>
      </c>
      <c r="H70" s="20" t="s">
        <v>94</v>
      </c>
      <c r="I70" s="21">
        <f>GETPIVOTDATA("Horas",$C$64,"Etapa","Etapa 2","Tipo","Construcción")/GETPIVOTDATA("Horas",$C$64,"Etapa","Etapa 2")</f>
        <v>0.49833666001330673</v>
      </c>
      <c r="L70" s="20" t="s">
        <v>89</v>
      </c>
      <c r="M70" s="2">
        <v>0</v>
      </c>
      <c r="N70" s="2">
        <v>0</v>
      </c>
      <c r="O70" s="2">
        <v>337</v>
      </c>
      <c r="P70" s="2">
        <v>0</v>
      </c>
    </row>
    <row r="71" spans="1:16">
      <c r="A71" s="1"/>
      <c r="C71" s="20" t="s">
        <v>94</v>
      </c>
      <c r="D71" s="11">
        <v>749</v>
      </c>
      <c r="E71" s="21">
        <f>GETPIVOTDATA("Horas",$C$64,"Etapa","Etapa 2","Tipo","Pruebas y Ajustes")/GETPIVOTDATA("Horas",$C$64,"Etapa","Etapa 2")</f>
        <v>0.14637391882900866</v>
      </c>
      <c r="G71" s="10" t="s">
        <v>28</v>
      </c>
      <c r="H71" s="20" t="s">
        <v>70</v>
      </c>
      <c r="I71" s="21">
        <f>GETPIVOTDATA("Horas",$C$64,"Etapa","Etapa 2","Tipo","Investigación")/GETPIVOTDATA("Horas",$C$64,"Etapa","Etapa 2")</f>
        <v>0.13107119095143047</v>
      </c>
      <c r="L71" s="20" t="s">
        <v>94</v>
      </c>
      <c r="M71" s="2">
        <v>0</v>
      </c>
      <c r="N71" s="2">
        <v>0</v>
      </c>
      <c r="O71" s="2">
        <v>749</v>
      </c>
      <c r="P71" s="2">
        <v>0</v>
      </c>
    </row>
    <row r="72" spans="1:16">
      <c r="A72" s="1"/>
      <c r="C72" s="20" t="s">
        <v>96</v>
      </c>
      <c r="D72" s="11">
        <v>220</v>
      </c>
      <c r="E72" s="21">
        <f>GETPIVOTDATA("Horas",$C$64,"Etapa","Etapa 2","Tipo","Analisis y Diseño")/GETPIVOTDATA("Horas",$C$64,"Etapa","Etapa 2")</f>
        <v>0.22421823020625417</v>
      </c>
      <c r="G72" s="2" t="s">
        <v>28</v>
      </c>
      <c r="H72" s="20" t="s">
        <v>96</v>
      </c>
      <c r="I72" s="21">
        <f>GETPIVOTDATA("Horas",$C$64,"Etapa","Etapa 2","Tipo","Pruebas y Ajustes")/GETPIVOTDATA("Horas",$C$64,"Etapa","Etapa 2")</f>
        <v>0.14637391882900866</v>
      </c>
      <c r="L72" s="20" t="s">
        <v>96</v>
      </c>
      <c r="M72" s="2">
        <v>0</v>
      </c>
      <c r="N72" s="2">
        <v>0</v>
      </c>
      <c r="O72" s="2">
        <v>220</v>
      </c>
      <c r="P72" s="2">
        <v>180</v>
      </c>
    </row>
    <row r="73" spans="1:16">
      <c r="A73" s="1"/>
      <c r="C73" s="10" t="s">
        <v>37</v>
      </c>
      <c r="D73" s="11">
        <v>543</v>
      </c>
      <c r="E73" s="21"/>
      <c r="G73" s="2" t="s">
        <v>37</v>
      </c>
      <c r="H73" s="20" t="s">
        <v>38</v>
      </c>
      <c r="I73" s="21">
        <f>GETPIVOTDATA("Horas",$C$64,"Etapa","Etapa 3","Tipo","Documentación")/GETPIVOTDATA("Horas",$C$64,"Etapa","Etapa 3")</f>
        <v>0.66850828729281764</v>
      </c>
      <c r="L73" s="20"/>
      <c r="M73" s="2"/>
      <c r="N73" s="2"/>
      <c r="O73" s="2"/>
      <c r="P73" s="2"/>
    </row>
    <row r="74" spans="1:16">
      <c r="A74" s="1"/>
      <c r="C74" s="20" t="s">
        <v>38</v>
      </c>
      <c r="D74" s="11">
        <v>363</v>
      </c>
      <c r="E74" s="21">
        <f>GETPIVOTDATA("Horas",$C$64,"Etapa","Etapa 3","Tipo","Documentación")/GETPIVOTDATA("Horas",$C$64,"Etapa","Etapa 3")</f>
        <v>0.66850828729281764</v>
      </c>
      <c r="G74" s="2" t="s">
        <v>37</v>
      </c>
      <c r="H74" s="20" t="s">
        <v>96</v>
      </c>
      <c r="I74" s="21">
        <f>GETPIVOTDATA("Horas",$C$64,"Etapa","Etapa 3","Tipo","Pruebas y Ajustes")/GETPIVOTDATA("Horas",$C$64,"Etapa","Etapa 3")</f>
        <v>0.33149171270718231</v>
      </c>
    </row>
    <row r="75" spans="1:16">
      <c r="A75" s="1"/>
      <c r="C75" s="20" t="s">
        <v>96</v>
      </c>
      <c r="D75" s="11">
        <v>180</v>
      </c>
      <c r="E75" s="21">
        <f>GETPIVOTDATA("Horas",$C$64,"Etapa","Etapa 3","Tipo","Pruebas y Ajustes")/GETPIVOTDATA("Horas",$C$64,"Etapa","Etapa 3")</f>
        <v>0.33149171270718231</v>
      </c>
    </row>
    <row r="76" spans="1:16">
      <c r="A76" s="1"/>
      <c r="C76" s="10" t="s">
        <v>68</v>
      </c>
      <c r="D76" s="11">
        <v>2775</v>
      </c>
      <c r="E76" s="21"/>
    </row>
    <row r="77" spans="1:16">
      <c r="A77" s="1"/>
      <c r="C77"/>
      <c r="D77"/>
      <c r="E77"/>
    </row>
    <row r="78" spans="1:16">
      <c r="A78" s="1"/>
      <c r="C78"/>
      <c r="D78"/>
      <c r="E78"/>
    </row>
    <row r="79" spans="1:16">
      <c r="A79" s="1"/>
      <c r="B79" s="20"/>
    </row>
    <row r="80" spans="1:16">
      <c r="A80" s="1"/>
    </row>
    <row r="81" spans="1:6">
      <c r="A81" s="1"/>
      <c r="D81" s="20"/>
      <c r="E81" s="21"/>
    </row>
    <row r="82" spans="1:6">
      <c r="A82" s="1"/>
      <c r="D82" s="11"/>
    </row>
    <row r="83" spans="1:6">
      <c r="A83" s="1"/>
      <c r="B83" s="1" t="s">
        <v>1</v>
      </c>
      <c r="C83" s="2" t="s">
        <v>77</v>
      </c>
      <c r="D83" s="10" t="s">
        <v>7</v>
      </c>
      <c r="E83" s="10" t="s">
        <v>28</v>
      </c>
      <c r="F83" s="10" t="s">
        <v>37</v>
      </c>
    </row>
    <row r="84" spans="1:6">
      <c r="A84" s="1"/>
      <c r="B84" s="20" t="s">
        <v>38</v>
      </c>
      <c r="C84" s="2">
        <v>0</v>
      </c>
      <c r="D84" s="21">
        <f>I67</f>
        <v>0.32373113854595337</v>
      </c>
      <c r="E84" s="2">
        <v>0</v>
      </c>
      <c r="F84" s="19">
        <f>I73</f>
        <v>0.66850828729281764</v>
      </c>
    </row>
    <row r="85" spans="1:6">
      <c r="A85" s="1"/>
      <c r="B85" s="20" t="s">
        <v>70</v>
      </c>
      <c r="C85" s="2">
        <v>0</v>
      </c>
      <c r="D85" s="21">
        <f>I68</f>
        <v>0.67626886145404663</v>
      </c>
      <c r="E85" s="19">
        <f>I71</f>
        <v>0.13107119095143047</v>
      </c>
      <c r="F85" s="2">
        <v>0</v>
      </c>
    </row>
    <row r="86" spans="1:6">
      <c r="A86" s="1"/>
      <c r="B86" s="20" t="s">
        <v>81</v>
      </c>
      <c r="C86" s="2">
        <v>0</v>
      </c>
      <c r="D86" s="2">
        <v>0</v>
      </c>
      <c r="E86" s="19">
        <f>I69</f>
        <v>0.22421823020625417</v>
      </c>
      <c r="F86" s="2">
        <v>0</v>
      </c>
    </row>
    <row r="87" spans="1:6">
      <c r="A87" s="1"/>
      <c r="B87" s="20" t="s">
        <v>94</v>
      </c>
      <c r="C87" s="2">
        <v>0</v>
      </c>
      <c r="D87" s="2">
        <v>0</v>
      </c>
      <c r="E87" s="19">
        <f>I70</f>
        <v>0.49833666001330673</v>
      </c>
      <c r="F87" s="2">
        <v>0</v>
      </c>
    </row>
    <row r="88" spans="1:6">
      <c r="A88" s="1"/>
      <c r="B88" s="20" t="s">
        <v>96</v>
      </c>
      <c r="C88" s="2">
        <v>0</v>
      </c>
      <c r="D88" s="2">
        <v>0</v>
      </c>
      <c r="E88" s="19">
        <f>I72</f>
        <v>0.14637391882900866</v>
      </c>
      <c r="F88" s="19">
        <f>I74</f>
        <v>0.33149171270718231</v>
      </c>
    </row>
    <row r="89" spans="1:6">
      <c r="A89" s="1"/>
    </row>
    <row r="90" spans="1:6">
      <c r="A90" s="1"/>
    </row>
    <row r="91" spans="1:6">
      <c r="A91" s="1"/>
    </row>
    <row r="92" spans="1:6">
      <c r="A92" s="1"/>
    </row>
    <row r="93" spans="1:6">
      <c r="A93" s="1"/>
    </row>
    <row r="94" spans="1:6">
      <c r="A94" s="1"/>
    </row>
    <row r="95" spans="1:6">
      <c r="A95" s="1"/>
    </row>
    <row r="96" spans="1:6">
      <c r="A96" s="1"/>
    </row>
    <row r="97" spans="1:15">
      <c r="A97" s="1"/>
      <c r="C97" s="2" t="s">
        <v>1</v>
      </c>
      <c r="D97" s="2" t="s">
        <v>77</v>
      </c>
      <c r="E97" s="2" t="s">
        <v>92</v>
      </c>
      <c r="F97" s="2" t="s">
        <v>86</v>
      </c>
      <c r="G97" s="2" t="s">
        <v>87</v>
      </c>
      <c r="H97" s="2" t="s">
        <v>88</v>
      </c>
      <c r="I97" s="2" t="s">
        <v>93</v>
      </c>
    </row>
    <row r="98" spans="1:15">
      <c r="A98" s="1"/>
      <c r="C98" s="2" t="s">
        <v>38</v>
      </c>
      <c r="D98" s="10">
        <v>0</v>
      </c>
      <c r="E98" s="2">
        <v>236</v>
      </c>
      <c r="F98" s="10">
        <v>0</v>
      </c>
      <c r="G98" s="2">
        <v>0</v>
      </c>
      <c r="H98" s="2">
        <v>0</v>
      </c>
      <c r="I98" s="2">
        <v>363</v>
      </c>
    </row>
    <row r="99" spans="1:15">
      <c r="A99" s="1"/>
      <c r="C99" s="2" t="s">
        <v>70</v>
      </c>
      <c r="D99" s="10">
        <v>0</v>
      </c>
      <c r="E99" s="2">
        <v>493</v>
      </c>
      <c r="F99" s="2">
        <v>99</v>
      </c>
      <c r="G99" s="2">
        <v>71</v>
      </c>
      <c r="H99" s="2">
        <v>27</v>
      </c>
      <c r="I99" s="2">
        <v>0</v>
      </c>
    </row>
    <row r="100" spans="1:15">
      <c r="A100" s="1"/>
      <c r="C100" s="2" t="s">
        <v>89</v>
      </c>
      <c r="D100" s="10">
        <v>0</v>
      </c>
      <c r="E100" s="10">
        <v>0</v>
      </c>
      <c r="F100" s="2">
        <v>168</v>
      </c>
      <c r="G100" s="2">
        <v>114</v>
      </c>
      <c r="H100" s="2">
        <v>55</v>
      </c>
      <c r="I100" s="2">
        <v>0</v>
      </c>
    </row>
    <row r="101" spans="1:15">
      <c r="A101" s="1"/>
      <c r="C101" s="2" t="s">
        <v>94</v>
      </c>
      <c r="D101" s="10">
        <v>0</v>
      </c>
      <c r="E101" s="10">
        <v>0</v>
      </c>
      <c r="F101" s="2">
        <v>382</v>
      </c>
      <c r="G101" s="2">
        <v>253</v>
      </c>
      <c r="H101" s="2">
        <v>114</v>
      </c>
      <c r="I101" s="2">
        <v>0</v>
      </c>
    </row>
    <row r="102" spans="1:15">
      <c r="A102" s="1"/>
      <c r="C102" s="2" t="s">
        <v>96</v>
      </c>
      <c r="D102" s="10">
        <v>0</v>
      </c>
      <c r="E102" s="10">
        <v>0</v>
      </c>
      <c r="F102" s="2">
        <v>50</v>
      </c>
      <c r="G102" s="2">
        <v>70</v>
      </c>
      <c r="H102" s="2">
        <v>100</v>
      </c>
      <c r="I102" s="2">
        <v>180</v>
      </c>
    </row>
    <row r="103" spans="1:15">
      <c r="A103" s="1"/>
    </row>
    <row r="104" spans="1:15">
      <c r="A104" s="1"/>
    </row>
    <row r="105" spans="1:15">
      <c r="A105" s="1"/>
      <c r="N105" s="2"/>
      <c r="O105" s="2"/>
    </row>
    <row r="106" spans="1:15">
      <c r="A106" s="1"/>
      <c r="N106" s="2"/>
      <c r="O106" s="2"/>
    </row>
    <row r="107" spans="1:15">
      <c r="A107" s="1"/>
      <c r="N107" s="2"/>
      <c r="O107" s="2"/>
    </row>
    <row r="108" spans="1:15">
      <c r="A108" s="1"/>
      <c r="N108" s="2"/>
      <c r="O108" s="2"/>
    </row>
    <row r="109" spans="1:15">
      <c r="A109" s="1"/>
      <c r="N109" s="2"/>
      <c r="O109" s="2"/>
    </row>
    <row r="110" spans="1:15">
      <c r="A110" s="1"/>
    </row>
    <row r="111" spans="1:15">
      <c r="A111" s="1"/>
    </row>
    <row r="112" spans="1:15">
      <c r="A112" s="1"/>
    </row>
    <row r="113" spans="1:15">
      <c r="A113" s="1"/>
    </row>
    <row r="114" spans="1:15">
      <c r="A114" s="1"/>
    </row>
    <row r="115" spans="1:15">
      <c r="A115" s="1"/>
    </row>
    <row r="116" spans="1:15">
      <c r="A116" s="1"/>
      <c r="K116" s="2"/>
      <c r="L116" s="2"/>
      <c r="M116" s="2"/>
      <c r="N116" s="2"/>
      <c r="O116" s="2"/>
    </row>
    <row r="117" spans="1:15">
      <c r="A117" s="1"/>
      <c r="K117" s="2"/>
      <c r="L117" s="2"/>
      <c r="M117" s="2"/>
      <c r="N117" s="2"/>
      <c r="O117" s="2"/>
    </row>
    <row r="118" spans="1:15">
      <c r="A118" s="1"/>
      <c r="K118" s="2"/>
      <c r="L118" s="2"/>
      <c r="M118" s="2"/>
      <c r="N118" s="2"/>
      <c r="O118" s="2"/>
    </row>
    <row r="119" spans="1:15">
      <c r="A119" s="1"/>
      <c r="K119" s="2"/>
      <c r="L119" s="2"/>
      <c r="M119" s="2"/>
      <c r="N119" s="2"/>
      <c r="O119" s="2"/>
    </row>
    <row r="120" spans="1:15">
      <c r="A120" s="1"/>
      <c r="K120" s="2"/>
      <c r="L120" s="2"/>
      <c r="M120" s="2"/>
      <c r="N120" s="2"/>
      <c r="O120" s="2"/>
    </row>
    <row r="121" spans="1:15">
      <c r="A121" s="1"/>
    </row>
    <row r="122" spans="1:15">
      <c r="A122" s="1"/>
    </row>
    <row r="123" spans="1:15">
      <c r="A123" s="1"/>
    </row>
    <row r="124" spans="1:15">
      <c r="A124" s="1"/>
    </row>
    <row r="125" spans="1:15">
      <c r="A125" s="1"/>
    </row>
    <row r="126" spans="1:15">
      <c r="A126" s="1"/>
    </row>
    <row r="127" spans="1:15">
      <c r="A127" s="1"/>
    </row>
    <row r="128" spans="1:15">
      <c r="A128" s="1"/>
    </row>
    <row r="129" spans="1:9">
      <c r="A129" s="1"/>
      <c r="C129" s="2" t="s">
        <v>1</v>
      </c>
      <c r="D129" s="2" t="s">
        <v>77</v>
      </c>
      <c r="E129" s="2" t="s">
        <v>98</v>
      </c>
      <c r="F129" s="2" t="s">
        <v>99</v>
      </c>
      <c r="G129" s="2" t="s">
        <v>100</v>
      </c>
      <c r="H129" s="2" t="s">
        <v>101</v>
      </c>
      <c r="I129" s="2" t="s">
        <v>102</v>
      </c>
    </row>
    <row r="130" spans="1:9">
      <c r="A130" s="1"/>
      <c r="C130" s="2" t="s">
        <v>38</v>
      </c>
      <c r="D130" s="2">
        <v>0</v>
      </c>
      <c r="E130" s="2">
        <v>0.32</v>
      </c>
      <c r="F130" s="2">
        <v>0</v>
      </c>
      <c r="G130" s="2">
        <v>0</v>
      </c>
      <c r="H130" s="2">
        <v>0</v>
      </c>
      <c r="I130" s="2">
        <v>0.67</v>
      </c>
    </row>
    <row r="131" spans="1:9">
      <c r="A131" s="1"/>
      <c r="C131" s="2" t="s">
        <v>70</v>
      </c>
      <c r="D131" s="2">
        <v>0</v>
      </c>
      <c r="E131" s="2">
        <v>0.68</v>
      </c>
      <c r="F131" s="2">
        <v>0.14000000000000001</v>
      </c>
      <c r="G131" s="2">
        <v>0.14000000000000001</v>
      </c>
      <c r="H131" s="2">
        <v>0.09</v>
      </c>
      <c r="I131" s="2">
        <v>0</v>
      </c>
    </row>
    <row r="132" spans="1:9">
      <c r="A132" s="1"/>
      <c r="C132" s="2" t="s">
        <v>81</v>
      </c>
      <c r="D132" s="2">
        <v>0</v>
      </c>
      <c r="E132" s="2">
        <v>0</v>
      </c>
      <c r="F132" s="2">
        <v>0.24</v>
      </c>
      <c r="G132" s="2">
        <v>0.22</v>
      </c>
      <c r="H132" s="2">
        <v>0.19</v>
      </c>
      <c r="I132" s="2">
        <v>0</v>
      </c>
    </row>
    <row r="133" spans="1:9">
      <c r="A133" s="1"/>
      <c r="C133" s="2" t="s">
        <v>32</v>
      </c>
      <c r="D133" s="2">
        <v>0</v>
      </c>
      <c r="E133" s="2">
        <v>0</v>
      </c>
      <c r="F133" s="2">
        <v>0.55000000000000004</v>
      </c>
      <c r="G133" s="2">
        <v>0.5</v>
      </c>
      <c r="H133" s="2">
        <v>0.39</v>
      </c>
      <c r="I133" s="2">
        <v>0</v>
      </c>
    </row>
    <row r="134" spans="1:9">
      <c r="A134" s="1"/>
      <c r="C134" s="2" t="s">
        <v>26</v>
      </c>
      <c r="D134" s="2">
        <v>0</v>
      </c>
      <c r="E134" s="2">
        <v>0</v>
      </c>
      <c r="F134" s="2">
        <v>7.0000000000000007E-2</v>
      </c>
      <c r="G134" s="2">
        <v>0.14000000000000001</v>
      </c>
      <c r="H134" s="2">
        <v>0.33</v>
      </c>
      <c r="I134" s="2">
        <v>0.33</v>
      </c>
    </row>
    <row r="135" spans="1:9">
      <c r="A135" s="1"/>
    </row>
    <row r="136" spans="1:9">
      <c r="A136" s="1"/>
    </row>
    <row r="137" spans="1:9">
      <c r="A137" s="1"/>
    </row>
    <row r="138" spans="1:9">
      <c r="A138" s="1"/>
    </row>
    <row r="139" spans="1:9">
      <c r="A139" s="1"/>
    </row>
    <row r="140" spans="1:9">
      <c r="A140" s="1"/>
    </row>
    <row r="141" spans="1:9">
      <c r="A141" s="1"/>
    </row>
    <row r="142" spans="1:9">
      <c r="A142" s="1"/>
    </row>
    <row r="143" spans="1:9">
      <c r="A143" s="1"/>
    </row>
    <row r="144" spans="1:9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</sheetData>
  <autoFilter ref="C2:I39"/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3:R215"/>
  <sheetViews>
    <sheetView workbookViewId="0">
      <selection activeCell="B3" sqref="B3:G20"/>
    </sheetView>
  </sheetViews>
  <sheetFormatPr baseColWidth="10" defaultColWidth="10.5703125" defaultRowHeight="15"/>
  <cols>
    <col min="1" max="1" width="10.5703125" style="2" customWidth="1"/>
    <col min="2" max="2" width="16.28515625" style="2" customWidth="1"/>
    <col min="3" max="3" width="13.5703125" style="2" customWidth="1"/>
    <col min="4" max="4" width="17" style="2" customWidth="1"/>
    <col min="5" max="5" width="13.28515625" style="2" customWidth="1"/>
    <col min="6" max="6" width="17.7109375" style="2" customWidth="1"/>
    <col min="7" max="7" width="25.28515625" style="2" customWidth="1"/>
    <col min="8" max="8" width="12.28515625" style="2" customWidth="1"/>
    <col min="9" max="10" width="22" style="2" customWidth="1"/>
    <col min="11" max="11" width="16.140625" style="2" customWidth="1"/>
    <col min="12" max="12" width="21.28515625" style="2" customWidth="1"/>
    <col min="13" max="13" width="22.140625" style="2" customWidth="1"/>
    <col min="14" max="16" width="25.85546875" style="2" customWidth="1"/>
    <col min="17" max="17" width="27.28515625" style="2" customWidth="1"/>
    <col min="18" max="18" width="26.5703125" style="2" customWidth="1"/>
    <col min="19" max="19" width="21.28515625" style="2" bestFit="1" customWidth="1"/>
    <col min="20" max="20" width="22.140625" style="2" customWidth="1"/>
    <col min="21" max="21" width="31.140625" style="2" bestFit="1" customWidth="1"/>
    <col min="22" max="16384" width="10.5703125" style="2"/>
  </cols>
  <sheetData>
    <row r="3" spans="2:9" ht="31.5">
      <c r="B3" s="15" t="s">
        <v>71</v>
      </c>
      <c r="C3" s="7" t="s">
        <v>43</v>
      </c>
      <c r="D3" s="7" t="s">
        <v>70</v>
      </c>
      <c r="E3" s="8" t="s">
        <v>81</v>
      </c>
      <c r="F3" s="8" t="s">
        <v>94</v>
      </c>
      <c r="G3" s="8" t="s">
        <v>33</v>
      </c>
      <c r="H3" s="2" t="s">
        <v>44</v>
      </c>
      <c r="I3" s="2" t="s">
        <v>45</v>
      </c>
    </row>
    <row r="4" spans="2:9">
      <c r="B4" s="17" t="s">
        <v>46</v>
      </c>
      <c r="C4" s="14" t="s">
        <v>47</v>
      </c>
      <c r="D4" s="23">
        <v>20</v>
      </c>
      <c r="E4" s="32">
        <v>25</v>
      </c>
      <c r="F4" s="32">
        <v>60</v>
      </c>
      <c r="G4" s="32">
        <v>8</v>
      </c>
      <c r="H4" s="2">
        <f t="shared" ref="H4:H20" si="0">SUM(D4:G4)</f>
        <v>113</v>
      </c>
      <c r="I4" s="44">
        <f>SUM(H4:H10)</f>
        <v>699</v>
      </c>
    </row>
    <row r="5" spans="2:9">
      <c r="B5" s="17" t="s">
        <v>46</v>
      </c>
      <c r="C5" s="14" t="s">
        <v>48</v>
      </c>
      <c r="D5" s="23">
        <v>17</v>
      </c>
      <c r="E5" s="32">
        <v>24</v>
      </c>
      <c r="F5" s="32">
        <v>63</v>
      </c>
      <c r="G5" s="32">
        <v>10</v>
      </c>
      <c r="H5" s="2">
        <f t="shared" si="0"/>
        <v>114</v>
      </c>
      <c r="I5" s="44"/>
    </row>
    <row r="6" spans="2:9">
      <c r="B6" s="17" t="s">
        <v>46</v>
      </c>
      <c r="C6" s="14" t="s">
        <v>49</v>
      </c>
      <c r="D6" s="23">
        <v>6</v>
      </c>
      <c r="E6" s="32">
        <v>17</v>
      </c>
      <c r="F6" s="32">
        <v>42</v>
      </c>
      <c r="G6" s="32">
        <v>5</v>
      </c>
      <c r="H6" s="2">
        <f t="shared" si="0"/>
        <v>70</v>
      </c>
      <c r="I6" s="44"/>
    </row>
    <row r="7" spans="2:9">
      <c r="B7" s="17" t="s">
        <v>46</v>
      </c>
      <c r="C7" s="14" t="s">
        <v>50</v>
      </c>
      <c r="D7" s="23">
        <v>16</v>
      </c>
      <c r="E7" s="32">
        <v>25</v>
      </c>
      <c r="F7" s="32">
        <v>62</v>
      </c>
      <c r="G7" s="32">
        <v>8</v>
      </c>
      <c r="H7" s="2">
        <f t="shared" si="0"/>
        <v>111</v>
      </c>
      <c r="I7" s="44"/>
    </row>
    <row r="8" spans="2:9">
      <c r="B8" s="17" t="s">
        <v>46</v>
      </c>
      <c r="C8" s="14" t="s">
        <v>51</v>
      </c>
      <c r="D8" s="23">
        <v>20</v>
      </c>
      <c r="E8" s="32">
        <v>28</v>
      </c>
      <c r="F8" s="32">
        <v>64</v>
      </c>
      <c r="G8" s="32">
        <v>9</v>
      </c>
      <c r="H8" s="2">
        <f t="shared" si="0"/>
        <v>121</v>
      </c>
      <c r="I8" s="44"/>
    </row>
    <row r="9" spans="2:9">
      <c r="B9" s="17" t="s">
        <v>46</v>
      </c>
      <c r="C9" s="14" t="s">
        <v>52</v>
      </c>
      <c r="D9" s="23">
        <v>10</v>
      </c>
      <c r="E9" s="32">
        <v>24</v>
      </c>
      <c r="F9" s="32">
        <v>51</v>
      </c>
      <c r="G9" s="32">
        <v>5</v>
      </c>
      <c r="H9" s="2">
        <f t="shared" si="0"/>
        <v>90</v>
      </c>
      <c r="I9" s="44"/>
    </row>
    <row r="10" spans="2:9">
      <c r="B10" s="17" t="s">
        <v>46</v>
      </c>
      <c r="C10" s="14" t="s">
        <v>53</v>
      </c>
      <c r="D10" s="23">
        <v>10</v>
      </c>
      <c r="E10" s="32">
        <v>25</v>
      </c>
      <c r="F10" s="32">
        <v>40</v>
      </c>
      <c r="G10" s="32">
        <v>5</v>
      </c>
      <c r="H10" s="2">
        <f t="shared" si="0"/>
        <v>80</v>
      </c>
      <c r="I10" s="44"/>
    </row>
    <row r="11" spans="2:9">
      <c r="B11" s="17" t="s">
        <v>54</v>
      </c>
      <c r="C11" s="14" t="s">
        <v>55</v>
      </c>
      <c r="D11" s="23">
        <v>12</v>
      </c>
      <c r="E11" s="32">
        <v>24</v>
      </c>
      <c r="F11" s="32">
        <v>40</v>
      </c>
      <c r="G11" s="32">
        <v>10</v>
      </c>
      <c r="H11" s="2">
        <f t="shared" si="0"/>
        <v>86</v>
      </c>
      <c r="I11" s="44">
        <f>SUM(H11:H16)</f>
        <v>508</v>
      </c>
    </row>
    <row r="12" spans="2:9">
      <c r="B12" s="17" t="s">
        <v>54</v>
      </c>
      <c r="C12" s="14" t="s">
        <v>56</v>
      </c>
      <c r="D12" s="23">
        <v>5</v>
      </c>
      <c r="E12" s="32">
        <v>16</v>
      </c>
      <c r="F12" s="32">
        <v>32</v>
      </c>
      <c r="G12" s="32">
        <v>8</v>
      </c>
      <c r="H12" s="2">
        <f t="shared" si="0"/>
        <v>61</v>
      </c>
      <c r="I12" s="44"/>
    </row>
    <row r="13" spans="2:9">
      <c r="B13" s="17" t="s">
        <v>54</v>
      </c>
      <c r="C13" s="14" t="s">
        <v>57</v>
      </c>
      <c r="D13" s="23">
        <v>4</v>
      </c>
      <c r="E13" s="32">
        <v>12</v>
      </c>
      <c r="F13" s="32">
        <v>30</v>
      </c>
      <c r="G13" s="32">
        <v>10</v>
      </c>
      <c r="H13" s="2">
        <f t="shared" si="0"/>
        <v>56</v>
      </c>
      <c r="I13" s="44"/>
    </row>
    <row r="14" spans="2:9">
      <c r="B14" s="17" t="s">
        <v>54</v>
      </c>
      <c r="C14" s="14" t="s">
        <v>58</v>
      </c>
      <c r="D14" s="23">
        <v>10</v>
      </c>
      <c r="E14" s="32">
        <v>20</v>
      </c>
      <c r="F14" s="32">
        <v>46</v>
      </c>
      <c r="G14" s="32">
        <v>12</v>
      </c>
      <c r="H14" s="2">
        <f t="shared" si="0"/>
        <v>88</v>
      </c>
      <c r="I14" s="44"/>
    </row>
    <row r="15" spans="2:9">
      <c r="B15" s="17" t="s">
        <v>54</v>
      </c>
      <c r="C15" s="14" t="s">
        <v>59</v>
      </c>
      <c r="D15" s="23">
        <v>20</v>
      </c>
      <c r="E15" s="32">
        <v>18</v>
      </c>
      <c r="F15" s="32">
        <v>41</v>
      </c>
      <c r="G15" s="32">
        <v>15</v>
      </c>
      <c r="H15" s="2">
        <f t="shared" si="0"/>
        <v>94</v>
      </c>
      <c r="I15" s="44"/>
    </row>
    <row r="16" spans="2:9">
      <c r="B16" s="17" t="s">
        <v>54</v>
      </c>
      <c r="C16" s="14" t="s">
        <v>60</v>
      </c>
      <c r="D16" s="23">
        <v>20</v>
      </c>
      <c r="E16" s="32">
        <v>24</v>
      </c>
      <c r="F16" s="32">
        <v>64</v>
      </c>
      <c r="G16" s="32">
        <v>15</v>
      </c>
      <c r="H16" s="2">
        <f t="shared" si="0"/>
        <v>123</v>
      </c>
      <c r="I16" s="44"/>
    </row>
    <row r="17" spans="2:9">
      <c r="B17" s="17" t="s">
        <v>61</v>
      </c>
      <c r="C17" s="14" t="s">
        <v>62</v>
      </c>
      <c r="D17" s="23">
        <v>2</v>
      </c>
      <c r="E17" s="32">
        <v>10</v>
      </c>
      <c r="F17" s="32">
        <v>23</v>
      </c>
      <c r="G17" s="32">
        <v>20</v>
      </c>
      <c r="H17" s="2">
        <f t="shared" si="0"/>
        <v>55</v>
      </c>
      <c r="I17" s="44">
        <f>SUM(H17:H20)</f>
        <v>296</v>
      </c>
    </row>
    <row r="18" spans="2:9">
      <c r="B18" s="17" t="s">
        <v>61</v>
      </c>
      <c r="C18" s="14" t="s">
        <v>63</v>
      </c>
      <c r="D18" s="23">
        <v>8</v>
      </c>
      <c r="E18" s="32">
        <v>14</v>
      </c>
      <c r="F18" s="32">
        <v>30</v>
      </c>
      <c r="G18" s="32">
        <v>30</v>
      </c>
      <c r="H18" s="2">
        <f t="shared" si="0"/>
        <v>82</v>
      </c>
      <c r="I18" s="44"/>
    </row>
    <row r="19" spans="2:9">
      <c r="B19" s="17" t="s">
        <v>61</v>
      </c>
      <c r="C19" s="14" t="s">
        <v>64</v>
      </c>
      <c r="D19" s="23">
        <v>15</v>
      </c>
      <c r="E19" s="32">
        <v>22</v>
      </c>
      <c r="F19" s="32">
        <v>34</v>
      </c>
      <c r="G19" s="32">
        <v>30</v>
      </c>
      <c r="H19" s="2">
        <f t="shared" si="0"/>
        <v>101</v>
      </c>
      <c r="I19" s="44"/>
    </row>
    <row r="20" spans="2:9">
      <c r="B20" s="18" t="s">
        <v>61</v>
      </c>
      <c r="C20" s="14" t="s">
        <v>65</v>
      </c>
      <c r="D20" s="23">
        <v>2</v>
      </c>
      <c r="E20" s="32">
        <v>9</v>
      </c>
      <c r="F20" s="32">
        <v>27</v>
      </c>
      <c r="G20" s="32">
        <v>20</v>
      </c>
      <c r="H20" s="2">
        <f t="shared" si="0"/>
        <v>58</v>
      </c>
      <c r="I20" s="44"/>
    </row>
    <row r="21" spans="2:9">
      <c r="C21" s="16" t="s">
        <v>66</v>
      </c>
      <c r="D21" s="2">
        <f>SUM(D4:D20)</f>
        <v>197</v>
      </c>
      <c r="E21" s="2">
        <f t="shared" ref="E21:G21" si="1">SUM(E4:E20)</f>
        <v>337</v>
      </c>
      <c r="F21" s="2">
        <f t="shared" si="1"/>
        <v>749</v>
      </c>
      <c r="G21" s="2">
        <f t="shared" si="1"/>
        <v>220</v>
      </c>
    </row>
    <row r="23" spans="2:9">
      <c r="B23"/>
      <c r="C23"/>
      <c r="D23"/>
      <c r="E23"/>
      <c r="F23"/>
      <c r="G23"/>
      <c r="H23"/>
    </row>
    <row r="24" spans="2:9">
      <c r="B24"/>
      <c r="C24"/>
      <c r="D24"/>
      <c r="E24"/>
      <c r="F24"/>
      <c r="G24"/>
      <c r="H24"/>
    </row>
    <row r="25" spans="2:9">
      <c r="B25"/>
      <c r="C25"/>
      <c r="D25"/>
    </row>
    <row r="26" spans="2:9">
      <c r="B26"/>
      <c r="C26" s="9" t="s">
        <v>73</v>
      </c>
      <c r="D26"/>
      <c r="E26"/>
      <c r="F26"/>
      <c r="G26"/>
      <c r="H26"/>
    </row>
    <row r="27" spans="2:9">
      <c r="B27" s="9" t="s">
        <v>67</v>
      </c>
      <c r="C27" t="s">
        <v>83</v>
      </c>
      <c r="D27" t="s">
        <v>91</v>
      </c>
      <c r="E27" t="s">
        <v>95</v>
      </c>
      <c r="F27" t="s">
        <v>84</v>
      </c>
      <c r="G27" t="s">
        <v>85</v>
      </c>
      <c r="H27"/>
    </row>
    <row r="28" spans="2:9">
      <c r="B28" s="10" t="s">
        <v>46</v>
      </c>
      <c r="C28" s="11">
        <v>99</v>
      </c>
      <c r="D28" s="11">
        <v>168</v>
      </c>
      <c r="E28" s="11">
        <v>382</v>
      </c>
      <c r="F28" s="11">
        <v>50</v>
      </c>
      <c r="G28" s="11">
        <v>699</v>
      </c>
      <c r="H28"/>
    </row>
    <row r="29" spans="2:9">
      <c r="B29" s="10" t="s">
        <v>54</v>
      </c>
      <c r="C29" s="11">
        <v>71</v>
      </c>
      <c r="D29" s="11">
        <v>114</v>
      </c>
      <c r="E29" s="11">
        <v>253</v>
      </c>
      <c r="F29" s="11">
        <v>70</v>
      </c>
      <c r="G29" s="11">
        <v>508</v>
      </c>
      <c r="H29"/>
    </row>
    <row r="30" spans="2:9">
      <c r="B30" s="10" t="s">
        <v>61</v>
      </c>
      <c r="C30" s="11">
        <v>27</v>
      </c>
      <c r="D30" s="11">
        <v>55</v>
      </c>
      <c r="E30" s="11">
        <v>114</v>
      </c>
      <c r="F30" s="11">
        <v>100</v>
      </c>
      <c r="G30" s="11">
        <v>296</v>
      </c>
      <c r="H30"/>
    </row>
    <row r="31" spans="2:9">
      <c r="B31" s="10" t="s">
        <v>68</v>
      </c>
      <c r="C31" s="11">
        <v>197</v>
      </c>
      <c r="D31" s="11">
        <v>337</v>
      </c>
      <c r="E31" s="11">
        <v>749</v>
      </c>
      <c r="F31" s="11">
        <v>220</v>
      </c>
      <c r="G31" s="11">
        <v>1503</v>
      </c>
      <c r="H31"/>
    </row>
    <row r="32" spans="2:9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</row>
    <row r="35" spans="2:8">
      <c r="B35"/>
      <c r="C35"/>
      <c r="D35"/>
    </row>
    <row r="36" spans="2:8">
      <c r="B36"/>
      <c r="C36"/>
      <c r="D36"/>
    </row>
    <row r="37" spans="2:8">
      <c r="B37"/>
      <c r="C37"/>
      <c r="D37"/>
    </row>
    <row r="38" spans="2:8">
      <c r="B38"/>
      <c r="C38"/>
      <c r="D38"/>
    </row>
    <row r="39" spans="2:8">
      <c r="B39"/>
      <c r="C39"/>
      <c r="D39"/>
    </row>
    <row r="40" spans="2:8">
      <c r="B40"/>
      <c r="C40"/>
      <c r="D40"/>
    </row>
    <row r="41" spans="2:8">
      <c r="B41"/>
      <c r="C41"/>
      <c r="D41"/>
    </row>
    <row r="42" spans="2:8">
      <c r="B42"/>
      <c r="C42"/>
      <c r="D42"/>
    </row>
    <row r="43" spans="2:8">
      <c r="B43"/>
      <c r="C43"/>
      <c r="D43"/>
    </row>
    <row r="53" spans="2:7">
      <c r="B53"/>
      <c r="C53" s="9" t="s">
        <v>73</v>
      </c>
      <c r="D53"/>
      <c r="E53"/>
      <c r="F53"/>
      <c r="G53"/>
    </row>
    <row r="54" spans="2:7">
      <c r="B54" s="9" t="s">
        <v>67</v>
      </c>
      <c r="C54" t="s">
        <v>83</v>
      </c>
      <c r="D54" t="s">
        <v>91</v>
      </c>
      <c r="E54" t="s">
        <v>95</v>
      </c>
      <c r="F54" t="s">
        <v>84</v>
      </c>
      <c r="G54"/>
    </row>
    <row r="55" spans="2:7">
      <c r="B55" s="10" t="s">
        <v>47</v>
      </c>
      <c r="C55" s="11">
        <v>20</v>
      </c>
      <c r="D55" s="11">
        <v>25</v>
      </c>
      <c r="E55" s="11">
        <v>60</v>
      </c>
      <c r="F55" s="11">
        <v>8</v>
      </c>
      <c r="G55"/>
    </row>
    <row r="56" spans="2:7">
      <c r="B56" s="10" t="s">
        <v>48</v>
      </c>
      <c r="C56" s="11">
        <v>17</v>
      </c>
      <c r="D56" s="11">
        <v>24</v>
      </c>
      <c r="E56" s="11">
        <v>63</v>
      </c>
      <c r="F56" s="11">
        <v>10</v>
      </c>
      <c r="G56"/>
    </row>
    <row r="57" spans="2:7">
      <c r="B57" s="10" t="s">
        <v>49</v>
      </c>
      <c r="C57" s="11">
        <v>6</v>
      </c>
      <c r="D57" s="11">
        <v>17</v>
      </c>
      <c r="E57" s="11">
        <v>42</v>
      </c>
      <c r="F57" s="11">
        <v>5</v>
      </c>
      <c r="G57"/>
    </row>
    <row r="58" spans="2:7">
      <c r="B58" s="10" t="s">
        <v>50</v>
      </c>
      <c r="C58" s="11">
        <v>16</v>
      </c>
      <c r="D58" s="11">
        <v>25</v>
      </c>
      <c r="E58" s="11">
        <v>62</v>
      </c>
      <c r="F58" s="11">
        <v>8</v>
      </c>
      <c r="G58"/>
    </row>
    <row r="59" spans="2:7">
      <c r="B59" s="10" t="s">
        <v>51</v>
      </c>
      <c r="C59" s="11">
        <v>20</v>
      </c>
      <c r="D59" s="11">
        <v>28</v>
      </c>
      <c r="E59" s="11">
        <v>64</v>
      </c>
      <c r="F59" s="11">
        <v>9</v>
      </c>
      <c r="G59"/>
    </row>
    <row r="60" spans="2:7">
      <c r="B60" s="10" t="s">
        <v>52</v>
      </c>
      <c r="C60" s="11">
        <v>10</v>
      </c>
      <c r="D60" s="11">
        <v>24</v>
      </c>
      <c r="E60" s="11">
        <v>51</v>
      </c>
      <c r="F60" s="11">
        <v>5</v>
      </c>
      <c r="G60"/>
    </row>
    <row r="61" spans="2:7">
      <c r="B61" s="10" t="s">
        <v>53</v>
      </c>
      <c r="C61" s="11">
        <v>10</v>
      </c>
      <c r="D61" s="11">
        <v>25</v>
      </c>
      <c r="E61" s="11">
        <v>40</v>
      </c>
      <c r="F61" s="11">
        <v>5</v>
      </c>
      <c r="G61"/>
    </row>
    <row r="62" spans="2:7">
      <c r="B62" s="10" t="s">
        <v>55</v>
      </c>
      <c r="C62" s="11">
        <v>12</v>
      </c>
      <c r="D62" s="11">
        <v>24</v>
      </c>
      <c r="E62" s="11">
        <v>40</v>
      </c>
      <c r="F62" s="11">
        <v>10</v>
      </c>
      <c r="G62"/>
    </row>
    <row r="63" spans="2:7">
      <c r="B63" s="10" t="s">
        <v>56</v>
      </c>
      <c r="C63" s="11">
        <v>5</v>
      </c>
      <c r="D63" s="11">
        <v>16</v>
      </c>
      <c r="E63" s="11">
        <v>32</v>
      </c>
      <c r="F63" s="11">
        <v>8</v>
      </c>
      <c r="G63"/>
    </row>
    <row r="64" spans="2:7">
      <c r="B64" s="10" t="s">
        <v>57</v>
      </c>
      <c r="C64" s="11">
        <v>4</v>
      </c>
      <c r="D64" s="11">
        <v>12</v>
      </c>
      <c r="E64" s="11">
        <v>30</v>
      </c>
      <c r="F64" s="11">
        <v>10</v>
      </c>
      <c r="G64"/>
    </row>
    <row r="65" spans="2:7">
      <c r="B65" s="10" t="s">
        <v>58</v>
      </c>
      <c r="C65" s="11">
        <v>10</v>
      </c>
      <c r="D65" s="11">
        <v>20</v>
      </c>
      <c r="E65" s="11">
        <v>46</v>
      </c>
      <c r="F65" s="11">
        <v>12</v>
      </c>
      <c r="G65"/>
    </row>
    <row r="66" spans="2:7">
      <c r="B66" s="10" t="s">
        <v>59</v>
      </c>
      <c r="C66" s="11">
        <v>20</v>
      </c>
      <c r="D66" s="11">
        <v>18</v>
      </c>
      <c r="E66" s="11">
        <v>41</v>
      </c>
      <c r="F66" s="11">
        <v>15</v>
      </c>
      <c r="G66"/>
    </row>
    <row r="67" spans="2:7">
      <c r="B67" s="10" t="s">
        <v>60</v>
      </c>
      <c r="C67" s="11">
        <v>20</v>
      </c>
      <c r="D67" s="11">
        <v>24</v>
      </c>
      <c r="E67" s="11">
        <v>64</v>
      </c>
      <c r="F67" s="11">
        <v>15</v>
      </c>
      <c r="G67"/>
    </row>
    <row r="68" spans="2:7">
      <c r="B68" s="10" t="s">
        <v>62</v>
      </c>
      <c r="C68" s="11">
        <v>2</v>
      </c>
      <c r="D68" s="11">
        <v>10</v>
      </c>
      <c r="E68" s="11">
        <v>23</v>
      </c>
      <c r="F68" s="11">
        <v>20</v>
      </c>
      <c r="G68"/>
    </row>
    <row r="69" spans="2:7">
      <c r="B69" s="10" t="s">
        <v>63</v>
      </c>
      <c r="C69" s="11">
        <v>8</v>
      </c>
      <c r="D69" s="11">
        <v>14</v>
      </c>
      <c r="E69" s="11">
        <v>30</v>
      </c>
      <c r="F69" s="11">
        <v>30</v>
      </c>
      <c r="G69"/>
    </row>
    <row r="70" spans="2:7">
      <c r="B70" s="10" t="s">
        <v>64</v>
      </c>
      <c r="C70" s="11">
        <v>15</v>
      </c>
      <c r="D70" s="11">
        <v>22</v>
      </c>
      <c r="E70" s="11">
        <v>34</v>
      </c>
      <c r="F70" s="11">
        <v>30</v>
      </c>
      <c r="G70"/>
    </row>
    <row r="71" spans="2:7">
      <c r="B71" s="10" t="s">
        <v>65</v>
      </c>
      <c r="C71" s="11">
        <v>2</v>
      </c>
      <c r="D71" s="11">
        <v>9</v>
      </c>
      <c r="E71" s="11">
        <v>27</v>
      </c>
      <c r="F71" s="11">
        <v>20</v>
      </c>
      <c r="G71"/>
    </row>
    <row r="72" spans="2:7">
      <c r="B72" s="10" t="s">
        <v>68</v>
      </c>
      <c r="C72" s="11">
        <v>197</v>
      </c>
      <c r="D72" s="11">
        <v>337</v>
      </c>
      <c r="E72" s="11">
        <v>749</v>
      </c>
      <c r="F72" s="11">
        <v>220</v>
      </c>
      <c r="G72"/>
    </row>
    <row r="95" spans="2:18">
      <c r="B95"/>
      <c r="C95" s="9" t="s">
        <v>78</v>
      </c>
      <c r="D95"/>
      <c r="E95"/>
      <c r="F95"/>
      <c r="G95"/>
      <c r="H95"/>
      <c r="I95"/>
      <c r="J95"/>
      <c r="K95"/>
      <c r="M95"/>
      <c r="N95"/>
      <c r="O95"/>
      <c r="P95"/>
      <c r="Q95"/>
      <c r="R95"/>
    </row>
    <row r="96" spans="2:18">
      <c r="B96" s="9" t="s">
        <v>73</v>
      </c>
      <c r="C96" t="s">
        <v>46</v>
      </c>
      <c r="D96" t="s">
        <v>54</v>
      </c>
      <c r="E96" t="s">
        <v>61</v>
      </c>
      <c r="F96" t="s">
        <v>68</v>
      </c>
      <c r="G96"/>
      <c r="H96"/>
      <c r="I96"/>
      <c r="J96"/>
      <c r="K96"/>
      <c r="L96" s="19"/>
      <c r="M96"/>
      <c r="N96"/>
      <c r="O96"/>
      <c r="P96"/>
      <c r="Q96"/>
      <c r="R96"/>
    </row>
    <row r="97" spans="2:18">
      <c r="B97" s="10" t="s">
        <v>72</v>
      </c>
      <c r="C97" s="11">
        <v>99</v>
      </c>
      <c r="D97" s="11">
        <v>71</v>
      </c>
      <c r="E97" s="11">
        <v>27</v>
      </c>
      <c r="F97" s="11">
        <v>197</v>
      </c>
      <c r="G97"/>
      <c r="H97"/>
      <c r="I97"/>
      <c r="J97"/>
      <c r="K97"/>
      <c r="L97" s="19"/>
      <c r="M97"/>
      <c r="N97"/>
      <c r="O97"/>
      <c r="P97"/>
      <c r="Q97"/>
      <c r="R97"/>
    </row>
    <row r="98" spans="2:18">
      <c r="B98" s="10" t="s">
        <v>90</v>
      </c>
      <c r="C98" s="11">
        <v>168</v>
      </c>
      <c r="D98" s="11">
        <v>114</v>
      </c>
      <c r="E98" s="11">
        <v>55</v>
      </c>
      <c r="F98" s="11">
        <v>337</v>
      </c>
      <c r="G98"/>
      <c r="H98"/>
      <c r="I98"/>
      <c r="J98"/>
      <c r="K98"/>
      <c r="L98" s="19"/>
      <c r="M98"/>
      <c r="N98"/>
      <c r="O98"/>
      <c r="P98"/>
      <c r="Q98"/>
      <c r="R98"/>
    </row>
    <row r="99" spans="2:18">
      <c r="B99" s="10" t="s">
        <v>74</v>
      </c>
      <c r="C99" s="11">
        <v>50</v>
      </c>
      <c r="D99" s="11">
        <v>70</v>
      </c>
      <c r="E99" s="11">
        <v>100</v>
      </c>
      <c r="F99" s="11">
        <v>220</v>
      </c>
      <c r="G99"/>
      <c r="H99"/>
      <c r="I99"/>
      <c r="J99"/>
      <c r="K99"/>
      <c r="L99" s="19"/>
      <c r="M99"/>
      <c r="N99"/>
      <c r="O99"/>
      <c r="P99"/>
      <c r="Q99"/>
      <c r="R99"/>
    </row>
    <row r="100" spans="2:18">
      <c r="B100"/>
      <c r="C100"/>
      <c r="D100"/>
      <c r="E100"/>
      <c r="F100"/>
      <c r="G100"/>
      <c r="H100"/>
      <c r="I100"/>
      <c r="J100"/>
      <c r="K100"/>
      <c r="L100" s="19"/>
      <c r="M100"/>
      <c r="N100"/>
      <c r="O100"/>
      <c r="P100"/>
      <c r="Q100"/>
      <c r="R100"/>
    </row>
    <row r="101" spans="2:18">
      <c r="B101"/>
      <c r="C101"/>
      <c r="D101"/>
      <c r="E101"/>
      <c r="F101"/>
      <c r="G101"/>
      <c r="H101"/>
      <c r="I101"/>
      <c r="J101"/>
      <c r="K101"/>
      <c r="M101"/>
      <c r="N101"/>
      <c r="O101"/>
      <c r="P101"/>
      <c r="Q101"/>
      <c r="R101"/>
    </row>
    <row r="102" spans="2:18">
      <c r="B102" t="s">
        <v>79</v>
      </c>
      <c r="C102">
        <f>SUM(C97:C100)</f>
        <v>317</v>
      </c>
      <c r="D102">
        <f t="shared" ref="D102:E102" si="2">SUM(D97:D100)</f>
        <v>255</v>
      </c>
      <c r="E102">
        <f t="shared" si="2"/>
        <v>182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2:18">
      <c r="H103" s="19"/>
    </row>
    <row r="104" spans="2:18">
      <c r="H104" s="19"/>
    </row>
    <row r="105" spans="2:18">
      <c r="H105" s="19"/>
    </row>
    <row r="107" spans="2:18">
      <c r="B107"/>
      <c r="C107"/>
      <c r="D107"/>
      <c r="E107"/>
      <c r="F107"/>
    </row>
    <row r="108" spans="2:18">
      <c r="B108"/>
      <c r="C108"/>
      <c r="D108"/>
      <c r="E108"/>
      <c r="F108"/>
    </row>
    <row r="109" spans="2:18">
      <c r="B109" t="s">
        <v>73</v>
      </c>
      <c r="C109" s="2" t="s">
        <v>80</v>
      </c>
      <c r="D109" t="s">
        <v>46</v>
      </c>
      <c r="E109" t="s">
        <v>54</v>
      </c>
      <c r="F109" t="s">
        <v>61</v>
      </c>
    </row>
    <row r="110" spans="2:18">
      <c r="B110" t="s">
        <v>70</v>
      </c>
      <c r="C110" s="2">
        <v>0</v>
      </c>
      <c r="D110" s="19">
        <f>C97/C102</f>
        <v>0.31230283911671924</v>
      </c>
      <c r="E110" s="21">
        <f>D97/D102</f>
        <v>0.27843137254901962</v>
      </c>
      <c r="F110" s="21">
        <f>E97/E102</f>
        <v>0.14835164835164835</v>
      </c>
    </row>
    <row r="111" spans="2:18">
      <c r="B111" t="s">
        <v>81</v>
      </c>
      <c r="C111" s="2">
        <v>0</v>
      </c>
      <c r="D111" s="19">
        <f>C98/C102</f>
        <v>0.52996845425867511</v>
      </c>
      <c r="E111" s="21">
        <f>D98/D102</f>
        <v>0.44705882352941179</v>
      </c>
      <c r="F111" s="21">
        <f>E98/E102</f>
        <v>0.30219780219780218</v>
      </c>
    </row>
    <row r="112" spans="2:18">
      <c r="B112" t="s">
        <v>94</v>
      </c>
      <c r="C112" s="2">
        <v>0</v>
      </c>
      <c r="D112" s="19">
        <f>C99/C102</f>
        <v>0.15772870662460567</v>
      </c>
      <c r="E112" s="21">
        <f>D99/D102</f>
        <v>0.27450980392156865</v>
      </c>
      <c r="F112" s="21">
        <f>E99/E102</f>
        <v>0.5494505494505495</v>
      </c>
    </row>
    <row r="113" spans="2:7">
      <c r="B113" t="s">
        <v>33</v>
      </c>
      <c r="C113" s="2">
        <v>0</v>
      </c>
      <c r="D113" s="19">
        <f>C100/C102</f>
        <v>0</v>
      </c>
      <c r="E113" s="21">
        <f>D100/D102</f>
        <v>0</v>
      </c>
      <c r="F113" s="21">
        <f>E100/E102</f>
        <v>0</v>
      </c>
    </row>
    <row r="114" spans="2:7">
      <c r="B114"/>
      <c r="C114"/>
      <c r="D114"/>
      <c r="E114"/>
      <c r="F114"/>
    </row>
    <row r="115" spans="2:7">
      <c r="B115"/>
      <c r="C115"/>
      <c r="D115"/>
      <c r="E115"/>
      <c r="F115"/>
    </row>
    <row r="116" spans="2:7">
      <c r="B116"/>
      <c r="C116"/>
      <c r="D116"/>
      <c r="E116"/>
    </row>
    <row r="117" spans="2:7">
      <c r="B117"/>
      <c r="C117"/>
      <c r="D117"/>
      <c r="E117"/>
    </row>
    <row r="119" spans="2:7">
      <c r="B119" s="9" t="s">
        <v>67</v>
      </c>
      <c r="C119" t="s">
        <v>75</v>
      </c>
      <c r="D119"/>
      <c r="E119"/>
      <c r="F119"/>
      <c r="G119"/>
    </row>
    <row r="120" spans="2:7">
      <c r="B120" s="10" t="s">
        <v>46</v>
      </c>
      <c r="C120" s="11">
        <v>699</v>
      </c>
      <c r="D120"/>
      <c r="E120"/>
      <c r="F120"/>
      <c r="G120"/>
    </row>
    <row r="121" spans="2:7">
      <c r="B121" s="20" t="s">
        <v>47</v>
      </c>
      <c r="C121" s="11">
        <v>113</v>
      </c>
      <c r="D121"/>
      <c r="E121"/>
      <c r="F121"/>
      <c r="G121"/>
    </row>
    <row r="122" spans="2:7">
      <c r="B122" s="20" t="s">
        <v>48</v>
      </c>
      <c r="C122" s="11">
        <v>114</v>
      </c>
      <c r="D122"/>
      <c r="E122"/>
      <c r="F122"/>
      <c r="G122"/>
    </row>
    <row r="123" spans="2:7">
      <c r="B123" s="20" t="s">
        <v>49</v>
      </c>
      <c r="C123" s="11">
        <v>70</v>
      </c>
      <c r="D123"/>
      <c r="E123"/>
      <c r="F123"/>
      <c r="G123"/>
    </row>
    <row r="124" spans="2:7">
      <c r="B124" s="20" t="s">
        <v>50</v>
      </c>
      <c r="C124" s="11">
        <v>111</v>
      </c>
      <c r="D124"/>
      <c r="E124"/>
      <c r="F124"/>
      <c r="G124"/>
    </row>
    <row r="125" spans="2:7">
      <c r="B125" s="20" t="s">
        <v>51</v>
      </c>
      <c r="C125" s="11">
        <v>121</v>
      </c>
      <c r="D125"/>
      <c r="E125"/>
      <c r="F125"/>
      <c r="G125"/>
    </row>
    <row r="126" spans="2:7">
      <c r="B126" s="20" t="s">
        <v>52</v>
      </c>
      <c r="C126" s="11">
        <v>90</v>
      </c>
      <c r="D126"/>
      <c r="E126"/>
      <c r="F126"/>
      <c r="G126"/>
    </row>
    <row r="127" spans="2:7">
      <c r="B127" s="20" t="s">
        <v>53</v>
      </c>
      <c r="C127" s="11">
        <v>80</v>
      </c>
      <c r="D127"/>
      <c r="E127"/>
      <c r="F127"/>
      <c r="G127"/>
    </row>
    <row r="128" spans="2:7">
      <c r="B128" s="10" t="s">
        <v>54</v>
      </c>
      <c r="C128" s="11">
        <v>508</v>
      </c>
      <c r="D128"/>
      <c r="E128"/>
      <c r="F128"/>
      <c r="G128"/>
    </row>
    <row r="129" spans="2:7">
      <c r="B129" s="20" t="s">
        <v>55</v>
      </c>
      <c r="C129" s="11">
        <v>86</v>
      </c>
      <c r="D129"/>
      <c r="E129"/>
      <c r="F129"/>
      <c r="G129"/>
    </row>
    <row r="130" spans="2:7">
      <c r="B130" s="20" t="s">
        <v>56</v>
      </c>
      <c r="C130" s="11">
        <v>61</v>
      </c>
      <c r="D130"/>
      <c r="E130"/>
      <c r="F130"/>
      <c r="G130"/>
    </row>
    <row r="131" spans="2:7">
      <c r="B131" s="20" t="s">
        <v>57</v>
      </c>
      <c r="C131" s="11">
        <v>56</v>
      </c>
      <c r="D131"/>
      <c r="E131"/>
      <c r="F131"/>
      <c r="G131"/>
    </row>
    <row r="132" spans="2:7">
      <c r="B132" s="20" t="s">
        <v>58</v>
      </c>
      <c r="C132" s="11">
        <v>88</v>
      </c>
      <c r="D132"/>
      <c r="E132"/>
      <c r="F132"/>
      <c r="G132"/>
    </row>
    <row r="133" spans="2:7">
      <c r="B133" s="20" t="s">
        <v>59</v>
      </c>
      <c r="C133" s="11">
        <v>94</v>
      </c>
      <c r="D133"/>
      <c r="E133"/>
      <c r="F133"/>
      <c r="G133"/>
    </row>
    <row r="134" spans="2:7">
      <c r="B134" s="20" t="s">
        <v>60</v>
      </c>
      <c r="C134" s="11">
        <v>123</v>
      </c>
      <c r="D134"/>
      <c r="E134"/>
      <c r="F134"/>
      <c r="G134"/>
    </row>
    <row r="135" spans="2:7">
      <c r="B135" s="10" t="s">
        <v>61</v>
      </c>
      <c r="C135" s="11">
        <v>296</v>
      </c>
      <c r="D135"/>
      <c r="E135"/>
      <c r="F135"/>
      <c r="G135"/>
    </row>
    <row r="136" spans="2:7">
      <c r="B136" s="20" t="s">
        <v>62</v>
      </c>
      <c r="C136" s="11">
        <v>55</v>
      </c>
      <c r="D136"/>
      <c r="E136"/>
      <c r="F136"/>
      <c r="G136"/>
    </row>
    <row r="137" spans="2:7">
      <c r="B137" s="20" t="s">
        <v>63</v>
      </c>
      <c r="C137" s="11">
        <v>82</v>
      </c>
      <c r="D137"/>
      <c r="E137"/>
      <c r="F137"/>
      <c r="G137"/>
    </row>
    <row r="138" spans="2:7">
      <c r="B138" s="20" t="s">
        <v>64</v>
      </c>
      <c r="C138" s="11">
        <v>101</v>
      </c>
      <c r="D138"/>
      <c r="E138"/>
      <c r="F138"/>
      <c r="G138"/>
    </row>
    <row r="139" spans="2:7">
      <c r="B139" s="20" t="s">
        <v>65</v>
      </c>
      <c r="C139" s="11">
        <v>58</v>
      </c>
      <c r="D139"/>
      <c r="E139"/>
      <c r="F139"/>
      <c r="G139"/>
    </row>
    <row r="140" spans="2:7">
      <c r="B140" s="10" t="s">
        <v>68</v>
      </c>
      <c r="C140" s="11">
        <v>1503</v>
      </c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 s="9" t="s">
        <v>73</v>
      </c>
      <c r="D146"/>
      <c r="E146"/>
      <c r="F146"/>
      <c r="G146"/>
    </row>
    <row r="147" spans="2:7">
      <c r="B147" s="9" t="s">
        <v>67</v>
      </c>
      <c r="C147" t="s">
        <v>83</v>
      </c>
      <c r="D147" t="s">
        <v>91</v>
      </c>
      <c r="E147" t="s">
        <v>95</v>
      </c>
      <c r="F147" t="s">
        <v>84</v>
      </c>
      <c r="G147"/>
    </row>
    <row r="148" spans="2:7">
      <c r="B148" s="10" t="s">
        <v>46</v>
      </c>
      <c r="C148" s="11">
        <v>99</v>
      </c>
      <c r="D148" s="11">
        <v>168</v>
      </c>
      <c r="E148" s="11">
        <v>382</v>
      </c>
      <c r="F148" s="11">
        <v>50</v>
      </c>
      <c r="G148"/>
    </row>
    <row r="149" spans="2:7">
      <c r="B149" s="20" t="s">
        <v>47</v>
      </c>
      <c r="C149" s="11">
        <v>20</v>
      </c>
      <c r="D149" s="11">
        <v>25</v>
      </c>
      <c r="E149" s="11">
        <v>60</v>
      </c>
      <c r="F149" s="11">
        <v>8</v>
      </c>
      <c r="G149"/>
    </row>
    <row r="150" spans="2:7">
      <c r="B150" s="20" t="s">
        <v>48</v>
      </c>
      <c r="C150" s="11">
        <v>17</v>
      </c>
      <c r="D150" s="11">
        <v>24</v>
      </c>
      <c r="E150" s="11">
        <v>63</v>
      </c>
      <c r="F150" s="11">
        <v>10</v>
      </c>
      <c r="G150"/>
    </row>
    <row r="151" spans="2:7">
      <c r="B151" s="20" t="s">
        <v>49</v>
      </c>
      <c r="C151" s="11">
        <v>6</v>
      </c>
      <c r="D151" s="11">
        <v>17</v>
      </c>
      <c r="E151" s="11">
        <v>42</v>
      </c>
      <c r="F151" s="11">
        <v>5</v>
      </c>
      <c r="G151"/>
    </row>
    <row r="152" spans="2:7">
      <c r="B152" s="20" t="s">
        <v>50</v>
      </c>
      <c r="C152" s="11">
        <v>16</v>
      </c>
      <c r="D152" s="11">
        <v>25</v>
      </c>
      <c r="E152" s="11">
        <v>62</v>
      </c>
      <c r="F152" s="11">
        <v>8</v>
      </c>
      <c r="G152"/>
    </row>
    <row r="153" spans="2:7">
      <c r="B153" s="20" t="s">
        <v>51</v>
      </c>
      <c r="C153" s="11">
        <v>20</v>
      </c>
      <c r="D153" s="11">
        <v>28</v>
      </c>
      <c r="E153" s="11">
        <v>64</v>
      </c>
      <c r="F153" s="11">
        <v>9</v>
      </c>
      <c r="G153"/>
    </row>
    <row r="154" spans="2:7">
      <c r="B154" s="20" t="s">
        <v>52</v>
      </c>
      <c r="C154" s="11">
        <v>10</v>
      </c>
      <c r="D154" s="11">
        <v>24</v>
      </c>
      <c r="E154" s="11">
        <v>51</v>
      </c>
      <c r="F154" s="11">
        <v>5</v>
      </c>
      <c r="G154"/>
    </row>
    <row r="155" spans="2:7">
      <c r="B155" s="20" t="s">
        <v>53</v>
      </c>
      <c r="C155" s="11">
        <v>10</v>
      </c>
      <c r="D155" s="11">
        <v>25</v>
      </c>
      <c r="E155" s="11">
        <v>40</v>
      </c>
      <c r="F155" s="11">
        <v>5</v>
      </c>
      <c r="G155"/>
    </row>
    <row r="156" spans="2:7">
      <c r="B156" s="10" t="s">
        <v>54</v>
      </c>
      <c r="C156" s="11">
        <v>71</v>
      </c>
      <c r="D156" s="11">
        <v>114</v>
      </c>
      <c r="E156" s="11">
        <v>253</v>
      </c>
      <c r="F156" s="11">
        <v>70</v>
      </c>
      <c r="G156"/>
    </row>
    <row r="157" spans="2:7">
      <c r="B157" s="20" t="s">
        <v>55</v>
      </c>
      <c r="C157" s="11">
        <v>12</v>
      </c>
      <c r="D157" s="11">
        <v>24</v>
      </c>
      <c r="E157" s="11">
        <v>40</v>
      </c>
      <c r="F157" s="11">
        <v>10</v>
      </c>
      <c r="G157"/>
    </row>
    <row r="158" spans="2:7">
      <c r="B158" s="20" t="s">
        <v>56</v>
      </c>
      <c r="C158" s="11">
        <v>5</v>
      </c>
      <c r="D158" s="11">
        <v>16</v>
      </c>
      <c r="E158" s="11">
        <v>32</v>
      </c>
      <c r="F158" s="11">
        <v>8</v>
      </c>
      <c r="G158"/>
    </row>
    <row r="159" spans="2:7">
      <c r="B159" s="20" t="s">
        <v>57</v>
      </c>
      <c r="C159" s="11">
        <v>4</v>
      </c>
      <c r="D159" s="11">
        <v>12</v>
      </c>
      <c r="E159" s="11">
        <v>30</v>
      </c>
      <c r="F159" s="11">
        <v>10</v>
      </c>
    </row>
    <row r="160" spans="2:7">
      <c r="B160" s="20" t="s">
        <v>58</v>
      </c>
      <c r="C160" s="11">
        <v>10</v>
      </c>
      <c r="D160" s="11">
        <v>20</v>
      </c>
      <c r="E160" s="11">
        <v>46</v>
      </c>
      <c r="F160" s="11">
        <v>12</v>
      </c>
    </row>
    <row r="161" spans="2:7">
      <c r="B161" s="20" t="s">
        <v>59</v>
      </c>
      <c r="C161" s="11">
        <v>20</v>
      </c>
      <c r="D161" s="11">
        <v>18</v>
      </c>
      <c r="E161" s="11">
        <v>41</v>
      </c>
      <c r="F161" s="11">
        <v>15</v>
      </c>
    </row>
    <row r="162" spans="2:7">
      <c r="B162" s="20" t="s">
        <v>60</v>
      </c>
      <c r="C162" s="11">
        <v>20</v>
      </c>
      <c r="D162" s="11">
        <v>24</v>
      </c>
      <c r="E162" s="11">
        <v>64</v>
      </c>
      <c r="F162" s="11">
        <v>15</v>
      </c>
    </row>
    <row r="163" spans="2:7">
      <c r="B163" s="10" t="s">
        <v>61</v>
      </c>
      <c r="C163" s="11">
        <v>27</v>
      </c>
      <c r="D163" s="11">
        <v>55</v>
      </c>
      <c r="E163" s="11">
        <v>114</v>
      </c>
      <c r="F163" s="11">
        <v>100</v>
      </c>
    </row>
    <row r="164" spans="2:7">
      <c r="B164" s="20" t="s">
        <v>62</v>
      </c>
      <c r="C164" s="11">
        <v>2</v>
      </c>
      <c r="D164" s="11">
        <v>10</v>
      </c>
      <c r="E164" s="11">
        <v>23</v>
      </c>
      <c r="F164" s="11">
        <v>20</v>
      </c>
    </row>
    <row r="165" spans="2:7">
      <c r="B165" s="20" t="s">
        <v>63</v>
      </c>
      <c r="C165" s="11">
        <v>8</v>
      </c>
      <c r="D165" s="11">
        <v>14</v>
      </c>
      <c r="E165" s="11">
        <v>30</v>
      </c>
      <c r="F165" s="11">
        <v>30</v>
      </c>
    </row>
    <row r="166" spans="2:7">
      <c r="B166" s="20" t="s">
        <v>64</v>
      </c>
      <c r="C166" s="11">
        <v>15</v>
      </c>
      <c r="D166" s="11">
        <v>22</v>
      </c>
      <c r="E166" s="11">
        <v>34</v>
      </c>
      <c r="F166" s="11">
        <v>30</v>
      </c>
    </row>
    <row r="167" spans="2:7">
      <c r="B167" s="20" t="s">
        <v>65</v>
      </c>
      <c r="C167" s="11">
        <v>2</v>
      </c>
      <c r="D167" s="11">
        <v>9</v>
      </c>
      <c r="E167" s="11">
        <v>27</v>
      </c>
      <c r="F167" s="11">
        <v>20</v>
      </c>
    </row>
    <row r="168" spans="2:7">
      <c r="B168" s="10" t="s">
        <v>68</v>
      </c>
      <c r="C168" s="11">
        <v>197</v>
      </c>
      <c r="D168" s="11">
        <v>337</v>
      </c>
      <c r="E168" s="11">
        <v>749</v>
      </c>
      <c r="F168" s="11">
        <v>220</v>
      </c>
    </row>
    <row r="173" spans="2:7" ht="31.5">
      <c r="B173" s="15" t="s">
        <v>71</v>
      </c>
      <c r="C173" s="7" t="s">
        <v>43</v>
      </c>
      <c r="D173" s="7" t="s">
        <v>70</v>
      </c>
      <c r="E173" s="8" t="s">
        <v>81</v>
      </c>
      <c r="F173" s="8" t="s">
        <v>94</v>
      </c>
      <c r="G173" s="8" t="s">
        <v>33</v>
      </c>
    </row>
    <row r="174" spans="2:7">
      <c r="B174" s="17" t="s">
        <v>46</v>
      </c>
      <c r="C174" s="14" t="s">
        <v>104</v>
      </c>
      <c r="D174" s="23">
        <v>20</v>
      </c>
      <c r="E174" s="32">
        <v>25</v>
      </c>
      <c r="F174" s="32">
        <v>60</v>
      </c>
      <c r="G174" s="32">
        <v>8</v>
      </c>
    </row>
    <row r="175" spans="2:7">
      <c r="B175" s="17" t="s">
        <v>46</v>
      </c>
      <c r="C175" s="14" t="s">
        <v>105</v>
      </c>
      <c r="D175" s="23">
        <v>17</v>
      </c>
      <c r="E175" s="32">
        <v>24</v>
      </c>
      <c r="F175" s="32">
        <v>63</v>
      </c>
      <c r="G175" s="32">
        <v>10</v>
      </c>
    </row>
    <row r="176" spans="2:7">
      <c r="B176" s="17" t="s">
        <v>46</v>
      </c>
      <c r="C176" s="14" t="s">
        <v>106</v>
      </c>
      <c r="D176" s="23">
        <v>6</v>
      </c>
      <c r="E176" s="32">
        <v>17</v>
      </c>
      <c r="F176" s="32">
        <v>42</v>
      </c>
      <c r="G176" s="32">
        <v>5</v>
      </c>
    </row>
    <row r="177" spans="2:7">
      <c r="B177" s="17" t="s">
        <v>46</v>
      </c>
      <c r="C177" s="14" t="s">
        <v>107</v>
      </c>
      <c r="D177" s="23">
        <v>16</v>
      </c>
      <c r="E177" s="32">
        <v>25</v>
      </c>
      <c r="F177" s="32">
        <v>62</v>
      </c>
      <c r="G177" s="32">
        <v>8</v>
      </c>
    </row>
    <row r="178" spans="2:7">
      <c r="B178" s="17" t="s">
        <v>46</v>
      </c>
      <c r="C178" s="14" t="s">
        <v>108</v>
      </c>
      <c r="D178" s="23">
        <v>20</v>
      </c>
      <c r="E178" s="32">
        <v>28</v>
      </c>
      <c r="F178" s="32">
        <v>64</v>
      </c>
      <c r="G178" s="32">
        <v>9</v>
      </c>
    </row>
    <row r="179" spans="2:7">
      <c r="B179" s="17" t="s">
        <v>46</v>
      </c>
      <c r="C179" s="14" t="s">
        <v>109</v>
      </c>
      <c r="D179" s="23">
        <v>10</v>
      </c>
      <c r="E179" s="32">
        <v>24</v>
      </c>
      <c r="F179" s="32">
        <v>51</v>
      </c>
      <c r="G179" s="32">
        <v>5</v>
      </c>
    </row>
    <row r="180" spans="2:7">
      <c r="B180" s="17" t="s">
        <v>46</v>
      </c>
      <c r="C180" s="14" t="s">
        <v>110</v>
      </c>
      <c r="D180" s="23">
        <v>10</v>
      </c>
      <c r="E180" s="32">
        <v>25</v>
      </c>
      <c r="F180" s="32">
        <v>40</v>
      </c>
      <c r="G180" s="32">
        <v>5</v>
      </c>
    </row>
    <row r="181" spans="2:7">
      <c r="B181" s="17" t="s">
        <v>54</v>
      </c>
      <c r="C181" s="14" t="s">
        <v>111</v>
      </c>
      <c r="D181" s="23">
        <v>12</v>
      </c>
      <c r="E181" s="32">
        <v>24</v>
      </c>
      <c r="F181" s="32">
        <v>40</v>
      </c>
      <c r="G181" s="32">
        <v>10</v>
      </c>
    </row>
    <row r="182" spans="2:7">
      <c r="B182" s="17" t="s">
        <v>54</v>
      </c>
      <c r="C182" s="14" t="s">
        <v>112</v>
      </c>
      <c r="D182" s="23">
        <v>5</v>
      </c>
      <c r="E182" s="32">
        <v>16</v>
      </c>
      <c r="F182" s="32">
        <v>32</v>
      </c>
      <c r="G182" s="32">
        <v>8</v>
      </c>
    </row>
    <row r="183" spans="2:7">
      <c r="B183" s="17" t="s">
        <v>54</v>
      </c>
      <c r="C183" s="14" t="s">
        <v>113</v>
      </c>
      <c r="D183" s="23">
        <v>4</v>
      </c>
      <c r="E183" s="32">
        <v>12</v>
      </c>
      <c r="F183" s="32">
        <v>30</v>
      </c>
      <c r="G183" s="32">
        <v>10</v>
      </c>
    </row>
    <row r="184" spans="2:7">
      <c r="B184" s="17" t="s">
        <v>54</v>
      </c>
      <c r="C184" s="14" t="s">
        <v>114</v>
      </c>
      <c r="D184" s="23">
        <v>10</v>
      </c>
      <c r="E184" s="32">
        <v>20</v>
      </c>
      <c r="F184" s="32">
        <v>46</v>
      </c>
      <c r="G184" s="32">
        <v>12</v>
      </c>
    </row>
    <row r="185" spans="2:7">
      <c r="B185" s="17" t="s">
        <v>54</v>
      </c>
      <c r="C185" s="14" t="s">
        <v>115</v>
      </c>
      <c r="D185" s="23">
        <v>20</v>
      </c>
      <c r="E185" s="32">
        <v>18</v>
      </c>
      <c r="F185" s="32">
        <v>41</v>
      </c>
      <c r="G185" s="32">
        <v>15</v>
      </c>
    </row>
    <row r="186" spans="2:7">
      <c r="B186" s="17" t="s">
        <v>54</v>
      </c>
      <c r="C186" s="14" t="s">
        <v>116</v>
      </c>
      <c r="D186" s="23">
        <v>20</v>
      </c>
      <c r="E186" s="32">
        <v>24</v>
      </c>
      <c r="F186" s="32">
        <v>64</v>
      </c>
      <c r="G186" s="32">
        <v>15</v>
      </c>
    </row>
    <row r="187" spans="2:7">
      <c r="B187" s="17" t="s">
        <v>61</v>
      </c>
      <c r="C187" s="14" t="s">
        <v>117</v>
      </c>
      <c r="D187" s="23">
        <v>2</v>
      </c>
      <c r="E187" s="32">
        <v>10</v>
      </c>
      <c r="F187" s="32">
        <v>23</v>
      </c>
      <c r="G187" s="32">
        <v>20</v>
      </c>
    </row>
    <row r="188" spans="2:7">
      <c r="B188" s="17" t="s">
        <v>61</v>
      </c>
      <c r="C188" s="14" t="s">
        <v>118</v>
      </c>
      <c r="D188" s="23">
        <v>8</v>
      </c>
      <c r="E188" s="32">
        <v>14</v>
      </c>
      <c r="F188" s="32">
        <v>30</v>
      </c>
      <c r="G188" s="32">
        <v>30</v>
      </c>
    </row>
    <row r="189" spans="2:7">
      <c r="B189" s="17" t="s">
        <v>61</v>
      </c>
      <c r="C189" s="14" t="s">
        <v>119</v>
      </c>
      <c r="D189" s="23">
        <v>15</v>
      </c>
      <c r="E189" s="32">
        <v>22</v>
      </c>
      <c r="F189" s="32">
        <v>34</v>
      </c>
      <c r="G189" s="32">
        <v>30</v>
      </c>
    </row>
    <row r="190" spans="2:7">
      <c r="B190" s="18" t="s">
        <v>61</v>
      </c>
      <c r="C190" s="14" t="s">
        <v>120</v>
      </c>
      <c r="D190" s="23">
        <v>2</v>
      </c>
      <c r="E190" s="32">
        <v>9</v>
      </c>
      <c r="F190" s="32">
        <v>27</v>
      </c>
      <c r="G190" s="32">
        <v>20</v>
      </c>
    </row>
    <row r="193" spans="2:6">
      <c r="B193"/>
      <c r="C193" s="9" t="s">
        <v>73</v>
      </c>
      <c r="D193"/>
      <c r="E193"/>
      <c r="F193"/>
    </row>
    <row r="194" spans="2:6">
      <c r="B194" s="9" t="s">
        <v>67</v>
      </c>
      <c r="C194" t="s">
        <v>83</v>
      </c>
      <c r="D194" t="s">
        <v>91</v>
      </c>
      <c r="E194" t="s">
        <v>95</v>
      </c>
      <c r="F194" t="s">
        <v>84</v>
      </c>
    </row>
    <row r="195" spans="2:6">
      <c r="B195" s="10" t="s">
        <v>46</v>
      </c>
      <c r="C195" s="11">
        <v>99</v>
      </c>
      <c r="D195" s="11">
        <v>168</v>
      </c>
      <c r="E195" s="11">
        <v>382</v>
      </c>
      <c r="F195" s="11">
        <v>50</v>
      </c>
    </row>
    <row r="196" spans="2:6">
      <c r="B196" s="20" t="s">
        <v>104</v>
      </c>
      <c r="C196" s="11">
        <v>20</v>
      </c>
      <c r="D196" s="11">
        <v>25</v>
      </c>
      <c r="E196" s="11">
        <v>60</v>
      </c>
      <c r="F196" s="11">
        <v>8</v>
      </c>
    </row>
    <row r="197" spans="2:6">
      <c r="B197" s="20" t="s">
        <v>105</v>
      </c>
      <c r="C197" s="11">
        <v>17</v>
      </c>
      <c r="D197" s="11">
        <v>24</v>
      </c>
      <c r="E197" s="11">
        <v>63</v>
      </c>
      <c r="F197" s="11">
        <v>10</v>
      </c>
    </row>
    <row r="198" spans="2:6">
      <c r="B198" s="20" t="s">
        <v>106</v>
      </c>
      <c r="C198" s="11">
        <v>6</v>
      </c>
      <c r="D198" s="11">
        <v>17</v>
      </c>
      <c r="E198" s="11">
        <v>42</v>
      </c>
      <c r="F198" s="11">
        <v>5</v>
      </c>
    </row>
    <row r="199" spans="2:6">
      <c r="B199" s="20" t="s">
        <v>107</v>
      </c>
      <c r="C199" s="11">
        <v>16</v>
      </c>
      <c r="D199" s="11">
        <v>25</v>
      </c>
      <c r="E199" s="11">
        <v>62</v>
      </c>
      <c r="F199" s="11">
        <v>8</v>
      </c>
    </row>
    <row r="200" spans="2:6">
      <c r="B200" s="20" t="s">
        <v>108</v>
      </c>
      <c r="C200" s="11">
        <v>20</v>
      </c>
      <c r="D200" s="11">
        <v>28</v>
      </c>
      <c r="E200" s="11">
        <v>64</v>
      </c>
      <c r="F200" s="11">
        <v>9</v>
      </c>
    </row>
    <row r="201" spans="2:6">
      <c r="B201" s="20" t="s">
        <v>109</v>
      </c>
      <c r="C201" s="11">
        <v>10</v>
      </c>
      <c r="D201" s="11">
        <v>24</v>
      </c>
      <c r="E201" s="11">
        <v>51</v>
      </c>
      <c r="F201" s="11">
        <v>5</v>
      </c>
    </row>
    <row r="202" spans="2:6">
      <c r="B202" s="20" t="s">
        <v>110</v>
      </c>
      <c r="C202" s="11">
        <v>10</v>
      </c>
      <c r="D202" s="11">
        <v>25</v>
      </c>
      <c r="E202" s="11">
        <v>40</v>
      </c>
      <c r="F202" s="11">
        <v>5</v>
      </c>
    </row>
    <row r="203" spans="2:6">
      <c r="B203" s="10" t="s">
        <v>54</v>
      </c>
      <c r="C203" s="11">
        <v>71</v>
      </c>
      <c r="D203" s="11">
        <v>114</v>
      </c>
      <c r="E203" s="11">
        <v>253</v>
      </c>
      <c r="F203" s="11">
        <v>70</v>
      </c>
    </row>
    <row r="204" spans="2:6">
      <c r="B204" s="20" t="s">
        <v>111</v>
      </c>
      <c r="C204" s="11">
        <v>12</v>
      </c>
      <c r="D204" s="11">
        <v>24</v>
      </c>
      <c r="E204" s="11">
        <v>40</v>
      </c>
      <c r="F204" s="11">
        <v>10</v>
      </c>
    </row>
    <row r="205" spans="2:6">
      <c r="B205" s="20" t="s">
        <v>112</v>
      </c>
      <c r="C205" s="11">
        <v>5</v>
      </c>
      <c r="D205" s="11">
        <v>16</v>
      </c>
      <c r="E205" s="11">
        <v>32</v>
      </c>
      <c r="F205" s="11">
        <v>8</v>
      </c>
    </row>
    <row r="206" spans="2:6">
      <c r="B206" s="20" t="s">
        <v>113</v>
      </c>
      <c r="C206" s="11">
        <v>4</v>
      </c>
      <c r="D206" s="11">
        <v>12</v>
      </c>
      <c r="E206" s="11">
        <v>30</v>
      </c>
      <c r="F206" s="11">
        <v>10</v>
      </c>
    </row>
    <row r="207" spans="2:6">
      <c r="B207" s="20" t="s">
        <v>114</v>
      </c>
      <c r="C207" s="11">
        <v>10</v>
      </c>
      <c r="D207" s="11">
        <v>20</v>
      </c>
      <c r="E207" s="11">
        <v>46</v>
      </c>
      <c r="F207" s="11">
        <v>12</v>
      </c>
    </row>
    <row r="208" spans="2:6">
      <c r="B208" s="20" t="s">
        <v>115</v>
      </c>
      <c r="C208" s="11">
        <v>20</v>
      </c>
      <c r="D208" s="11">
        <v>18</v>
      </c>
      <c r="E208" s="11">
        <v>41</v>
      </c>
      <c r="F208" s="11">
        <v>15</v>
      </c>
    </row>
    <row r="209" spans="2:6">
      <c r="B209" s="20" t="s">
        <v>116</v>
      </c>
      <c r="C209" s="11">
        <v>20</v>
      </c>
      <c r="D209" s="11">
        <v>24</v>
      </c>
      <c r="E209" s="11">
        <v>64</v>
      </c>
      <c r="F209" s="11">
        <v>15</v>
      </c>
    </row>
    <row r="210" spans="2:6">
      <c r="B210" s="10" t="s">
        <v>61</v>
      </c>
      <c r="C210" s="11">
        <v>27</v>
      </c>
      <c r="D210" s="11">
        <v>55</v>
      </c>
      <c r="E210" s="11">
        <v>114</v>
      </c>
      <c r="F210" s="11">
        <v>100</v>
      </c>
    </row>
    <row r="211" spans="2:6">
      <c r="B211" s="20" t="s">
        <v>117</v>
      </c>
      <c r="C211" s="11">
        <v>2</v>
      </c>
      <c r="D211" s="11">
        <v>10</v>
      </c>
      <c r="E211" s="11">
        <v>23</v>
      </c>
      <c r="F211" s="11">
        <v>20</v>
      </c>
    </row>
    <row r="212" spans="2:6">
      <c r="B212" s="20" t="s">
        <v>118</v>
      </c>
      <c r="C212" s="11">
        <v>8</v>
      </c>
      <c r="D212" s="11">
        <v>14</v>
      </c>
      <c r="E212" s="11">
        <v>30</v>
      </c>
      <c r="F212" s="11">
        <v>30</v>
      </c>
    </row>
    <row r="213" spans="2:6">
      <c r="B213" s="20" t="s">
        <v>119</v>
      </c>
      <c r="C213" s="11">
        <v>15</v>
      </c>
      <c r="D213" s="11">
        <v>22</v>
      </c>
      <c r="E213" s="11">
        <v>34</v>
      </c>
      <c r="F213" s="11">
        <v>30</v>
      </c>
    </row>
    <row r="214" spans="2:6">
      <c r="B214" s="20" t="s">
        <v>120</v>
      </c>
      <c r="C214" s="11">
        <v>2</v>
      </c>
      <c r="D214" s="11">
        <v>9</v>
      </c>
      <c r="E214" s="11">
        <v>27</v>
      </c>
      <c r="F214" s="11">
        <v>20</v>
      </c>
    </row>
    <row r="215" spans="2:6">
      <c r="B215" s="10" t="s">
        <v>68</v>
      </c>
      <c r="C215" s="11">
        <v>197</v>
      </c>
      <c r="D215" s="11">
        <v>337</v>
      </c>
      <c r="E215" s="11">
        <v>749</v>
      </c>
      <c r="F215" s="11">
        <v>220</v>
      </c>
    </row>
  </sheetData>
  <sheetProtection selectLockedCells="1" selectUnlockedCells="1"/>
  <mergeCells count="3">
    <mergeCell ref="I4:I10"/>
    <mergeCell ref="I11:I16"/>
    <mergeCell ref="I17:I20"/>
  </mergeCells>
  <pageMargins left="0.7" right="0.7" top="0.75" bottom="0.75" header="0.51180555555555551" footer="0.51180555555555551"/>
  <pageSetup paperSize="9" firstPageNumber="0" orientation="portrait" horizontalDpi="300" verticalDpi="300" r:id="rId7"/>
  <headerFooter alignWithMargins="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C4:R22"/>
  <sheetViews>
    <sheetView topLeftCell="F1" workbookViewId="0">
      <selection activeCell="N5" sqref="N5:R22"/>
    </sheetView>
  </sheetViews>
  <sheetFormatPr baseColWidth="10" defaultRowHeight="12.75"/>
  <cols>
    <col min="3" max="3" width="16.42578125" bestFit="1" customWidth="1"/>
    <col min="6" max="6" width="7.140625" customWidth="1"/>
    <col min="7" max="7" width="8.7109375" customWidth="1"/>
    <col min="8" max="8" width="14.7109375" customWidth="1"/>
    <col min="9" max="9" width="13.7109375" customWidth="1"/>
    <col min="10" max="10" width="10.140625" customWidth="1"/>
    <col min="11" max="11" width="11.85546875" bestFit="1" customWidth="1"/>
    <col min="12" max="12" width="10.140625" customWidth="1"/>
    <col min="14" max="14" width="34.42578125" bestFit="1" customWidth="1"/>
    <col min="15" max="15" width="14.85546875" bestFit="1" customWidth="1"/>
    <col min="16" max="16" width="12.7109375" bestFit="1" customWidth="1"/>
    <col min="17" max="17" width="13" customWidth="1"/>
    <col min="18" max="18" width="11.28515625" customWidth="1"/>
  </cols>
  <sheetData>
    <row r="4" spans="3:18" ht="15">
      <c r="C4" s="33" t="s">
        <v>97</v>
      </c>
      <c r="D4" s="33" t="s">
        <v>4</v>
      </c>
      <c r="G4" s="36"/>
      <c r="H4" s="36"/>
      <c r="I4" s="36"/>
      <c r="J4" s="36"/>
      <c r="K4" s="36"/>
      <c r="L4" s="36"/>
    </row>
    <row r="5" spans="3:18" ht="25.5">
      <c r="C5" s="34" t="s">
        <v>70</v>
      </c>
      <c r="D5" s="35">
        <v>690</v>
      </c>
      <c r="G5" s="36"/>
      <c r="H5" s="36"/>
      <c r="I5" s="34"/>
      <c r="J5" s="36"/>
      <c r="K5" s="36"/>
      <c r="L5" s="36"/>
      <c r="N5" s="41" t="s">
        <v>103</v>
      </c>
      <c r="O5" s="42" t="s">
        <v>83</v>
      </c>
      <c r="P5" s="42" t="s">
        <v>91</v>
      </c>
      <c r="Q5" s="42" t="s">
        <v>95</v>
      </c>
      <c r="R5" s="42" t="s">
        <v>84</v>
      </c>
    </row>
    <row r="6" spans="3:18" ht="15">
      <c r="C6" s="34" t="s">
        <v>81</v>
      </c>
      <c r="D6" s="35">
        <v>337</v>
      </c>
      <c r="G6" s="36"/>
      <c r="H6" s="36"/>
      <c r="I6" s="36"/>
      <c r="J6" s="36"/>
      <c r="K6" s="36"/>
      <c r="L6" s="36"/>
      <c r="N6" s="34" t="s">
        <v>47</v>
      </c>
      <c r="O6" s="43">
        <v>20</v>
      </c>
      <c r="P6" s="43">
        <v>25</v>
      </c>
      <c r="Q6" s="43">
        <v>60</v>
      </c>
      <c r="R6" s="43">
        <v>8</v>
      </c>
    </row>
    <row r="7" spans="3:18" ht="15">
      <c r="C7" s="34" t="s">
        <v>94</v>
      </c>
      <c r="D7" s="35">
        <v>749</v>
      </c>
      <c r="G7" s="36"/>
      <c r="H7" s="34"/>
      <c r="I7" s="36"/>
      <c r="J7" s="36"/>
      <c r="K7" s="36"/>
      <c r="L7" s="36"/>
      <c r="N7" s="34" t="s">
        <v>48</v>
      </c>
      <c r="O7" s="43">
        <v>17</v>
      </c>
      <c r="P7" s="43">
        <v>24</v>
      </c>
      <c r="Q7" s="43">
        <v>63</v>
      </c>
      <c r="R7" s="43">
        <v>10</v>
      </c>
    </row>
    <row r="8" spans="3:18" ht="15">
      <c r="C8" s="34" t="s">
        <v>96</v>
      </c>
      <c r="D8" s="35">
        <v>400</v>
      </c>
      <c r="G8" s="36"/>
      <c r="H8" s="34"/>
      <c r="I8" s="36"/>
      <c r="J8" s="36"/>
      <c r="K8" s="36"/>
      <c r="L8" s="36"/>
      <c r="N8" s="34" t="s">
        <v>49</v>
      </c>
      <c r="O8" s="43">
        <v>6</v>
      </c>
      <c r="P8" s="43">
        <v>17</v>
      </c>
      <c r="Q8" s="43">
        <v>42</v>
      </c>
      <c r="R8" s="43">
        <v>5</v>
      </c>
    </row>
    <row r="9" spans="3:18" ht="15">
      <c r="C9" s="34" t="s">
        <v>38</v>
      </c>
      <c r="D9" s="35">
        <v>599</v>
      </c>
      <c r="G9" s="36"/>
      <c r="H9" s="34"/>
      <c r="I9" s="36"/>
      <c r="J9" s="36"/>
      <c r="K9" s="36"/>
      <c r="L9" s="36"/>
      <c r="N9" s="34" t="s">
        <v>62</v>
      </c>
      <c r="O9" s="43">
        <v>2</v>
      </c>
      <c r="P9" s="43">
        <v>10</v>
      </c>
      <c r="Q9" s="43">
        <v>23</v>
      </c>
      <c r="R9" s="43">
        <v>20</v>
      </c>
    </row>
    <row r="10" spans="3:18">
      <c r="N10" s="34" t="s">
        <v>50</v>
      </c>
      <c r="O10" s="43">
        <v>16</v>
      </c>
      <c r="P10" s="43">
        <v>25</v>
      </c>
      <c r="Q10" s="43">
        <v>62</v>
      </c>
      <c r="R10" s="43">
        <v>8</v>
      </c>
    </row>
    <row r="11" spans="3:18">
      <c r="N11" s="34" t="s">
        <v>55</v>
      </c>
      <c r="O11" s="43">
        <v>12</v>
      </c>
      <c r="P11" s="43">
        <v>24</v>
      </c>
      <c r="Q11" s="43">
        <v>40</v>
      </c>
      <c r="R11" s="43">
        <v>10</v>
      </c>
    </row>
    <row r="12" spans="3:18" ht="13.5" customHeight="1">
      <c r="F12" s="37" t="s">
        <v>0</v>
      </c>
      <c r="G12" s="38" t="s">
        <v>71</v>
      </c>
      <c r="H12" s="38" t="s">
        <v>38</v>
      </c>
      <c r="I12" s="38" t="s">
        <v>70</v>
      </c>
      <c r="J12" s="39" t="s">
        <v>89</v>
      </c>
      <c r="K12" s="38" t="s">
        <v>94</v>
      </c>
      <c r="L12" s="39" t="s">
        <v>96</v>
      </c>
      <c r="N12" s="34" t="s">
        <v>56</v>
      </c>
      <c r="O12" s="43">
        <v>5</v>
      </c>
      <c r="P12" s="43">
        <v>16</v>
      </c>
      <c r="Q12" s="43">
        <v>32</v>
      </c>
      <c r="R12" s="43">
        <v>8</v>
      </c>
    </row>
    <row r="13" spans="3:18" ht="15">
      <c r="F13" s="40">
        <v>1</v>
      </c>
      <c r="G13" s="40">
        <v>0</v>
      </c>
      <c r="H13" s="36">
        <v>236</v>
      </c>
      <c r="I13" s="36">
        <v>493</v>
      </c>
      <c r="J13" s="36">
        <v>0</v>
      </c>
      <c r="K13" s="36">
        <v>0</v>
      </c>
      <c r="L13" s="36">
        <v>0</v>
      </c>
      <c r="N13" s="34" t="s">
        <v>57</v>
      </c>
      <c r="O13" s="43">
        <v>4</v>
      </c>
      <c r="P13" s="43">
        <v>12</v>
      </c>
      <c r="Q13" s="43">
        <v>30</v>
      </c>
      <c r="R13" s="43">
        <v>10</v>
      </c>
    </row>
    <row r="14" spans="3:18" ht="15">
      <c r="F14" s="40">
        <v>2</v>
      </c>
      <c r="G14" s="40">
        <v>1</v>
      </c>
      <c r="H14" s="36">
        <v>0</v>
      </c>
      <c r="I14" s="36">
        <v>99</v>
      </c>
      <c r="J14" s="36">
        <v>168</v>
      </c>
      <c r="K14" s="36">
        <v>382</v>
      </c>
      <c r="L14" s="36">
        <v>50</v>
      </c>
      <c r="N14" s="34" t="s">
        <v>58</v>
      </c>
      <c r="O14" s="43">
        <v>10</v>
      </c>
      <c r="P14" s="43">
        <v>20</v>
      </c>
      <c r="Q14" s="43">
        <v>46</v>
      </c>
      <c r="R14" s="43">
        <v>12</v>
      </c>
    </row>
    <row r="15" spans="3:18" ht="15">
      <c r="F15" s="40">
        <v>2</v>
      </c>
      <c r="G15" s="40">
        <v>2</v>
      </c>
      <c r="H15" s="36">
        <v>0</v>
      </c>
      <c r="I15" s="36">
        <v>71</v>
      </c>
      <c r="J15" s="36">
        <v>114</v>
      </c>
      <c r="K15" s="36">
        <v>253</v>
      </c>
      <c r="L15" s="36">
        <v>70</v>
      </c>
      <c r="N15" s="34" t="s">
        <v>63</v>
      </c>
      <c r="O15" s="43">
        <v>8</v>
      </c>
      <c r="P15" s="43">
        <v>14</v>
      </c>
      <c r="Q15" s="43">
        <v>30</v>
      </c>
      <c r="R15" s="43">
        <v>30</v>
      </c>
    </row>
    <row r="16" spans="3:18" ht="15">
      <c r="F16" s="40">
        <v>2</v>
      </c>
      <c r="G16" s="40">
        <v>3</v>
      </c>
      <c r="H16" s="36">
        <v>0</v>
      </c>
      <c r="I16" s="36">
        <v>27</v>
      </c>
      <c r="J16" s="36">
        <v>55</v>
      </c>
      <c r="K16" s="36">
        <v>114</v>
      </c>
      <c r="L16" s="36">
        <v>100</v>
      </c>
      <c r="N16" s="34" t="s">
        <v>64</v>
      </c>
      <c r="O16" s="43">
        <v>15</v>
      </c>
      <c r="P16" s="43">
        <v>22</v>
      </c>
      <c r="Q16" s="43">
        <v>34</v>
      </c>
      <c r="R16" s="43">
        <v>30</v>
      </c>
    </row>
    <row r="17" spans="6:18" ht="15">
      <c r="F17" s="40">
        <v>3</v>
      </c>
      <c r="G17" s="40">
        <v>0</v>
      </c>
      <c r="H17" s="36">
        <v>363</v>
      </c>
      <c r="I17" s="36">
        <v>0</v>
      </c>
      <c r="J17" s="36">
        <v>0</v>
      </c>
      <c r="K17" s="36">
        <v>0</v>
      </c>
      <c r="L17" s="36">
        <v>180</v>
      </c>
      <c r="N17" s="34" t="s">
        <v>59</v>
      </c>
      <c r="O17" s="43">
        <v>20</v>
      </c>
      <c r="P17" s="43">
        <v>18</v>
      </c>
      <c r="Q17" s="43">
        <v>41</v>
      </c>
      <c r="R17" s="43">
        <v>15</v>
      </c>
    </row>
    <row r="18" spans="6:18">
      <c r="N18" s="34" t="s">
        <v>51</v>
      </c>
      <c r="O18" s="43">
        <v>20</v>
      </c>
      <c r="P18" s="43">
        <v>28</v>
      </c>
      <c r="Q18" s="43">
        <v>64</v>
      </c>
      <c r="R18" s="43">
        <v>9</v>
      </c>
    </row>
    <row r="19" spans="6:18">
      <c r="N19" s="34" t="s">
        <v>52</v>
      </c>
      <c r="O19" s="43">
        <v>10</v>
      </c>
      <c r="P19" s="43">
        <v>24</v>
      </c>
      <c r="Q19" s="43">
        <v>51</v>
      </c>
      <c r="R19" s="43">
        <v>5</v>
      </c>
    </row>
    <row r="20" spans="6:18">
      <c r="N20" s="34" t="s">
        <v>65</v>
      </c>
      <c r="O20" s="43">
        <v>2</v>
      </c>
      <c r="P20" s="43">
        <v>9</v>
      </c>
      <c r="Q20" s="43">
        <v>27</v>
      </c>
      <c r="R20" s="43">
        <v>20</v>
      </c>
    </row>
    <row r="21" spans="6:18">
      <c r="N21" s="34" t="s">
        <v>53</v>
      </c>
      <c r="O21" s="43">
        <v>10</v>
      </c>
      <c r="P21" s="43">
        <v>25</v>
      </c>
      <c r="Q21" s="43">
        <v>40</v>
      </c>
      <c r="R21" s="43">
        <v>5</v>
      </c>
    </row>
    <row r="22" spans="6:18">
      <c r="N22" s="34" t="s">
        <v>60</v>
      </c>
      <c r="O22" s="43">
        <v>20</v>
      </c>
      <c r="P22" s="43">
        <v>24</v>
      </c>
      <c r="Q22" s="43">
        <v>64</v>
      </c>
      <c r="R22" s="4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65"/>
  <sheetViews>
    <sheetView tabSelected="1" topLeftCell="A40" workbookViewId="0">
      <selection activeCell="B48" sqref="B48:G65"/>
    </sheetView>
  </sheetViews>
  <sheetFormatPr baseColWidth="10" defaultRowHeight="12.75"/>
  <sheetData>
    <row r="2" spans="2:8" ht="13.5" thickBot="1"/>
    <row r="3" spans="2:8" ht="15.75" thickBot="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2:8" ht="45">
      <c r="B4" s="24" t="s">
        <v>7</v>
      </c>
      <c r="C4" s="25" t="s">
        <v>38</v>
      </c>
      <c r="D4" s="25" t="s">
        <v>8</v>
      </c>
      <c r="E4" s="25" t="s">
        <v>9</v>
      </c>
      <c r="F4" s="25">
        <f>G4+H4</f>
        <v>18</v>
      </c>
      <c r="G4" s="25">
        <v>8</v>
      </c>
      <c r="H4" s="26">
        <v>10</v>
      </c>
    </row>
    <row r="5" spans="2:8" ht="75">
      <c r="B5" s="27" t="s">
        <v>7</v>
      </c>
      <c r="C5" s="5" t="s">
        <v>38</v>
      </c>
      <c r="D5" s="5" t="s">
        <v>8</v>
      </c>
      <c r="E5" s="5" t="s">
        <v>10</v>
      </c>
      <c r="F5" s="5">
        <f t="shared" ref="F5:F40" si="0">G5+H5</f>
        <v>12</v>
      </c>
      <c r="G5" s="5">
        <v>10</v>
      </c>
      <c r="H5" s="6">
        <v>2</v>
      </c>
    </row>
    <row r="6" spans="2:8" ht="45">
      <c r="B6" s="27" t="s">
        <v>7</v>
      </c>
      <c r="C6" s="5" t="s">
        <v>38</v>
      </c>
      <c r="D6" s="5" t="s">
        <v>8</v>
      </c>
      <c r="E6" s="5" t="s">
        <v>11</v>
      </c>
      <c r="F6" s="5">
        <f t="shared" si="0"/>
        <v>12</v>
      </c>
      <c r="G6" s="5">
        <v>2</v>
      </c>
      <c r="H6" s="6">
        <v>10</v>
      </c>
    </row>
    <row r="7" spans="2:8" ht="45">
      <c r="B7" s="27" t="s">
        <v>7</v>
      </c>
      <c r="C7" s="5" t="s">
        <v>70</v>
      </c>
      <c r="D7" s="5" t="s">
        <v>12</v>
      </c>
      <c r="E7" s="5" t="s">
        <v>13</v>
      </c>
      <c r="F7" s="5">
        <f t="shared" si="0"/>
        <v>20</v>
      </c>
      <c r="G7" s="5">
        <v>15</v>
      </c>
      <c r="H7" s="6">
        <v>5</v>
      </c>
    </row>
    <row r="8" spans="2:8" ht="45">
      <c r="B8" s="27" t="s">
        <v>7</v>
      </c>
      <c r="C8" s="5" t="s">
        <v>70</v>
      </c>
      <c r="D8" s="5" t="s">
        <v>12</v>
      </c>
      <c r="E8" s="5" t="s">
        <v>14</v>
      </c>
      <c r="F8" s="5">
        <f t="shared" si="0"/>
        <v>8</v>
      </c>
      <c r="G8" s="5">
        <v>4</v>
      </c>
      <c r="H8" s="6">
        <v>4</v>
      </c>
    </row>
    <row r="9" spans="2:8" ht="60">
      <c r="B9" s="27" t="s">
        <v>7</v>
      </c>
      <c r="C9" s="5" t="s">
        <v>70</v>
      </c>
      <c r="D9" s="5" t="s">
        <v>12</v>
      </c>
      <c r="E9" s="5" t="s">
        <v>15</v>
      </c>
      <c r="F9" s="5">
        <f t="shared" si="0"/>
        <v>45</v>
      </c>
      <c r="G9" s="5">
        <v>25</v>
      </c>
      <c r="H9" s="6">
        <v>20</v>
      </c>
    </row>
    <row r="10" spans="2:8" ht="60">
      <c r="B10" s="27" t="s">
        <v>7</v>
      </c>
      <c r="C10" s="5" t="s">
        <v>70</v>
      </c>
      <c r="D10" s="5" t="s">
        <v>12</v>
      </c>
      <c r="E10" s="5" t="s">
        <v>16</v>
      </c>
      <c r="F10" s="5">
        <f t="shared" si="0"/>
        <v>18</v>
      </c>
      <c r="G10" s="5">
        <v>16</v>
      </c>
      <c r="H10" s="6">
        <v>2</v>
      </c>
    </row>
    <row r="11" spans="2:8" ht="60">
      <c r="B11" s="27" t="s">
        <v>7</v>
      </c>
      <c r="C11" s="5" t="s">
        <v>70</v>
      </c>
      <c r="D11" s="5" t="s">
        <v>12</v>
      </c>
      <c r="E11" s="5" t="s">
        <v>17</v>
      </c>
      <c r="F11" s="5">
        <f t="shared" si="0"/>
        <v>36</v>
      </c>
      <c r="G11" s="5">
        <v>20</v>
      </c>
      <c r="H11" s="6">
        <v>16</v>
      </c>
    </row>
    <row r="12" spans="2:8" ht="45">
      <c r="B12" s="27" t="s">
        <v>7</v>
      </c>
      <c r="C12" s="5" t="s">
        <v>70</v>
      </c>
      <c r="D12" s="5" t="s">
        <v>12</v>
      </c>
      <c r="E12" s="5" t="s">
        <v>18</v>
      </c>
      <c r="F12" s="5">
        <f t="shared" si="0"/>
        <v>290</v>
      </c>
      <c r="G12" s="5">
        <v>150</v>
      </c>
      <c r="H12" s="6">
        <v>140</v>
      </c>
    </row>
    <row r="13" spans="2:8" ht="45">
      <c r="B13" s="27" t="s">
        <v>7</v>
      </c>
      <c r="C13" s="5" t="s">
        <v>70</v>
      </c>
      <c r="D13" s="5" t="s">
        <v>12</v>
      </c>
      <c r="E13" s="5" t="s">
        <v>19</v>
      </c>
      <c r="F13" s="5">
        <f t="shared" si="0"/>
        <v>70</v>
      </c>
      <c r="G13" s="5">
        <v>35</v>
      </c>
      <c r="H13" s="6">
        <v>35</v>
      </c>
    </row>
    <row r="14" spans="2:8" ht="45">
      <c r="B14" s="27" t="s">
        <v>7</v>
      </c>
      <c r="C14" s="5" t="s">
        <v>38</v>
      </c>
      <c r="D14" s="5" t="s">
        <v>12</v>
      </c>
      <c r="E14" s="5" t="s">
        <v>20</v>
      </c>
      <c r="F14" s="5">
        <f t="shared" si="0"/>
        <v>35</v>
      </c>
      <c r="G14" s="5">
        <v>25</v>
      </c>
      <c r="H14" s="6">
        <v>10</v>
      </c>
    </row>
    <row r="15" spans="2:8" ht="90">
      <c r="B15" s="27" t="s">
        <v>7</v>
      </c>
      <c r="C15" s="5" t="s">
        <v>38</v>
      </c>
      <c r="D15" s="5" t="s">
        <v>21</v>
      </c>
      <c r="E15" s="5" t="s">
        <v>22</v>
      </c>
      <c r="F15" s="5">
        <f t="shared" si="0"/>
        <v>30</v>
      </c>
      <c r="G15" s="5">
        <v>10</v>
      </c>
      <c r="H15" s="6">
        <v>20</v>
      </c>
    </row>
    <row r="16" spans="2:8" ht="45">
      <c r="B16" s="27" t="s">
        <v>7</v>
      </c>
      <c r="C16" s="5" t="s">
        <v>38</v>
      </c>
      <c r="D16" s="5" t="s">
        <v>21</v>
      </c>
      <c r="E16" s="5" t="s">
        <v>23</v>
      </c>
      <c r="F16" s="5">
        <f t="shared" si="0"/>
        <v>12</v>
      </c>
      <c r="G16" s="5">
        <v>2</v>
      </c>
      <c r="H16" s="6">
        <v>10</v>
      </c>
    </row>
    <row r="17" spans="2:8" ht="75">
      <c r="B17" s="27" t="s">
        <v>7</v>
      </c>
      <c r="C17" s="5" t="s">
        <v>70</v>
      </c>
      <c r="D17" s="5" t="s">
        <v>21</v>
      </c>
      <c r="E17" s="5" t="s">
        <v>24</v>
      </c>
      <c r="F17" s="5">
        <f t="shared" si="0"/>
        <v>6</v>
      </c>
      <c r="G17" s="5">
        <v>4</v>
      </c>
      <c r="H17" s="6">
        <v>2</v>
      </c>
    </row>
    <row r="18" spans="2:8" ht="75">
      <c r="B18" s="27" t="s">
        <v>7</v>
      </c>
      <c r="C18" s="5" t="s">
        <v>38</v>
      </c>
      <c r="D18" s="5" t="s">
        <v>21</v>
      </c>
      <c r="E18" s="5" t="s">
        <v>24</v>
      </c>
      <c r="F18" s="5">
        <f t="shared" si="0"/>
        <v>8</v>
      </c>
      <c r="G18" s="5">
        <v>6</v>
      </c>
      <c r="H18" s="6">
        <v>2</v>
      </c>
    </row>
    <row r="19" spans="2:8" ht="60">
      <c r="B19" s="27" t="s">
        <v>7</v>
      </c>
      <c r="C19" s="5" t="s">
        <v>38</v>
      </c>
      <c r="D19" s="5" t="s">
        <v>21</v>
      </c>
      <c r="E19" s="5" t="s">
        <v>25</v>
      </c>
      <c r="F19" s="5">
        <f t="shared" si="0"/>
        <v>80</v>
      </c>
      <c r="G19" s="5">
        <v>45</v>
      </c>
      <c r="H19" s="6">
        <v>35</v>
      </c>
    </row>
    <row r="20" spans="2:8" ht="30">
      <c r="B20" s="27" t="s">
        <v>7</v>
      </c>
      <c r="C20" s="5" t="s">
        <v>38</v>
      </c>
      <c r="D20" s="5" t="s">
        <v>21</v>
      </c>
      <c r="E20" s="5" t="s">
        <v>27</v>
      </c>
      <c r="F20" s="5">
        <f t="shared" si="0"/>
        <v>29</v>
      </c>
      <c r="G20" s="5">
        <v>4</v>
      </c>
      <c r="H20" s="6">
        <v>25</v>
      </c>
    </row>
    <row r="21" spans="2:8" ht="75">
      <c r="B21" s="27" t="s">
        <v>28</v>
      </c>
      <c r="C21" s="5" t="s">
        <v>70</v>
      </c>
      <c r="D21" s="5" t="s">
        <v>29</v>
      </c>
      <c r="E21" s="5" t="s">
        <v>70</v>
      </c>
      <c r="F21" s="5">
        <f t="shared" si="0"/>
        <v>99</v>
      </c>
      <c r="G21" s="5">
        <v>52</v>
      </c>
      <c r="H21" s="6">
        <v>47</v>
      </c>
    </row>
    <row r="22" spans="2:8" ht="75">
      <c r="B22" s="27" t="s">
        <v>28</v>
      </c>
      <c r="C22" s="5" t="s">
        <v>89</v>
      </c>
      <c r="D22" s="5" t="s">
        <v>29</v>
      </c>
      <c r="E22" s="5" t="s">
        <v>30</v>
      </c>
      <c r="F22" s="5">
        <f t="shared" si="0"/>
        <v>70</v>
      </c>
      <c r="G22" s="5">
        <v>36</v>
      </c>
      <c r="H22" s="6">
        <v>34</v>
      </c>
    </row>
    <row r="23" spans="2:8" ht="75">
      <c r="B23" s="27" t="s">
        <v>28</v>
      </c>
      <c r="C23" s="5" t="s">
        <v>89</v>
      </c>
      <c r="D23" s="5" t="s">
        <v>29</v>
      </c>
      <c r="E23" s="5" t="s">
        <v>31</v>
      </c>
      <c r="F23" s="5">
        <f t="shared" si="0"/>
        <v>98</v>
      </c>
      <c r="G23" s="5">
        <v>55</v>
      </c>
      <c r="H23" s="6">
        <v>43</v>
      </c>
    </row>
    <row r="24" spans="2:8" ht="75">
      <c r="B24" s="27" t="s">
        <v>28</v>
      </c>
      <c r="C24" s="5" t="s">
        <v>94</v>
      </c>
      <c r="D24" s="5" t="s">
        <v>29</v>
      </c>
      <c r="E24" s="5" t="s">
        <v>94</v>
      </c>
      <c r="F24" s="5">
        <f t="shared" si="0"/>
        <v>382</v>
      </c>
      <c r="G24" s="5">
        <v>195</v>
      </c>
      <c r="H24" s="6">
        <v>187</v>
      </c>
    </row>
    <row r="25" spans="2:8" ht="75">
      <c r="B25" s="27" t="s">
        <v>28</v>
      </c>
      <c r="C25" s="5" t="s">
        <v>96</v>
      </c>
      <c r="D25" s="5" t="s">
        <v>29</v>
      </c>
      <c r="E25" s="5" t="s">
        <v>33</v>
      </c>
      <c r="F25" s="5">
        <f t="shared" si="0"/>
        <v>50</v>
      </c>
      <c r="G25" s="5">
        <v>25</v>
      </c>
      <c r="H25" s="6">
        <v>25</v>
      </c>
    </row>
    <row r="26" spans="2:8" ht="75">
      <c r="B26" s="27" t="s">
        <v>28</v>
      </c>
      <c r="C26" s="5" t="s">
        <v>70</v>
      </c>
      <c r="D26" s="5" t="s">
        <v>34</v>
      </c>
      <c r="E26" s="5" t="s">
        <v>70</v>
      </c>
      <c r="F26" s="5">
        <f t="shared" si="0"/>
        <v>71</v>
      </c>
      <c r="G26" s="5">
        <v>30</v>
      </c>
      <c r="H26" s="6">
        <v>41</v>
      </c>
    </row>
    <row r="27" spans="2:8" ht="75">
      <c r="B27" s="27" t="s">
        <v>28</v>
      </c>
      <c r="C27" s="5" t="s">
        <v>89</v>
      </c>
      <c r="D27" s="5" t="s">
        <v>34</v>
      </c>
      <c r="E27" s="5" t="s">
        <v>30</v>
      </c>
      <c r="F27" s="5">
        <f t="shared" si="0"/>
        <v>50</v>
      </c>
      <c r="G27" s="5">
        <v>19</v>
      </c>
      <c r="H27" s="6">
        <v>31</v>
      </c>
    </row>
    <row r="28" spans="2:8" ht="75">
      <c r="B28" s="27" t="s">
        <v>28</v>
      </c>
      <c r="C28" s="5" t="s">
        <v>89</v>
      </c>
      <c r="D28" s="5" t="s">
        <v>34</v>
      </c>
      <c r="E28" s="5" t="s">
        <v>31</v>
      </c>
      <c r="F28" s="5">
        <f t="shared" si="0"/>
        <v>64</v>
      </c>
      <c r="G28" s="5">
        <v>28</v>
      </c>
      <c r="H28" s="6">
        <v>36</v>
      </c>
    </row>
    <row r="29" spans="2:8" ht="75">
      <c r="B29" s="27" t="s">
        <v>28</v>
      </c>
      <c r="C29" s="5" t="s">
        <v>94</v>
      </c>
      <c r="D29" s="5" t="s">
        <v>34</v>
      </c>
      <c r="E29" s="5" t="s">
        <v>94</v>
      </c>
      <c r="F29" s="5">
        <f t="shared" si="0"/>
        <v>253</v>
      </c>
      <c r="G29" s="5">
        <v>121</v>
      </c>
      <c r="H29" s="6">
        <v>132</v>
      </c>
    </row>
    <row r="30" spans="2:8" ht="75">
      <c r="B30" s="27" t="s">
        <v>28</v>
      </c>
      <c r="C30" s="5" t="s">
        <v>96</v>
      </c>
      <c r="D30" s="5" t="s">
        <v>34</v>
      </c>
      <c r="E30" s="5" t="s">
        <v>33</v>
      </c>
      <c r="F30" s="5">
        <f t="shared" si="0"/>
        <v>70</v>
      </c>
      <c r="G30" s="5">
        <v>35</v>
      </c>
      <c r="H30" s="6">
        <v>35</v>
      </c>
    </row>
    <row r="31" spans="2:8" ht="75">
      <c r="B31" s="27" t="s">
        <v>28</v>
      </c>
      <c r="C31" s="5" t="s">
        <v>70</v>
      </c>
      <c r="D31" s="5" t="s">
        <v>35</v>
      </c>
      <c r="E31" s="5" t="s">
        <v>70</v>
      </c>
      <c r="F31" s="5">
        <f t="shared" si="0"/>
        <v>27</v>
      </c>
      <c r="G31" s="5">
        <v>12</v>
      </c>
      <c r="H31" s="6">
        <v>15</v>
      </c>
    </row>
    <row r="32" spans="2:8" ht="75">
      <c r="B32" s="27" t="s">
        <v>28</v>
      </c>
      <c r="C32" s="5" t="s">
        <v>89</v>
      </c>
      <c r="D32" s="5" t="s">
        <v>35</v>
      </c>
      <c r="E32" s="5" t="s">
        <v>30</v>
      </c>
      <c r="F32" s="5">
        <f t="shared" si="0"/>
        <v>25</v>
      </c>
      <c r="G32" s="5">
        <v>12</v>
      </c>
      <c r="H32" s="6">
        <v>13</v>
      </c>
    </row>
    <row r="33" spans="2:8" ht="75">
      <c r="B33" s="27" t="s">
        <v>28</v>
      </c>
      <c r="C33" s="5" t="s">
        <v>89</v>
      </c>
      <c r="D33" s="5" t="s">
        <v>35</v>
      </c>
      <c r="E33" s="5" t="s">
        <v>31</v>
      </c>
      <c r="F33" s="5">
        <f>G33+H33</f>
        <v>30</v>
      </c>
      <c r="G33" s="5">
        <v>16</v>
      </c>
      <c r="H33" s="6">
        <v>14</v>
      </c>
    </row>
    <row r="34" spans="2:8" ht="75">
      <c r="B34" s="27" t="s">
        <v>28</v>
      </c>
      <c r="C34" s="5" t="s">
        <v>94</v>
      </c>
      <c r="D34" s="5" t="s">
        <v>35</v>
      </c>
      <c r="E34" s="5" t="s">
        <v>94</v>
      </c>
      <c r="F34" s="5">
        <f>G34+H34</f>
        <v>114</v>
      </c>
      <c r="G34" s="5">
        <v>54</v>
      </c>
      <c r="H34" s="6">
        <v>60</v>
      </c>
    </row>
    <row r="35" spans="2:8" ht="75">
      <c r="B35" s="27" t="s">
        <v>28</v>
      </c>
      <c r="C35" s="5" t="s">
        <v>96</v>
      </c>
      <c r="D35" s="5" t="s">
        <v>35</v>
      </c>
      <c r="E35" s="5" t="s">
        <v>33</v>
      </c>
      <c r="F35" s="5">
        <f>G35+H35</f>
        <v>100</v>
      </c>
      <c r="G35" s="5">
        <v>50</v>
      </c>
      <c r="H35" s="6">
        <v>50</v>
      </c>
    </row>
    <row r="36" spans="2:8" ht="45">
      <c r="B36" s="27" t="s">
        <v>37</v>
      </c>
      <c r="C36" s="5" t="s">
        <v>96</v>
      </c>
      <c r="D36" s="5" t="s">
        <v>36</v>
      </c>
      <c r="E36" s="5" t="s">
        <v>36</v>
      </c>
      <c r="F36" s="5">
        <f t="shared" si="0"/>
        <v>180</v>
      </c>
      <c r="G36" s="5">
        <v>85</v>
      </c>
      <c r="H36" s="6">
        <v>95</v>
      </c>
    </row>
    <row r="37" spans="2:8" ht="30">
      <c r="B37" s="27" t="s">
        <v>37</v>
      </c>
      <c r="C37" s="5" t="s">
        <v>38</v>
      </c>
      <c r="D37" s="5" t="s">
        <v>38</v>
      </c>
      <c r="E37" s="5" t="s">
        <v>39</v>
      </c>
      <c r="F37" s="5">
        <f t="shared" si="0"/>
        <v>13</v>
      </c>
      <c r="G37" s="5">
        <v>10</v>
      </c>
      <c r="H37" s="6">
        <v>3</v>
      </c>
    </row>
    <row r="38" spans="2:8" ht="30">
      <c r="B38" s="27" t="s">
        <v>37</v>
      </c>
      <c r="C38" s="5" t="s">
        <v>38</v>
      </c>
      <c r="D38" s="5" t="s">
        <v>38</v>
      </c>
      <c r="E38" s="5" t="s">
        <v>40</v>
      </c>
      <c r="F38" s="5">
        <f t="shared" si="0"/>
        <v>18</v>
      </c>
      <c r="G38" s="5">
        <v>14</v>
      </c>
      <c r="H38" s="6">
        <v>4</v>
      </c>
    </row>
    <row r="39" spans="2:8" ht="30">
      <c r="B39" s="27" t="s">
        <v>37</v>
      </c>
      <c r="C39" s="5" t="s">
        <v>38</v>
      </c>
      <c r="D39" s="5" t="s">
        <v>38</v>
      </c>
      <c r="E39" s="5" t="s">
        <v>41</v>
      </c>
      <c r="F39" s="5">
        <f t="shared" si="0"/>
        <v>300</v>
      </c>
      <c r="G39" s="5">
        <v>150</v>
      </c>
      <c r="H39" s="6">
        <v>150</v>
      </c>
    </row>
    <row r="40" spans="2:8" ht="30.75" thickBot="1">
      <c r="B40" s="28" t="s">
        <v>37</v>
      </c>
      <c r="C40" s="29" t="s">
        <v>38</v>
      </c>
      <c r="D40" s="29" t="s">
        <v>42</v>
      </c>
      <c r="E40" s="31" t="s">
        <v>42</v>
      </c>
      <c r="F40" s="29">
        <f t="shared" si="0"/>
        <v>32</v>
      </c>
      <c r="G40" s="29">
        <v>16</v>
      </c>
      <c r="H40" s="30">
        <v>16</v>
      </c>
    </row>
    <row r="48" spans="2:8" ht="31.5">
      <c r="B48" s="15" t="s">
        <v>71</v>
      </c>
      <c r="C48" s="7" t="s">
        <v>43</v>
      </c>
      <c r="D48" s="7" t="s">
        <v>70</v>
      </c>
      <c r="E48" s="8" t="s">
        <v>81</v>
      </c>
      <c r="F48" s="8" t="s">
        <v>94</v>
      </c>
      <c r="G48" s="8" t="s">
        <v>33</v>
      </c>
    </row>
    <row r="49" spans="2:7" ht="15">
      <c r="B49" s="17" t="s">
        <v>46</v>
      </c>
      <c r="C49" s="14" t="s">
        <v>47</v>
      </c>
      <c r="D49" s="23">
        <v>20</v>
      </c>
      <c r="E49" s="32">
        <v>25</v>
      </c>
      <c r="F49" s="32">
        <v>60</v>
      </c>
      <c r="G49" s="32">
        <v>8</v>
      </c>
    </row>
    <row r="50" spans="2:7" ht="15">
      <c r="B50" s="17" t="s">
        <v>46</v>
      </c>
      <c r="C50" s="14" t="s">
        <v>48</v>
      </c>
      <c r="D50" s="23">
        <v>17</v>
      </c>
      <c r="E50" s="32">
        <v>24</v>
      </c>
      <c r="F50" s="32">
        <v>63</v>
      </c>
      <c r="G50" s="32">
        <v>10</v>
      </c>
    </row>
    <row r="51" spans="2:7" ht="15">
      <c r="B51" s="17" t="s">
        <v>46</v>
      </c>
      <c r="C51" s="14" t="s">
        <v>49</v>
      </c>
      <c r="D51" s="23">
        <v>6</v>
      </c>
      <c r="E51" s="32">
        <v>17</v>
      </c>
      <c r="F51" s="32">
        <v>42</v>
      </c>
      <c r="G51" s="32">
        <v>5</v>
      </c>
    </row>
    <row r="52" spans="2:7" ht="15">
      <c r="B52" s="17" t="s">
        <v>46</v>
      </c>
      <c r="C52" s="14" t="s">
        <v>50</v>
      </c>
      <c r="D52" s="23">
        <v>16</v>
      </c>
      <c r="E52" s="32">
        <v>25</v>
      </c>
      <c r="F52" s="32">
        <v>62</v>
      </c>
      <c r="G52" s="32">
        <v>8</v>
      </c>
    </row>
    <row r="53" spans="2:7" ht="15">
      <c r="B53" s="17" t="s">
        <v>46</v>
      </c>
      <c r="C53" s="14" t="s">
        <v>51</v>
      </c>
      <c r="D53" s="23">
        <v>20</v>
      </c>
      <c r="E53" s="32">
        <v>28</v>
      </c>
      <c r="F53" s="32">
        <v>64</v>
      </c>
      <c r="G53" s="32">
        <v>9</v>
      </c>
    </row>
    <row r="54" spans="2:7" ht="15">
      <c r="B54" s="17" t="s">
        <v>46</v>
      </c>
      <c r="C54" s="14" t="s">
        <v>52</v>
      </c>
      <c r="D54" s="23">
        <v>10</v>
      </c>
      <c r="E54" s="32">
        <v>24</v>
      </c>
      <c r="F54" s="32">
        <v>51</v>
      </c>
      <c r="G54" s="32">
        <v>5</v>
      </c>
    </row>
    <row r="55" spans="2:7" ht="15">
      <c r="B55" s="17" t="s">
        <v>46</v>
      </c>
      <c r="C55" s="14" t="s">
        <v>53</v>
      </c>
      <c r="D55" s="23">
        <v>10</v>
      </c>
      <c r="E55" s="32">
        <v>25</v>
      </c>
      <c r="F55" s="32">
        <v>40</v>
      </c>
      <c r="G55" s="32">
        <v>5</v>
      </c>
    </row>
    <row r="56" spans="2:7" ht="15">
      <c r="B56" s="17" t="s">
        <v>54</v>
      </c>
      <c r="C56" s="14" t="s">
        <v>55</v>
      </c>
      <c r="D56" s="23">
        <v>12</v>
      </c>
      <c r="E56" s="32">
        <v>24</v>
      </c>
      <c r="F56" s="32">
        <v>40</v>
      </c>
      <c r="G56" s="32">
        <v>10</v>
      </c>
    </row>
    <row r="57" spans="2:7" ht="15">
      <c r="B57" s="17" t="s">
        <v>54</v>
      </c>
      <c r="C57" s="14" t="s">
        <v>56</v>
      </c>
      <c r="D57" s="23">
        <v>5</v>
      </c>
      <c r="E57" s="32">
        <v>16</v>
      </c>
      <c r="F57" s="32">
        <v>32</v>
      </c>
      <c r="G57" s="32">
        <v>8</v>
      </c>
    </row>
    <row r="58" spans="2:7" ht="15">
      <c r="B58" s="17" t="s">
        <v>54</v>
      </c>
      <c r="C58" s="14" t="s">
        <v>57</v>
      </c>
      <c r="D58" s="23">
        <v>4</v>
      </c>
      <c r="E58" s="32">
        <v>12</v>
      </c>
      <c r="F58" s="32">
        <v>30</v>
      </c>
      <c r="G58" s="32">
        <v>10</v>
      </c>
    </row>
    <row r="59" spans="2:7" ht="15">
      <c r="B59" s="17" t="s">
        <v>54</v>
      </c>
      <c r="C59" s="14" t="s">
        <v>58</v>
      </c>
      <c r="D59" s="23">
        <v>10</v>
      </c>
      <c r="E59" s="32">
        <v>20</v>
      </c>
      <c r="F59" s="32">
        <v>46</v>
      </c>
      <c r="G59" s="32">
        <v>12</v>
      </c>
    </row>
    <row r="60" spans="2:7" ht="15">
      <c r="B60" s="17" t="s">
        <v>54</v>
      </c>
      <c r="C60" s="14" t="s">
        <v>59</v>
      </c>
      <c r="D60" s="23">
        <v>20</v>
      </c>
      <c r="E60" s="32">
        <v>18</v>
      </c>
      <c r="F60" s="32">
        <v>41</v>
      </c>
      <c r="G60" s="32">
        <v>15</v>
      </c>
    </row>
    <row r="61" spans="2:7" ht="15">
      <c r="B61" s="17" t="s">
        <v>54</v>
      </c>
      <c r="C61" s="14" t="s">
        <v>60</v>
      </c>
      <c r="D61" s="23">
        <v>20</v>
      </c>
      <c r="E61" s="32">
        <v>24</v>
      </c>
      <c r="F61" s="32">
        <v>64</v>
      </c>
      <c r="G61" s="32">
        <v>15</v>
      </c>
    </row>
    <row r="62" spans="2:7" ht="15">
      <c r="B62" s="17" t="s">
        <v>61</v>
      </c>
      <c r="C62" s="14" t="s">
        <v>62</v>
      </c>
      <c r="D62" s="23">
        <v>2</v>
      </c>
      <c r="E62" s="32">
        <v>10</v>
      </c>
      <c r="F62" s="32">
        <v>23</v>
      </c>
      <c r="G62" s="32">
        <v>20</v>
      </c>
    </row>
    <row r="63" spans="2:7" ht="15">
      <c r="B63" s="17" t="s">
        <v>61</v>
      </c>
      <c r="C63" s="14" t="s">
        <v>63</v>
      </c>
      <c r="D63" s="23">
        <v>8</v>
      </c>
      <c r="E63" s="32">
        <v>14</v>
      </c>
      <c r="F63" s="32">
        <v>30</v>
      </c>
      <c r="G63" s="32">
        <v>30</v>
      </c>
    </row>
    <row r="64" spans="2:7" ht="15">
      <c r="B64" s="17" t="s">
        <v>61</v>
      </c>
      <c r="C64" s="14" t="s">
        <v>64</v>
      </c>
      <c r="D64" s="23">
        <v>15</v>
      </c>
      <c r="E64" s="32">
        <v>22</v>
      </c>
      <c r="F64" s="32">
        <v>34</v>
      </c>
      <c r="G64" s="32">
        <v>30</v>
      </c>
    </row>
    <row r="65" spans="2:7" ht="15">
      <c r="B65" s="18" t="s">
        <v>61</v>
      </c>
      <c r="C65" s="14" t="s">
        <v>65</v>
      </c>
      <c r="D65" s="23">
        <v>2</v>
      </c>
      <c r="E65" s="32">
        <v>9</v>
      </c>
      <c r="F65" s="32">
        <v>27</v>
      </c>
      <c r="G65" s="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Por CU</vt:lpstr>
      <vt:lpstr>Hoja4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Loureiro</dc:creator>
  <cp:lastModifiedBy>Martin Loureiro</cp:lastModifiedBy>
  <dcterms:created xsi:type="dcterms:W3CDTF">2012-03-19T12:08:01Z</dcterms:created>
  <dcterms:modified xsi:type="dcterms:W3CDTF">2012-03-25T02:43:01Z</dcterms:modified>
</cp:coreProperties>
</file>