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A23CF945-FF85-4F53-9A48-AAD9495D0C9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01. Lead Time" sheetId="1" r:id="rId1"/>
    <sheet name="02. Summary" sheetId="2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6" i="1"/>
  <c r="F7" i="1"/>
  <c r="F8" i="1"/>
  <c r="F9" i="1"/>
  <c r="F10" i="1"/>
  <c r="F11" i="1"/>
  <c r="F12" i="1"/>
  <c r="F13" i="1"/>
  <c r="F14" i="1"/>
  <c r="F15" i="1"/>
  <c r="F16" i="1"/>
  <c r="F17" i="1"/>
  <c r="F18" i="1"/>
  <c r="F6" i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N19" i="1" l="1"/>
  <c r="O19" i="1"/>
</calcChain>
</file>

<file path=xl/sharedStrings.xml><?xml version="1.0" encoding="utf-8"?>
<sst xmlns="http://schemas.openxmlformats.org/spreadsheetml/2006/main" count="64" uniqueCount="48">
  <si>
    <t>Order Date</t>
  </si>
  <si>
    <t>Order Qty</t>
  </si>
  <si>
    <t>Contract Delivery Date</t>
  </si>
  <si>
    <t>Real Delivery Date</t>
  </si>
  <si>
    <t>Real Lead Time</t>
  </si>
  <si>
    <t>Delay</t>
  </si>
  <si>
    <t>Item</t>
  </si>
  <si>
    <t>PO_0001102</t>
  </si>
  <si>
    <t>PO_0001103</t>
  </si>
  <si>
    <t>PO_0001104</t>
  </si>
  <si>
    <t>PO_0001105</t>
  </si>
  <si>
    <t>PO_0001106</t>
  </si>
  <si>
    <t>PO_0001107</t>
  </si>
  <si>
    <t>PO_0001108</t>
  </si>
  <si>
    <t>PO_0001109</t>
  </si>
  <si>
    <t>PO_0001110</t>
  </si>
  <si>
    <t>PO_0001111</t>
  </si>
  <si>
    <t>PO_0001112</t>
  </si>
  <si>
    <t>PO_0001113</t>
  </si>
  <si>
    <t>PO_0001114</t>
  </si>
  <si>
    <t>ABC_Supplies</t>
  </si>
  <si>
    <t>Contract Lead Time [Days]</t>
  </si>
  <si>
    <t>SKU</t>
  </si>
  <si>
    <t>M0010001</t>
  </si>
  <si>
    <t>M0010002</t>
  </si>
  <si>
    <t>M0010003</t>
  </si>
  <si>
    <t>M0010004</t>
  </si>
  <si>
    <t>M0010005</t>
  </si>
  <si>
    <t>M0010006</t>
  </si>
  <si>
    <t>M0010007</t>
  </si>
  <si>
    <t>M0010008</t>
  </si>
  <si>
    <t>M0010009</t>
  </si>
  <si>
    <t>M0010010</t>
  </si>
  <si>
    <t>M0010011</t>
  </si>
  <si>
    <t>M0010012</t>
  </si>
  <si>
    <t>M0010013</t>
  </si>
  <si>
    <t>Unit Price [$]</t>
  </si>
  <si>
    <t>Order [$]</t>
  </si>
  <si>
    <t>Vendor</t>
  </si>
  <si>
    <t>Vendor - Lead Time Tracker</t>
  </si>
  <si>
    <t>Month</t>
  </si>
  <si>
    <t>Year</t>
  </si>
  <si>
    <t>Etiquetas de fila</t>
  </si>
  <si>
    <t>Total general</t>
  </si>
  <si>
    <t>Promedio de Real Lead Time</t>
  </si>
  <si>
    <t>Promedio de Delay</t>
  </si>
  <si>
    <t>(Todas)</t>
  </si>
  <si>
    <t>Order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</si>
</sst>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2540A]m/d/yyyy;@"/>
  </numFmts>
  <fonts count="7" x14ac:knownFonts="1"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20"/>
      <color theme="1"/>
      <name val="Arial"/>
      <family val="2"/>
    </font>
    <font>
      <b/>
      <u/>
      <sz val="10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right" vertical="center"/>
    </xf>
    <xf numFmtId="2" fontId="3" fillId="0" borderId="0" xfId="0" applyNumberFormat="1" applyFont="1"/>
    <xf numFmtId="0" fontId="1" fillId="3" borderId="0" xfId="0" applyFont="1" applyFill="1" applyAlignment="1">
      <alignment horizontal="center" vertical="center" wrapText="1"/>
    </xf>
    <xf numFmtId="166" fontId="3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1" xfId="0" applyBorder="1"/>
    <xf numFmtId="1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0" xfId="0" pivotButton="1" applyFont="1"/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pivotButton="1" applyFont="1" applyAlignment="1">
      <alignment wrapText="1"/>
    </xf>
  </cellXfs>
  <cellStyles count="1">
    <cellStyle name="Normal" xfId="0" builtinId="0"/>
  </cellStyles>
  <dxfs count="103">
    <dxf>
      <alignment wrapText="1"/>
    </dxf>
    <dxf>
      <alignment wrapText="1"/>
    </dxf>
    <dxf>
      <alignment wrapText="1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right"/>
    </dxf>
    <dxf>
      <alignment horizontal="center"/>
    </dxf>
    <dxf>
      <alignment horizontal="right"/>
    </dxf>
    <dxf>
      <alignment horizontal="center"/>
    </dxf>
    <dxf>
      <font>
        <b/>
        <i val="0"/>
        <strike val="0"/>
        <condense val="0"/>
        <extend val="0"/>
        <outline val="0"/>
        <shadow val="0"/>
        <u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[$-2540A]m/d/yy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[$-2540A]m/d/yy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2" formatCode="0.00"/>
    </dxf>
    <dxf>
      <numFmt numFmtId="2" formatCode="0.0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numFmt numFmtId="178" formatCode="0.000"/>
    </dxf>
    <dxf>
      <numFmt numFmtId="2" formatCode="0.00"/>
    </dxf>
    <dxf>
      <numFmt numFmtId="177" formatCode="0.0000"/>
    </dxf>
    <dxf>
      <numFmt numFmtId="176" formatCode="0.00000"/>
    </dxf>
    <dxf>
      <numFmt numFmtId="175" formatCode="0.000000"/>
    </dxf>
    <dxf>
      <numFmt numFmtId="174" formatCode="0.0000000"/>
    </dxf>
    <dxf>
      <numFmt numFmtId="178" formatCode="0.000"/>
    </dxf>
    <dxf>
      <numFmt numFmtId="2" formatCode="0.00"/>
    </dxf>
    <dxf>
      <numFmt numFmtId="177" formatCode="0.0000"/>
    </dxf>
    <dxf>
      <numFmt numFmtId="176" formatCode="0.00000"/>
    </dxf>
    <dxf>
      <numFmt numFmtId="175" formatCode="0.000000"/>
    </dxf>
    <dxf>
      <numFmt numFmtId="174" formatCode="0.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[$-2540A]m/d/yyyy;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[$-2540A]m/d/yyyy;@"/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1" tint="0.249977111117893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883.481123726851" createdVersion="8" refreshedVersion="8" minRefreshableVersion="3" recordCount="13" xr:uid="{364B243B-267E-45B3-B8D5-5997C415CE3E}">
  <cacheSource type="worksheet">
    <worksheetSource name="Tabla1"/>
  </cacheSource>
  <cacheFields count="15">
    <cacheField name="Item" numFmtId="0">
      <sharedItems containsSemiMixedTypes="0" containsString="0" containsNumber="1" containsInteger="1" minValue="1" maxValue="13"/>
    </cacheField>
    <cacheField name="SKU" numFmtId="0">
      <sharedItems/>
    </cacheField>
    <cacheField name="Order code" numFmtId="0">
      <sharedItems/>
    </cacheField>
    <cacheField name="Vendor" numFmtId="0">
      <sharedItems count="1">
        <s v="ABC_Supplies"/>
      </sharedItems>
    </cacheField>
    <cacheField name="Order Date" numFmtId="14">
      <sharedItems containsSemiMixedTypes="0" containsNonDate="0" containsDate="1" containsString="0" minDate="2024-05-15T00:00:00" maxDate="2024-05-28T00:00:00"/>
    </cacheField>
    <cacheField name="Year" numFmtId="1">
      <sharedItems containsSemiMixedTypes="0" containsString="0" containsNumber="1" containsInteger="1" minValue="2024" maxValue="2024" count="1">
        <n v="2024"/>
      </sharedItems>
    </cacheField>
    <cacheField name="Month" numFmtId="1">
      <sharedItems containsSemiMixedTypes="0" containsString="0" containsNumber="1" containsInteger="1" minValue="5" maxValue="5" count="1">
        <n v="5"/>
      </sharedItems>
    </cacheField>
    <cacheField name="Order Qty" numFmtId="0">
      <sharedItems containsSemiMixedTypes="0" containsString="0" containsNumber="1" containsInteger="1" minValue="1" maxValue="50"/>
    </cacheField>
    <cacheField name="Unit Price [$]" numFmtId="0">
      <sharedItems containsSemiMixedTypes="0" containsString="0" containsNumber="1" containsInteger="1" minValue="10" maxValue="10"/>
    </cacheField>
    <cacheField name="Order [$]" numFmtId="2">
      <sharedItems containsSemiMixedTypes="0" containsString="0" containsNumber="1" containsInteger="1" minValue="10" maxValue="500"/>
    </cacheField>
    <cacheField name="Contract Lead Time [Days]" numFmtId="0">
      <sharedItems containsSemiMixedTypes="0" containsString="0" containsNumber="1" containsInteger="1" minValue="30" maxValue="30"/>
    </cacheField>
    <cacheField name="Contract Delivery Date" numFmtId="166">
      <sharedItems containsSemiMixedTypes="0" containsNonDate="0" containsDate="1" containsString="0" minDate="2024-06-14T00:00:00" maxDate="2024-06-27T00:00:00"/>
    </cacheField>
    <cacheField name="Real Delivery Date" numFmtId="166">
      <sharedItems containsSemiMixedTypes="0" containsNonDate="0" containsDate="1" containsString="0" minDate="2024-06-17T00:00:00" maxDate="2024-07-01T00:00:00"/>
    </cacheField>
    <cacheField name="Real Lead Time" numFmtId="0">
      <sharedItems containsSemiMixedTypes="0" containsString="0" containsNumber="1" containsInteger="1" minValue="30" maxValue="40"/>
    </cacheField>
    <cacheField name="Delay" numFmtId="0">
      <sharedItems containsSemiMixedTypes="0" containsString="0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n v="1"/>
    <s v="M0010001"/>
    <s v="PO_0001102"/>
    <x v="0"/>
    <d v="2024-05-15T00:00:00"/>
    <x v="0"/>
    <x v="0"/>
    <n v="10"/>
    <n v="10"/>
    <n v="100"/>
    <n v="30"/>
    <d v="2024-06-14T00:00:00"/>
    <d v="2024-06-17T00:00:00"/>
    <n v="33"/>
    <n v="3"/>
  </r>
  <r>
    <n v="2"/>
    <s v="M0010002"/>
    <s v="PO_0001103"/>
    <x v="0"/>
    <d v="2024-05-16T00:00:00"/>
    <x v="0"/>
    <x v="0"/>
    <n v="5"/>
    <n v="10"/>
    <n v="50"/>
    <n v="30"/>
    <d v="2024-06-15T00:00:00"/>
    <d v="2024-06-20T00:00:00"/>
    <n v="35"/>
    <n v="5"/>
  </r>
  <r>
    <n v="3"/>
    <s v="M0010003"/>
    <s v="PO_0001104"/>
    <x v="0"/>
    <d v="2024-05-17T00:00:00"/>
    <x v="0"/>
    <x v="0"/>
    <n v="15"/>
    <n v="10"/>
    <n v="150"/>
    <n v="30"/>
    <d v="2024-06-16T00:00:00"/>
    <d v="2024-06-26T00:00:00"/>
    <n v="40"/>
    <n v="10"/>
  </r>
  <r>
    <n v="4"/>
    <s v="M0010004"/>
    <s v="PO_0001105"/>
    <x v="0"/>
    <d v="2024-05-18T00:00:00"/>
    <x v="0"/>
    <x v="0"/>
    <n v="20"/>
    <n v="10"/>
    <n v="200"/>
    <n v="30"/>
    <d v="2024-06-17T00:00:00"/>
    <d v="2024-06-21T00:00:00"/>
    <n v="34"/>
    <n v="4"/>
  </r>
  <r>
    <n v="5"/>
    <s v="M0010005"/>
    <s v="PO_0001106"/>
    <x v="0"/>
    <d v="2024-05-19T00:00:00"/>
    <x v="0"/>
    <x v="0"/>
    <n v="14"/>
    <n v="10"/>
    <n v="140"/>
    <n v="30"/>
    <d v="2024-06-18T00:00:00"/>
    <d v="2024-06-22T00:00:00"/>
    <n v="34"/>
    <n v="4"/>
  </r>
  <r>
    <n v="6"/>
    <s v="M0010006"/>
    <s v="PO_0001107"/>
    <x v="0"/>
    <d v="2024-05-20T00:00:00"/>
    <x v="0"/>
    <x v="0"/>
    <n v="1"/>
    <n v="10"/>
    <n v="10"/>
    <n v="30"/>
    <d v="2024-06-19T00:00:00"/>
    <d v="2024-06-23T00:00:00"/>
    <n v="34"/>
    <n v="4"/>
  </r>
  <r>
    <n v="7"/>
    <s v="M0010007"/>
    <s v="PO_0001108"/>
    <x v="0"/>
    <d v="2024-05-21T00:00:00"/>
    <x v="0"/>
    <x v="0"/>
    <n v="20"/>
    <n v="10"/>
    <n v="200"/>
    <n v="30"/>
    <d v="2024-06-20T00:00:00"/>
    <d v="2024-06-25T00:00:00"/>
    <n v="35"/>
    <n v="5"/>
  </r>
  <r>
    <n v="8"/>
    <s v="M0010008"/>
    <s v="PO_0001109"/>
    <x v="0"/>
    <d v="2024-05-22T00:00:00"/>
    <x v="0"/>
    <x v="0"/>
    <n v="5"/>
    <n v="10"/>
    <n v="50"/>
    <n v="30"/>
    <d v="2024-06-21T00:00:00"/>
    <d v="2024-06-24T00:00:00"/>
    <n v="33"/>
    <n v="3"/>
  </r>
  <r>
    <n v="9"/>
    <s v="M0010009"/>
    <s v="PO_0001110"/>
    <x v="0"/>
    <d v="2024-05-23T00:00:00"/>
    <x v="0"/>
    <x v="0"/>
    <n v="32"/>
    <n v="10"/>
    <n v="320"/>
    <n v="30"/>
    <d v="2024-06-22T00:00:00"/>
    <d v="2024-06-26T00:00:00"/>
    <n v="34"/>
    <n v="4"/>
  </r>
  <r>
    <n v="10"/>
    <s v="M0010010"/>
    <s v="PO_0001111"/>
    <x v="0"/>
    <d v="2024-05-24T00:00:00"/>
    <x v="0"/>
    <x v="0"/>
    <n v="20"/>
    <n v="10"/>
    <n v="200"/>
    <n v="30"/>
    <d v="2024-06-23T00:00:00"/>
    <d v="2024-06-23T00:00:00"/>
    <n v="30"/>
    <n v="0"/>
  </r>
  <r>
    <n v="11"/>
    <s v="M0010011"/>
    <s v="PO_0001112"/>
    <x v="0"/>
    <d v="2024-05-25T00:00:00"/>
    <x v="0"/>
    <x v="0"/>
    <n v="22"/>
    <n v="10"/>
    <n v="220"/>
    <n v="30"/>
    <d v="2024-06-24T00:00:00"/>
    <d v="2024-06-28T00:00:00"/>
    <n v="34"/>
    <n v="4"/>
  </r>
  <r>
    <n v="12"/>
    <s v="M0010012"/>
    <s v="PO_0001113"/>
    <x v="0"/>
    <d v="2024-05-26T00:00:00"/>
    <x v="0"/>
    <x v="0"/>
    <n v="40"/>
    <n v="10"/>
    <n v="400"/>
    <n v="30"/>
    <d v="2024-06-25T00:00:00"/>
    <d v="2024-06-30T00:00:00"/>
    <n v="35"/>
    <n v="5"/>
  </r>
  <r>
    <n v="13"/>
    <s v="M0010013"/>
    <s v="PO_0001114"/>
    <x v="0"/>
    <d v="2024-05-27T00:00:00"/>
    <x v="0"/>
    <x v="0"/>
    <n v="50"/>
    <n v="10"/>
    <n v="500"/>
    <n v="30"/>
    <d v="2024-06-26T00:00:00"/>
    <d v="2024-06-26T00:00:00"/>
    <n v="3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96E0D3-1782-4FB3-AE38-95897C6C24FE}" name="TablaDinámica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4:D6" firstHeaderRow="0" firstDataRow="1" firstDataCol="1" rowPageCount="2" colPageCount="1"/>
  <pivotFields count="15">
    <pivotField showAll="0"/>
    <pivotField showAll="0"/>
    <pivotField showAll="0"/>
    <pivotField axis="axisRow" showAll="0">
      <items count="2">
        <item x="0"/>
        <item t="default"/>
      </items>
    </pivotField>
    <pivotField numFmtId="14" showAll="0"/>
    <pivotField axis="axisPage" numFmtId="1" showAll="0">
      <items count="2">
        <item x="0"/>
        <item t="default"/>
      </items>
    </pivotField>
    <pivotField axis="axisPage" numFmtId="1" showAll="0">
      <items count="2">
        <item x="0"/>
        <item t="default"/>
      </items>
    </pivotField>
    <pivotField showAll="0"/>
    <pivotField showAll="0"/>
    <pivotField numFmtId="2" showAll="0"/>
    <pivotField showAll="0"/>
    <pivotField numFmtId="166" showAll="0"/>
    <pivotField numFmtId="166" showAll="0"/>
    <pivotField dataField="1" showAll="0"/>
    <pivotField dataField="1" showAll="0"/>
  </pivotFields>
  <rowFields count="1">
    <field x="3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2">
    <pageField fld="5" hier="-1"/>
    <pageField fld="6" hier="-1"/>
  </pageFields>
  <dataFields count="2">
    <dataField name="Promedio de Real Lead Time" fld="13" subtotal="average" baseField="3" baseItem="0"/>
    <dataField name="Promedio de Delay" fld="14" subtotal="average" baseField="3" baseItem="0"/>
  </dataFields>
  <formats count="22">
    <format dxfId="81">
      <pivotArea collapsedLevelsAreSubtotals="1" fieldPosition="0">
        <references count="1">
          <reference field="3" count="0"/>
        </references>
      </pivotArea>
    </format>
    <format dxfId="75">
      <pivotArea grandRow="1" outline="0" collapsedLevelsAreSubtotals="1" fieldPosition="0"/>
    </format>
    <format dxfId="73">
      <pivotArea type="all" dataOnly="0" outline="0" fieldPosition="0"/>
    </format>
    <format dxfId="72">
      <pivotArea outline="0" collapsedLevelsAreSubtotals="1" fieldPosition="0"/>
    </format>
    <format dxfId="7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0">
      <pivotArea type="all" dataOnly="0" outline="0" fieldPosition="0"/>
    </format>
    <format dxfId="69">
      <pivotArea outline="0" collapsedLevelsAreSubtotals="1" fieldPosition="0"/>
    </format>
    <format dxfId="68">
      <pivotArea field="3" type="button" dataOnly="0" labelOnly="1" outline="0" axis="axisRow" fieldPosition="0"/>
    </format>
    <format dxfId="67">
      <pivotArea dataOnly="0" labelOnly="1" fieldPosition="0">
        <references count="1">
          <reference field="3" count="0"/>
        </references>
      </pivotArea>
    </format>
    <format dxfId="66">
      <pivotArea dataOnly="0" labelOnly="1" grandRow="1" outline="0" fieldPosition="0"/>
    </format>
    <format dxfId="6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outline="0" collapsedLevelsAreSubtotals="1" fieldPosition="0"/>
    </format>
    <format dxfId="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">
      <pivotArea type="all" dataOnly="0" outline="0" fieldPosition="0"/>
    </format>
    <format dxfId="7">
      <pivotArea outline="0" collapsedLevelsAreSubtotals="1" fieldPosition="0"/>
    </format>
    <format dxfId="6">
      <pivotArea field="3" type="button" dataOnly="0" labelOnly="1" outline="0" axis="axisRow" fieldPosition="0"/>
    </format>
    <format dxfId="5">
      <pivotArea dataOnly="0" labelOnly="1" fieldPosition="0">
        <references count="1">
          <reference field="3" count="0"/>
        </references>
      </pivotArea>
    </format>
    <format dxfId="4">
      <pivotArea dataOnly="0" labelOnly="1" grandRow="1" outline="0" fieldPosition="0"/>
    </format>
    <format dxfId="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0">
      <pivotArea field="3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88B4C8-D630-431E-9888-EF8DCC142A08}" name="Tabla1" displayName="Tabla1" ref="A5:O19" totalsRowCount="1" headerRowDxfId="102" dataDxfId="98">
  <autoFilter ref="A5:O18" xr:uid="{D888B4C8-D630-431E-9888-EF8DCC142A08}"/>
  <tableColumns count="15">
    <tableColumn id="1" xr3:uid="{8DA5B6FD-B1C9-4C1B-8FBD-E43D0D530B28}" name="Item" dataDxfId="101" totalsRowDxfId="36"/>
    <tableColumn id="13" xr3:uid="{728F3F8C-F7D8-4EC1-9AD5-A8AB8416CB1E}" name="SKU" dataDxfId="100" totalsRowDxfId="35"/>
    <tableColumn id="2" xr3:uid="{F842D64B-28AB-4068-909B-413EDA929593}" name="Order Code" dataDxfId="99" totalsRowDxfId="34"/>
    <tableColumn id="3" xr3:uid="{A505CD33-E1B3-42F5-B30F-8B44A996622C}" name="Vendor" dataDxfId="90" totalsRowDxfId="33"/>
    <tableColumn id="4" xr3:uid="{D83B83D6-A51E-4D5E-8E33-BDF1570BFB41}" name="Order Date" dataDxfId="88" totalsRowDxfId="32"/>
    <tableColumn id="16" xr3:uid="{08E00648-1404-46EA-91D7-F4202207AC29}" name="Year" dataDxfId="87" totalsRowDxfId="31">
      <calculatedColumnFormula>YEAR(E6)</calculatedColumnFormula>
    </tableColumn>
    <tableColumn id="15" xr3:uid="{7DC4AB78-D30D-4700-8F38-45716C820EB0}" name="Month" dataDxfId="86" totalsRowDxfId="30">
      <calculatedColumnFormula>MONTH(E6)</calculatedColumnFormula>
    </tableColumn>
    <tableColumn id="5" xr3:uid="{457B67F3-258E-40BC-AF26-389C9899A7FF}" name="Order Qty" dataDxfId="89" totalsRowDxfId="29"/>
    <tableColumn id="12" xr3:uid="{9B8F4A7F-8AB2-46B3-B0B6-A6BF3648C38F}" name="Unit Price [$]" dataDxfId="97" totalsRowDxfId="28"/>
    <tableColumn id="6" xr3:uid="{E61E80B7-61C8-4F2C-A085-0E1D5A1E677E}" name="Order [$]" dataDxfId="96" totalsRowDxfId="27">
      <calculatedColumnFormula>Tabla1[[#This Row],[Order Qty]]*Tabla1[[#This Row],[Unit Price '[$']]]</calculatedColumnFormula>
    </tableColumn>
    <tableColumn id="7" xr3:uid="{35A1BE60-234B-4EF4-A37F-F781FA49BE95}" name="Contract Lead Time [Days]" dataDxfId="94" totalsRowDxfId="26"/>
    <tableColumn id="8" xr3:uid="{F057BCC9-1C10-41D0-A55B-82DA95F35E3D}" name="Contract Delivery Date" dataDxfId="93" totalsRowDxfId="25">
      <calculatedColumnFormula>Tabla1[[#This Row],[Order Date]]+30</calculatedColumnFormula>
    </tableColumn>
    <tableColumn id="9" xr3:uid="{F3372104-443D-44BA-B6A1-F8D1338A65D2}" name="Real Delivery Date" dataDxfId="91" totalsRowDxfId="24"/>
    <tableColumn id="10" xr3:uid="{C31D9468-8149-4CAB-B1CB-251D413ECBE6}" name="Real Lead Time" totalsRowFunction="average" dataDxfId="92" totalsRowDxfId="23">
      <calculatedColumnFormula>Tabla1[[#This Row],[Real Delivery Date]]-Tabla1[[#This Row],[Order Date]]</calculatedColumnFormula>
    </tableColumn>
    <tableColumn id="11" xr3:uid="{B2303321-4D50-4A17-80FB-A8CAC73C656C}" name="Delay" totalsRowFunction="average" dataDxfId="95" totalsRowDxfId="22">
      <calculatedColumnFormula>Tabla1[[#This Row],[Real Lead Time]]-Tabla1[[#This Row],[Contract Lead Time '[Days']]]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showGridLines="0" tabSelected="1" workbookViewId="0">
      <pane ySplit="5" topLeftCell="A6" activePane="bottomLeft" state="frozen"/>
      <selection pane="bottomLeft" activeCell="J6" sqref="J6:J18"/>
    </sheetView>
  </sheetViews>
  <sheetFormatPr baseColWidth="10" defaultColWidth="9.140625" defaultRowHeight="15" outlineLevelCol="1" x14ac:dyDescent="0.25"/>
  <cols>
    <col min="1" max="1" width="6.7109375" customWidth="1"/>
    <col min="2" max="3" width="14.42578125" customWidth="1"/>
    <col min="4" max="4" width="15.5703125" customWidth="1"/>
    <col min="5" max="5" width="13.28515625" customWidth="1"/>
    <col min="6" max="6" width="9.140625" hidden="1" customWidth="1" outlineLevel="1"/>
    <col min="7" max="7" width="7.42578125" hidden="1" customWidth="1" outlineLevel="1"/>
    <col min="8" max="8" width="10.85546875" customWidth="1" collapsed="1"/>
    <col min="9" max="9" width="12.140625" customWidth="1"/>
    <col min="10" max="10" width="12.42578125" customWidth="1"/>
    <col min="11" max="11" width="14.28515625" customWidth="1"/>
    <col min="12" max="12" width="11.28515625" customWidth="1"/>
    <col min="13" max="13" width="11.140625" customWidth="1"/>
    <col min="14" max="14" width="10.5703125" customWidth="1"/>
    <col min="15" max="15" width="12.28515625" customWidth="1"/>
    <col min="16" max="16" width="2.7109375" customWidth="1"/>
  </cols>
  <sheetData>
    <row r="1" spans="1:15" ht="4.5" customHeight="1" x14ac:dyDescent="0.25"/>
    <row r="2" spans="1:15" ht="25.5" x14ac:dyDescent="0.35">
      <c r="O2" s="12" t="s">
        <v>39</v>
      </c>
    </row>
    <row r="3" spans="1:15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</row>
    <row r="5" spans="1:15" ht="38.25" x14ac:dyDescent="0.25">
      <c r="A5" s="2" t="s">
        <v>6</v>
      </c>
      <c r="B5" s="7" t="s">
        <v>22</v>
      </c>
      <c r="C5" s="1" t="s">
        <v>47</v>
      </c>
      <c r="D5" s="1" t="s">
        <v>38</v>
      </c>
      <c r="E5" s="2" t="s">
        <v>0</v>
      </c>
      <c r="F5" s="2" t="s">
        <v>41</v>
      </c>
      <c r="G5" s="2" t="s">
        <v>40</v>
      </c>
      <c r="H5" s="3" t="s">
        <v>1</v>
      </c>
      <c r="I5" s="3" t="s">
        <v>36</v>
      </c>
      <c r="J5" s="8" t="s">
        <v>37</v>
      </c>
      <c r="K5" s="3" t="s">
        <v>21</v>
      </c>
      <c r="L5" s="3" t="s">
        <v>2</v>
      </c>
      <c r="M5" s="10" t="s">
        <v>3</v>
      </c>
      <c r="N5" s="10" t="s">
        <v>4</v>
      </c>
      <c r="O5" s="10" t="s">
        <v>5</v>
      </c>
    </row>
    <row r="6" spans="1:15" x14ac:dyDescent="0.25">
      <c r="A6" s="4">
        <v>1</v>
      </c>
      <c r="B6" s="5" t="s">
        <v>23</v>
      </c>
      <c r="C6" s="6" t="s">
        <v>7</v>
      </c>
      <c r="D6" s="6" t="s">
        <v>20</v>
      </c>
      <c r="E6" s="14">
        <v>45427</v>
      </c>
      <c r="F6" s="15">
        <f t="shared" ref="F6:F18" si="0">YEAR(E6)</f>
        <v>2024</v>
      </c>
      <c r="G6" s="15">
        <f t="shared" ref="G6:G18" si="1">MONTH(E6)</f>
        <v>5</v>
      </c>
      <c r="H6" s="4">
        <v>10</v>
      </c>
      <c r="I6" s="6">
        <v>10</v>
      </c>
      <c r="J6" s="9">
        <f>Tabla1[[#This Row],[Order Qty]]*Tabla1[[#This Row],[Unit Price '[$']]]</f>
        <v>100</v>
      </c>
      <c r="K6" s="4">
        <v>30</v>
      </c>
      <c r="L6" s="11">
        <f>Tabla1[[#This Row],[Order Date]]+30</f>
        <v>45457</v>
      </c>
      <c r="M6" s="11">
        <v>45460</v>
      </c>
      <c r="N6" s="4">
        <f>Tabla1[[#This Row],[Real Delivery Date]]-Tabla1[[#This Row],[Order Date]]</f>
        <v>33</v>
      </c>
      <c r="O6" s="4">
        <f>Tabla1[[#This Row],[Real Lead Time]]-Tabla1[[#This Row],[Contract Lead Time '[Days']]]</f>
        <v>3</v>
      </c>
    </row>
    <row r="7" spans="1:15" x14ac:dyDescent="0.25">
      <c r="A7" s="4">
        <v>2</v>
      </c>
      <c r="B7" s="5" t="s">
        <v>24</v>
      </c>
      <c r="C7" s="6" t="s">
        <v>8</v>
      </c>
      <c r="D7" s="6" t="s">
        <v>20</v>
      </c>
      <c r="E7" s="14">
        <v>45428</v>
      </c>
      <c r="F7" s="15">
        <f t="shared" si="0"/>
        <v>2024</v>
      </c>
      <c r="G7" s="15">
        <f t="shared" si="1"/>
        <v>5</v>
      </c>
      <c r="H7" s="4">
        <v>5</v>
      </c>
      <c r="I7" s="6">
        <v>10</v>
      </c>
      <c r="J7" s="9">
        <f>Tabla1[[#This Row],[Order Qty]]*Tabla1[[#This Row],[Unit Price '[$']]]</f>
        <v>50</v>
      </c>
      <c r="K7" s="4">
        <v>30</v>
      </c>
      <c r="L7" s="11">
        <f>Tabla1[[#This Row],[Order Date]]+30</f>
        <v>45458</v>
      </c>
      <c r="M7" s="11">
        <v>45463</v>
      </c>
      <c r="N7" s="4">
        <f>Tabla1[[#This Row],[Real Delivery Date]]-Tabla1[[#This Row],[Order Date]]</f>
        <v>35</v>
      </c>
      <c r="O7" s="4">
        <f>Tabla1[[#This Row],[Real Lead Time]]-Tabla1[[#This Row],[Contract Lead Time '[Days']]]</f>
        <v>5</v>
      </c>
    </row>
    <row r="8" spans="1:15" x14ac:dyDescent="0.25">
      <c r="A8" s="4">
        <v>3</v>
      </c>
      <c r="B8" s="5" t="s">
        <v>25</v>
      </c>
      <c r="C8" s="6" t="s">
        <v>9</v>
      </c>
      <c r="D8" s="6" t="s">
        <v>20</v>
      </c>
      <c r="E8" s="14">
        <v>45429</v>
      </c>
      <c r="F8" s="15">
        <f t="shared" si="0"/>
        <v>2024</v>
      </c>
      <c r="G8" s="15">
        <f t="shared" si="1"/>
        <v>5</v>
      </c>
      <c r="H8" s="4">
        <v>15</v>
      </c>
      <c r="I8" s="6">
        <v>10</v>
      </c>
      <c r="J8" s="9">
        <f>Tabla1[[#This Row],[Order Qty]]*Tabla1[[#This Row],[Unit Price '[$']]]</f>
        <v>150</v>
      </c>
      <c r="K8" s="4">
        <v>30</v>
      </c>
      <c r="L8" s="11">
        <f>Tabla1[[#This Row],[Order Date]]+30</f>
        <v>45459</v>
      </c>
      <c r="M8" s="11">
        <v>45469</v>
      </c>
      <c r="N8" s="4">
        <f>Tabla1[[#This Row],[Real Delivery Date]]-Tabla1[[#This Row],[Order Date]]</f>
        <v>40</v>
      </c>
      <c r="O8" s="4">
        <f>Tabla1[[#This Row],[Real Lead Time]]-Tabla1[[#This Row],[Contract Lead Time '[Days']]]</f>
        <v>10</v>
      </c>
    </row>
    <row r="9" spans="1:15" x14ac:dyDescent="0.25">
      <c r="A9" s="4">
        <v>4</v>
      </c>
      <c r="B9" s="5" t="s">
        <v>26</v>
      </c>
      <c r="C9" s="6" t="s">
        <v>10</v>
      </c>
      <c r="D9" s="6" t="s">
        <v>20</v>
      </c>
      <c r="E9" s="14">
        <v>45430</v>
      </c>
      <c r="F9" s="15">
        <f t="shared" si="0"/>
        <v>2024</v>
      </c>
      <c r="G9" s="15">
        <f t="shared" si="1"/>
        <v>5</v>
      </c>
      <c r="H9" s="4">
        <v>20</v>
      </c>
      <c r="I9" s="6">
        <v>10</v>
      </c>
      <c r="J9" s="9">
        <f>Tabla1[[#This Row],[Order Qty]]*Tabla1[[#This Row],[Unit Price '[$']]]</f>
        <v>200</v>
      </c>
      <c r="K9" s="4">
        <v>30</v>
      </c>
      <c r="L9" s="11">
        <f>Tabla1[[#This Row],[Order Date]]+30</f>
        <v>45460</v>
      </c>
      <c r="M9" s="11">
        <v>45464</v>
      </c>
      <c r="N9" s="4">
        <f>Tabla1[[#This Row],[Real Delivery Date]]-Tabla1[[#This Row],[Order Date]]</f>
        <v>34</v>
      </c>
      <c r="O9" s="4">
        <f>Tabla1[[#This Row],[Real Lead Time]]-Tabla1[[#This Row],[Contract Lead Time '[Days']]]</f>
        <v>4</v>
      </c>
    </row>
    <row r="10" spans="1:15" x14ac:dyDescent="0.25">
      <c r="A10" s="4">
        <v>5</v>
      </c>
      <c r="B10" s="5" t="s">
        <v>27</v>
      </c>
      <c r="C10" s="6" t="s">
        <v>11</v>
      </c>
      <c r="D10" s="6" t="s">
        <v>20</v>
      </c>
      <c r="E10" s="14">
        <v>45431</v>
      </c>
      <c r="F10" s="15">
        <f t="shared" si="0"/>
        <v>2024</v>
      </c>
      <c r="G10" s="15">
        <f t="shared" si="1"/>
        <v>5</v>
      </c>
      <c r="H10" s="4">
        <v>14</v>
      </c>
      <c r="I10" s="6">
        <v>10</v>
      </c>
      <c r="J10" s="9">
        <f>Tabla1[[#This Row],[Order Qty]]*Tabla1[[#This Row],[Unit Price '[$']]]</f>
        <v>140</v>
      </c>
      <c r="K10" s="4">
        <v>30</v>
      </c>
      <c r="L10" s="11">
        <f>Tabla1[[#This Row],[Order Date]]+30</f>
        <v>45461</v>
      </c>
      <c r="M10" s="11">
        <v>45465</v>
      </c>
      <c r="N10" s="4">
        <f>Tabla1[[#This Row],[Real Delivery Date]]-Tabla1[[#This Row],[Order Date]]</f>
        <v>34</v>
      </c>
      <c r="O10" s="4">
        <f>Tabla1[[#This Row],[Real Lead Time]]-Tabla1[[#This Row],[Contract Lead Time '[Days']]]</f>
        <v>4</v>
      </c>
    </row>
    <row r="11" spans="1:15" x14ac:dyDescent="0.25">
      <c r="A11" s="4">
        <v>6</v>
      </c>
      <c r="B11" s="5" t="s">
        <v>28</v>
      </c>
      <c r="C11" s="6" t="s">
        <v>12</v>
      </c>
      <c r="D11" s="6" t="s">
        <v>20</v>
      </c>
      <c r="E11" s="14">
        <v>45432</v>
      </c>
      <c r="F11" s="15">
        <f t="shared" si="0"/>
        <v>2024</v>
      </c>
      <c r="G11" s="15">
        <f t="shared" si="1"/>
        <v>5</v>
      </c>
      <c r="H11" s="4">
        <v>1</v>
      </c>
      <c r="I11" s="6">
        <v>10</v>
      </c>
      <c r="J11" s="9">
        <f>Tabla1[[#This Row],[Order Qty]]*Tabla1[[#This Row],[Unit Price '[$']]]</f>
        <v>10</v>
      </c>
      <c r="K11" s="4">
        <v>30</v>
      </c>
      <c r="L11" s="11">
        <f>Tabla1[[#This Row],[Order Date]]+30</f>
        <v>45462</v>
      </c>
      <c r="M11" s="11">
        <v>45466</v>
      </c>
      <c r="N11" s="4">
        <f>Tabla1[[#This Row],[Real Delivery Date]]-Tabla1[[#This Row],[Order Date]]</f>
        <v>34</v>
      </c>
      <c r="O11" s="4">
        <f>Tabla1[[#This Row],[Real Lead Time]]-Tabla1[[#This Row],[Contract Lead Time '[Days']]]</f>
        <v>4</v>
      </c>
    </row>
    <row r="12" spans="1:15" x14ac:dyDescent="0.25">
      <c r="A12" s="4">
        <v>7</v>
      </c>
      <c r="B12" s="5" t="s">
        <v>29</v>
      </c>
      <c r="C12" s="6" t="s">
        <v>13</v>
      </c>
      <c r="D12" s="6" t="s">
        <v>20</v>
      </c>
      <c r="E12" s="14">
        <v>45433</v>
      </c>
      <c r="F12" s="15">
        <f t="shared" si="0"/>
        <v>2024</v>
      </c>
      <c r="G12" s="15">
        <f t="shared" si="1"/>
        <v>5</v>
      </c>
      <c r="H12" s="4">
        <v>20</v>
      </c>
      <c r="I12" s="6">
        <v>10</v>
      </c>
      <c r="J12" s="9">
        <f>Tabla1[[#This Row],[Order Qty]]*Tabla1[[#This Row],[Unit Price '[$']]]</f>
        <v>200</v>
      </c>
      <c r="K12" s="4">
        <v>30</v>
      </c>
      <c r="L12" s="11">
        <f>Tabla1[[#This Row],[Order Date]]+30</f>
        <v>45463</v>
      </c>
      <c r="M12" s="11">
        <v>45468</v>
      </c>
      <c r="N12" s="4">
        <f>Tabla1[[#This Row],[Real Delivery Date]]-Tabla1[[#This Row],[Order Date]]</f>
        <v>35</v>
      </c>
      <c r="O12" s="4">
        <f>Tabla1[[#This Row],[Real Lead Time]]-Tabla1[[#This Row],[Contract Lead Time '[Days']]]</f>
        <v>5</v>
      </c>
    </row>
    <row r="13" spans="1:15" x14ac:dyDescent="0.25">
      <c r="A13" s="4">
        <v>8</v>
      </c>
      <c r="B13" s="5" t="s">
        <v>30</v>
      </c>
      <c r="C13" s="6" t="s">
        <v>14</v>
      </c>
      <c r="D13" s="6" t="s">
        <v>20</v>
      </c>
      <c r="E13" s="14">
        <v>45434</v>
      </c>
      <c r="F13" s="15">
        <f t="shared" si="0"/>
        <v>2024</v>
      </c>
      <c r="G13" s="15">
        <f t="shared" si="1"/>
        <v>5</v>
      </c>
      <c r="H13" s="4">
        <v>5</v>
      </c>
      <c r="I13" s="6">
        <v>10</v>
      </c>
      <c r="J13" s="9">
        <f>Tabla1[[#This Row],[Order Qty]]*Tabla1[[#This Row],[Unit Price '[$']]]</f>
        <v>50</v>
      </c>
      <c r="K13" s="4">
        <v>30</v>
      </c>
      <c r="L13" s="11">
        <f>Tabla1[[#This Row],[Order Date]]+30</f>
        <v>45464</v>
      </c>
      <c r="M13" s="11">
        <v>45467</v>
      </c>
      <c r="N13" s="4">
        <f>Tabla1[[#This Row],[Real Delivery Date]]-Tabla1[[#This Row],[Order Date]]</f>
        <v>33</v>
      </c>
      <c r="O13" s="4">
        <f>Tabla1[[#This Row],[Real Lead Time]]-Tabla1[[#This Row],[Contract Lead Time '[Days']]]</f>
        <v>3</v>
      </c>
    </row>
    <row r="14" spans="1:15" x14ac:dyDescent="0.25">
      <c r="A14" s="4">
        <v>9</v>
      </c>
      <c r="B14" s="5" t="s">
        <v>31</v>
      </c>
      <c r="C14" s="6" t="s">
        <v>15</v>
      </c>
      <c r="D14" s="6" t="s">
        <v>20</v>
      </c>
      <c r="E14" s="14">
        <v>45435</v>
      </c>
      <c r="F14" s="15">
        <f t="shared" si="0"/>
        <v>2024</v>
      </c>
      <c r="G14" s="15">
        <f t="shared" si="1"/>
        <v>5</v>
      </c>
      <c r="H14" s="4">
        <v>32</v>
      </c>
      <c r="I14" s="6">
        <v>10</v>
      </c>
      <c r="J14" s="9">
        <f>Tabla1[[#This Row],[Order Qty]]*Tabla1[[#This Row],[Unit Price '[$']]]</f>
        <v>320</v>
      </c>
      <c r="K14" s="4">
        <v>30</v>
      </c>
      <c r="L14" s="11">
        <f>Tabla1[[#This Row],[Order Date]]+30</f>
        <v>45465</v>
      </c>
      <c r="M14" s="11">
        <v>45469</v>
      </c>
      <c r="N14" s="4">
        <f>Tabla1[[#This Row],[Real Delivery Date]]-Tabla1[[#This Row],[Order Date]]</f>
        <v>34</v>
      </c>
      <c r="O14" s="4">
        <f>Tabla1[[#This Row],[Real Lead Time]]-Tabla1[[#This Row],[Contract Lead Time '[Days']]]</f>
        <v>4</v>
      </c>
    </row>
    <row r="15" spans="1:15" x14ac:dyDescent="0.25">
      <c r="A15" s="4">
        <v>10</v>
      </c>
      <c r="B15" s="5" t="s">
        <v>32</v>
      </c>
      <c r="C15" s="6" t="s">
        <v>16</v>
      </c>
      <c r="D15" s="6" t="s">
        <v>20</v>
      </c>
      <c r="E15" s="14">
        <v>45436</v>
      </c>
      <c r="F15" s="15">
        <f t="shared" si="0"/>
        <v>2024</v>
      </c>
      <c r="G15" s="15">
        <f t="shared" si="1"/>
        <v>5</v>
      </c>
      <c r="H15" s="4">
        <v>20</v>
      </c>
      <c r="I15" s="6">
        <v>10</v>
      </c>
      <c r="J15" s="9">
        <f>Tabla1[[#This Row],[Order Qty]]*Tabla1[[#This Row],[Unit Price '[$']]]</f>
        <v>200</v>
      </c>
      <c r="K15" s="4">
        <v>30</v>
      </c>
      <c r="L15" s="11">
        <f>Tabla1[[#This Row],[Order Date]]+30</f>
        <v>45466</v>
      </c>
      <c r="M15" s="11">
        <v>45466</v>
      </c>
      <c r="N15" s="4">
        <f>Tabla1[[#This Row],[Real Delivery Date]]-Tabla1[[#This Row],[Order Date]]</f>
        <v>30</v>
      </c>
      <c r="O15" s="4">
        <f>Tabla1[[#This Row],[Real Lead Time]]-Tabla1[[#This Row],[Contract Lead Time '[Days']]]</f>
        <v>0</v>
      </c>
    </row>
    <row r="16" spans="1:15" x14ac:dyDescent="0.25">
      <c r="A16" s="4">
        <v>11</v>
      </c>
      <c r="B16" s="5" t="s">
        <v>33</v>
      </c>
      <c r="C16" s="6" t="s">
        <v>17</v>
      </c>
      <c r="D16" s="6" t="s">
        <v>20</v>
      </c>
      <c r="E16" s="14">
        <v>45437</v>
      </c>
      <c r="F16" s="15">
        <f t="shared" si="0"/>
        <v>2024</v>
      </c>
      <c r="G16" s="15">
        <f t="shared" si="1"/>
        <v>5</v>
      </c>
      <c r="H16" s="4">
        <v>22</v>
      </c>
      <c r="I16" s="6">
        <v>10</v>
      </c>
      <c r="J16" s="9">
        <f>Tabla1[[#This Row],[Order Qty]]*Tabla1[[#This Row],[Unit Price '[$']]]</f>
        <v>220</v>
      </c>
      <c r="K16" s="4">
        <v>30</v>
      </c>
      <c r="L16" s="11">
        <f>Tabla1[[#This Row],[Order Date]]+30</f>
        <v>45467</v>
      </c>
      <c r="M16" s="11">
        <v>45471</v>
      </c>
      <c r="N16" s="4">
        <f>Tabla1[[#This Row],[Real Delivery Date]]-Tabla1[[#This Row],[Order Date]]</f>
        <v>34</v>
      </c>
      <c r="O16" s="4">
        <f>Tabla1[[#This Row],[Real Lead Time]]-Tabla1[[#This Row],[Contract Lead Time '[Days']]]</f>
        <v>4</v>
      </c>
    </row>
    <row r="17" spans="1:15" x14ac:dyDescent="0.25">
      <c r="A17" s="4">
        <v>12</v>
      </c>
      <c r="B17" s="5" t="s">
        <v>34</v>
      </c>
      <c r="C17" s="6" t="s">
        <v>18</v>
      </c>
      <c r="D17" s="6" t="s">
        <v>20</v>
      </c>
      <c r="E17" s="14">
        <v>45438</v>
      </c>
      <c r="F17" s="15">
        <f t="shared" si="0"/>
        <v>2024</v>
      </c>
      <c r="G17" s="15">
        <f t="shared" si="1"/>
        <v>5</v>
      </c>
      <c r="H17" s="4">
        <v>40</v>
      </c>
      <c r="I17" s="6">
        <v>10</v>
      </c>
      <c r="J17" s="9">
        <f>Tabla1[[#This Row],[Order Qty]]*Tabla1[[#This Row],[Unit Price '[$']]]</f>
        <v>400</v>
      </c>
      <c r="K17" s="4">
        <v>30</v>
      </c>
      <c r="L17" s="11">
        <f>Tabla1[[#This Row],[Order Date]]+30</f>
        <v>45468</v>
      </c>
      <c r="M17" s="11">
        <v>45473</v>
      </c>
      <c r="N17" s="4">
        <f>Tabla1[[#This Row],[Real Delivery Date]]-Tabla1[[#This Row],[Order Date]]</f>
        <v>35</v>
      </c>
      <c r="O17" s="4">
        <f>Tabla1[[#This Row],[Real Lead Time]]-Tabla1[[#This Row],[Contract Lead Time '[Days']]]</f>
        <v>5</v>
      </c>
    </row>
    <row r="18" spans="1:15" x14ac:dyDescent="0.25">
      <c r="A18" s="4">
        <v>13</v>
      </c>
      <c r="B18" s="5" t="s">
        <v>35</v>
      </c>
      <c r="C18" s="6" t="s">
        <v>19</v>
      </c>
      <c r="D18" s="6" t="s">
        <v>20</v>
      </c>
      <c r="E18" s="14">
        <v>45439</v>
      </c>
      <c r="F18" s="15">
        <f t="shared" si="0"/>
        <v>2024</v>
      </c>
      <c r="G18" s="15">
        <f t="shared" si="1"/>
        <v>5</v>
      </c>
      <c r="H18" s="4">
        <v>50</v>
      </c>
      <c r="I18" s="6">
        <v>10</v>
      </c>
      <c r="J18" s="9">
        <f>Tabla1[[#This Row],[Order Qty]]*Tabla1[[#This Row],[Unit Price '[$']]]</f>
        <v>500</v>
      </c>
      <c r="K18" s="4">
        <v>30</v>
      </c>
      <c r="L18" s="11">
        <f>Tabla1[[#This Row],[Order Date]]+30</f>
        <v>45469</v>
      </c>
      <c r="M18" s="11">
        <v>45469</v>
      </c>
      <c r="N18" s="4">
        <f>Tabla1[[#This Row],[Real Delivery Date]]-Tabla1[[#This Row],[Order Date]]</f>
        <v>30</v>
      </c>
      <c r="O18" s="4">
        <f>Tabla1[[#This Row],[Real Lead Time]]-Tabla1[[#This Row],[Contract Lead Time '[Days']]]</f>
        <v>0</v>
      </c>
    </row>
    <row r="19" spans="1:15" x14ac:dyDescent="0.25">
      <c r="A19" s="4"/>
      <c r="B19" s="4"/>
      <c r="C19" s="6"/>
      <c r="D19" s="6"/>
      <c r="E19" s="14"/>
      <c r="F19" s="14"/>
      <c r="G19" s="14"/>
      <c r="H19" s="4"/>
      <c r="I19" s="6"/>
      <c r="J19" s="9"/>
      <c r="K19" s="6"/>
      <c r="L19" s="11"/>
      <c r="M19" s="11"/>
      <c r="N19" s="17">
        <f>SUBTOTAL(101,Tabla1[Real Lead Time])</f>
        <v>33.92307692307692</v>
      </c>
      <c r="O19" s="17">
        <f>SUBTOTAL(101,Tabla1[Delay])</f>
        <v>3.9230769230769229</v>
      </c>
    </row>
  </sheetData>
  <dataConsolidate/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5CBC-6F72-42DA-834C-7DC61AF2D41D}">
  <dimension ref="B1:D6"/>
  <sheetViews>
    <sheetView showGridLines="0" workbookViewId="0">
      <selection activeCell="F18" sqref="F18"/>
    </sheetView>
  </sheetViews>
  <sheetFormatPr baseColWidth="10" defaultRowHeight="15" x14ac:dyDescent="0.25"/>
  <cols>
    <col min="1" max="1" width="1.85546875" customWidth="1"/>
    <col min="2" max="2" width="21" bestFit="1" customWidth="1"/>
    <col min="3" max="3" width="28.140625" bestFit="1" customWidth="1"/>
    <col min="4" max="4" width="18.5703125" bestFit="1" customWidth="1"/>
  </cols>
  <sheetData>
    <row r="1" spans="2:4" x14ac:dyDescent="0.25">
      <c r="B1" s="16" t="s">
        <v>41</v>
      </c>
      <c r="C1" s="6" t="s">
        <v>46</v>
      </c>
    </row>
    <row r="2" spans="2:4" x14ac:dyDescent="0.25">
      <c r="B2" s="16" t="s">
        <v>40</v>
      </c>
      <c r="C2" s="6" t="s">
        <v>46</v>
      </c>
    </row>
    <row r="4" spans="2:4" ht="31.5" x14ac:dyDescent="0.25">
      <c r="B4" s="21" t="s">
        <v>42</v>
      </c>
      <c r="C4" s="20" t="s">
        <v>44</v>
      </c>
      <c r="D4" s="20" t="s">
        <v>45</v>
      </c>
    </row>
    <row r="5" spans="2:4" ht="15.75" x14ac:dyDescent="0.25">
      <c r="B5" s="18" t="s">
        <v>20</v>
      </c>
      <c r="C5" s="19">
        <v>33.92307692307692</v>
      </c>
      <c r="D5" s="19">
        <v>3.9230769230769229</v>
      </c>
    </row>
    <row r="6" spans="2:4" ht="15.75" x14ac:dyDescent="0.25">
      <c r="B6" s="18" t="s">
        <v>43</v>
      </c>
      <c r="C6" s="19">
        <v>33.92307692307692</v>
      </c>
      <c r="D6" s="19">
        <v>3.9230769230769229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01. Lead Time</vt:lpstr>
      <vt:lpstr>02.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Carlos Villalba</cp:lastModifiedBy>
  <dcterms:created xsi:type="dcterms:W3CDTF">2015-06-05T18:19:34Z</dcterms:created>
  <dcterms:modified xsi:type="dcterms:W3CDTF">2025-08-14T16:43:40Z</dcterms:modified>
</cp:coreProperties>
</file>