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sMichielsen\github\Selector\data\dataset035\"/>
    </mc:Choice>
  </mc:AlternateContent>
  <xr:revisionPtr revIDLastSave="0" documentId="13_ncr:1_{DABD37D5-5551-4315-A5F2-CF16084A523A}" xr6:coauthVersionLast="47" xr6:coauthVersionMax="47" xr10:uidLastSave="{00000000-0000-0000-0000-000000000000}"/>
  <bookViews>
    <workbookView xWindow="14920" yWindow="-18700" windowWidth="14520" windowHeight="11940" activeTab="1" xr2:uid="{00000000-000D-0000-FFFF-FFFF00000000}"/>
  </bookViews>
  <sheets>
    <sheet name="info" sheetId="9" r:id="rId1"/>
    <sheet name="objects" sheetId="1" r:id="rId2"/>
    <sheet name="relations" sheetId="2" r:id="rId3"/>
    <sheet name="layout" sheetId="8" r:id="rId4"/>
  </sheets>
  <definedNames>
    <definedName name="_xlnm._FilterDatabase" localSheetId="1">objects!$A$1:$F$1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8" l="1"/>
  <c r="H12" i="8" s="1"/>
  <c r="G12" i="8"/>
  <c r="I12" i="8" s="1"/>
  <c r="F18" i="8"/>
  <c r="H18" i="8" s="1"/>
  <c r="G18" i="8"/>
  <c r="I18" i="8" s="1"/>
  <c r="F17" i="8"/>
  <c r="H17" i="8" s="1"/>
  <c r="G17" i="8"/>
  <c r="I17" i="8" s="1"/>
  <c r="F14" i="8"/>
  <c r="H14" i="8" s="1"/>
  <c r="G14" i="8"/>
  <c r="I14" i="8" s="1"/>
  <c r="F15" i="8"/>
  <c r="H15" i="8" s="1"/>
  <c r="G15" i="8"/>
  <c r="I15" i="8" s="1"/>
  <c r="F11" i="8"/>
  <c r="H11" i="8" s="1"/>
  <c r="G11" i="8"/>
  <c r="I11" i="8" s="1"/>
  <c r="F10" i="8"/>
  <c r="H10" i="8" s="1"/>
  <c r="G10" i="8"/>
  <c r="I10" i="8" s="1"/>
  <c r="F13" i="8"/>
  <c r="H13" i="8" s="1"/>
  <c r="G13" i="8"/>
  <c r="I13" i="8" s="1"/>
  <c r="F3" i="8"/>
  <c r="H3" i="8" s="1"/>
  <c r="G3" i="8"/>
  <c r="I3" i="8" s="1"/>
  <c r="F5" i="8"/>
  <c r="H5" i="8" s="1"/>
  <c r="G5" i="8"/>
  <c r="I5" i="8" s="1"/>
  <c r="F6" i="8"/>
  <c r="H6" i="8" s="1"/>
  <c r="G6" i="8"/>
  <c r="I6" i="8" s="1"/>
  <c r="F8" i="8"/>
  <c r="G8" i="8"/>
  <c r="I8" i="8" s="1"/>
  <c r="H8" i="8"/>
  <c r="F9" i="8"/>
  <c r="H9" i="8" s="1"/>
  <c r="G9" i="8"/>
  <c r="I9" i="8" s="1"/>
  <c r="F4" i="8"/>
  <c r="H4" i="8" s="1"/>
  <c r="G4" i="8"/>
  <c r="I4" i="8" s="1"/>
  <c r="F19" i="8"/>
  <c r="H19" i="8" s="1"/>
  <c r="G19" i="8"/>
  <c r="I19" i="8" s="1"/>
  <c r="F20" i="8"/>
  <c r="H20" i="8" s="1"/>
  <c r="G20" i="8"/>
  <c r="I20" i="8" s="1"/>
  <c r="F21" i="8"/>
  <c r="H21" i="8" s="1"/>
  <c r="G21" i="8"/>
  <c r="I21" i="8" s="1"/>
  <c r="F7" i="8"/>
  <c r="H7" i="8" s="1"/>
  <c r="G7" i="8"/>
  <c r="I7" i="8" s="1"/>
  <c r="F2" i="8"/>
  <c r="H2" i="8" s="1"/>
  <c r="G2" i="8"/>
  <c r="I2" i="8" s="1"/>
  <c r="G16" i="8"/>
  <c r="I16" i="8" s="1"/>
  <c r="F16" i="8"/>
  <c r="H16" i="8" s="1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2" i="2"/>
  <c r="A2" i="2"/>
  <c r="B3" i="2"/>
  <c r="A3" i="2"/>
  <c r="D5" i="2"/>
  <c r="G5" i="2"/>
  <c r="D9" i="2"/>
  <c r="G9" i="2"/>
  <c r="D24" i="2"/>
  <c r="G24" i="2"/>
  <c r="D25" i="2"/>
  <c r="G25" i="2"/>
  <c r="A17" i="8"/>
  <c r="A15" i="8"/>
  <c r="A13" i="8"/>
  <c r="A14" i="8"/>
  <c r="A16" i="8"/>
  <c r="A18" i="8"/>
  <c r="A19" i="8"/>
  <c r="A21" i="8"/>
  <c r="A20" i="8"/>
  <c r="A12" i="8"/>
  <c r="A9" i="8"/>
  <c r="A11" i="8"/>
  <c r="A4" i="8"/>
  <c r="A3" i="8"/>
  <c r="A8" i="8"/>
  <c r="A7" i="8"/>
  <c r="A5" i="8"/>
  <c r="A10" i="8"/>
  <c r="A6" i="8"/>
  <c r="A2" i="8"/>
  <c r="G30" i="2"/>
  <c r="G29" i="2"/>
  <c r="G28" i="2"/>
  <c r="G27" i="2"/>
  <c r="G26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8" i="2"/>
  <c r="G7" i="2"/>
  <c r="G6" i="2"/>
  <c r="G4" i="2"/>
  <c r="G3" i="2"/>
  <c r="D30" i="2"/>
  <c r="D29" i="2"/>
  <c r="D28" i="2"/>
  <c r="D27" i="2"/>
  <c r="D26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8" i="2"/>
  <c r="D7" i="2"/>
  <c r="D6" i="2"/>
  <c r="D4" i="2"/>
  <c r="D3" i="2"/>
  <c r="G2" i="2"/>
  <c r="D2" i="2"/>
  <c r="G2" i="1"/>
  <c r="H2" i="1"/>
  <c r="I2" i="1" s="1"/>
  <c r="G3" i="1"/>
  <c r="H3" i="1"/>
  <c r="I3" i="1" s="1"/>
  <c r="G4" i="1"/>
  <c r="H4" i="1"/>
  <c r="I4" i="1" s="1"/>
  <c r="G5" i="1"/>
  <c r="H5" i="1"/>
  <c r="I5" i="1" s="1"/>
  <c r="G6" i="1"/>
  <c r="H6" i="1"/>
  <c r="I6" i="1" s="1"/>
  <c r="G7" i="1"/>
  <c r="H7" i="1"/>
  <c r="I7" i="1" s="1"/>
  <c r="G8" i="1"/>
  <c r="H8" i="1"/>
  <c r="I8" i="1" s="1"/>
  <c r="G9" i="1"/>
  <c r="H9" i="1"/>
  <c r="I9" i="1" s="1"/>
  <c r="G10" i="1"/>
  <c r="H10" i="1"/>
  <c r="I10" i="1" s="1"/>
  <c r="G11" i="1"/>
  <c r="H11" i="1"/>
  <c r="I11" i="1" s="1"/>
  <c r="G12" i="1"/>
  <c r="H12" i="1"/>
  <c r="I12" i="1" s="1"/>
  <c r="G13" i="1"/>
  <c r="H13" i="1"/>
  <c r="I13" i="1" s="1"/>
  <c r="G14" i="1"/>
  <c r="H14" i="1"/>
  <c r="I14" i="1" s="1"/>
  <c r="G15" i="1"/>
  <c r="H15" i="1"/>
  <c r="I15" i="1" s="1"/>
  <c r="G16" i="1"/>
  <c r="H16" i="1"/>
  <c r="I16" i="1" s="1"/>
  <c r="G17" i="1"/>
  <c r="H17" i="1"/>
  <c r="I17" i="1" s="1"/>
  <c r="G18" i="1"/>
  <c r="H18" i="1"/>
  <c r="I18" i="1" s="1"/>
  <c r="G19" i="1"/>
  <c r="H19" i="1"/>
  <c r="I19" i="1" s="1"/>
  <c r="G20" i="1"/>
  <c r="H20" i="1"/>
  <c r="I20" i="1" s="1"/>
  <c r="G21" i="1"/>
  <c r="H21" i="1"/>
  <c r="I21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v_git" description="Verbinding maken met de query ov_git in de werkmap." type="5" refreshedVersion="8" background="1" saveData="1">
    <dbPr connection="Provider=Microsoft.Mashup.OleDb.1;Data Source=$Workbook$;Location=ov_git;Extended Properties=&quot;&quot;" command="SELECT * FROM [ov_git]"/>
  </connection>
</connections>
</file>

<file path=xl/sharedStrings.xml><?xml version="1.0" encoding="utf-8"?>
<sst xmlns="http://schemas.openxmlformats.org/spreadsheetml/2006/main" count="380" uniqueCount="109">
  <si>
    <t>Object ID</t>
  </si>
  <si>
    <t>Object name</t>
  </si>
  <si>
    <t>Object description</t>
  </si>
  <si>
    <t>Object type</t>
  </si>
  <si>
    <t>Object subtype</t>
  </si>
  <si>
    <t>system element</t>
  </si>
  <si>
    <t>variant</t>
  </si>
  <si>
    <t>functional element</t>
  </si>
  <si>
    <t>building block</t>
  </si>
  <si>
    <t>Relation ID</t>
  </si>
  <si>
    <t>From</t>
  </si>
  <si>
    <t>Relation type</t>
  </si>
  <si>
    <t>XOR ID</t>
  </si>
  <si>
    <t>To</t>
  </si>
  <si>
    <t>Condition</t>
  </si>
  <si>
    <t>consists of</t>
  </si>
  <si>
    <t>ox</t>
  </si>
  <si>
    <t>oy</t>
  </si>
  <si>
    <t>is assembled from</t>
  </si>
  <si>
    <t>physical element</t>
  </si>
  <si>
    <t>Object type3</t>
  </si>
  <si>
    <t>x</t>
  </si>
  <si>
    <t>y</t>
  </si>
  <si>
    <t>xx</t>
  </si>
  <si>
    <t>yy</t>
  </si>
  <si>
    <t>f-exists?</t>
  </si>
  <si>
    <t>t-exists?</t>
  </si>
  <si>
    <t>Target attributes</t>
  </si>
  <si>
    <t xml:space="preserve">lower case </t>
  </si>
  <si>
    <t>clean</t>
  </si>
  <si>
    <t>is same?</t>
  </si>
  <si>
    <t>ID check</t>
  </si>
  <si>
    <t>FromName</t>
  </si>
  <si>
    <t>ToName</t>
  </si>
  <si>
    <t>-</t>
  </si>
  <si>
    <t>pin X</t>
  </si>
  <si>
    <t>hinge pin</t>
  </si>
  <si>
    <t>door frame</t>
  </si>
  <si>
    <t>threshold</t>
  </si>
  <si>
    <t>leaf B2</t>
  </si>
  <si>
    <t>hinge leaf B2</t>
  </si>
  <si>
    <t>hinge leaf</t>
  </si>
  <si>
    <t>leaf B1</t>
  </si>
  <si>
    <t>hinge leaf B1</t>
  </si>
  <si>
    <t>leaf A1</t>
  </si>
  <si>
    <t>hinge leaf A1</t>
  </si>
  <si>
    <t>leaf A2</t>
  </si>
  <si>
    <t>hinge leaf A2</t>
  </si>
  <si>
    <t>door handle</t>
  </si>
  <si>
    <t>door panel</t>
  </si>
  <si>
    <t>door frame assy</t>
  </si>
  <si>
    <t>door frame assembly</t>
  </si>
  <si>
    <t>hinge B</t>
  </si>
  <si>
    <t>door panel assy</t>
  </si>
  <si>
    <t>door panel assembly</t>
  </si>
  <si>
    <t>open barrier</t>
  </si>
  <si>
    <t>create barrier</t>
  </si>
  <si>
    <t>hinge A</t>
  </si>
  <si>
    <t>close gap floor-door</t>
  </si>
  <si>
    <t>close barrier</t>
  </si>
  <si>
    <t>physical door system</t>
  </si>
  <si>
    <t>position n fix barrier</t>
  </si>
  <si>
    <t>functional door system</t>
  </si>
  <si>
    <t>system</t>
  </si>
  <si>
    <t>R-030</t>
  </si>
  <si>
    <t>R-013</t>
  </si>
  <si>
    <t>R-011</t>
  </si>
  <si>
    <t>R-022</t>
  </si>
  <si>
    <t>R-023</t>
  </si>
  <si>
    <t>R-024</t>
  </si>
  <si>
    <t>R-028</t>
  </si>
  <si>
    <t>R-025</t>
  </si>
  <si>
    <t>R-026</t>
  </si>
  <si>
    <t>R-027</t>
  </si>
  <si>
    <t>R-031</t>
  </si>
  <si>
    <t>R-014</t>
  </si>
  <si>
    <t>R-015</t>
  </si>
  <si>
    <t>R-016</t>
  </si>
  <si>
    <t>R-017</t>
  </si>
  <si>
    <t>R-018</t>
  </si>
  <si>
    <t>C2</t>
  </si>
  <si>
    <t>R-001</t>
  </si>
  <si>
    <t>R-002</t>
  </si>
  <si>
    <t>R-003</t>
  </si>
  <si>
    <t>R-004</t>
  </si>
  <si>
    <t>R-005</t>
  </si>
  <si>
    <t>R-006</t>
  </si>
  <si>
    <t>R-029</t>
  </si>
  <si>
    <t>R-019</t>
  </si>
  <si>
    <t>R-020</t>
  </si>
  <si>
    <t>R-021</t>
  </si>
  <si>
    <t>R-012</t>
  </si>
  <si>
    <t>R-007</t>
  </si>
  <si>
    <t>XOR1</t>
  </si>
  <si>
    <t>R-008</t>
  </si>
  <si>
    <t>C1</t>
  </si>
  <si>
    <t>Dataset ID</t>
  </si>
  <si>
    <t>Dataset logo</t>
  </si>
  <si>
    <t>Dataset version</t>
  </si>
  <si>
    <t>Dataset status</t>
  </si>
  <si>
    <t>Dataset name</t>
  </si>
  <si>
    <t>Dataset description</t>
  </si>
  <si>
    <t>Dataset project</t>
  </si>
  <si>
    <t>Doors &amp; Co</t>
  </si>
  <si>
    <t>ds-035a.xlsx</t>
  </si>
  <si>
    <t>draft</t>
  </si>
  <si>
    <t>Configueres example 1</t>
  </si>
  <si>
    <t>Create objects and relations</t>
  </si>
  <si>
    <t>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</si>
</sst>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name val="Calibri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9" fillId="0" borderId="0" xfId="0" applyFont="1"/>
    <xf numFmtId="0" fontId="22" fillId="0" borderId="10" xfId="0" applyFont="1" applyBorder="1" applyAlignment="1">
      <alignment horizontal="center" vertical="top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33" borderId="0" xfId="0" applyFill="1" applyAlignment="1">
      <alignment vertical="top"/>
    </xf>
    <xf numFmtId="0" fontId="23" fillId="0" borderId="0" xfId="0" applyFont="1" applyAlignment="1">
      <alignment horizontal="center" vertical="top"/>
    </xf>
    <xf numFmtId="0" fontId="24" fillId="0" borderId="0" xfId="0" applyFont="1" applyAlignment="1">
      <alignment horizontal="center" vertical="top"/>
    </xf>
    <xf numFmtId="0" fontId="25" fillId="34" borderId="0" xfId="0" applyFont="1" applyFill="1" applyAlignment="1">
      <alignment horizontal="center" vertical="top"/>
    </xf>
    <xf numFmtId="0" fontId="26" fillId="34" borderId="0" xfId="0" applyFont="1" applyFill="1" applyAlignment="1">
      <alignment horizontal="center" vertical="top"/>
    </xf>
    <xf numFmtId="49" fontId="22" fillId="0" borderId="10" xfId="0" applyNumberFormat="1" applyFont="1" applyBorder="1" applyAlignment="1">
      <alignment horizontal="center" vertical="top"/>
    </xf>
    <xf numFmtId="49" fontId="0" fillId="0" borderId="0" xfId="0" applyNumberFormat="1" applyAlignment="1">
      <alignment vertical="top"/>
    </xf>
    <xf numFmtId="0" fontId="23" fillId="34" borderId="0" xfId="0" applyFont="1" applyFill="1" applyAlignment="1">
      <alignment vertical="top"/>
    </xf>
    <xf numFmtId="0" fontId="24" fillId="34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0" fillId="0" borderId="0" xfId="42" applyAlignment="1">
      <alignment vertical="top"/>
    </xf>
    <xf numFmtId="0" fontId="0" fillId="33" borderId="0" xfId="0" applyFill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9" tint="0.39994506668294322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H1" sqref="H1:H1048576"/>
    </sheetView>
  </sheetViews>
  <sheetFormatPr defaultRowHeight="14.4" x14ac:dyDescent="0.3"/>
  <cols>
    <col min="1" max="4" width="13" customWidth="1"/>
    <col min="5" max="5" width="16.88671875" bestFit="1" customWidth="1"/>
    <col min="6" max="8" width="13" customWidth="1"/>
  </cols>
  <sheetData>
    <row r="1" spans="1:7" x14ac:dyDescent="0.3">
      <c r="A1" t="s">
        <v>96</v>
      </c>
      <c r="B1" t="s">
        <v>98</v>
      </c>
      <c r="C1" t="s">
        <v>99</v>
      </c>
      <c r="D1" t="s">
        <v>100</v>
      </c>
      <c r="E1" t="s">
        <v>101</v>
      </c>
      <c r="F1" t="s">
        <v>97</v>
      </c>
      <c r="G1" t="s">
        <v>102</v>
      </c>
    </row>
    <row r="2" spans="1:7" x14ac:dyDescent="0.3">
      <c r="A2" t="s">
        <v>104</v>
      </c>
      <c r="B2">
        <v>1</v>
      </c>
      <c r="C2" t="s">
        <v>105</v>
      </c>
      <c r="D2" t="s">
        <v>106</v>
      </c>
      <c r="E2" t="s">
        <v>107</v>
      </c>
      <c r="G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6"/>
  <sheetViews>
    <sheetView tabSelected="1" workbookViewId="0">
      <pane ySplit="1" topLeftCell="A2" activePane="bottomLeft" state="frozen"/>
      <selection pane="bottomLeft" activeCell="C1" sqref="C1:C1048576"/>
    </sheetView>
  </sheetViews>
  <sheetFormatPr defaultRowHeight="14.4" x14ac:dyDescent="0.3"/>
  <cols>
    <col min="1" max="1" width="20.21875" style="5" customWidth="1"/>
    <col min="2" max="2" width="21.21875" style="5" customWidth="1"/>
    <col min="3" max="3" width="18.6640625" style="5" hidden="1" customWidth="1"/>
    <col min="4" max="4" width="16.44140625" style="5" hidden="1" customWidth="1"/>
    <col min="5" max="5" width="16.109375" style="5" hidden="1" customWidth="1"/>
    <col min="6" max="6" width="16.44140625" style="5" bestFit="1" customWidth="1"/>
    <col min="7" max="7" width="24.44140625" style="14" hidden="1" customWidth="1"/>
    <col min="8" max="10" width="0" style="5" hidden="1" customWidth="1"/>
    <col min="11" max="16384" width="8.88671875" style="5"/>
  </cols>
  <sheetData>
    <row r="1" spans="1:9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20</v>
      </c>
      <c r="G1" s="13" t="s">
        <v>28</v>
      </c>
      <c r="H1" s="4" t="s">
        <v>29</v>
      </c>
      <c r="I1" s="4" t="s">
        <v>30</v>
      </c>
    </row>
    <row r="2" spans="1:9" x14ac:dyDescent="0.3">
      <c r="A2" s="5" t="s">
        <v>35</v>
      </c>
      <c r="B2" s="5" t="s">
        <v>36</v>
      </c>
      <c r="C2" s="5" t="s">
        <v>36</v>
      </c>
      <c r="D2" s="5" t="s">
        <v>5</v>
      </c>
      <c r="E2" s="5" t="s">
        <v>6</v>
      </c>
      <c r="F2" s="5" t="s">
        <v>8</v>
      </c>
      <c r="G2" s="14" t="str">
        <f t="shared" ref="G2:G21" si="0">LOWER(B2)</f>
        <v>hinge pin</v>
      </c>
      <c r="H2" s="15" t="str">
        <f t="shared" ref="H2:H21" si="1">CLEAN($A2)</f>
        <v>pin X</v>
      </c>
      <c r="I2" s="15">
        <f t="shared" ref="I2:I21" si="2">IF($H2=$A2, 1, 0)</f>
        <v>1</v>
      </c>
    </row>
    <row r="3" spans="1:9" x14ac:dyDescent="0.3">
      <c r="A3" s="5" t="s">
        <v>37</v>
      </c>
      <c r="B3" s="5" t="s">
        <v>37</v>
      </c>
      <c r="C3" s="5" t="s">
        <v>37</v>
      </c>
      <c r="D3" s="5" t="s">
        <v>5</v>
      </c>
      <c r="E3" s="5" t="s">
        <v>6</v>
      </c>
      <c r="F3" s="5" t="s">
        <v>8</v>
      </c>
      <c r="G3" s="14" t="str">
        <f t="shared" si="0"/>
        <v>door frame</v>
      </c>
      <c r="H3" s="15" t="str">
        <f t="shared" si="1"/>
        <v>door frame</v>
      </c>
      <c r="I3" s="15">
        <f t="shared" si="2"/>
        <v>1</v>
      </c>
    </row>
    <row r="4" spans="1:9" x14ac:dyDescent="0.3">
      <c r="A4" s="5" t="s">
        <v>38</v>
      </c>
      <c r="B4" s="5" t="s">
        <v>38</v>
      </c>
      <c r="C4" s="5" t="s">
        <v>38</v>
      </c>
      <c r="D4" s="5" t="s">
        <v>5</v>
      </c>
      <c r="E4" s="5" t="s">
        <v>6</v>
      </c>
      <c r="F4" s="5" t="s">
        <v>8</v>
      </c>
      <c r="G4" s="14" t="str">
        <f t="shared" si="0"/>
        <v>threshold</v>
      </c>
      <c r="H4" s="15" t="str">
        <f t="shared" si="1"/>
        <v>threshold</v>
      </c>
      <c r="I4" s="15">
        <f t="shared" si="2"/>
        <v>1</v>
      </c>
    </row>
    <row r="5" spans="1:9" x14ac:dyDescent="0.3">
      <c r="A5" s="16" t="s">
        <v>39</v>
      </c>
      <c r="B5" s="5" t="s">
        <v>40</v>
      </c>
      <c r="C5" s="5" t="s">
        <v>41</v>
      </c>
      <c r="D5" s="5" t="s">
        <v>5</v>
      </c>
      <c r="E5" s="5" t="s">
        <v>6</v>
      </c>
      <c r="F5" s="5" t="s">
        <v>8</v>
      </c>
      <c r="G5" s="14" t="str">
        <f t="shared" si="0"/>
        <v>hinge leaf b2</v>
      </c>
      <c r="H5" s="15" t="str">
        <f t="shared" si="1"/>
        <v>leaf B2</v>
      </c>
      <c r="I5" s="15">
        <f t="shared" si="2"/>
        <v>1</v>
      </c>
    </row>
    <row r="6" spans="1:9" x14ac:dyDescent="0.3">
      <c r="A6" s="16" t="s">
        <v>42</v>
      </c>
      <c r="B6" s="5" t="s">
        <v>43</v>
      </c>
      <c r="C6" s="5" t="s">
        <v>41</v>
      </c>
      <c r="D6" s="5" t="s">
        <v>5</v>
      </c>
      <c r="E6" s="5" t="s">
        <v>6</v>
      </c>
      <c r="F6" s="5" t="s">
        <v>8</v>
      </c>
      <c r="G6" s="14" t="str">
        <f t="shared" si="0"/>
        <v>hinge leaf b1</v>
      </c>
      <c r="H6" s="15" t="str">
        <f t="shared" si="1"/>
        <v>leaf B1</v>
      </c>
      <c r="I6" s="15">
        <f t="shared" si="2"/>
        <v>1</v>
      </c>
    </row>
    <row r="7" spans="1:9" x14ac:dyDescent="0.3">
      <c r="A7" s="5" t="s">
        <v>44</v>
      </c>
      <c r="B7" s="5" t="s">
        <v>45</v>
      </c>
      <c r="C7" s="5" t="s">
        <v>41</v>
      </c>
      <c r="D7" s="5" t="s">
        <v>5</v>
      </c>
      <c r="E7" s="5" t="s">
        <v>6</v>
      </c>
      <c r="F7" s="5" t="s">
        <v>8</v>
      </c>
      <c r="G7" s="14" t="str">
        <f t="shared" si="0"/>
        <v>hinge leaf a1</v>
      </c>
      <c r="H7" s="15" t="str">
        <f t="shared" si="1"/>
        <v>leaf A1</v>
      </c>
      <c r="I7" s="15">
        <f t="shared" si="2"/>
        <v>1</v>
      </c>
    </row>
    <row r="8" spans="1:9" x14ac:dyDescent="0.3">
      <c r="A8" s="5" t="s">
        <v>46</v>
      </c>
      <c r="B8" s="5" t="s">
        <v>47</v>
      </c>
      <c r="C8" s="5" t="s">
        <v>41</v>
      </c>
      <c r="D8" s="5" t="s">
        <v>5</v>
      </c>
      <c r="E8" s="5" t="s">
        <v>6</v>
      </c>
      <c r="F8" s="5" t="s">
        <v>8</v>
      </c>
      <c r="G8" s="14" t="str">
        <f t="shared" si="0"/>
        <v>hinge leaf a2</v>
      </c>
      <c r="H8" s="15" t="str">
        <f t="shared" si="1"/>
        <v>leaf A2</v>
      </c>
      <c r="I8" s="15">
        <f t="shared" si="2"/>
        <v>1</v>
      </c>
    </row>
    <row r="9" spans="1:9" x14ac:dyDescent="0.3">
      <c r="A9" s="5" t="s">
        <v>48</v>
      </c>
      <c r="B9" s="5" t="s">
        <v>48</v>
      </c>
      <c r="C9" s="5" t="s">
        <v>48</v>
      </c>
      <c r="D9" s="5" t="s">
        <v>5</v>
      </c>
      <c r="E9" s="5" t="s">
        <v>6</v>
      </c>
      <c r="F9" s="5" t="s">
        <v>8</v>
      </c>
      <c r="G9" s="14" t="str">
        <f t="shared" si="0"/>
        <v>door handle</v>
      </c>
      <c r="H9" s="15" t="str">
        <f t="shared" si="1"/>
        <v>door handle</v>
      </c>
      <c r="I9" s="15">
        <f t="shared" si="2"/>
        <v>1</v>
      </c>
    </row>
    <row r="10" spans="1:9" x14ac:dyDescent="0.3">
      <c r="A10" s="5" t="s">
        <v>49</v>
      </c>
      <c r="B10" s="5" t="s">
        <v>49</v>
      </c>
      <c r="C10" s="5" t="s">
        <v>49</v>
      </c>
      <c r="D10" s="5" t="s">
        <v>5</v>
      </c>
      <c r="E10" s="5" t="s">
        <v>6</v>
      </c>
      <c r="F10" s="5" t="s">
        <v>8</v>
      </c>
      <c r="G10" s="14" t="str">
        <f t="shared" si="0"/>
        <v>door panel</v>
      </c>
      <c r="H10" s="15" t="str">
        <f t="shared" si="1"/>
        <v>door panel</v>
      </c>
      <c r="I10" s="15">
        <f t="shared" si="2"/>
        <v>1</v>
      </c>
    </row>
    <row r="11" spans="1:9" x14ac:dyDescent="0.3">
      <c r="A11" s="5" t="s">
        <v>50</v>
      </c>
      <c r="B11" s="5" t="s">
        <v>51</v>
      </c>
      <c r="C11" s="5" t="s">
        <v>51</v>
      </c>
      <c r="D11" s="5" t="s">
        <v>5</v>
      </c>
      <c r="E11" s="5" t="s">
        <v>6</v>
      </c>
      <c r="F11" s="5" t="s">
        <v>19</v>
      </c>
      <c r="G11" s="14" t="str">
        <f t="shared" si="0"/>
        <v>door frame assembly</v>
      </c>
      <c r="H11" s="15" t="str">
        <f t="shared" si="1"/>
        <v>door frame assy</v>
      </c>
      <c r="I11" s="15">
        <f t="shared" si="2"/>
        <v>1</v>
      </c>
    </row>
    <row r="12" spans="1:9" x14ac:dyDescent="0.3">
      <c r="A12" s="5" t="s">
        <v>52</v>
      </c>
      <c r="B12" s="5" t="s">
        <v>52</v>
      </c>
      <c r="C12" s="5" t="s">
        <v>52</v>
      </c>
      <c r="D12" s="5" t="s">
        <v>5</v>
      </c>
      <c r="E12" s="5" t="s">
        <v>6</v>
      </c>
      <c r="F12" s="5" t="s">
        <v>7</v>
      </c>
      <c r="G12" s="14" t="str">
        <f t="shared" si="0"/>
        <v>hinge b</v>
      </c>
      <c r="H12" s="15" t="str">
        <f t="shared" si="1"/>
        <v>hinge B</v>
      </c>
      <c r="I12" s="15">
        <f t="shared" si="2"/>
        <v>1</v>
      </c>
    </row>
    <row r="13" spans="1:9" x14ac:dyDescent="0.3">
      <c r="A13" s="5" t="s">
        <v>53</v>
      </c>
      <c r="B13" s="5" t="s">
        <v>54</v>
      </c>
      <c r="C13" s="5" t="s">
        <v>54</v>
      </c>
      <c r="D13" s="5" t="s">
        <v>5</v>
      </c>
      <c r="E13" s="5" t="s">
        <v>6</v>
      </c>
      <c r="F13" s="5" t="s">
        <v>19</v>
      </c>
      <c r="G13" s="14" t="str">
        <f t="shared" si="0"/>
        <v>door panel assembly</v>
      </c>
      <c r="H13" s="15" t="str">
        <f t="shared" si="1"/>
        <v>door panel assy</v>
      </c>
      <c r="I13" s="15">
        <f t="shared" si="2"/>
        <v>1</v>
      </c>
    </row>
    <row r="14" spans="1:9" x14ac:dyDescent="0.3">
      <c r="A14" s="5" t="s">
        <v>55</v>
      </c>
      <c r="B14" s="5" t="s">
        <v>55</v>
      </c>
      <c r="C14" s="5" t="s">
        <v>55</v>
      </c>
      <c r="D14" s="5" t="s">
        <v>5</v>
      </c>
      <c r="E14" s="5" t="s">
        <v>6</v>
      </c>
      <c r="F14" s="5" t="s">
        <v>7</v>
      </c>
      <c r="G14" s="14" t="str">
        <f t="shared" si="0"/>
        <v>open barrier</v>
      </c>
      <c r="H14" s="15" t="str">
        <f t="shared" si="1"/>
        <v>open barrier</v>
      </c>
      <c r="I14" s="15">
        <f t="shared" si="2"/>
        <v>1</v>
      </c>
    </row>
    <row r="15" spans="1:9" x14ac:dyDescent="0.3">
      <c r="A15" s="5" t="s">
        <v>56</v>
      </c>
      <c r="B15" s="5" t="s">
        <v>56</v>
      </c>
      <c r="C15" s="5" t="s">
        <v>56</v>
      </c>
      <c r="D15" s="5" t="s">
        <v>5</v>
      </c>
      <c r="E15" s="5" t="s">
        <v>6</v>
      </c>
      <c r="F15" s="5" t="s">
        <v>7</v>
      </c>
      <c r="G15" s="14" t="str">
        <f t="shared" si="0"/>
        <v>create barrier</v>
      </c>
      <c r="H15" s="15" t="str">
        <f t="shared" si="1"/>
        <v>create barrier</v>
      </c>
      <c r="I15" s="15">
        <f t="shared" si="2"/>
        <v>1</v>
      </c>
    </row>
    <row r="16" spans="1:9" x14ac:dyDescent="0.3">
      <c r="A16" s="5" t="s">
        <v>57</v>
      </c>
      <c r="B16" s="5" t="s">
        <v>57</v>
      </c>
      <c r="C16" s="5" t="s">
        <v>57</v>
      </c>
      <c r="D16" s="5" t="s">
        <v>5</v>
      </c>
      <c r="E16" s="5" t="s">
        <v>6</v>
      </c>
      <c r="F16" s="5" t="s">
        <v>7</v>
      </c>
      <c r="G16" s="14" t="str">
        <f t="shared" si="0"/>
        <v>hinge a</v>
      </c>
      <c r="H16" s="15" t="str">
        <f t="shared" si="1"/>
        <v>hinge A</v>
      </c>
      <c r="I16" s="15">
        <f t="shared" si="2"/>
        <v>1</v>
      </c>
    </row>
    <row r="17" spans="1:9" x14ac:dyDescent="0.3">
      <c r="A17" s="5" t="s">
        <v>58</v>
      </c>
      <c r="B17" s="5" t="s">
        <v>58</v>
      </c>
      <c r="C17" s="5" t="s">
        <v>58</v>
      </c>
      <c r="D17" s="5" t="s">
        <v>5</v>
      </c>
      <c r="E17" s="5" t="s">
        <v>6</v>
      </c>
      <c r="F17" s="5" t="s">
        <v>7</v>
      </c>
      <c r="G17" s="14" t="str">
        <f t="shared" si="0"/>
        <v>close gap floor-door</v>
      </c>
      <c r="H17" s="15" t="str">
        <f t="shared" si="1"/>
        <v>close gap floor-door</v>
      </c>
      <c r="I17" s="15">
        <f t="shared" si="2"/>
        <v>1</v>
      </c>
    </row>
    <row r="18" spans="1:9" x14ac:dyDescent="0.3">
      <c r="A18" s="5" t="s">
        <v>59</v>
      </c>
      <c r="B18" s="5" t="s">
        <v>59</v>
      </c>
      <c r="C18" s="5" t="s">
        <v>59</v>
      </c>
      <c r="D18" s="5" t="s">
        <v>5</v>
      </c>
      <c r="E18" s="5" t="s">
        <v>6</v>
      </c>
      <c r="F18" s="5" t="s">
        <v>7</v>
      </c>
      <c r="G18" s="14" t="str">
        <f t="shared" si="0"/>
        <v>close barrier</v>
      </c>
      <c r="H18" s="15" t="str">
        <f t="shared" si="1"/>
        <v>close barrier</v>
      </c>
      <c r="I18" s="15">
        <f t="shared" si="2"/>
        <v>1</v>
      </c>
    </row>
    <row r="19" spans="1:9" x14ac:dyDescent="0.3">
      <c r="A19" s="5" t="s">
        <v>60</v>
      </c>
      <c r="B19" s="5" t="s">
        <v>60</v>
      </c>
      <c r="C19" s="5" t="s">
        <v>60</v>
      </c>
      <c r="D19" s="5" t="s">
        <v>5</v>
      </c>
      <c r="E19" s="5" t="s">
        <v>6</v>
      </c>
      <c r="F19" s="5" t="s">
        <v>19</v>
      </c>
      <c r="G19" s="14" t="str">
        <f t="shared" si="0"/>
        <v>physical door system</v>
      </c>
      <c r="H19" s="15" t="str">
        <f t="shared" si="1"/>
        <v>physical door system</v>
      </c>
      <c r="I19" s="15">
        <f t="shared" si="2"/>
        <v>1</v>
      </c>
    </row>
    <row r="20" spans="1:9" x14ac:dyDescent="0.3">
      <c r="A20" s="5" t="s">
        <v>61</v>
      </c>
      <c r="B20" s="5" t="s">
        <v>61</v>
      </c>
      <c r="C20" s="5" t="s">
        <v>61</v>
      </c>
      <c r="D20" s="5" t="s">
        <v>5</v>
      </c>
      <c r="E20" s="5" t="s">
        <v>6</v>
      </c>
      <c r="F20" s="5" t="s">
        <v>7</v>
      </c>
      <c r="G20" s="14" t="str">
        <f t="shared" si="0"/>
        <v>position n fix barrier</v>
      </c>
      <c r="H20" s="15" t="str">
        <f t="shared" si="1"/>
        <v>position n fix barrier</v>
      </c>
      <c r="I20" s="15">
        <f t="shared" si="2"/>
        <v>1</v>
      </c>
    </row>
    <row r="21" spans="1:9" x14ac:dyDescent="0.3">
      <c r="A21" s="5" t="s">
        <v>62</v>
      </c>
      <c r="B21" s="5" t="s">
        <v>62</v>
      </c>
      <c r="D21" s="5" t="s">
        <v>5</v>
      </c>
      <c r="E21" s="5" t="s">
        <v>6</v>
      </c>
      <c r="F21" s="5" t="s">
        <v>63</v>
      </c>
      <c r="G21" s="14" t="str">
        <f t="shared" si="0"/>
        <v>functional door system</v>
      </c>
      <c r="H21" s="15" t="str">
        <f t="shared" si="1"/>
        <v>functional door system</v>
      </c>
      <c r="I21" s="15">
        <f t="shared" si="2"/>
        <v>1</v>
      </c>
    </row>
    <row r="22" spans="1:9" x14ac:dyDescent="0.3">
      <c r="H22" s="15"/>
      <c r="I22" s="15"/>
    </row>
    <row r="23" spans="1:9" x14ac:dyDescent="0.3">
      <c r="H23" s="15"/>
      <c r="I23" s="15"/>
    </row>
    <row r="24" spans="1:9" x14ac:dyDescent="0.3">
      <c r="H24" s="15"/>
      <c r="I24" s="15"/>
    </row>
    <row r="25" spans="1:9" x14ac:dyDescent="0.3">
      <c r="H25" s="15"/>
      <c r="I25" s="15"/>
    </row>
    <row r="26" spans="1:9" x14ac:dyDescent="0.3">
      <c r="H26" s="15"/>
      <c r="I26" s="15"/>
    </row>
    <row r="27" spans="1:9" x14ac:dyDescent="0.3">
      <c r="H27" s="15"/>
      <c r="I27" s="15"/>
    </row>
    <row r="28" spans="1:9" x14ac:dyDescent="0.3">
      <c r="H28" s="15"/>
      <c r="I28" s="15"/>
    </row>
    <row r="29" spans="1:9" x14ac:dyDescent="0.3">
      <c r="H29" s="15"/>
      <c r="I29" s="15"/>
    </row>
    <row r="30" spans="1:9" x14ac:dyDescent="0.3">
      <c r="H30" s="15"/>
      <c r="I30" s="15"/>
    </row>
    <row r="31" spans="1:9" x14ac:dyDescent="0.3">
      <c r="H31" s="15"/>
      <c r="I31" s="15"/>
    </row>
    <row r="32" spans="1:9" x14ac:dyDescent="0.3">
      <c r="H32" s="15"/>
      <c r="I32" s="15"/>
    </row>
    <row r="33" spans="1:9" x14ac:dyDescent="0.3">
      <c r="H33" s="15"/>
      <c r="I33" s="15"/>
    </row>
    <row r="34" spans="1:9" x14ac:dyDescent="0.3">
      <c r="H34" s="15"/>
      <c r="I34" s="15"/>
    </row>
    <row r="35" spans="1:9" x14ac:dyDescent="0.3">
      <c r="H35" s="15"/>
      <c r="I35" s="15"/>
    </row>
    <row r="36" spans="1:9" x14ac:dyDescent="0.3">
      <c r="H36" s="15"/>
      <c r="I36" s="15"/>
    </row>
    <row r="37" spans="1:9" x14ac:dyDescent="0.3">
      <c r="H37" s="15"/>
      <c r="I37" s="15"/>
    </row>
    <row r="38" spans="1:9" x14ac:dyDescent="0.3">
      <c r="H38" s="15"/>
      <c r="I38" s="15"/>
    </row>
    <row r="39" spans="1:9" x14ac:dyDescent="0.3">
      <c r="H39" s="15"/>
      <c r="I39" s="15"/>
    </row>
    <row r="40" spans="1:9" x14ac:dyDescent="0.3">
      <c r="H40" s="15"/>
      <c r="I40" s="15"/>
    </row>
    <row r="41" spans="1:9" x14ac:dyDescent="0.3">
      <c r="H41" s="15"/>
      <c r="I41" s="15"/>
    </row>
    <row r="42" spans="1:9" x14ac:dyDescent="0.3">
      <c r="H42" s="15"/>
      <c r="I42" s="15"/>
    </row>
    <row r="43" spans="1:9" x14ac:dyDescent="0.3">
      <c r="H43" s="15"/>
      <c r="I43" s="15"/>
    </row>
    <row r="44" spans="1:9" x14ac:dyDescent="0.3">
      <c r="H44" s="15"/>
      <c r="I44" s="15"/>
    </row>
    <row r="45" spans="1:9" x14ac:dyDescent="0.3">
      <c r="H45" s="15"/>
      <c r="I45" s="15"/>
    </row>
    <row r="46" spans="1:9" x14ac:dyDescent="0.3">
      <c r="H46" s="15"/>
      <c r="I46" s="15"/>
    </row>
    <row r="47" spans="1:9" x14ac:dyDescent="0.3">
      <c r="H47" s="15"/>
      <c r="I47" s="15"/>
    </row>
    <row r="48" spans="1:9" x14ac:dyDescent="0.3">
      <c r="A48" s="16"/>
      <c r="H48" s="15"/>
      <c r="I48" s="15"/>
    </row>
    <row r="49" spans="8:9" x14ac:dyDescent="0.3">
      <c r="H49" s="15"/>
      <c r="I49" s="15"/>
    </row>
    <row r="50" spans="8:9" x14ac:dyDescent="0.3">
      <c r="H50" s="15"/>
      <c r="I50" s="15"/>
    </row>
    <row r="51" spans="8:9" x14ac:dyDescent="0.3">
      <c r="H51" s="15"/>
      <c r="I51" s="15"/>
    </row>
    <row r="52" spans="8:9" x14ac:dyDescent="0.3">
      <c r="H52" s="15"/>
      <c r="I52" s="15"/>
    </row>
    <row r="53" spans="8:9" x14ac:dyDescent="0.3">
      <c r="H53" s="15"/>
      <c r="I53" s="15"/>
    </row>
    <row r="54" spans="8:9" x14ac:dyDescent="0.3">
      <c r="H54" s="15"/>
      <c r="I54" s="15"/>
    </row>
    <row r="55" spans="8:9" x14ac:dyDescent="0.3">
      <c r="H55" s="15"/>
      <c r="I55" s="15"/>
    </row>
    <row r="56" spans="8:9" x14ac:dyDescent="0.3">
      <c r="H56" s="15"/>
      <c r="I56" s="15"/>
    </row>
    <row r="57" spans="8:9" x14ac:dyDescent="0.3">
      <c r="H57" s="15"/>
      <c r="I57" s="15"/>
    </row>
    <row r="58" spans="8:9" x14ac:dyDescent="0.3">
      <c r="H58" s="15"/>
      <c r="I58" s="15"/>
    </row>
    <row r="59" spans="8:9" x14ac:dyDescent="0.3">
      <c r="H59" s="15"/>
      <c r="I59" s="15"/>
    </row>
    <row r="60" spans="8:9" x14ac:dyDescent="0.3">
      <c r="H60" s="15"/>
      <c r="I60" s="15"/>
    </row>
    <row r="61" spans="8:9" x14ac:dyDescent="0.3">
      <c r="H61" s="15"/>
      <c r="I61" s="15"/>
    </row>
    <row r="62" spans="8:9" x14ac:dyDescent="0.3">
      <c r="H62" s="15"/>
      <c r="I62" s="15"/>
    </row>
    <row r="63" spans="8:9" x14ac:dyDescent="0.3">
      <c r="H63" s="15"/>
      <c r="I63" s="15"/>
    </row>
    <row r="64" spans="8:9" x14ac:dyDescent="0.3">
      <c r="H64" s="15"/>
      <c r="I64" s="15"/>
    </row>
    <row r="65" spans="1:9" x14ac:dyDescent="0.3">
      <c r="H65" s="15"/>
      <c r="I65" s="15"/>
    </row>
    <row r="66" spans="1:9" x14ac:dyDescent="0.3">
      <c r="H66" s="15"/>
      <c r="I66" s="15"/>
    </row>
    <row r="67" spans="1:9" x14ac:dyDescent="0.3">
      <c r="H67" s="15"/>
      <c r="I67" s="15"/>
    </row>
    <row r="68" spans="1:9" x14ac:dyDescent="0.3">
      <c r="H68" s="15"/>
      <c r="I68" s="15"/>
    </row>
    <row r="69" spans="1:9" x14ac:dyDescent="0.3">
      <c r="H69" s="15"/>
      <c r="I69" s="15"/>
    </row>
    <row r="70" spans="1:9" x14ac:dyDescent="0.3">
      <c r="H70" s="15"/>
      <c r="I70" s="15"/>
    </row>
    <row r="71" spans="1:9" x14ac:dyDescent="0.3">
      <c r="H71" s="15"/>
      <c r="I71" s="15"/>
    </row>
    <row r="72" spans="1:9" x14ac:dyDescent="0.3">
      <c r="H72" s="15"/>
      <c r="I72" s="15"/>
    </row>
    <row r="73" spans="1:9" x14ac:dyDescent="0.3">
      <c r="H73" s="15"/>
      <c r="I73" s="15"/>
    </row>
    <row r="74" spans="1:9" x14ac:dyDescent="0.3">
      <c r="A74" s="16"/>
      <c r="H74" s="15"/>
      <c r="I74" s="15"/>
    </row>
    <row r="75" spans="1:9" x14ac:dyDescent="0.3">
      <c r="H75" s="15"/>
      <c r="I75" s="15"/>
    </row>
    <row r="76" spans="1:9" x14ac:dyDescent="0.3">
      <c r="H76" s="15"/>
      <c r="I76" s="15"/>
    </row>
    <row r="77" spans="1:9" x14ac:dyDescent="0.3">
      <c r="H77" s="15"/>
      <c r="I77" s="15"/>
    </row>
    <row r="78" spans="1:9" x14ac:dyDescent="0.3">
      <c r="H78" s="15"/>
      <c r="I78" s="15"/>
    </row>
    <row r="79" spans="1:9" x14ac:dyDescent="0.3">
      <c r="H79" s="15"/>
      <c r="I79" s="15"/>
    </row>
    <row r="80" spans="1:9" x14ac:dyDescent="0.3">
      <c r="H80" s="15"/>
      <c r="I80" s="15"/>
    </row>
    <row r="81" spans="1:9" x14ac:dyDescent="0.3">
      <c r="H81" s="15"/>
      <c r="I81" s="15"/>
    </row>
    <row r="82" spans="1:9" x14ac:dyDescent="0.3">
      <c r="H82" s="15"/>
      <c r="I82" s="15"/>
    </row>
    <row r="83" spans="1:9" x14ac:dyDescent="0.3">
      <c r="H83" s="15"/>
      <c r="I83" s="15"/>
    </row>
    <row r="84" spans="1:9" x14ac:dyDescent="0.3">
      <c r="H84" s="15"/>
      <c r="I84" s="15"/>
    </row>
    <row r="85" spans="1:9" x14ac:dyDescent="0.3">
      <c r="H85" s="15"/>
      <c r="I85" s="15"/>
    </row>
    <row r="86" spans="1:9" x14ac:dyDescent="0.3">
      <c r="H86" s="15"/>
      <c r="I86" s="15"/>
    </row>
    <row r="87" spans="1:9" x14ac:dyDescent="0.3">
      <c r="H87" s="15"/>
      <c r="I87" s="15"/>
    </row>
    <row r="88" spans="1:9" x14ac:dyDescent="0.3">
      <c r="H88" s="15"/>
      <c r="I88" s="15"/>
    </row>
    <row r="89" spans="1:9" x14ac:dyDescent="0.3">
      <c r="H89" s="15"/>
      <c r="I89" s="15"/>
    </row>
    <row r="90" spans="1:9" x14ac:dyDescent="0.3">
      <c r="H90" s="15"/>
      <c r="I90" s="15"/>
    </row>
    <row r="91" spans="1:9" x14ac:dyDescent="0.3">
      <c r="H91" s="15"/>
      <c r="I91" s="15"/>
    </row>
    <row r="92" spans="1:9" x14ac:dyDescent="0.3">
      <c r="H92" s="15"/>
      <c r="I92" s="15"/>
    </row>
    <row r="93" spans="1:9" x14ac:dyDescent="0.3">
      <c r="H93" s="15"/>
      <c r="I93" s="15"/>
    </row>
    <row r="94" spans="1:9" x14ac:dyDescent="0.3">
      <c r="A94" s="16"/>
      <c r="H94" s="15"/>
      <c r="I94" s="15"/>
    </row>
    <row r="95" spans="1:9" x14ac:dyDescent="0.3">
      <c r="A95" s="16"/>
      <c r="H95" s="15"/>
      <c r="I95" s="15"/>
    </row>
    <row r="96" spans="1:9" x14ac:dyDescent="0.3">
      <c r="H96" s="15"/>
      <c r="I96" s="15"/>
    </row>
    <row r="97" spans="1:9" x14ac:dyDescent="0.3">
      <c r="H97" s="15"/>
      <c r="I97" s="15"/>
    </row>
    <row r="98" spans="1:9" x14ac:dyDescent="0.3">
      <c r="H98" s="15"/>
      <c r="I98" s="15"/>
    </row>
    <row r="99" spans="1:9" x14ac:dyDescent="0.3">
      <c r="H99" s="15"/>
      <c r="I99" s="15"/>
    </row>
    <row r="100" spans="1:9" x14ac:dyDescent="0.3">
      <c r="H100" s="15"/>
      <c r="I100" s="15"/>
    </row>
    <row r="101" spans="1:9" x14ac:dyDescent="0.3">
      <c r="H101" s="15"/>
      <c r="I101" s="15"/>
    </row>
    <row r="102" spans="1:9" x14ac:dyDescent="0.3">
      <c r="H102" s="15"/>
      <c r="I102" s="15"/>
    </row>
    <row r="103" spans="1:9" x14ac:dyDescent="0.3">
      <c r="H103" s="15"/>
      <c r="I103" s="15"/>
    </row>
    <row r="104" spans="1:9" x14ac:dyDescent="0.3">
      <c r="H104" s="15"/>
      <c r="I104" s="15"/>
    </row>
    <row r="105" spans="1:9" x14ac:dyDescent="0.3">
      <c r="H105" s="15"/>
      <c r="I105" s="15"/>
    </row>
    <row r="106" spans="1:9" x14ac:dyDescent="0.3">
      <c r="H106" s="15"/>
      <c r="I106" s="15"/>
    </row>
    <row r="107" spans="1:9" x14ac:dyDescent="0.3">
      <c r="H107" s="15"/>
      <c r="I107" s="15"/>
    </row>
    <row r="108" spans="1:9" x14ac:dyDescent="0.3">
      <c r="H108" s="15"/>
      <c r="I108" s="15"/>
    </row>
    <row r="109" spans="1:9" x14ac:dyDescent="0.3">
      <c r="A109" s="16"/>
      <c r="H109" s="15"/>
      <c r="I109" s="15"/>
    </row>
    <row r="110" spans="1:9" x14ac:dyDescent="0.3">
      <c r="H110" s="15"/>
      <c r="I110" s="15"/>
    </row>
    <row r="111" spans="1:9" x14ac:dyDescent="0.3">
      <c r="H111" s="15"/>
      <c r="I111" s="15"/>
    </row>
    <row r="112" spans="1:9" x14ac:dyDescent="0.3">
      <c r="H112" s="15"/>
      <c r="I112" s="15"/>
    </row>
    <row r="113" spans="8:9" x14ac:dyDescent="0.3">
      <c r="H113" s="15"/>
      <c r="I113" s="15"/>
    </row>
    <row r="114" spans="8:9" x14ac:dyDescent="0.3">
      <c r="H114" s="15"/>
      <c r="I114" s="15"/>
    </row>
    <row r="115" spans="8:9" x14ac:dyDescent="0.3">
      <c r="H115" s="15"/>
      <c r="I115" s="15"/>
    </row>
    <row r="116" spans="8:9" x14ac:dyDescent="0.3">
      <c r="H116" s="15"/>
      <c r="I116" s="15"/>
    </row>
    <row r="117" spans="8:9" x14ac:dyDescent="0.3">
      <c r="H117" s="15"/>
      <c r="I117" s="15"/>
    </row>
    <row r="118" spans="8:9" x14ac:dyDescent="0.3">
      <c r="H118" s="15"/>
      <c r="I118" s="15"/>
    </row>
    <row r="119" spans="8:9" x14ac:dyDescent="0.3">
      <c r="H119" s="15"/>
      <c r="I119" s="15"/>
    </row>
    <row r="120" spans="8:9" x14ac:dyDescent="0.3">
      <c r="H120" s="15"/>
      <c r="I120" s="15"/>
    </row>
    <row r="121" spans="8:9" x14ac:dyDescent="0.3">
      <c r="H121" s="15"/>
      <c r="I121" s="15"/>
    </row>
    <row r="122" spans="8:9" x14ac:dyDescent="0.3">
      <c r="H122" s="15"/>
      <c r="I122" s="15"/>
    </row>
    <row r="123" spans="8:9" x14ac:dyDescent="0.3">
      <c r="H123" s="15"/>
      <c r="I123" s="15"/>
    </row>
    <row r="124" spans="8:9" x14ac:dyDescent="0.3">
      <c r="H124" s="15"/>
      <c r="I124" s="15"/>
    </row>
    <row r="125" spans="8:9" x14ac:dyDescent="0.3">
      <c r="H125" s="15"/>
      <c r="I125" s="15"/>
    </row>
    <row r="126" spans="8:9" x14ac:dyDescent="0.3">
      <c r="H126" s="15"/>
      <c r="I126" s="15"/>
    </row>
    <row r="127" spans="8:9" x14ac:dyDescent="0.3">
      <c r="H127" s="15"/>
      <c r="I127" s="15"/>
    </row>
    <row r="128" spans="8:9" x14ac:dyDescent="0.3">
      <c r="H128" s="15"/>
      <c r="I128" s="15"/>
    </row>
    <row r="129" spans="1:9" x14ac:dyDescent="0.3">
      <c r="H129" s="15"/>
      <c r="I129" s="15"/>
    </row>
    <row r="130" spans="1:9" x14ac:dyDescent="0.3">
      <c r="H130" s="15"/>
      <c r="I130" s="15"/>
    </row>
    <row r="131" spans="1:9" x14ac:dyDescent="0.3">
      <c r="H131" s="15"/>
      <c r="I131" s="15"/>
    </row>
    <row r="132" spans="1:9" x14ac:dyDescent="0.3">
      <c r="H132" s="15"/>
      <c r="I132" s="15"/>
    </row>
    <row r="133" spans="1:9" x14ac:dyDescent="0.3">
      <c r="H133" s="15"/>
      <c r="I133" s="15"/>
    </row>
    <row r="134" spans="1:9" x14ac:dyDescent="0.3">
      <c r="H134" s="15"/>
      <c r="I134" s="15"/>
    </row>
    <row r="135" spans="1:9" x14ac:dyDescent="0.3">
      <c r="H135" s="15"/>
      <c r="I135" s="15"/>
    </row>
    <row r="136" spans="1:9" x14ac:dyDescent="0.3">
      <c r="H136" s="15"/>
      <c r="I136" s="15"/>
    </row>
    <row r="137" spans="1:9" x14ac:dyDescent="0.3">
      <c r="H137" s="15"/>
      <c r="I137" s="15"/>
    </row>
    <row r="138" spans="1:9" x14ac:dyDescent="0.3">
      <c r="H138" s="15"/>
      <c r="I138" s="15"/>
    </row>
    <row r="139" spans="1:9" x14ac:dyDescent="0.3">
      <c r="H139" s="15"/>
      <c r="I139" s="15"/>
    </row>
    <row r="140" spans="1:9" x14ac:dyDescent="0.3">
      <c r="H140" s="15"/>
      <c r="I140" s="15"/>
    </row>
    <row r="141" spans="1:9" x14ac:dyDescent="0.3">
      <c r="H141" s="15"/>
      <c r="I141" s="15"/>
    </row>
    <row r="142" spans="1:9" x14ac:dyDescent="0.3">
      <c r="H142" s="15"/>
      <c r="I142" s="15"/>
    </row>
    <row r="143" spans="1:9" x14ac:dyDescent="0.3">
      <c r="H143" s="15"/>
      <c r="I143" s="15"/>
    </row>
    <row r="144" spans="1:9" x14ac:dyDescent="0.3">
      <c r="A144" s="16"/>
      <c r="H144" s="15"/>
      <c r="I144" s="15"/>
    </row>
    <row r="145" spans="1:9" x14ac:dyDescent="0.3">
      <c r="H145" s="15"/>
      <c r="I145" s="15"/>
    </row>
    <row r="146" spans="1:9" x14ac:dyDescent="0.3">
      <c r="H146" s="15"/>
      <c r="I146" s="15"/>
    </row>
    <row r="147" spans="1:9" x14ac:dyDescent="0.3">
      <c r="H147" s="15"/>
      <c r="I147" s="15"/>
    </row>
    <row r="148" spans="1:9" x14ac:dyDescent="0.3">
      <c r="H148" s="15"/>
      <c r="I148" s="15"/>
    </row>
    <row r="149" spans="1:9" x14ac:dyDescent="0.3">
      <c r="H149" s="15"/>
      <c r="I149" s="15"/>
    </row>
    <row r="150" spans="1:9" x14ac:dyDescent="0.3">
      <c r="H150" s="15"/>
      <c r="I150" s="15"/>
    </row>
    <row r="151" spans="1:9" x14ac:dyDescent="0.3">
      <c r="H151" s="15"/>
      <c r="I151" s="15"/>
    </row>
    <row r="152" spans="1:9" x14ac:dyDescent="0.3">
      <c r="H152" s="15"/>
      <c r="I152" s="15"/>
    </row>
    <row r="153" spans="1:9" x14ac:dyDescent="0.3">
      <c r="H153" s="15"/>
      <c r="I153" s="15"/>
    </row>
    <row r="154" spans="1:9" x14ac:dyDescent="0.3">
      <c r="H154" s="15"/>
      <c r="I154" s="15"/>
    </row>
    <row r="155" spans="1:9" x14ac:dyDescent="0.3">
      <c r="H155" s="15"/>
      <c r="I155" s="15"/>
    </row>
    <row r="156" spans="1:9" x14ac:dyDescent="0.3">
      <c r="H156" s="15"/>
      <c r="I156" s="15"/>
    </row>
    <row r="157" spans="1:9" x14ac:dyDescent="0.3">
      <c r="H157" s="15"/>
      <c r="I157" s="15"/>
    </row>
    <row r="158" spans="1:9" x14ac:dyDescent="0.3">
      <c r="H158" s="15"/>
      <c r="I158" s="15"/>
    </row>
    <row r="159" spans="1:9" x14ac:dyDescent="0.3">
      <c r="A159" s="16"/>
      <c r="H159" s="15"/>
      <c r="I159" s="15"/>
    </row>
    <row r="160" spans="1:9" x14ac:dyDescent="0.3">
      <c r="H160" s="15"/>
      <c r="I160" s="15"/>
    </row>
    <row r="161" spans="1:9" x14ac:dyDescent="0.3">
      <c r="H161" s="15"/>
      <c r="I161" s="15"/>
    </row>
    <row r="162" spans="1:9" x14ac:dyDescent="0.3">
      <c r="H162" s="15"/>
      <c r="I162" s="15"/>
    </row>
    <row r="163" spans="1:9" x14ac:dyDescent="0.3">
      <c r="H163" s="15"/>
      <c r="I163" s="15"/>
    </row>
    <row r="164" spans="1:9" x14ac:dyDescent="0.3">
      <c r="H164" s="15"/>
      <c r="I164" s="15"/>
    </row>
    <row r="165" spans="1:9" x14ac:dyDescent="0.3">
      <c r="A165" s="16"/>
      <c r="H165" s="15"/>
      <c r="I165" s="15"/>
    </row>
    <row r="166" spans="1:9" x14ac:dyDescent="0.3">
      <c r="H166" s="15"/>
      <c r="I166" s="15"/>
    </row>
    <row r="167" spans="1:9" x14ac:dyDescent="0.3">
      <c r="H167" s="15"/>
      <c r="I167" s="15"/>
    </row>
    <row r="168" spans="1:9" x14ac:dyDescent="0.3">
      <c r="H168" s="15"/>
      <c r="I168" s="15"/>
    </row>
    <row r="169" spans="1:9" x14ac:dyDescent="0.3">
      <c r="H169" s="15"/>
      <c r="I169" s="15"/>
    </row>
    <row r="170" spans="1:9" x14ac:dyDescent="0.3">
      <c r="H170" s="15"/>
      <c r="I170" s="15"/>
    </row>
    <row r="171" spans="1:9" x14ac:dyDescent="0.3">
      <c r="H171" s="15"/>
      <c r="I171" s="15"/>
    </row>
    <row r="172" spans="1:9" x14ac:dyDescent="0.3">
      <c r="H172" s="15"/>
      <c r="I172" s="15"/>
    </row>
    <row r="173" spans="1:9" x14ac:dyDescent="0.3">
      <c r="H173" s="15"/>
      <c r="I173" s="15"/>
    </row>
    <row r="174" spans="1:9" x14ac:dyDescent="0.3">
      <c r="H174" s="15"/>
      <c r="I174" s="15"/>
    </row>
    <row r="175" spans="1:9" x14ac:dyDescent="0.3">
      <c r="H175" s="15"/>
      <c r="I175" s="15"/>
    </row>
    <row r="176" spans="1:9" x14ac:dyDescent="0.3">
      <c r="B176" s="6"/>
      <c r="H176" s="15"/>
      <c r="I176" s="15"/>
    </row>
    <row r="177" spans="8:9" x14ac:dyDescent="0.3">
      <c r="H177" s="15"/>
      <c r="I177" s="15"/>
    </row>
    <row r="178" spans="8:9" x14ac:dyDescent="0.3">
      <c r="H178" s="15"/>
      <c r="I178" s="15"/>
    </row>
    <row r="179" spans="8:9" x14ac:dyDescent="0.3">
      <c r="H179" s="15"/>
      <c r="I179" s="15"/>
    </row>
    <row r="180" spans="8:9" x14ac:dyDescent="0.3">
      <c r="H180" s="15"/>
      <c r="I180" s="15"/>
    </row>
    <row r="181" spans="8:9" x14ac:dyDescent="0.3">
      <c r="H181" s="15"/>
      <c r="I181" s="15"/>
    </row>
    <row r="182" spans="8:9" x14ac:dyDescent="0.3">
      <c r="H182" s="15"/>
      <c r="I182" s="15"/>
    </row>
    <row r="183" spans="8:9" x14ac:dyDescent="0.3">
      <c r="H183" s="15"/>
      <c r="I183" s="15"/>
    </row>
    <row r="184" spans="8:9" x14ac:dyDescent="0.3">
      <c r="H184" s="15"/>
      <c r="I184" s="15"/>
    </row>
    <row r="185" spans="8:9" x14ac:dyDescent="0.3">
      <c r="H185" s="15"/>
      <c r="I185" s="15"/>
    </row>
    <row r="186" spans="8:9" x14ac:dyDescent="0.3">
      <c r="H186" s="15"/>
      <c r="I186" s="15"/>
    </row>
    <row r="187" spans="8:9" x14ac:dyDescent="0.3">
      <c r="H187" s="15"/>
      <c r="I187" s="15"/>
    </row>
    <row r="188" spans="8:9" x14ac:dyDescent="0.3">
      <c r="H188" s="15"/>
      <c r="I188" s="15"/>
    </row>
    <row r="189" spans="8:9" x14ac:dyDescent="0.3">
      <c r="H189" s="15"/>
      <c r="I189" s="15"/>
    </row>
    <row r="190" spans="8:9" x14ac:dyDescent="0.3">
      <c r="H190" s="15"/>
      <c r="I190" s="15"/>
    </row>
    <row r="191" spans="8:9" x14ac:dyDescent="0.3">
      <c r="H191" s="15"/>
      <c r="I191" s="15"/>
    </row>
    <row r="192" spans="8:9" x14ac:dyDescent="0.3">
      <c r="H192" s="15"/>
      <c r="I192" s="15"/>
    </row>
    <row r="193" spans="2:9" x14ac:dyDescent="0.3">
      <c r="B193" s="6"/>
      <c r="H193" s="15"/>
      <c r="I193" s="15"/>
    </row>
    <row r="194" spans="2:9" x14ac:dyDescent="0.3">
      <c r="H194" s="15"/>
      <c r="I194" s="15"/>
    </row>
    <row r="195" spans="2:9" x14ac:dyDescent="0.3">
      <c r="H195" s="15"/>
      <c r="I195" s="15"/>
    </row>
    <row r="196" spans="2:9" x14ac:dyDescent="0.3">
      <c r="H196" s="15"/>
      <c r="I196" s="15"/>
    </row>
    <row r="197" spans="2:9" x14ac:dyDescent="0.3">
      <c r="H197" s="15"/>
      <c r="I197" s="15"/>
    </row>
    <row r="198" spans="2:9" x14ac:dyDescent="0.3">
      <c r="H198" s="15"/>
      <c r="I198" s="15"/>
    </row>
    <row r="199" spans="2:9" x14ac:dyDescent="0.3">
      <c r="H199" s="15"/>
      <c r="I199" s="15"/>
    </row>
    <row r="200" spans="2:9" x14ac:dyDescent="0.3">
      <c r="H200" s="15"/>
      <c r="I200" s="15"/>
    </row>
    <row r="201" spans="2:9" x14ac:dyDescent="0.3">
      <c r="H201" s="15"/>
      <c r="I201" s="15"/>
    </row>
    <row r="202" spans="2:9" x14ac:dyDescent="0.3">
      <c r="H202" s="15"/>
      <c r="I202" s="15"/>
    </row>
    <row r="203" spans="2:9" x14ac:dyDescent="0.3">
      <c r="C203" s="17"/>
      <c r="H203" s="15"/>
      <c r="I203" s="15"/>
    </row>
    <row r="204" spans="2:9" x14ac:dyDescent="0.3">
      <c r="H204" s="15"/>
      <c r="I204" s="15"/>
    </row>
    <row r="205" spans="2:9" x14ac:dyDescent="0.3">
      <c r="H205" s="15"/>
      <c r="I205" s="15"/>
    </row>
    <row r="206" spans="2:9" x14ac:dyDescent="0.3">
      <c r="H206" s="15"/>
      <c r="I206" s="15"/>
    </row>
  </sheetData>
  <phoneticPr fontId="18" type="noConversion"/>
  <conditionalFormatting sqref="A192 A82:A84 A80 A178:A187 A86:A175 A53:A78 A194:A199 A201:A202 A211:A1048576 A1:A51">
    <cfRule type="duplicateValues" dxfId="11" priority="10"/>
  </conditionalFormatting>
  <conditionalFormatting sqref="A81">
    <cfRule type="duplicateValues" dxfId="10" priority="9"/>
  </conditionalFormatting>
  <conditionalFormatting sqref="A192 A80:A84 A178:A187 A86:A175 A53:A78 A194:A199 A201:A202 A211:A1048576 A1:A51">
    <cfRule type="duplicateValues" dxfId="9" priority="8"/>
  </conditionalFormatting>
  <conditionalFormatting sqref="B205:B210">
    <cfRule type="duplicateValues" dxfId="8" priority="6"/>
  </conditionalFormatting>
  <conditionalFormatting sqref="A205">
    <cfRule type="duplicateValues" dxfId="7" priority="5"/>
  </conditionalFormatting>
  <conditionalFormatting sqref="I2:I206">
    <cfRule type="cellIs" dxfId="6" priority="3" operator="equal">
      <formula>1</formula>
    </cfRule>
  </conditionalFormatting>
  <conditionalFormatting sqref="A211:A1048576 A204:A205 A1:A202">
    <cfRule type="duplicateValues" dxfId="5" priority="2"/>
  </conditionalFormatting>
  <conditionalFormatting sqref="A206:A210">
    <cfRule type="duplicateValues" dxfId="4" priority="1"/>
  </conditionalFormatting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0"/>
  <sheetViews>
    <sheetView workbookViewId="0">
      <pane ySplit="1" topLeftCell="A2" activePane="bottomLeft" state="frozen"/>
      <selection pane="bottomLeft" activeCell="H1" sqref="H1:H1048576"/>
    </sheetView>
  </sheetViews>
  <sheetFormatPr defaultRowHeight="14.4" x14ac:dyDescent="0.3"/>
  <cols>
    <col min="1" max="2" width="3.44140625" style="2" hidden="1" customWidth="1"/>
    <col min="3" max="3" width="19.88671875" customWidth="1"/>
    <col min="4" max="4" width="20.21875" hidden="1" customWidth="1"/>
    <col min="5" max="5" width="16.109375" customWidth="1"/>
    <col min="6" max="6" width="18.109375" customWidth="1"/>
    <col min="7" max="7" width="18.109375" hidden="1" customWidth="1"/>
    <col min="8" max="8" width="7.109375" hidden="1" customWidth="1"/>
    <col min="9" max="9" width="7.109375" customWidth="1"/>
    <col min="10" max="10" width="9.44140625" customWidth="1"/>
    <col min="11" max="12" width="5" customWidth="1"/>
  </cols>
  <sheetData>
    <row r="1" spans="1:12" s="1" customFormat="1" x14ac:dyDescent="0.3">
      <c r="A1" s="1" t="s">
        <v>25</v>
      </c>
      <c r="B1" s="1" t="s">
        <v>26</v>
      </c>
      <c r="C1" s="1" t="s">
        <v>10</v>
      </c>
      <c r="D1" s="1" t="s">
        <v>32</v>
      </c>
      <c r="E1" s="1" t="s">
        <v>11</v>
      </c>
      <c r="F1" s="1" t="s">
        <v>13</v>
      </c>
      <c r="G1" s="1" t="s">
        <v>33</v>
      </c>
      <c r="H1" s="1" t="s">
        <v>9</v>
      </c>
      <c r="I1" s="1" t="s">
        <v>12</v>
      </c>
      <c r="J1" s="1" t="s">
        <v>14</v>
      </c>
      <c r="K1" s="1" t="s">
        <v>27</v>
      </c>
    </row>
    <row r="2" spans="1:12" s="1" customFormat="1" x14ac:dyDescent="0.3">
      <c r="A2" s="2" t="str">
        <f>IFERROR(INDEX(objects!$A:$A,MATCH(C2,objects!$A:$A,0),1),"nnno")</f>
        <v>close barrier</v>
      </c>
      <c r="B2" s="2" t="str">
        <f>IFERROR(INDEX(objects!$A:$A,MATCH(F2,objects!$A:$A,0),1),"nnno")</f>
        <v>door handle</v>
      </c>
      <c r="C2" s="1" t="s">
        <v>59</v>
      </c>
      <c r="D2" t="str">
        <f>IFERROR(INDEX(objects!$A:$B,MATCH(C2,objects!$A:$A,0),2),"xxx")</f>
        <v>close barrier</v>
      </c>
      <c r="E2" s="19" t="s">
        <v>15</v>
      </c>
      <c r="F2" s="19" t="s">
        <v>48</v>
      </c>
      <c r="G2" t="str">
        <f>IFERROR(INDEX(objects!$A:$B,MATCH(F2,objects!$A:$A,0),2),"xxx")</f>
        <v>door handle</v>
      </c>
      <c r="H2" s="1" t="s">
        <v>64</v>
      </c>
      <c r="I2" s="1" t="s">
        <v>34</v>
      </c>
      <c r="J2" s="1" t="s">
        <v>34</v>
      </c>
      <c r="K2"/>
      <c r="L2"/>
    </row>
    <row r="3" spans="1:12" x14ac:dyDescent="0.3">
      <c r="A3" s="2" t="str">
        <f>IFERROR(INDEX(objects!$A:$A,MATCH(C3,objects!$A:$A,0),1),"nnno")</f>
        <v>close gap floor-door</v>
      </c>
      <c r="B3" s="2" t="str">
        <f>IFERROR(INDEX(objects!$A:$A,MATCH(F3,objects!$A:$A,0),1),"nnno")</f>
        <v>threshold</v>
      </c>
      <c r="C3" t="s">
        <v>58</v>
      </c>
      <c r="D3" t="str">
        <f>IFERROR(INDEX(objects!$A:$B,MATCH(C3,objects!$A:$A,0),2),"xxx")</f>
        <v>close gap floor-door</v>
      </c>
      <c r="E3" t="s">
        <v>15</v>
      </c>
      <c r="F3" t="s">
        <v>38</v>
      </c>
      <c r="G3" t="str">
        <f>IFERROR(INDEX(objects!$A:$B,MATCH(F3,objects!$A:$A,0),2),"xxx")</f>
        <v>threshold</v>
      </c>
      <c r="H3" t="s">
        <v>65</v>
      </c>
      <c r="I3" t="s">
        <v>34</v>
      </c>
      <c r="J3" t="s">
        <v>34</v>
      </c>
    </row>
    <row r="4" spans="1:12" x14ac:dyDescent="0.3">
      <c r="A4" s="2" t="str">
        <f>IFERROR(INDEX(objects!$A:$A,MATCH(C4,objects!$A:$A,0),1),"nnno")</f>
        <v>create barrier</v>
      </c>
      <c r="B4" s="2" t="str">
        <f>IFERROR(INDEX(objects!$A:$A,MATCH(F4,objects!$A:$A,0),1),"nnno")</f>
        <v>door panel</v>
      </c>
      <c r="C4" t="s">
        <v>56</v>
      </c>
      <c r="D4" t="str">
        <f>IFERROR(INDEX(objects!$A:$B,MATCH(C4,objects!$A:$A,0),2),"xxx")</f>
        <v>create barrier</v>
      </c>
      <c r="E4" t="s">
        <v>15</v>
      </c>
      <c r="F4" t="s">
        <v>49</v>
      </c>
      <c r="G4" t="str">
        <f>IFERROR(INDEX(objects!$A:$B,MATCH(F4,objects!$A:$A,0),2),"xxx")</f>
        <v>door panel</v>
      </c>
      <c r="H4" t="s">
        <v>66</v>
      </c>
      <c r="I4" t="s">
        <v>34</v>
      </c>
      <c r="J4" t="s">
        <v>34</v>
      </c>
    </row>
    <row r="5" spans="1:12" x14ac:dyDescent="0.3">
      <c r="A5" s="2" t="str">
        <f>IFERROR(INDEX(objects!$A:$A,MATCH(C5,objects!$A:$A,0),1),"nnno")</f>
        <v>door frame assy</v>
      </c>
      <c r="B5" s="2" t="str">
        <f>IFERROR(INDEX(objects!$A:$A,MATCH(F5,objects!$A:$A,0),1),"nnno")</f>
        <v>door frame</v>
      </c>
      <c r="C5" t="s">
        <v>50</v>
      </c>
      <c r="D5" t="str">
        <f>IFERROR(INDEX(objects!$A:$B,MATCH(C5,objects!$A:$A,0),2),"xxx")</f>
        <v>door frame assembly</v>
      </c>
      <c r="E5" t="s">
        <v>18</v>
      </c>
      <c r="F5" t="s">
        <v>37</v>
      </c>
      <c r="G5" t="str">
        <f>IFERROR(INDEX(objects!$A:$B,MATCH(F5,objects!$A:$A,0),2),"xxx")</f>
        <v>door frame</v>
      </c>
      <c r="H5" t="s">
        <v>67</v>
      </c>
      <c r="I5" t="s">
        <v>34</v>
      </c>
      <c r="J5" t="s">
        <v>34</v>
      </c>
    </row>
    <row r="6" spans="1:12" x14ac:dyDescent="0.3">
      <c r="A6" s="2" t="str">
        <f>IFERROR(INDEX(objects!$A:$A,MATCH(C6,objects!$A:$A,0),1),"nnno")</f>
        <v>door frame assy</v>
      </c>
      <c r="B6" s="2" t="str">
        <f>IFERROR(INDEX(objects!$A:$A,MATCH(F6,objects!$A:$A,0),1),"nnno")</f>
        <v>leaf A1</v>
      </c>
      <c r="C6" t="s">
        <v>50</v>
      </c>
      <c r="D6" t="str">
        <f>IFERROR(INDEX(objects!$A:$B,MATCH(C6,objects!$A:$A,0),2),"xxx")</f>
        <v>door frame assembly</v>
      </c>
      <c r="E6" t="s">
        <v>18</v>
      </c>
      <c r="F6" t="s">
        <v>44</v>
      </c>
      <c r="G6" t="str">
        <f>IFERROR(INDEX(objects!$A:$B,MATCH(F6,objects!$A:$A,0),2),"xxx")</f>
        <v>hinge leaf A1</v>
      </c>
      <c r="H6" t="s">
        <v>68</v>
      </c>
      <c r="I6" t="s">
        <v>34</v>
      </c>
      <c r="J6" t="s">
        <v>34</v>
      </c>
    </row>
    <row r="7" spans="1:12" x14ac:dyDescent="0.3">
      <c r="A7" s="2" t="str">
        <f>IFERROR(INDEX(objects!$A:$A,MATCH(C7,objects!$A:$A,0),1),"nnno")</f>
        <v>door frame assy</v>
      </c>
      <c r="B7" s="2" t="str">
        <f>IFERROR(INDEX(objects!$A:$A,MATCH(F7,objects!$A:$A,0),1),"nnno")</f>
        <v>leaf B1</v>
      </c>
      <c r="C7" t="s">
        <v>50</v>
      </c>
      <c r="D7" t="str">
        <f>IFERROR(INDEX(objects!$A:$B,MATCH(C7,objects!$A:$A,0),2),"xxx")</f>
        <v>door frame assembly</v>
      </c>
      <c r="E7" t="s">
        <v>18</v>
      </c>
      <c r="F7" t="s">
        <v>42</v>
      </c>
      <c r="G7" t="str">
        <f>IFERROR(INDEX(objects!$A:$B,MATCH(F7,objects!$A:$A,0),2),"xxx")</f>
        <v>hinge leaf B1</v>
      </c>
      <c r="H7" t="s">
        <v>69</v>
      </c>
      <c r="I7" t="s">
        <v>34</v>
      </c>
      <c r="J7" t="s">
        <v>34</v>
      </c>
    </row>
    <row r="8" spans="1:12" x14ac:dyDescent="0.3">
      <c r="A8" s="2" t="str">
        <f>IFERROR(INDEX(objects!$A:$A,MATCH(C8,objects!$A:$A,0),1),"nnno")</f>
        <v>door frame assy</v>
      </c>
      <c r="B8" s="2" t="str">
        <f>IFERROR(INDEX(objects!$A:$A,MATCH(F8,objects!$A:$A,0),1),"nnno")</f>
        <v>threshold</v>
      </c>
      <c r="C8" t="s">
        <v>50</v>
      </c>
      <c r="D8" t="str">
        <f>IFERROR(INDEX(objects!$A:$B,MATCH(C8,objects!$A:$A,0),2),"xxx")</f>
        <v>door frame assembly</v>
      </c>
      <c r="E8" t="s">
        <v>18</v>
      </c>
      <c r="F8" t="s">
        <v>38</v>
      </c>
      <c r="G8" t="str">
        <f>IFERROR(INDEX(objects!$A:$B,MATCH(F8,objects!$A:$A,0),2),"xxx")</f>
        <v>threshold</v>
      </c>
      <c r="H8" t="s">
        <v>70</v>
      </c>
      <c r="I8" t="s">
        <v>34</v>
      </c>
      <c r="J8" t="s">
        <v>34</v>
      </c>
    </row>
    <row r="9" spans="1:12" x14ac:dyDescent="0.3">
      <c r="A9" s="2" t="str">
        <f>IFERROR(INDEX(objects!$A:$A,MATCH(C9,objects!$A:$A,0),1),"nnno")</f>
        <v>door panel assy</v>
      </c>
      <c r="B9" s="2" t="str">
        <f>IFERROR(INDEX(objects!$A:$A,MATCH(F9,objects!$A:$A,0),1),"nnno")</f>
        <v>door panel</v>
      </c>
      <c r="C9" t="s">
        <v>53</v>
      </c>
      <c r="D9" t="str">
        <f>IFERROR(INDEX(objects!$A:$B,MATCH(C9,objects!$A:$A,0),2),"xxx")</f>
        <v>door panel assembly</v>
      </c>
      <c r="E9" t="s">
        <v>18</v>
      </c>
      <c r="F9" t="s">
        <v>49</v>
      </c>
      <c r="G9" t="str">
        <f>IFERROR(INDEX(objects!$A:$B,MATCH(F9,objects!$A:$A,0),2),"xxx")</f>
        <v>door panel</v>
      </c>
      <c r="H9" t="s">
        <v>71</v>
      </c>
      <c r="I9" t="s">
        <v>34</v>
      </c>
      <c r="J9" t="s">
        <v>34</v>
      </c>
    </row>
    <row r="10" spans="1:12" x14ac:dyDescent="0.3">
      <c r="A10" s="2" t="str">
        <f>IFERROR(INDEX(objects!$A:$A,MATCH(C10,objects!$A:$A,0),1),"nnno")</f>
        <v>door panel assy</v>
      </c>
      <c r="B10" s="2" t="str">
        <f>IFERROR(INDEX(objects!$A:$A,MATCH(F10,objects!$A:$A,0),1),"nnno")</f>
        <v>leaf A2</v>
      </c>
      <c r="C10" t="s">
        <v>53</v>
      </c>
      <c r="D10" t="str">
        <f>IFERROR(INDEX(objects!$A:$B,MATCH(C10,objects!$A:$A,0),2),"xxx")</f>
        <v>door panel assembly</v>
      </c>
      <c r="E10" t="s">
        <v>18</v>
      </c>
      <c r="F10" t="s">
        <v>46</v>
      </c>
      <c r="G10" t="str">
        <f>IFERROR(INDEX(objects!$A:$B,MATCH(F10,objects!$A:$A,0),2),"xxx")</f>
        <v>hinge leaf A2</v>
      </c>
      <c r="H10" t="s">
        <v>72</v>
      </c>
      <c r="I10" t="s">
        <v>34</v>
      </c>
      <c r="J10" t="s">
        <v>34</v>
      </c>
    </row>
    <row r="11" spans="1:12" x14ac:dyDescent="0.3">
      <c r="A11" s="2" t="str">
        <f>IFERROR(INDEX(objects!$A:$A,MATCH(C11,objects!$A:$A,0),1),"nnno")</f>
        <v>door panel assy</v>
      </c>
      <c r="B11" s="2" t="str">
        <f>IFERROR(INDEX(objects!$A:$A,MATCH(F11,objects!$A:$A,0),1),"nnno")</f>
        <v>leaf B2</v>
      </c>
      <c r="C11" t="s">
        <v>53</v>
      </c>
      <c r="D11" t="str">
        <f>IFERROR(INDEX(objects!$A:$B,MATCH(C11,objects!$A:$A,0),2),"xxx")</f>
        <v>door panel assembly</v>
      </c>
      <c r="E11" t="s">
        <v>18</v>
      </c>
      <c r="F11" t="s">
        <v>39</v>
      </c>
      <c r="G11" t="str">
        <f>IFERROR(INDEX(objects!$A:$B,MATCH(F11,objects!$A:$A,0),2),"xxx")</f>
        <v>hinge leaf B2</v>
      </c>
      <c r="H11" t="s">
        <v>73</v>
      </c>
      <c r="I11" t="s">
        <v>34</v>
      </c>
      <c r="J11" t="s">
        <v>34</v>
      </c>
    </row>
    <row r="12" spans="1:12" x14ac:dyDescent="0.3">
      <c r="A12" s="2" t="str">
        <f>IFERROR(INDEX(objects!$A:$A,MATCH(C12,objects!$A:$A,0),1),"nnno")</f>
        <v>door panel assy</v>
      </c>
      <c r="B12" s="2" t="str">
        <f>IFERROR(INDEX(objects!$A:$A,MATCH(F12,objects!$A:$A,0),1),"nnno")</f>
        <v>door handle</v>
      </c>
      <c r="C12" t="s">
        <v>53</v>
      </c>
      <c r="D12" t="str">
        <f>IFERROR(INDEX(objects!$A:$B,MATCH(C12,objects!$A:$A,0),2),"xxx")</f>
        <v>door panel assembly</v>
      </c>
      <c r="E12" t="s">
        <v>18</v>
      </c>
      <c r="F12" t="s">
        <v>48</v>
      </c>
      <c r="G12" t="str">
        <f>IFERROR(INDEX(objects!$A:$B,MATCH(F12,objects!$A:$A,0),2),"xxx")</f>
        <v>door handle</v>
      </c>
      <c r="H12" t="s">
        <v>74</v>
      </c>
      <c r="I12" t="s">
        <v>34</v>
      </c>
      <c r="J12" t="s">
        <v>34</v>
      </c>
    </row>
    <row r="13" spans="1:12" x14ac:dyDescent="0.3">
      <c r="A13" s="2" t="str">
        <f>IFERROR(INDEX(objects!$A:$A,MATCH(C13,objects!$A:$A,0),1),"nnno")</f>
        <v>functional door system</v>
      </c>
      <c r="B13" s="2" t="str">
        <f>IFERROR(INDEX(objects!$A:$A,MATCH(F13,objects!$A:$A,0),1),"nnno")</f>
        <v>create barrier</v>
      </c>
      <c r="C13" t="s">
        <v>62</v>
      </c>
      <c r="D13" t="str">
        <f>IFERROR(INDEX(objects!$A:$B,MATCH(C13,objects!$A:$A,0),2),"xxx")</f>
        <v>functional door system</v>
      </c>
      <c r="E13" t="s">
        <v>15</v>
      </c>
      <c r="F13" t="s">
        <v>56</v>
      </c>
      <c r="G13" t="str">
        <f>IFERROR(INDEX(objects!$A:$B,MATCH(F13,objects!$A:$A,0),2),"xxx")</f>
        <v>create barrier</v>
      </c>
      <c r="H13" t="s">
        <v>75</v>
      </c>
      <c r="I13" t="s">
        <v>34</v>
      </c>
      <c r="J13" t="s">
        <v>34</v>
      </c>
    </row>
    <row r="14" spans="1:12" x14ac:dyDescent="0.3">
      <c r="A14" s="2" t="str">
        <f>IFERROR(INDEX(objects!$A:$A,MATCH(C14,objects!$A:$A,0),1),"nnno")</f>
        <v>functional door system</v>
      </c>
      <c r="B14" s="2" t="str">
        <f>IFERROR(INDEX(objects!$A:$A,MATCH(F14,objects!$A:$A,0),1),"nnno")</f>
        <v>open barrier</v>
      </c>
      <c r="C14" t="s">
        <v>62</v>
      </c>
      <c r="D14" t="str">
        <f>IFERROR(INDEX(objects!$A:$B,MATCH(C14,objects!$A:$A,0),2),"xxx")</f>
        <v>functional door system</v>
      </c>
      <c r="E14" t="s">
        <v>15</v>
      </c>
      <c r="F14" t="s">
        <v>55</v>
      </c>
      <c r="G14" t="str">
        <f>IFERROR(INDEX(objects!$A:$B,MATCH(F14,objects!$A:$A,0),2),"xxx")</f>
        <v>open barrier</v>
      </c>
      <c r="H14" t="s">
        <v>76</v>
      </c>
      <c r="I14" t="s">
        <v>34</v>
      </c>
      <c r="J14" t="s">
        <v>34</v>
      </c>
    </row>
    <row r="15" spans="1:12" x14ac:dyDescent="0.3">
      <c r="A15" s="2" t="str">
        <f>IFERROR(INDEX(objects!$A:$A,MATCH(C15,objects!$A:$A,0),1),"nnno")</f>
        <v>functional door system</v>
      </c>
      <c r="B15" s="2" t="str">
        <f>IFERROR(INDEX(objects!$A:$A,MATCH(F15,objects!$A:$A,0),1),"nnno")</f>
        <v>close barrier</v>
      </c>
      <c r="C15" t="s">
        <v>62</v>
      </c>
      <c r="D15" t="str">
        <f>IFERROR(INDEX(objects!$A:$B,MATCH(C15,objects!$A:$A,0),2),"xxx")</f>
        <v>functional door system</v>
      </c>
      <c r="E15" t="s">
        <v>15</v>
      </c>
      <c r="F15" t="s">
        <v>59</v>
      </c>
      <c r="G15" t="str">
        <f>IFERROR(INDEX(objects!$A:$B,MATCH(F15,objects!$A:$A,0),2),"xxx")</f>
        <v>close barrier</v>
      </c>
      <c r="H15" t="s">
        <v>77</v>
      </c>
      <c r="I15" t="s">
        <v>34</v>
      </c>
      <c r="J15" t="s">
        <v>34</v>
      </c>
    </row>
    <row r="16" spans="1:12" x14ac:dyDescent="0.3">
      <c r="A16" s="2" t="str">
        <f>IFERROR(INDEX(objects!$A:$A,MATCH(C16,objects!$A:$A,0),1),"nnno")</f>
        <v>functional door system</v>
      </c>
      <c r="B16" s="2" t="str">
        <f>IFERROR(INDEX(objects!$A:$A,MATCH(F16,objects!$A:$A,0),1),"nnno")</f>
        <v>position n fix barrier</v>
      </c>
      <c r="C16" t="s">
        <v>62</v>
      </c>
      <c r="D16" t="str">
        <f>IFERROR(INDEX(objects!$A:$B,MATCH(C16,objects!$A:$A,0),2),"xxx")</f>
        <v>functional door system</v>
      </c>
      <c r="E16" t="s">
        <v>15</v>
      </c>
      <c r="F16" t="s">
        <v>61</v>
      </c>
      <c r="G16" t="str">
        <f>IFERROR(INDEX(objects!$A:$B,MATCH(F16,objects!$A:$A,0),2),"xxx")</f>
        <v>position n fix barrier</v>
      </c>
      <c r="H16" t="s">
        <v>78</v>
      </c>
      <c r="I16" t="s">
        <v>34</v>
      </c>
      <c r="J16" t="s">
        <v>34</v>
      </c>
    </row>
    <row r="17" spans="1:11" x14ac:dyDescent="0.3">
      <c r="A17" s="2" t="str">
        <f>IFERROR(INDEX(objects!$A:$A,MATCH(C17,objects!$A:$A,0),1),"nnno")</f>
        <v>functional door system</v>
      </c>
      <c r="B17" s="2" t="str">
        <f>IFERROR(INDEX(objects!$A:$A,MATCH(F17,objects!$A:$A,0),1),"nnno")</f>
        <v>close gap floor-door</v>
      </c>
      <c r="C17" t="s">
        <v>62</v>
      </c>
      <c r="D17" t="str">
        <f>IFERROR(INDEX(objects!$A:$B,MATCH(C17,objects!$A:$A,0),2),"xxx")</f>
        <v>functional door system</v>
      </c>
      <c r="E17" t="s">
        <v>15</v>
      </c>
      <c r="F17" t="s">
        <v>58</v>
      </c>
      <c r="G17" t="str">
        <f>IFERROR(INDEX(objects!$A:$B,MATCH(F17,objects!$A:$A,0),2),"xxx")</f>
        <v>close gap floor-door</v>
      </c>
      <c r="H17" t="s">
        <v>79</v>
      </c>
      <c r="I17" t="s">
        <v>34</v>
      </c>
      <c r="J17" t="s">
        <v>80</v>
      </c>
    </row>
    <row r="18" spans="1:11" x14ac:dyDescent="0.3">
      <c r="A18" s="2" t="str">
        <f>IFERROR(INDEX(objects!$A:$A,MATCH(C18,objects!$A:$A,0),1),"nnno")</f>
        <v>hinge A</v>
      </c>
      <c r="B18" s="2" t="str">
        <f>IFERROR(INDEX(objects!$A:$A,MATCH(F18,objects!$A:$A,0),1),"nnno")</f>
        <v>leaf A1</v>
      </c>
      <c r="C18" t="s">
        <v>57</v>
      </c>
      <c r="D18" t="str">
        <f>IFERROR(INDEX(objects!$A:$B,MATCH(C18,objects!$A:$A,0),2),"xxx")</f>
        <v>hinge A</v>
      </c>
      <c r="E18" t="s">
        <v>15</v>
      </c>
      <c r="F18" t="s">
        <v>44</v>
      </c>
      <c r="G18" t="str">
        <f>IFERROR(INDEX(objects!$A:$B,MATCH(F18,objects!$A:$A,0),2),"xxx")</f>
        <v>hinge leaf A1</v>
      </c>
      <c r="H18" t="s">
        <v>81</v>
      </c>
      <c r="I18" t="s">
        <v>34</v>
      </c>
      <c r="J18" t="s">
        <v>34</v>
      </c>
      <c r="K18" t="s">
        <v>108</v>
      </c>
    </row>
    <row r="19" spans="1:11" x14ac:dyDescent="0.3">
      <c r="A19" s="2" t="str">
        <f>IFERROR(INDEX(objects!$A:$A,MATCH(C19,objects!$A:$A,0),1),"nnno")</f>
        <v>hinge A</v>
      </c>
      <c r="B19" s="2" t="str">
        <f>IFERROR(INDEX(objects!$A:$A,MATCH(F19,objects!$A:$A,0),1),"nnno")</f>
        <v>leaf A2</v>
      </c>
      <c r="C19" t="s">
        <v>57</v>
      </c>
      <c r="D19" t="str">
        <f>IFERROR(INDEX(objects!$A:$B,MATCH(C19,objects!$A:$A,0),2),"xxx")</f>
        <v>hinge A</v>
      </c>
      <c r="E19" t="s">
        <v>15</v>
      </c>
      <c r="F19" t="s">
        <v>46</v>
      </c>
      <c r="G19" t="str">
        <f>IFERROR(INDEX(objects!$A:$B,MATCH(F19,objects!$A:$A,0),2),"xxx")</f>
        <v>hinge leaf A2</v>
      </c>
      <c r="H19" t="s">
        <v>82</v>
      </c>
      <c r="I19" t="s">
        <v>34</v>
      </c>
      <c r="J19" t="s">
        <v>34</v>
      </c>
      <c r="K19" t="s">
        <v>108</v>
      </c>
    </row>
    <row r="20" spans="1:11" x14ac:dyDescent="0.3">
      <c r="A20" s="2" t="str">
        <f>IFERROR(INDEX(objects!$A:$A,MATCH(C20,objects!$A:$A,0),1),"nnno")</f>
        <v>hinge A</v>
      </c>
      <c r="B20" s="2" t="str">
        <f>IFERROR(INDEX(objects!$A:$A,MATCH(F20,objects!$A:$A,0),1),"nnno")</f>
        <v>pin X</v>
      </c>
      <c r="C20" t="s">
        <v>57</v>
      </c>
      <c r="D20" t="str">
        <f>IFERROR(INDEX(objects!$A:$B,MATCH(C20,objects!$A:$A,0),2),"xxx")</f>
        <v>hinge A</v>
      </c>
      <c r="E20" t="s">
        <v>15</v>
      </c>
      <c r="F20" t="s">
        <v>35</v>
      </c>
      <c r="G20" t="str">
        <f>IFERROR(INDEX(objects!$A:$B,MATCH(F20,objects!$A:$A,0),2),"xxx")</f>
        <v>hinge pin</v>
      </c>
      <c r="H20" t="s">
        <v>83</v>
      </c>
      <c r="I20" t="s">
        <v>34</v>
      </c>
      <c r="J20" t="s">
        <v>34</v>
      </c>
      <c r="K20" t="s">
        <v>108</v>
      </c>
    </row>
    <row r="21" spans="1:11" x14ac:dyDescent="0.3">
      <c r="A21" s="2" t="str">
        <f>IFERROR(INDEX(objects!$A:$A,MATCH(C21,objects!$A:$A,0),1),"nnno")</f>
        <v>hinge B</v>
      </c>
      <c r="B21" s="2" t="str">
        <f>IFERROR(INDEX(objects!$A:$A,MATCH(F21,objects!$A:$A,0),1),"nnno")</f>
        <v>leaf B1</v>
      </c>
      <c r="C21" t="s">
        <v>52</v>
      </c>
      <c r="D21" t="str">
        <f>IFERROR(INDEX(objects!$A:$B,MATCH(C21,objects!$A:$A,0),2),"xxx")</f>
        <v>hinge B</v>
      </c>
      <c r="E21" t="s">
        <v>15</v>
      </c>
      <c r="F21" t="s">
        <v>42</v>
      </c>
      <c r="G21" t="str">
        <f>IFERROR(INDEX(objects!$A:$B,MATCH(F21,objects!$A:$A,0),2),"xxx")</f>
        <v>hinge leaf B1</v>
      </c>
      <c r="H21" t="s">
        <v>84</v>
      </c>
      <c r="I21" t="s">
        <v>34</v>
      </c>
      <c r="J21" t="s">
        <v>34</v>
      </c>
      <c r="K21" t="s">
        <v>108</v>
      </c>
    </row>
    <row r="22" spans="1:11" x14ac:dyDescent="0.3">
      <c r="A22" s="2" t="str">
        <f>IFERROR(INDEX(objects!$A:$A,MATCH(C22,objects!$A:$A,0),1),"nnno")</f>
        <v>hinge B</v>
      </c>
      <c r="B22" s="2" t="str">
        <f>IFERROR(INDEX(objects!$A:$A,MATCH(F22,objects!$A:$A,0),1),"nnno")</f>
        <v>leaf B2</v>
      </c>
      <c r="C22" t="s">
        <v>52</v>
      </c>
      <c r="D22" t="str">
        <f>IFERROR(INDEX(objects!$A:$B,MATCH(C22,objects!$A:$A,0),2),"xxx")</f>
        <v>hinge B</v>
      </c>
      <c r="E22" t="s">
        <v>15</v>
      </c>
      <c r="F22" t="s">
        <v>39</v>
      </c>
      <c r="G22" t="str">
        <f>IFERROR(INDEX(objects!$A:$B,MATCH(F22,objects!$A:$A,0),2),"xxx")</f>
        <v>hinge leaf B2</v>
      </c>
      <c r="H22" t="s">
        <v>85</v>
      </c>
      <c r="I22" t="s">
        <v>34</v>
      </c>
      <c r="J22" t="s">
        <v>34</v>
      </c>
      <c r="K22" t="s">
        <v>108</v>
      </c>
    </row>
    <row r="23" spans="1:11" x14ac:dyDescent="0.3">
      <c r="A23" s="2" t="str">
        <f>IFERROR(INDEX(objects!$A:$A,MATCH(C23,objects!$A:$A,0),1),"nnno")</f>
        <v>hinge B</v>
      </c>
      <c r="B23" s="2" t="str">
        <f>IFERROR(INDEX(objects!$A:$A,MATCH(F23,objects!$A:$A,0),1),"nnno")</f>
        <v>pin X</v>
      </c>
      <c r="C23" t="s">
        <v>52</v>
      </c>
      <c r="D23" t="str">
        <f>IFERROR(INDEX(objects!$A:$B,MATCH(C23,objects!$A:$A,0),2),"xxx")</f>
        <v>hinge B</v>
      </c>
      <c r="E23" t="s">
        <v>15</v>
      </c>
      <c r="F23" t="s">
        <v>35</v>
      </c>
      <c r="G23" t="str">
        <f>IFERROR(INDEX(objects!$A:$B,MATCH(F23,objects!$A:$A,0),2),"xxx")</f>
        <v>hinge pin</v>
      </c>
      <c r="H23" t="s">
        <v>86</v>
      </c>
      <c r="I23" t="s">
        <v>34</v>
      </c>
      <c r="J23" t="s">
        <v>34</v>
      </c>
      <c r="K23" t="s">
        <v>108</v>
      </c>
    </row>
    <row r="24" spans="1:11" x14ac:dyDescent="0.3">
      <c r="A24" s="2" t="str">
        <f>IFERROR(INDEX(objects!$A:$A,MATCH(C24,objects!$A:$A,0),1),"nnno")</f>
        <v>open barrier</v>
      </c>
      <c r="B24" s="2" t="str">
        <f>IFERROR(INDEX(objects!$A:$A,MATCH(F24,objects!$A:$A,0),1),"nnno")</f>
        <v>door handle</v>
      </c>
      <c r="C24" t="s">
        <v>55</v>
      </c>
      <c r="D24" t="str">
        <f>IFERROR(INDEX(objects!$A:$B,MATCH(C24,objects!$A:$A,0),2),"xxx")</f>
        <v>open barrier</v>
      </c>
      <c r="E24" t="s">
        <v>15</v>
      </c>
      <c r="F24" t="s">
        <v>48</v>
      </c>
      <c r="G24" t="str">
        <f>IFERROR(INDEX(objects!$A:$B,MATCH(F24,objects!$A:$A,0),2),"xxx")</f>
        <v>door handle</v>
      </c>
      <c r="H24" t="s">
        <v>87</v>
      </c>
      <c r="I24" t="s">
        <v>34</v>
      </c>
      <c r="J24" t="s">
        <v>34</v>
      </c>
    </row>
    <row r="25" spans="1:11" x14ac:dyDescent="0.3">
      <c r="A25" s="2" t="str">
        <f>IFERROR(INDEX(objects!$A:$A,MATCH(C25,objects!$A:$A,0),1),"nnno")</f>
        <v>physical door system</v>
      </c>
      <c r="B25" s="2" t="str">
        <f>IFERROR(INDEX(objects!$A:$A,MATCH(F25,objects!$A:$A,0),1),"nnno")</f>
        <v>door frame assy</v>
      </c>
      <c r="C25" t="s">
        <v>60</v>
      </c>
      <c r="D25" t="str">
        <f>IFERROR(INDEX(objects!$A:$B,MATCH(C25,objects!$A:$A,0),2),"xxx")</f>
        <v>physical door system</v>
      </c>
      <c r="E25" t="s">
        <v>18</v>
      </c>
      <c r="F25" t="s">
        <v>50</v>
      </c>
      <c r="G25" t="str">
        <f>IFERROR(INDEX(objects!$A:$B,MATCH(F25,objects!$A:$A,0),2),"xxx")</f>
        <v>door frame assembly</v>
      </c>
      <c r="H25" t="s">
        <v>88</v>
      </c>
      <c r="I25" t="s">
        <v>34</v>
      </c>
      <c r="J25" t="s">
        <v>34</v>
      </c>
    </row>
    <row r="26" spans="1:11" x14ac:dyDescent="0.3">
      <c r="A26" s="2" t="str">
        <f>IFERROR(INDEX(objects!$A:$A,MATCH(C26,objects!$A:$A,0),1),"nnno")</f>
        <v>physical door system</v>
      </c>
      <c r="B26" s="2" t="str">
        <f>IFERROR(INDEX(objects!$A:$A,MATCH(F26,objects!$A:$A,0),1),"nnno")</f>
        <v>door panel assy</v>
      </c>
      <c r="C26" t="s">
        <v>60</v>
      </c>
      <c r="D26" t="str">
        <f>IFERROR(INDEX(objects!$A:$B,MATCH(C26,objects!$A:$A,0),2),"xxx")</f>
        <v>physical door system</v>
      </c>
      <c r="E26" t="s">
        <v>18</v>
      </c>
      <c r="F26" t="s">
        <v>53</v>
      </c>
      <c r="G26" t="str">
        <f>IFERROR(INDEX(objects!$A:$B,MATCH(F26,objects!$A:$A,0),2),"xxx")</f>
        <v>door panel assembly</v>
      </c>
      <c r="H26" t="s">
        <v>89</v>
      </c>
      <c r="I26" t="s">
        <v>34</v>
      </c>
      <c r="J26" t="s">
        <v>34</v>
      </c>
    </row>
    <row r="27" spans="1:11" x14ac:dyDescent="0.3">
      <c r="A27" s="2" t="str">
        <f>IFERROR(INDEX(objects!$A:$A,MATCH(C27,objects!$A:$A,0),1),"nnno")</f>
        <v>physical door system</v>
      </c>
      <c r="B27" s="2" t="str">
        <f>IFERROR(INDEX(objects!$A:$A,MATCH(F27,objects!$A:$A,0),1),"nnno")</f>
        <v>pin X</v>
      </c>
      <c r="C27" t="s">
        <v>60</v>
      </c>
      <c r="D27" t="str">
        <f>IFERROR(INDEX(objects!$A:$B,MATCH(C27,objects!$A:$A,0),2),"xxx")</f>
        <v>physical door system</v>
      </c>
      <c r="E27" t="s">
        <v>18</v>
      </c>
      <c r="F27" t="s">
        <v>35</v>
      </c>
      <c r="G27" t="str">
        <f>IFERROR(INDEX(objects!$A:$B,MATCH(F27,objects!$A:$A,0),2),"xxx")</f>
        <v>hinge pin</v>
      </c>
      <c r="H27" t="s">
        <v>90</v>
      </c>
      <c r="I27" t="s">
        <v>34</v>
      </c>
      <c r="J27" t="s">
        <v>34</v>
      </c>
    </row>
    <row r="28" spans="1:11" x14ac:dyDescent="0.3">
      <c r="A28" s="2" t="str">
        <f>IFERROR(INDEX(objects!$A:$A,MATCH(C28,objects!$A:$A,0),1),"nnno")</f>
        <v>position n fix barrier</v>
      </c>
      <c r="B28" s="2" t="str">
        <f>IFERROR(INDEX(objects!$A:$A,MATCH(F28,objects!$A:$A,0),1),"nnno")</f>
        <v>door frame</v>
      </c>
      <c r="C28" t="s">
        <v>61</v>
      </c>
      <c r="D28" t="str">
        <f>IFERROR(INDEX(objects!$A:$B,MATCH(C28,objects!$A:$A,0),2),"xxx")</f>
        <v>position n fix barrier</v>
      </c>
      <c r="E28" t="s">
        <v>15</v>
      </c>
      <c r="F28" t="s">
        <v>37</v>
      </c>
      <c r="G28" t="str">
        <f>IFERROR(INDEX(objects!$A:$B,MATCH(F28,objects!$A:$A,0),2),"xxx")</f>
        <v>door frame</v>
      </c>
      <c r="H28" t="s">
        <v>91</v>
      </c>
      <c r="I28" t="s">
        <v>34</v>
      </c>
      <c r="J28" t="s">
        <v>34</v>
      </c>
    </row>
    <row r="29" spans="1:11" x14ac:dyDescent="0.3">
      <c r="A29" s="2" t="str">
        <f>IFERROR(INDEX(objects!$A:$A,MATCH(C29,objects!$A:$A,0),1),"nnno")</f>
        <v>position n fix barrier</v>
      </c>
      <c r="B29" s="2" t="str">
        <f>IFERROR(INDEX(objects!$A:$A,MATCH(F29,objects!$A:$A,0),1),"nnno")</f>
        <v>hinge A</v>
      </c>
      <c r="C29" t="s">
        <v>61</v>
      </c>
      <c r="D29" t="str">
        <f>IFERROR(INDEX(objects!$A:$B,MATCH(C29,objects!$A:$A,0),2),"xxx")</f>
        <v>position n fix barrier</v>
      </c>
      <c r="E29" t="s">
        <v>15</v>
      </c>
      <c r="F29" t="s">
        <v>57</v>
      </c>
      <c r="G29" t="str">
        <f>IFERROR(INDEX(objects!$A:$B,MATCH(F29,objects!$A:$A,0),2),"xxx")</f>
        <v>hinge A</v>
      </c>
      <c r="H29" t="s">
        <v>92</v>
      </c>
      <c r="I29" t="s">
        <v>93</v>
      </c>
      <c r="J29" t="s">
        <v>34</v>
      </c>
    </row>
    <row r="30" spans="1:11" x14ac:dyDescent="0.3">
      <c r="A30" s="2" t="str">
        <f>IFERROR(INDEX(objects!$A:$A,MATCH(C30,objects!$A:$A,0),1),"nnno")</f>
        <v>position n fix barrier</v>
      </c>
      <c r="B30" s="2" t="str">
        <f>IFERROR(INDEX(objects!$A:$A,MATCH(F30,objects!$A:$A,0),1),"nnno")</f>
        <v>hinge B</v>
      </c>
      <c r="C30" t="s">
        <v>61</v>
      </c>
      <c r="D30" t="str">
        <f>IFERROR(INDEX(objects!$A:$B,MATCH(C30,objects!$A:$A,0),2),"xxx")</f>
        <v>position n fix barrier</v>
      </c>
      <c r="E30" t="s">
        <v>15</v>
      </c>
      <c r="F30" t="s">
        <v>52</v>
      </c>
      <c r="G30" t="str">
        <f>IFERROR(INDEX(objects!$A:$B,MATCH(F30,objects!$A:$A,0),2),"xxx")</f>
        <v>hinge B</v>
      </c>
      <c r="H30" t="s">
        <v>94</v>
      </c>
      <c r="I30" t="s">
        <v>93</v>
      </c>
      <c r="J30" t="s">
        <v>95</v>
      </c>
    </row>
  </sheetData>
  <phoneticPr fontId="18" type="noConversion"/>
  <conditionalFormatting sqref="A2:B1048576">
    <cfRule type="beginsWith" dxfId="3" priority="23" operator="beginsWith" text="nnno">
      <formula>LEFT(A2,LEN("nnno"))="nnno"</formula>
    </cfRule>
  </conditionalFormatting>
  <conditionalFormatting sqref="H31:H1048576 H1">
    <cfRule type="duplicateValues" dxfId="2" priority="1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workbookViewId="0">
      <pane ySplit="1" topLeftCell="A2" activePane="bottomLeft" state="frozen"/>
      <selection pane="bottomLeft" sqref="A1:A1048576"/>
    </sheetView>
  </sheetViews>
  <sheetFormatPr defaultRowHeight="14.4" x14ac:dyDescent="0.3"/>
  <cols>
    <col min="1" max="1" width="0" style="8" hidden="1" customWidth="1"/>
    <col min="2" max="2" width="26.109375" style="5" customWidth="1"/>
    <col min="3" max="3" width="29.21875" style="5" customWidth="1"/>
    <col min="4" max="5" width="7.5546875" style="12" hidden="1" customWidth="1"/>
    <col min="6" max="7" width="7.44140625" style="10" hidden="1" customWidth="1"/>
    <col min="8" max="8" width="7.44140625" style="6" customWidth="1"/>
    <col min="9" max="9" width="8.88671875" style="6"/>
    <col min="10" max="16384" width="8.88671875" style="5"/>
  </cols>
  <sheetData>
    <row r="1" spans="1:9" s="4" customFormat="1" x14ac:dyDescent="0.3">
      <c r="A1" s="7" t="s">
        <v>31</v>
      </c>
      <c r="B1" s="3" t="s">
        <v>0</v>
      </c>
      <c r="C1" s="3" t="s">
        <v>1</v>
      </c>
      <c r="D1" s="11" t="s">
        <v>21</v>
      </c>
      <c r="E1" s="11" t="s">
        <v>22</v>
      </c>
      <c r="F1" s="9" t="s">
        <v>23</v>
      </c>
      <c r="G1" s="9" t="s">
        <v>24</v>
      </c>
      <c r="H1" s="3" t="s">
        <v>16</v>
      </c>
      <c r="I1" s="3" t="s">
        <v>17</v>
      </c>
    </row>
    <row r="2" spans="1:9" x14ac:dyDescent="0.3">
      <c r="A2" s="8" t="str">
        <f>IFERROR(INDEX(objects!$A:$B,MATCH($B2,objects!$A:$A,0),1), "xxx")</f>
        <v>functional door system</v>
      </c>
      <c r="B2" s="19" t="s">
        <v>62</v>
      </c>
      <c r="C2" s="19" t="s">
        <v>62</v>
      </c>
      <c r="D2" s="19">
        <v>-1150</v>
      </c>
      <c r="E2" s="19">
        <v>-40</v>
      </c>
      <c r="F2" s="18">
        <f>MROUND(D2, SIGN(D2)*50)</f>
        <v>-1150</v>
      </c>
      <c r="G2" s="18">
        <f>MROUND(E2, SIGN(E2)*10)</f>
        <v>-40</v>
      </c>
      <c r="H2" s="18">
        <f>MROUND(ROUND(F2,0),SIGN(F2)*10)</f>
        <v>-1150</v>
      </c>
      <c r="I2" s="18">
        <f>MROUND(ROUND(G2,0),SIGN(G2)*10)</f>
        <v>-40</v>
      </c>
    </row>
    <row r="3" spans="1:9" x14ac:dyDescent="0.3">
      <c r="A3" s="8" t="str">
        <f>IFERROR(INDEX(objects!$A:$B,MATCH($B3,objects!$A:$A,0),1), "xxx")</f>
        <v>create barrier</v>
      </c>
      <c r="B3" s="19" t="s">
        <v>56</v>
      </c>
      <c r="C3" s="19" t="s">
        <v>56</v>
      </c>
      <c r="D3" s="19">
        <v>-1000</v>
      </c>
      <c r="E3" s="19">
        <v>-150</v>
      </c>
      <c r="F3" s="18">
        <f>MROUND(D3, SIGN(D3)*50)</f>
        <v>-1000</v>
      </c>
      <c r="G3" s="18">
        <f>MROUND(E3, SIGN(E3)*10)</f>
        <v>-150</v>
      </c>
      <c r="H3" s="18">
        <f>MROUND(ROUND(F3,0),SIGN(F3)*10)</f>
        <v>-1000</v>
      </c>
      <c r="I3" s="18">
        <f>MROUND(ROUND(G3,0),SIGN(G3)*10)</f>
        <v>-150</v>
      </c>
    </row>
    <row r="4" spans="1:9" x14ac:dyDescent="0.3">
      <c r="A4" s="8" t="str">
        <f>IFERROR(INDEX(objects!$A:$B,MATCH($B4,objects!$A:$A,0),1), "xxx")</f>
        <v>open barrier</v>
      </c>
      <c r="B4" s="19" t="s">
        <v>55</v>
      </c>
      <c r="C4" s="19" t="s">
        <v>55</v>
      </c>
      <c r="D4" s="19">
        <v>-1000</v>
      </c>
      <c r="E4" s="19">
        <v>-100</v>
      </c>
      <c r="F4" s="18">
        <f>MROUND(D4, SIGN(D4)*50)</f>
        <v>-1000</v>
      </c>
      <c r="G4" s="18">
        <f>MROUND(E4, SIGN(E4)*10)</f>
        <v>-100</v>
      </c>
      <c r="H4" s="18">
        <f>MROUND(ROUND(F4,0),SIGN(F4)*10)</f>
        <v>-1000</v>
      </c>
      <c r="I4" s="18">
        <f>MROUND(ROUND(G4,0),SIGN(G4)*10)</f>
        <v>-100</v>
      </c>
    </row>
    <row r="5" spans="1:9" x14ac:dyDescent="0.3">
      <c r="A5" s="8" t="str">
        <f>IFERROR(INDEX(objects!$A:$B,MATCH($B5,objects!$A:$A,0),1), "xxx")</f>
        <v>close barrier</v>
      </c>
      <c r="B5" s="19" t="s">
        <v>59</v>
      </c>
      <c r="C5" s="19" t="s">
        <v>59</v>
      </c>
      <c r="D5" s="19">
        <v>-1000</v>
      </c>
      <c r="E5" s="19">
        <v>-50</v>
      </c>
      <c r="F5" s="18">
        <f>MROUND(D5, SIGN(D5)*50)</f>
        <v>-1000</v>
      </c>
      <c r="G5" s="18">
        <f>MROUND(E5, SIGN(E5)*10)</f>
        <v>-50</v>
      </c>
      <c r="H5" s="18">
        <f>MROUND(ROUND(F5,0),SIGN(F5)*10)</f>
        <v>-1000</v>
      </c>
      <c r="I5" s="18">
        <f>MROUND(ROUND(G5,0),SIGN(G5)*10)</f>
        <v>-50</v>
      </c>
    </row>
    <row r="6" spans="1:9" x14ac:dyDescent="0.3">
      <c r="A6" s="8" t="str">
        <f>IFERROR(INDEX(objects!$A:$B,MATCH($B6,objects!$A:$A,0),1), "xxx")</f>
        <v>close gap floor-door</v>
      </c>
      <c r="B6" s="19" t="s">
        <v>58</v>
      </c>
      <c r="C6" s="19" t="s">
        <v>58</v>
      </c>
      <c r="D6" s="19">
        <v>-1000</v>
      </c>
      <c r="E6" s="19">
        <v>0</v>
      </c>
      <c r="F6" s="18">
        <f>MROUND(D6, SIGN(D6)*50)</f>
        <v>-1000</v>
      </c>
      <c r="G6" s="18">
        <f>MROUND(E6, SIGN(E6)*10)</f>
        <v>0</v>
      </c>
      <c r="H6" s="18">
        <f>MROUND(ROUND(F6,0),SIGN(F6)*10)</f>
        <v>-1000</v>
      </c>
      <c r="I6" s="18">
        <f>MROUND(ROUND(G6,0),SIGN(G6)*10)</f>
        <v>0</v>
      </c>
    </row>
    <row r="7" spans="1:9" x14ac:dyDescent="0.3">
      <c r="A7" s="8" t="str">
        <f>IFERROR(INDEX(objects!$A:$B,MATCH($B7,objects!$A:$A,0),1), "xxx")</f>
        <v>position n fix barrier</v>
      </c>
      <c r="B7" s="19" t="s">
        <v>61</v>
      </c>
      <c r="C7" s="19" t="s">
        <v>61</v>
      </c>
      <c r="D7" s="19">
        <v>-1000</v>
      </c>
      <c r="E7" s="19">
        <v>50</v>
      </c>
      <c r="F7" s="18">
        <f>MROUND(D7, SIGN(D7)*50)</f>
        <v>-1000</v>
      </c>
      <c r="G7" s="18">
        <f>MROUND(E7, SIGN(E7)*10)</f>
        <v>50</v>
      </c>
      <c r="H7" s="18">
        <f>MROUND(ROUND(F7,0),SIGN(F7)*10)</f>
        <v>-1000</v>
      </c>
      <c r="I7" s="18">
        <f>MROUND(ROUND(G7,0),SIGN(G7)*10)</f>
        <v>50</v>
      </c>
    </row>
    <row r="8" spans="1:9" x14ac:dyDescent="0.3">
      <c r="A8" s="8" t="str">
        <f>IFERROR(INDEX(objects!$A:$B,MATCH($B8,objects!$A:$A,0),1), "xxx")</f>
        <v>hinge A</v>
      </c>
      <c r="B8" s="19" t="s">
        <v>57</v>
      </c>
      <c r="C8" s="19" t="s">
        <v>57</v>
      </c>
      <c r="D8" s="19">
        <v>-850</v>
      </c>
      <c r="E8" s="19">
        <v>50</v>
      </c>
      <c r="F8" s="18">
        <f>MROUND(D8, SIGN(D8)*50)</f>
        <v>-850</v>
      </c>
      <c r="G8" s="18">
        <f>MROUND(E8, SIGN(E8)*10)</f>
        <v>50</v>
      </c>
      <c r="H8" s="18">
        <f>MROUND(ROUND(F8,0),SIGN(F8)*10)</f>
        <v>-850</v>
      </c>
      <c r="I8" s="18">
        <f>MROUND(ROUND(G8,0),SIGN(G8)*10)</f>
        <v>50</v>
      </c>
    </row>
    <row r="9" spans="1:9" x14ac:dyDescent="0.3">
      <c r="A9" s="8" t="str">
        <f>IFERROR(INDEX(objects!$A:$B,MATCH($B9,objects!$A:$A,0),1), "xxx")</f>
        <v>hinge B</v>
      </c>
      <c r="B9" s="19" t="s">
        <v>52</v>
      </c>
      <c r="C9" s="19" t="s">
        <v>52</v>
      </c>
      <c r="D9" s="19">
        <v>-850</v>
      </c>
      <c r="E9" s="19">
        <v>150</v>
      </c>
      <c r="F9" s="18">
        <f>MROUND(D9, SIGN(D9)*50)</f>
        <v>-850</v>
      </c>
      <c r="G9" s="18">
        <f>MROUND(E9, SIGN(E9)*10)</f>
        <v>150</v>
      </c>
      <c r="H9" s="18">
        <f>MROUND(ROUND(F9,0),SIGN(F9)*10)</f>
        <v>-850</v>
      </c>
      <c r="I9" s="18">
        <f>MROUND(ROUND(G9,0),SIGN(G9)*10)</f>
        <v>150</v>
      </c>
    </row>
    <row r="10" spans="1:9" x14ac:dyDescent="0.3">
      <c r="A10" s="8" t="str">
        <f>IFERROR(INDEX(objects!$A:$B,MATCH($B10,objects!$A:$A,0),1), "xxx")</f>
        <v>door panel</v>
      </c>
      <c r="B10" s="19" t="s">
        <v>49</v>
      </c>
      <c r="C10" s="19" t="s">
        <v>49</v>
      </c>
      <c r="D10" s="19">
        <v>-700</v>
      </c>
      <c r="E10" s="19">
        <v>-200</v>
      </c>
      <c r="F10" s="18">
        <f>MROUND(D10, SIGN(D10)*50)</f>
        <v>-700</v>
      </c>
      <c r="G10" s="18">
        <f>MROUND(E10, SIGN(E10)*10)</f>
        <v>-200</v>
      </c>
      <c r="H10" s="18">
        <f>MROUND(ROUND(F10,0),SIGN(F10)*10)</f>
        <v>-700</v>
      </c>
      <c r="I10" s="18">
        <f>MROUND(ROUND(G10,0),SIGN(G10)*10)</f>
        <v>-200</v>
      </c>
    </row>
    <row r="11" spans="1:9" x14ac:dyDescent="0.3">
      <c r="A11" s="8" t="str">
        <f>IFERROR(INDEX(objects!$A:$B,MATCH($B11,objects!$A:$A,0),1), "xxx")</f>
        <v>door handle</v>
      </c>
      <c r="B11" s="19" t="s">
        <v>48</v>
      </c>
      <c r="C11" s="19" t="s">
        <v>48</v>
      </c>
      <c r="D11" s="19">
        <v>-700</v>
      </c>
      <c r="E11" s="19">
        <v>-150</v>
      </c>
      <c r="F11" s="18">
        <f>MROUND(D11, SIGN(D11)*50)</f>
        <v>-700</v>
      </c>
      <c r="G11" s="18">
        <f>MROUND(E11, SIGN(E11)*10)</f>
        <v>-150</v>
      </c>
      <c r="H11" s="18">
        <f>MROUND(ROUND(F11,0),SIGN(F11)*10)</f>
        <v>-700</v>
      </c>
      <c r="I11" s="18">
        <f>MROUND(ROUND(G11,0),SIGN(G11)*10)</f>
        <v>-150</v>
      </c>
    </row>
    <row r="12" spans="1:9" x14ac:dyDescent="0.3">
      <c r="A12" s="8" t="str">
        <f>IFERROR(INDEX(objects!$A:$B,MATCH($B12,objects!$A:$A,0),1), "xxx")</f>
        <v>threshold</v>
      </c>
      <c r="B12" s="19" t="s">
        <v>38</v>
      </c>
      <c r="C12" s="19" t="s">
        <v>38</v>
      </c>
      <c r="D12" s="19">
        <v>-700</v>
      </c>
      <c r="E12" s="19">
        <v>-100</v>
      </c>
      <c r="F12" s="18">
        <f>MROUND(D12, SIGN(D12)*50)</f>
        <v>-700</v>
      </c>
      <c r="G12" s="18">
        <f>MROUND(E12, SIGN(E12)*10)</f>
        <v>-100</v>
      </c>
      <c r="H12" s="18">
        <f>MROUND(ROUND(F12,0),SIGN(F12)*10)</f>
        <v>-700</v>
      </c>
      <c r="I12" s="18">
        <f>MROUND(ROUND(G12,0),SIGN(G12)*10)</f>
        <v>-100</v>
      </c>
    </row>
    <row r="13" spans="1:9" x14ac:dyDescent="0.3">
      <c r="A13" s="8" t="str">
        <f>IFERROR(INDEX(objects!$A:$B,MATCH($B13,objects!$A:$A,0),1), "xxx")</f>
        <v>door frame</v>
      </c>
      <c r="B13" s="19" t="s">
        <v>37</v>
      </c>
      <c r="C13" s="19" t="s">
        <v>37</v>
      </c>
      <c r="D13" s="19">
        <v>-700</v>
      </c>
      <c r="E13" s="19">
        <v>-50</v>
      </c>
      <c r="F13" s="18">
        <f>MROUND(D13, SIGN(D13)*50)</f>
        <v>-700</v>
      </c>
      <c r="G13" s="18">
        <f>MROUND(E13, SIGN(E13)*10)</f>
        <v>-50</v>
      </c>
      <c r="H13" s="18">
        <f>MROUND(ROUND(F13,0),SIGN(F13)*10)</f>
        <v>-700</v>
      </c>
      <c r="I13" s="18">
        <f>MROUND(ROUND(G13,0),SIGN(G13)*10)</f>
        <v>-50</v>
      </c>
    </row>
    <row r="14" spans="1:9" x14ac:dyDescent="0.3">
      <c r="A14" s="8" t="str">
        <f>IFERROR(INDEX(objects!$A:$B,MATCH($B14,objects!$A:$A,0),1), "xxx")</f>
        <v>leaf A1</v>
      </c>
      <c r="B14" s="19" t="s">
        <v>44</v>
      </c>
      <c r="C14" s="19" t="s">
        <v>45</v>
      </c>
      <c r="D14" s="19">
        <v>-700</v>
      </c>
      <c r="E14" s="19">
        <v>0</v>
      </c>
      <c r="F14" s="18">
        <f>MROUND(D14, SIGN(D14)*50)</f>
        <v>-700</v>
      </c>
      <c r="G14" s="18">
        <f>MROUND(E14, SIGN(E14)*10)</f>
        <v>0</v>
      </c>
      <c r="H14" s="18">
        <f>MROUND(ROUND(F14,0),SIGN(F14)*10)</f>
        <v>-700</v>
      </c>
      <c r="I14" s="18">
        <f>MROUND(ROUND(G14,0),SIGN(G14)*10)</f>
        <v>0</v>
      </c>
    </row>
    <row r="15" spans="1:9" x14ac:dyDescent="0.3">
      <c r="A15" s="8" t="str">
        <f>IFERROR(INDEX(objects!$A:$B,MATCH($B15,objects!$A:$A,0),1), "xxx")</f>
        <v>leaf A2</v>
      </c>
      <c r="B15" s="19" t="s">
        <v>46</v>
      </c>
      <c r="C15" s="19" t="s">
        <v>47</v>
      </c>
      <c r="D15" s="19">
        <v>-700</v>
      </c>
      <c r="E15" s="19">
        <v>50</v>
      </c>
      <c r="F15" s="18">
        <f>MROUND(D15, SIGN(D15)*50)</f>
        <v>-700</v>
      </c>
      <c r="G15" s="18">
        <f>MROUND(E15, SIGN(E15)*10)</f>
        <v>50</v>
      </c>
      <c r="H15" s="18">
        <f>MROUND(ROUND(F15,0),SIGN(F15)*10)</f>
        <v>-700</v>
      </c>
      <c r="I15" s="18">
        <f>MROUND(ROUND(G15,0),SIGN(G15)*10)</f>
        <v>50</v>
      </c>
    </row>
    <row r="16" spans="1:9" x14ac:dyDescent="0.3">
      <c r="A16" s="8" t="str">
        <f>IFERROR(INDEX(objects!$A:$B,MATCH($B16,objects!$A:$A,0),1), "xxx")</f>
        <v>pin X</v>
      </c>
      <c r="B16" s="19" t="s">
        <v>35</v>
      </c>
      <c r="C16" s="19" t="s">
        <v>36</v>
      </c>
      <c r="D16" s="19">
        <v>-700</v>
      </c>
      <c r="E16" s="19">
        <v>100</v>
      </c>
      <c r="F16" s="18">
        <f>MROUND(D16, SIGN(D16)*50)</f>
        <v>-700</v>
      </c>
      <c r="G16" s="18">
        <f>MROUND(E16, SIGN(E16)*10)</f>
        <v>100</v>
      </c>
      <c r="H16" s="18">
        <f>MROUND(ROUND(F16,0),SIGN(F16)*10)</f>
        <v>-700</v>
      </c>
      <c r="I16" s="18">
        <f>MROUND(ROUND(G16,0),SIGN(G16)*10)</f>
        <v>100</v>
      </c>
    </row>
    <row r="17" spans="1:9" x14ac:dyDescent="0.3">
      <c r="A17" s="8" t="str">
        <f>IFERROR(INDEX(objects!$A:$B,MATCH($B17,objects!$A:$A,0),1), "xxx")</f>
        <v>leaf B1</v>
      </c>
      <c r="B17" s="19" t="s">
        <v>42</v>
      </c>
      <c r="C17" s="19" t="s">
        <v>43</v>
      </c>
      <c r="D17" s="19">
        <v>-700</v>
      </c>
      <c r="E17" s="19">
        <v>150</v>
      </c>
      <c r="F17" s="18">
        <f>MROUND(D17, SIGN(D17)*50)</f>
        <v>-700</v>
      </c>
      <c r="G17" s="18">
        <f>MROUND(E17, SIGN(E17)*10)</f>
        <v>150</v>
      </c>
      <c r="H17" s="18">
        <f>MROUND(ROUND(F17,0),SIGN(F17)*10)</f>
        <v>-700</v>
      </c>
      <c r="I17" s="18">
        <f>MROUND(ROUND(G17,0),SIGN(G17)*10)</f>
        <v>150</v>
      </c>
    </row>
    <row r="18" spans="1:9" x14ac:dyDescent="0.3">
      <c r="A18" s="8" t="str">
        <f>IFERROR(INDEX(objects!$A:$B,MATCH($B18,objects!$A:$A,0),1), "xxx")</f>
        <v>leaf B2</v>
      </c>
      <c r="B18" s="19" t="s">
        <v>39</v>
      </c>
      <c r="C18" s="19" t="s">
        <v>40</v>
      </c>
      <c r="D18" s="19">
        <v>-700</v>
      </c>
      <c r="E18" s="19">
        <v>200</v>
      </c>
      <c r="F18" s="18">
        <f>MROUND(D18, SIGN(D18)*50)</f>
        <v>-700</v>
      </c>
      <c r="G18" s="18">
        <f>MROUND(E18, SIGN(E18)*10)</f>
        <v>200</v>
      </c>
      <c r="H18" s="18">
        <f>MROUND(ROUND(F18,0),SIGN(F18)*10)</f>
        <v>-700</v>
      </c>
      <c r="I18" s="18">
        <f>MROUND(ROUND(G18,0),SIGN(G18)*10)</f>
        <v>200</v>
      </c>
    </row>
    <row r="19" spans="1:9" x14ac:dyDescent="0.3">
      <c r="A19" s="8" t="str">
        <f>IFERROR(INDEX(objects!$A:$B,MATCH($B19,objects!$A:$A,0),1), "xxx")</f>
        <v>door panel assy</v>
      </c>
      <c r="B19" s="19" t="s">
        <v>53</v>
      </c>
      <c r="C19" s="19" t="s">
        <v>54</v>
      </c>
      <c r="D19" s="19">
        <v>-550</v>
      </c>
      <c r="E19" s="19">
        <v>-22</v>
      </c>
      <c r="F19" s="18">
        <f>MROUND(D19, SIGN(D19)*50)</f>
        <v>-550</v>
      </c>
      <c r="G19" s="18">
        <f>MROUND(E19, SIGN(E19)*10)</f>
        <v>-20</v>
      </c>
      <c r="H19" s="18">
        <f>MROUND(ROUND(F19,0),SIGN(F19)*10)</f>
        <v>-550</v>
      </c>
      <c r="I19" s="18">
        <f>MROUND(ROUND(G19,0),SIGN(G19)*10)</f>
        <v>-20</v>
      </c>
    </row>
    <row r="20" spans="1:9" x14ac:dyDescent="0.3">
      <c r="A20" s="8" t="str">
        <f>IFERROR(INDEX(objects!$A:$B,MATCH($B20,objects!$A:$A,0),1), "xxx")</f>
        <v>door frame assy</v>
      </c>
      <c r="B20" s="19" t="s">
        <v>50</v>
      </c>
      <c r="C20" s="19" t="s">
        <v>51</v>
      </c>
      <c r="D20" s="19">
        <v>-550</v>
      </c>
      <c r="E20" s="19">
        <v>70</v>
      </c>
      <c r="F20" s="18">
        <f>MROUND(D20, SIGN(D20)*50)</f>
        <v>-550</v>
      </c>
      <c r="G20" s="18">
        <f>MROUND(E20, SIGN(E20)*10)</f>
        <v>70</v>
      </c>
      <c r="H20" s="18">
        <f>MROUND(ROUND(F20,0),SIGN(F20)*10)</f>
        <v>-550</v>
      </c>
      <c r="I20" s="18">
        <f>MROUND(ROUND(G20,0),SIGN(G20)*10)</f>
        <v>70</v>
      </c>
    </row>
    <row r="21" spans="1:9" x14ac:dyDescent="0.3">
      <c r="A21" s="8" t="str">
        <f>IFERROR(INDEX(objects!$A:$B,MATCH($B21,objects!$A:$A,0),1), "xxx")</f>
        <v>physical door system</v>
      </c>
      <c r="B21" s="19" t="s">
        <v>60</v>
      </c>
      <c r="C21" s="19" t="s">
        <v>60</v>
      </c>
      <c r="D21" s="19">
        <v>-400</v>
      </c>
      <c r="E21" s="19">
        <v>100</v>
      </c>
      <c r="F21" s="18">
        <f>MROUND(D21, SIGN(D21)*50)</f>
        <v>-400</v>
      </c>
      <c r="G21" s="18">
        <f>MROUND(E21, SIGN(E21)*10)</f>
        <v>100</v>
      </c>
      <c r="H21" s="18">
        <f>MROUND(ROUND(F21,0),SIGN(F21)*10)</f>
        <v>-400</v>
      </c>
      <c r="I21" s="18">
        <f>MROUND(ROUND(G21,0),SIGN(G21)*10)</f>
        <v>100</v>
      </c>
    </row>
  </sheetData>
  <sortState xmlns:xlrd2="http://schemas.microsoft.com/office/spreadsheetml/2017/richdata2" ref="B2:I21">
    <sortCondition ref="H2:H21"/>
    <sortCondition ref="I2:I21"/>
  </sortState>
  <phoneticPr fontId="18" type="noConversion"/>
  <conditionalFormatting sqref="A1:A1048576">
    <cfRule type="containsText" dxfId="1" priority="2" operator="containsText" text="xxx">
      <formula>NOT(ISERROR(SEARCH("xxx",A1)))</formula>
    </cfRule>
  </conditionalFormatting>
  <conditionalFormatting sqref="B22:B1048576 B1">
    <cfRule type="duplicateValues" dxfId="0" priority="1"/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E2480F-805D-4FA6-8101-3E9639CD61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</vt:lpstr>
      <vt:lpstr>objects</vt:lpstr>
      <vt:lpstr>relations</vt:lpstr>
      <vt:lpstr>layout</vt:lpstr>
      <vt:lpstr>objects!_FilterDatabase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 Michielsen</dc:creator>
  <cp:lastModifiedBy>Cees Michielsen</cp:lastModifiedBy>
  <dcterms:created xsi:type="dcterms:W3CDTF">2022-11-30T09:12:46Z</dcterms:created>
  <dcterms:modified xsi:type="dcterms:W3CDTF">2023-04-07T12:12:28Z</dcterms:modified>
</cp:coreProperties>
</file>