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esMichielsen\github\Configueres-pub\"/>
    </mc:Choice>
  </mc:AlternateContent>
  <xr:revisionPtr revIDLastSave="0" documentId="13_ncr:1_{F15C3222-306C-44D8-8EE7-B38FE4494F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fo" sheetId="9" r:id="rId1"/>
    <sheet name="objects" sheetId="1" r:id="rId2"/>
    <sheet name="relations" sheetId="2" r:id="rId3"/>
    <sheet name="layout" sheetId="8" r:id="rId4"/>
    <sheet name="stylesheet_objects" sheetId="10" r:id="rId5"/>
    <sheet name="stylesheet_relations" sheetId="11" r:id="rId6"/>
  </sheets>
  <definedNames>
    <definedName name="_xlnm._FilterDatabase" localSheetId="3" hidden="1">layout!$A$1:$J$35</definedName>
    <definedName name="_xlnm._FilterDatabase" localSheetId="1">objects!$A$1:$F$1</definedName>
    <definedName name="_xlnm._FilterDatabase" localSheetId="2" hidden="1">relations!$A$1:$V$1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H3" i="8" s="1"/>
  <c r="G3" i="8"/>
  <c r="I3" i="8" s="1"/>
  <c r="F4" i="8"/>
  <c r="H4" i="8" s="1"/>
  <c r="G4" i="8"/>
  <c r="I4" i="8" s="1"/>
  <c r="F5" i="8"/>
  <c r="H5" i="8" s="1"/>
  <c r="G5" i="8"/>
  <c r="I5" i="8" s="1"/>
  <c r="F6" i="8"/>
  <c r="H6" i="8" s="1"/>
  <c r="G6" i="8"/>
  <c r="I6" i="8" s="1"/>
  <c r="F7" i="8"/>
  <c r="H7" i="8" s="1"/>
  <c r="G7" i="8"/>
  <c r="I7" i="8" s="1"/>
  <c r="F8" i="8"/>
  <c r="H8" i="8" s="1"/>
  <c r="G8" i="8"/>
  <c r="I8" i="8" s="1"/>
  <c r="F9" i="8"/>
  <c r="H9" i="8" s="1"/>
  <c r="G9" i="8"/>
  <c r="I9" i="8" s="1"/>
  <c r="F10" i="8"/>
  <c r="H10" i="8" s="1"/>
  <c r="G10" i="8"/>
  <c r="I10" i="8" s="1"/>
  <c r="F11" i="8"/>
  <c r="H11" i="8" s="1"/>
  <c r="G11" i="8"/>
  <c r="I11" i="8" s="1"/>
  <c r="F12" i="8"/>
  <c r="H12" i="8" s="1"/>
  <c r="G12" i="8"/>
  <c r="I12" i="8" s="1"/>
  <c r="F13" i="8"/>
  <c r="H13" i="8" s="1"/>
  <c r="G13" i="8"/>
  <c r="I13" i="8" s="1"/>
  <c r="F14" i="8"/>
  <c r="H14" i="8" s="1"/>
  <c r="G14" i="8"/>
  <c r="I14" i="8" s="1"/>
  <c r="F15" i="8"/>
  <c r="H15" i="8" s="1"/>
  <c r="G15" i="8"/>
  <c r="I15" i="8" s="1"/>
  <c r="F16" i="8"/>
  <c r="H16" i="8" s="1"/>
  <c r="G16" i="8"/>
  <c r="I16" i="8" s="1"/>
  <c r="F17" i="8"/>
  <c r="H17" i="8" s="1"/>
  <c r="G17" i="8"/>
  <c r="I17" i="8" s="1"/>
  <c r="F18" i="8"/>
  <c r="H18" i="8" s="1"/>
  <c r="G18" i="8"/>
  <c r="I18" i="8" s="1"/>
  <c r="F19" i="8"/>
  <c r="H19" i="8" s="1"/>
  <c r="G19" i="8"/>
  <c r="I19" i="8" s="1"/>
  <c r="F20" i="8"/>
  <c r="H20" i="8" s="1"/>
  <c r="G20" i="8"/>
  <c r="I20" i="8" s="1"/>
  <c r="F21" i="8"/>
  <c r="H21" i="8" s="1"/>
  <c r="G21" i="8"/>
  <c r="I21" i="8" s="1"/>
  <c r="F22" i="8"/>
  <c r="H22" i="8" s="1"/>
  <c r="G22" i="8"/>
  <c r="I22" i="8" s="1"/>
  <c r="F31" i="8"/>
  <c r="H31" i="8" s="1"/>
  <c r="G31" i="8"/>
  <c r="I31" i="8" s="1"/>
  <c r="F30" i="8"/>
  <c r="H30" i="8" s="1"/>
  <c r="G30" i="8"/>
  <c r="I30" i="8" s="1"/>
  <c r="F29" i="8"/>
  <c r="H29" i="8" s="1"/>
  <c r="G29" i="8"/>
  <c r="I29" i="8" s="1"/>
  <c r="F28" i="8"/>
  <c r="H28" i="8" s="1"/>
  <c r="G28" i="8"/>
  <c r="I28" i="8" s="1"/>
  <c r="F27" i="8"/>
  <c r="H27" i="8" s="1"/>
  <c r="G27" i="8"/>
  <c r="I27" i="8" s="1"/>
  <c r="F26" i="8"/>
  <c r="H26" i="8" s="1"/>
  <c r="G26" i="8"/>
  <c r="I26" i="8" s="1"/>
  <c r="F25" i="8"/>
  <c r="H25" i="8" s="1"/>
  <c r="G25" i="8"/>
  <c r="I25" i="8" s="1"/>
  <c r="F24" i="8"/>
  <c r="H24" i="8" s="1"/>
  <c r="G24" i="8"/>
  <c r="I24" i="8" s="1"/>
  <c r="F23" i="8"/>
  <c r="H23" i="8" s="1"/>
  <c r="G23" i="8"/>
  <c r="I23" i="8" s="1"/>
  <c r="F33" i="8"/>
  <c r="H33" i="8" s="1"/>
  <c r="G33" i="8"/>
  <c r="I33" i="8" s="1"/>
  <c r="F32" i="8"/>
  <c r="H32" i="8" s="1"/>
  <c r="G32" i="8"/>
  <c r="I32" i="8" s="1"/>
  <c r="F34" i="8"/>
  <c r="H34" i="8" s="1"/>
  <c r="G34" i="8"/>
  <c r="I34" i="8" s="1"/>
  <c r="F35" i="8"/>
  <c r="H35" i="8" s="1"/>
  <c r="G35" i="8"/>
  <c r="I35" i="8" s="1"/>
  <c r="G2" i="8"/>
  <c r="I2" i="8" s="1"/>
  <c r="F2" i="8"/>
  <c r="H2" i="8" s="1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" i="8"/>
  <c r="J4" i="8"/>
  <c r="J5" i="8"/>
  <c r="J6" i="8"/>
  <c r="J7" i="8"/>
  <c r="J8" i="8"/>
  <c r="J9" i="8"/>
  <c r="J10" i="8"/>
  <c r="J11" i="8"/>
  <c r="J12" i="8"/>
  <c r="J13" i="8"/>
  <c r="J14" i="8"/>
  <c r="J2" i="8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B2" i="2"/>
  <c r="A2" i="2"/>
  <c r="G37" i="1"/>
  <c r="H37" i="1"/>
  <c r="I37" i="1" s="1"/>
  <c r="G36" i="1"/>
  <c r="H36" i="1"/>
  <c r="I36" i="1" s="1"/>
  <c r="A27" i="8"/>
  <c r="A34" i="8"/>
  <c r="A32" i="8"/>
  <c r="A24" i="8"/>
  <c r="A18" i="8"/>
  <c r="A23" i="8"/>
  <c r="A25" i="8"/>
  <c r="A26" i="8"/>
  <c r="A31" i="8"/>
  <c r="A30" i="8"/>
  <c r="A33" i="8"/>
  <c r="A29" i="8"/>
  <c r="A28" i="8"/>
  <c r="A16" i="8"/>
  <c r="A14" i="8"/>
  <c r="A15" i="8"/>
  <c r="A17" i="8"/>
  <c r="A19" i="8"/>
  <c r="A20" i="8"/>
  <c r="A22" i="8"/>
  <c r="A21" i="8"/>
  <c r="A13" i="8"/>
  <c r="A10" i="8"/>
  <c r="A12" i="8"/>
  <c r="A4" i="8"/>
  <c r="A3" i="8"/>
  <c r="A9" i="8"/>
  <c r="A7" i="8"/>
  <c r="A5" i="8"/>
  <c r="A11" i="8"/>
  <c r="A6" i="8"/>
  <c r="A2" i="8"/>
  <c r="A8" i="8"/>
  <c r="A35" i="8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2" i="2"/>
  <c r="D2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4" i="1"/>
  <c r="H4" i="1"/>
  <c r="I4" i="1" s="1"/>
  <c r="G3" i="1"/>
  <c r="H3" i="1"/>
  <c r="I3" i="1" s="1"/>
  <c r="H2" i="1"/>
  <c r="I2" i="1" s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v_git" description="Verbinding maken met de query ov_git in de werkmap." type="5" refreshedVersion="8" background="1" saveData="1">
    <dbPr connection="Provider=Microsoft.Mashup.OleDb.1;Data Source=$Workbook$;Location=ov_git;Extended Properties=&quot;&quot;" command="SELECT * FROM [ov_git]"/>
  </connection>
</connections>
</file>

<file path=xl/sharedStrings.xml><?xml version="1.0" encoding="utf-8"?>
<sst xmlns="http://schemas.openxmlformats.org/spreadsheetml/2006/main" count="779" uniqueCount="239">
  <si>
    <t>Object ID</t>
  </si>
  <si>
    <t>Object name</t>
  </si>
  <si>
    <t>Object description</t>
  </si>
  <si>
    <t>Object type</t>
  </si>
  <si>
    <t>Object subtype</t>
  </si>
  <si>
    <t>system element</t>
  </si>
  <si>
    <t>variant</t>
  </si>
  <si>
    <t>functional element</t>
  </si>
  <si>
    <t>building block</t>
  </si>
  <si>
    <t>Relation ID</t>
  </si>
  <si>
    <t>From</t>
  </si>
  <si>
    <t>Relation type</t>
  </si>
  <si>
    <t>XOR ID</t>
  </si>
  <si>
    <t>To</t>
  </si>
  <si>
    <t>Condition</t>
  </si>
  <si>
    <t>consists of</t>
  </si>
  <si>
    <t>ox</t>
  </si>
  <si>
    <t>oy</t>
  </si>
  <si>
    <t>is assembled from</t>
  </si>
  <si>
    <t>physical element</t>
  </si>
  <si>
    <t>Object type3</t>
  </si>
  <si>
    <t>x</t>
  </si>
  <si>
    <t>y</t>
  </si>
  <si>
    <t>xx</t>
  </si>
  <si>
    <t>yy</t>
  </si>
  <si>
    <t>combi-1</t>
  </si>
  <si>
    <t>f-exists?</t>
  </si>
  <si>
    <t>t-exists?</t>
  </si>
  <si>
    <t>Target attributes</t>
  </si>
  <si>
    <t xml:space="preserve">lower case </t>
  </si>
  <si>
    <t>clean</t>
  </si>
  <si>
    <t>is same?</t>
  </si>
  <si>
    <t>ID check</t>
  </si>
  <si>
    <t>FromName</t>
  </si>
  <si>
    <t>ToName</t>
  </si>
  <si>
    <t>i-physical door system</t>
  </si>
  <si>
    <t>final door assemble, ready to be sold</t>
  </si>
  <si>
    <t>i_assembly</t>
  </si>
  <si>
    <t>i-door panel assy</t>
  </si>
  <si>
    <t>-</t>
  </si>
  <si>
    <t>i-door frame assy</t>
  </si>
  <si>
    <t>i-pin X 01</t>
  </si>
  <si>
    <t>implementation</t>
  </si>
  <si>
    <t>i-door frame 01</t>
  </si>
  <si>
    <t>pin X</t>
  </si>
  <si>
    <t>hinge pin</t>
  </si>
  <si>
    <t>i-threshold 01</t>
  </si>
  <si>
    <t>i-leaf B2 01</t>
  </si>
  <si>
    <t>i-leaf B1 01</t>
  </si>
  <si>
    <t>i-leaf A2 01</t>
  </si>
  <si>
    <t>i-door panel 01</t>
  </si>
  <si>
    <t>door panel 001-ABC</t>
  </si>
  <si>
    <t>Door panel implemented by supplier ABC, order number is ABC-001</t>
  </si>
  <si>
    <t>i-door handle 01</t>
  </si>
  <si>
    <t>i-door panel 02</t>
  </si>
  <si>
    <t>door panel 002-EFG</t>
  </si>
  <si>
    <t>i_leaf A1 01</t>
  </si>
  <si>
    <t>door frame</t>
  </si>
  <si>
    <t>threshold</t>
  </si>
  <si>
    <t>leaf B2</t>
  </si>
  <si>
    <t>hinge leaf B2</t>
  </si>
  <si>
    <t>hinge leaf</t>
  </si>
  <si>
    <t>leaf B1</t>
  </si>
  <si>
    <t>hinge leaf B1</t>
  </si>
  <si>
    <t>leaf A1</t>
  </si>
  <si>
    <t>hinge leaf A1</t>
  </si>
  <si>
    <t>leaf A2</t>
  </si>
  <si>
    <t>hinge leaf A2</t>
  </si>
  <si>
    <t>door handle</t>
  </si>
  <si>
    <t>door panel</t>
  </si>
  <si>
    <t>door frame assy</t>
  </si>
  <si>
    <t>door frame assembly</t>
  </si>
  <si>
    <t>hinge B</t>
  </si>
  <si>
    <t>door panel assy</t>
  </si>
  <si>
    <t>door panel assembly</t>
  </si>
  <si>
    <t>open barrier</t>
  </si>
  <si>
    <t>create barrier</t>
  </si>
  <si>
    <t>hinge A</t>
  </si>
  <si>
    <t>close gap floor-door</t>
  </si>
  <si>
    <t>close barrier</t>
  </si>
  <si>
    <t>physical door system</t>
  </si>
  <si>
    <t>position n fix barrier</t>
  </si>
  <si>
    <t>functional door system</t>
  </si>
  <si>
    <t>system</t>
  </si>
  <si>
    <t>OBJ-0100</t>
  </si>
  <si>
    <t>Hinge Concept</t>
  </si>
  <si>
    <t>concept</t>
  </si>
  <si>
    <t>R-030</t>
  </si>
  <si>
    <t>R-013</t>
  </si>
  <si>
    <t>R-011</t>
  </si>
  <si>
    <t>R-035</t>
  </si>
  <si>
    <t>is implemented by</t>
  </si>
  <si>
    <t>R-022</t>
  </si>
  <si>
    <t>R-023</t>
  </si>
  <si>
    <t>R-024</t>
  </si>
  <si>
    <t>R-028</t>
  </si>
  <si>
    <t>R-036</t>
  </si>
  <si>
    <t>REL-535244</t>
  </si>
  <si>
    <t>dpi</t>
  </si>
  <si>
    <t>REL-883970</t>
  </si>
  <si>
    <t>Supplier EFG</t>
  </si>
  <si>
    <t>R-025</t>
  </si>
  <si>
    <t>R-026</t>
  </si>
  <si>
    <t>R-027</t>
  </si>
  <si>
    <t>R-031</t>
  </si>
  <si>
    <t>R-014</t>
  </si>
  <si>
    <t>R-015</t>
  </si>
  <si>
    <t>R-016</t>
  </si>
  <si>
    <t>R-017</t>
  </si>
  <si>
    <t>R-018</t>
  </si>
  <si>
    <t>C2</t>
  </si>
  <si>
    <t>R-001</t>
  </si>
  <si>
    <t>R-002</t>
  </si>
  <si>
    <t>R-003</t>
  </si>
  <si>
    <t>R-004</t>
  </si>
  <si>
    <t>R-005</t>
  </si>
  <si>
    <t>R-006</t>
  </si>
  <si>
    <t>R-043</t>
  </si>
  <si>
    <t>is assembled in</t>
  </si>
  <si>
    <t>R-051</t>
  </si>
  <si>
    <t>R-044</t>
  </si>
  <si>
    <t>REL-929831</t>
  </si>
  <si>
    <t>REL-604990</t>
  </si>
  <si>
    <t>R-052</t>
  </si>
  <si>
    <t>R-046</t>
  </si>
  <si>
    <t>R-047</t>
  </si>
  <si>
    <t>R-048</t>
  </si>
  <si>
    <t>R-049</t>
  </si>
  <si>
    <t>R-050</t>
  </si>
  <si>
    <t>R-045</t>
  </si>
  <si>
    <t>R-037</t>
  </si>
  <si>
    <t>R-038</t>
  </si>
  <si>
    <t>R-039</t>
  </si>
  <si>
    <t>R-040</t>
  </si>
  <si>
    <t>R-029</t>
  </si>
  <si>
    <t>R-019</t>
  </si>
  <si>
    <t>R-020</t>
  </si>
  <si>
    <t>R-021</t>
  </si>
  <si>
    <t>R-041</t>
  </si>
  <si>
    <t>R-012</t>
  </si>
  <si>
    <t>R-007</t>
  </si>
  <si>
    <t>R-008</t>
  </si>
  <si>
    <t>C1</t>
  </si>
  <si>
    <t>R-042</t>
  </si>
  <si>
    <t>REL-625703</t>
  </si>
  <si>
    <t>has child</t>
  </si>
  <si>
    <t>REL-686575</t>
  </si>
  <si>
    <t>Supplier_EFG</t>
  </si>
  <si>
    <t>Dataset ID</t>
  </si>
  <si>
    <t>Dataset logo</t>
  </si>
  <si>
    <t>Dataset version</t>
  </si>
  <si>
    <t>Dataset status</t>
  </si>
  <si>
    <t>Dataset name</t>
  </si>
  <si>
    <t>Dataset description</t>
  </si>
  <si>
    <t>Dataset project</t>
  </si>
  <si>
    <t>Doors &amp; Co</t>
  </si>
  <si>
    <t>xxx</t>
  </si>
  <si>
    <t>sysC10</t>
  </si>
  <si>
    <t>Object_type3</t>
  </si>
  <si>
    <t>shape</t>
  </si>
  <si>
    <t>background-color</t>
  </si>
  <si>
    <t>border-color</t>
  </si>
  <si>
    <t>width</t>
  </si>
  <si>
    <t>curve-style</t>
  </si>
  <si>
    <t>line-color</t>
  </si>
  <si>
    <t>line-style</t>
  </si>
  <si>
    <t>line-opacity</t>
  </si>
  <si>
    <t>line-fill</t>
  </si>
  <si>
    <t>line-dash-pattern</t>
  </si>
  <si>
    <t>line-dash-offset</t>
  </si>
  <si>
    <t>mid-target-arrow-shape</t>
  </si>
  <si>
    <t>mid-target-arrow-color</t>
  </si>
  <si>
    <t>target-arrow-shape</t>
  </si>
  <si>
    <t>target-arrow-color</t>
  </si>
  <si>
    <t>arrow-scale</t>
  </si>
  <si>
    <t>unbundled-bezier</t>
  </si>
  <si>
    <t>red</t>
  </si>
  <si>
    <t>dotted</t>
  </si>
  <si>
    <t>circle</t>
  </si>
  <si>
    <t>yellow</t>
  </si>
  <si>
    <t>diamond</t>
  </si>
  <si>
    <t>purple</t>
  </si>
  <si>
    <t>source-arrow-shape</t>
  </si>
  <si>
    <t>source-arrow-color</t>
  </si>
  <si>
    <t>chevron</t>
  </si>
  <si>
    <t>green</t>
  </si>
  <si>
    <t>height</t>
  </si>
  <si>
    <t>shape-polygon-points</t>
  </si>
  <si>
    <t>background-blacken</t>
  </si>
  <si>
    <t>background-opacity</t>
  </si>
  <si>
    <t>background-fill</t>
  </si>
  <si>
    <t>backgroundbackground-gradient-stop-colors</t>
  </si>
  <si>
    <t>background-gradient-stop-positions</t>
  </si>
  <si>
    <t>background-gradient-direction</t>
  </si>
  <si>
    <t>border-width</t>
  </si>
  <si>
    <t>border-style</t>
  </si>
  <si>
    <t>border-opacity</t>
  </si>
  <si>
    <t>padding</t>
  </si>
  <si>
    <t>padding-relative-to</t>
  </si>
  <si>
    <t>compound-sizing-wrt-labels</t>
  </si>
  <si>
    <t>min-width</t>
  </si>
  <si>
    <t>min-width-bias-left</t>
  </si>
  <si>
    <t>min-width-bias-right</t>
  </si>
  <si>
    <t>min-height</t>
  </si>
  <si>
    <t>min-height-bias-top</t>
  </si>
  <si>
    <t>min-height-bias-bottom</t>
  </si>
  <si>
    <t>background-image</t>
  </si>
  <si>
    <t>pentagon</t>
  </si>
  <si>
    <t>black</t>
  </si>
  <si>
    <t>ellipse</t>
  </si>
  <si>
    <t>blue</t>
  </si>
  <si>
    <t>attributes</t>
  </si>
  <si>
    <t>CoG = (unit = "€", value = 20); weight=(unit = "kg", value = 2); material = teak</t>
  </si>
  <si>
    <t>CoG = (unit = "€", value = 5); weight=(unit = "g", value = 20); material = copper</t>
  </si>
  <si>
    <t>CoG = (operation = +, unit = EUR, relation = is assembled from)
mass = (operation = +, unit = kg, relation = is assembled from);
footprint = (operation = +, unit = hectare, relation = is assembled from) 
color = (operation=+, unit = RAL, relation = is assembled from)
colortheme = ITIB-color001</t>
  </si>
  <si>
    <t>CoG=(value=0.07, unit=USD)
mass=(value=12, unit=gram)</t>
  </si>
  <si>
    <t xml:space="preserve">CoG = (operation = +, unit = EUR, relation = is assembled from)
mass = (operation = +, unit = kg, relation = is assembled from)
footprint = (operation = +, unit = area, relation = is assembled from) </t>
  </si>
  <si>
    <t xml:space="preserve">CoG = (operation = +, unit = EUR, relation = is assembled from)
mass = (operation = +, unit = kg, relation = is assembled from)
footprint = (operation = +, unit = m**2, relation = is assembled from) 
color = (operation = +, unit = RAL, relation = is assembled from) </t>
  </si>
  <si>
    <t>CoG=(value=3, unit=CAD)
mass=(value=9, unit=kg)
footprint=(value=0.3, unit=area)</t>
  </si>
  <si>
    <t>CoG=(value=3, unit=EUR)
mass=(value=9, unit=mg)
color=(value=9010, unit=RAL)</t>
  </si>
  <si>
    <t>old building block</t>
  </si>
  <si>
    <t>old system</t>
  </si>
  <si>
    <t>old consist of</t>
  </si>
  <si>
    <t>Duplicate object</t>
  </si>
  <si>
    <t>test</t>
  </si>
  <si>
    <t>CoG=(value=10, unit=EUR)
mass=(value=9, unit=kg)</t>
  </si>
  <si>
    <t>3,98</t>
  </si>
  <si>
    <t>CoG=(value=3, unit=USD)
mass=(value=2, unit=kg)
footprint=(value=0.5, unit=mistery)</t>
  </si>
  <si>
    <t>CoG=(value=3, unit=EUR)
mass=(value=9, unit=tonne)</t>
  </si>
  <si>
    <t>Image</t>
  </si>
  <si>
    <t>Image usage</t>
  </si>
  <si>
    <t>type3</t>
  </si>
  <si>
    <t>Concept of a hinge system &lt;a href="https://vdletg.synergio.nl/#ReposExplorer?prjId=77571255072&amp;recId=7757834430" target="_blank"&gt; link to Topteam&lt;/a&gt;</t>
  </si>
  <si>
    <t>position n fix barrier
&lt;img src="https://www.itib.net/wp-content/uploads/2023/06/SystemArchitectures.png" width="200" height="100" /&gt;</t>
  </si>
  <si>
    <t>&lt;h1&gt; Door system&lt;/h1&gt;</t>
  </si>
  <si>
    <t>https://upload.wikimedia.org/wikipedia/commons/thumb/3/36/L-doorVector.svg/1200px-L-doorVector.svg.png</t>
  </si>
  <si>
    <t>https://www.itib.net/wp-content/uploads/2023/06/SystemArchitectures.png</t>
  </si>
  <si>
    <t>imagetype2</t>
  </si>
  <si>
    <t>cfg-doors-n-co.xlsx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</si>
</sst>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9" fillId="0" borderId="0" xfId="0" applyFont="1"/>
    <xf numFmtId="0" fontId="22" fillId="0" borderId="11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16" fillId="33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23" fillId="34" borderId="10" xfId="0" applyFont="1" applyFill="1" applyBorder="1"/>
    <xf numFmtId="0" fontId="24" fillId="34" borderId="10" xfId="0" applyFont="1" applyFill="1" applyBorder="1"/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5" fillId="34" borderId="0" xfId="0" applyFont="1" applyFill="1" applyAlignment="1">
      <alignment horizontal="center" vertical="top"/>
    </xf>
    <xf numFmtId="0" fontId="26" fillId="34" borderId="0" xfId="0" applyFont="1" applyFill="1" applyAlignment="1">
      <alignment horizontal="center" vertical="top"/>
    </xf>
    <xf numFmtId="49" fontId="22" fillId="0" borderId="11" xfId="0" applyNumberFormat="1" applyFont="1" applyBorder="1" applyAlignment="1">
      <alignment horizontal="center" vertical="top"/>
    </xf>
    <xf numFmtId="49" fontId="0" fillId="0" borderId="0" xfId="0" applyNumberFormat="1" applyAlignment="1">
      <alignment vertical="top"/>
    </xf>
    <xf numFmtId="0" fontId="23" fillId="34" borderId="0" xfId="0" applyFont="1" applyFill="1" applyAlignment="1">
      <alignment vertical="top"/>
    </xf>
    <xf numFmtId="0" fontId="24" fillId="34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0" fillId="0" borderId="0" xfId="42" applyAlignment="1">
      <alignment vertical="top"/>
    </xf>
    <xf numFmtId="0" fontId="0" fillId="0" borderId="0" xfId="0" applyAlignment="1">
      <alignment wrapText="1"/>
    </xf>
    <xf numFmtId="0" fontId="24" fillId="34" borderId="0" xfId="0" applyFon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theme="9" tint="0.3999450666829432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245783</xdr:colOff>
      <xdr:row>23</xdr:row>
      <xdr:rowOff>19049</xdr:rowOff>
    </xdr:from>
    <xdr:to>
      <xdr:col>7</xdr:col>
      <xdr:colOff>39303</xdr:colOff>
      <xdr:row>48</xdr:row>
      <xdr:rowOff>86878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75563E3-FDCB-2750-C2D7-F72DE734E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808" y="4400549"/>
          <a:ext cx="5041795" cy="4830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26</xdr:row>
      <xdr:rowOff>28575</xdr:rowOff>
    </xdr:from>
    <xdr:to>
      <xdr:col>10</xdr:col>
      <xdr:colOff>886881</xdr:colOff>
      <xdr:row>62</xdr:row>
      <xdr:rowOff>67638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E835809-8479-14C9-E169-D14398E9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4981575"/>
          <a:ext cx="7563906" cy="6897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2" sqref="A2"/>
    </sheetView>
  </sheetViews>
  <sheetFormatPr defaultRowHeight="14.4" x14ac:dyDescent="0.3"/>
  <cols>
    <col min="1" max="8" width="13" customWidth="1"/>
  </cols>
  <sheetData>
    <row r="1" spans="1:7" x14ac:dyDescent="0.3">
      <c r="A1" t="s">
        <v>148</v>
      </c>
      <c r="B1" t="s">
        <v>150</v>
      </c>
      <c r="C1" t="s">
        <v>151</v>
      </c>
      <c r="D1" t="s">
        <v>152</v>
      </c>
      <c r="E1" t="s">
        <v>153</v>
      </c>
      <c r="F1" t="s">
        <v>149</v>
      </c>
      <c r="G1" t="s">
        <v>154</v>
      </c>
    </row>
    <row r="2" spans="1:7" x14ac:dyDescent="0.3">
      <c r="A2" t="s">
        <v>238</v>
      </c>
      <c r="G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0"/>
  <sheetViews>
    <sheetView workbookViewId="0">
      <pane ySplit="1" topLeftCell="A29" activePane="bottomLeft" state="frozen"/>
      <selection pane="bottomLeft" activeCell="L34" sqref="L34"/>
    </sheetView>
  </sheetViews>
  <sheetFormatPr defaultColWidth="8.88671875" defaultRowHeight="14.4" x14ac:dyDescent="0.3"/>
  <cols>
    <col min="1" max="1" width="20.33203125" style="5" customWidth="1"/>
    <col min="2" max="2" width="21.33203125" style="5" customWidth="1"/>
    <col min="3" max="3" width="45.33203125" style="5" customWidth="1"/>
    <col min="4" max="4" width="16.44140625" style="5" customWidth="1"/>
    <col min="5" max="5" width="16.109375" style="5" customWidth="1"/>
    <col min="6" max="6" width="16.44140625" style="5" customWidth="1"/>
    <col min="7" max="7" width="24.44140625" style="17" hidden="1" customWidth="1"/>
    <col min="8" max="9" width="8.88671875" style="5" hidden="1" customWidth="1"/>
    <col min="10" max="10" width="31.6640625" style="5" customWidth="1"/>
    <col min="11" max="16384" width="8.88671875" style="5"/>
  </cols>
  <sheetData>
    <row r="1" spans="1:12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20</v>
      </c>
      <c r="G1" s="16" t="s">
        <v>29</v>
      </c>
      <c r="H1" s="4" t="s">
        <v>30</v>
      </c>
      <c r="I1" s="4" t="s">
        <v>31</v>
      </c>
      <c r="J1" s="4" t="s">
        <v>211</v>
      </c>
      <c r="K1" s="4" t="s">
        <v>229</v>
      </c>
      <c r="L1" s="4" t="s">
        <v>230</v>
      </c>
    </row>
    <row r="2" spans="1:12" x14ac:dyDescent="0.3">
      <c r="A2" s="5" t="s">
        <v>35</v>
      </c>
      <c r="B2" s="5" t="s">
        <v>35</v>
      </c>
      <c r="C2" s="5" t="s">
        <v>36</v>
      </c>
      <c r="D2" s="5" t="s">
        <v>5</v>
      </c>
      <c r="E2" s="5" t="s">
        <v>6</v>
      </c>
      <c r="F2" s="5" t="s">
        <v>37</v>
      </c>
      <c r="G2" s="17" t="str">
        <f>LOWER(B2)</f>
        <v>i-physical door system</v>
      </c>
      <c r="H2" s="18" t="str">
        <f>CLEAN($A2)</f>
        <v>i-physical door system</v>
      </c>
      <c r="I2" s="18">
        <f>IF($H2=$A2, 1, 0)</f>
        <v>1</v>
      </c>
    </row>
    <row r="3" spans="1:12" x14ac:dyDescent="0.3">
      <c r="A3" s="5" t="s">
        <v>38</v>
      </c>
      <c r="B3" s="5" t="s">
        <v>38</v>
      </c>
      <c r="C3" s="5" t="s">
        <v>39</v>
      </c>
      <c r="D3" s="5" t="s">
        <v>5</v>
      </c>
      <c r="E3" s="5" t="s">
        <v>6</v>
      </c>
      <c r="F3" s="5" t="s">
        <v>37</v>
      </c>
      <c r="G3" s="17" t="str">
        <f>LOWER(B3)</f>
        <v>i-door panel assy</v>
      </c>
      <c r="H3" s="18" t="str">
        <f>CLEAN($A3)</f>
        <v>i-door panel assy</v>
      </c>
      <c r="I3" s="18">
        <f>IF($H3=$A3, 1, 0)</f>
        <v>1</v>
      </c>
    </row>
    <row r="4" spans="1:12" x14ac:dyDescent="0.3">
      <c r="A4" s="5" t="s">
        <v>40</v>
      </c>
      <c r="B4" s="5" t="s">
        <v>40</v>
      </c>
      <c r="C4" s="5" t="s">
        <v>39</v>
      </c>
      <c r="D4" s="5" t="s">
        <v>5</v>
      </c>
      <c r="E4" s="5" t="s">
        <v>6</v>
      </c>
      <c r="F4" s="5" t="s">
        <v>37</v>
      </c>
      <c r="G4" s="17" t="str">
        <f>LOWER(B4)</f>
        <v>i-door frame assy</v>
      </c>
      <c r="H4" s="18" t="str">
        <f>CLEAN($A4)</f>
        <v>i-door frame assy</v>
      </c>
      <c r="I4" s="18">
        <f>IF($H4=$A4, 1, 0)</f>
        <v>1</v>
      </c>
    </row>
    <row r="5" spans="1:12" x14ac:dyDescent="0.3">
      <c r="A5" s="5" t="s">
        <v>41</v>
      </c>
      <c r="B5" s="5" t="s">
        <v>41</v>
      </c>
      <c r="C5" s="5" t="s">
        <v>39</v>
      </c>
      <c r="D5" s="5" t="s">
        <v>5</v>
      </c>
      <c r="E5" s="5" t="s">
        <v>6</v>
      </c>
      <c r="F5" s="5" t="s">
        <v>42</v>
      </c>
      <c r="G5" s="17" t="str">
        <f t="shared" ref="G5:G37" si="0">LOWER(B5)</f>
        <v>i-pin x 01</v>
      </c>
      <c r="H5" s="18" t="str">
        <f t="shared" ref="H5:H37" si="1">CLEAN($A5)</f>
        <v>i-pin X 01</v>
      </c>
      <c r="I5" s="18">
        <f t="shared" ref="I5:I37" si="2">IF($H5=$A5, 1, 0)</f>
        <v>1</v>
      </c>
    </row>
    <row r="6" spans="1:12" x14ac:dyDescent="0.3">
      <c r="A6" s="5" t="s">
        <v>43</v>
      </c>
      <c r="B6" s="5" t="s">
        <v>43</v>
      </c>
      <c r="C6" s="5" t="s">
        <v>39</v>
      </c>
      <c r="D6" s="5" t="s">
        <v>5</v>
      </c>
      <c r="E6" s="5" t="s">
        <v>6</v>
      </c>
      <c r="F6" s="5" t="s">
        <v>42</v>
      </c>
      <c r="G6" s="17" t="str">
        <f t="shared" si="0"/>
        <v>i-door frame 01</v>
      </c>
      <c r="H6" s="18" t="str">
        <f t="shared" si="1"/>
        <v>i-door frame 01</v>
      </c>
      <c r="I6" s="18">
        <f t="shared" si="2"/>
        <v>1</v>
      </c>
    </row>
    <row r="7" spans="1:12" ht="28.8" x14ac:dyDescent="0.3">
      <c r="A7" s="5" t="s">
        <v>44</v>
      </c>
      <c r="B7" s="5" t="s">
        <v>45</v>
      </c>
      <c r="C7" s="5" t="s">
        <v>45</v>
      </c>
      <c r="D7" s="5" t="s">
        <v>5</v>
      </c>
      <c r="E7" s="5" t="s">
        <v>6</v>
      </c>
      <c r="F7" s="5" t="s">
        <v>8</v>
      </c>
      <c r="G7" s="17" t="str">
        <f t="shared" si="0"/>
        <v>hinge pin</v>
      </c>
      <c r="H7" s="18" t="str">
        <f t="shared" si="1"/>
        <v>pin X</v>
      </c>
      <c r="I7" s="18">
        <f t="shared" si="2"/>
        <v>1</v>
      </c>
      <c r="J7" s="21" t="s">
        <v>215</v>
      </c>
    </row>
    <row r="8" spans="1:12" x14ac:dyDescent="0.3">
      <c r="A8" s="5" t="s">
        <v>46</v>
      </c>
      <c r="B8" s="5" t="s">
        <v>46</v>
      </c>
      <c r="C8" s="5" t="s">
        <v>39</v>
      </c>
      <c r="D8" s="5" t="s">
        <v>5</v>
      </c>
      <c r="E8" s="5" t="s">
        <v>6</v>
      </c>
      <c r="F8" s="5" t="s">
        <v>42</v>
      </c>
      <c r="G8" s="17" t="str">
        <f t="shared" si="0"/>
        <v>i-threshold 01</v>
      </c>
      <c r="H8" s="18" t="str">
        <f t="shared" si="1"/>
        <v>i-threshold 01</v>
      </c>
      <c r="I8" s="18">
        <f t="shared" si="2"/>
        <v>1</v>
      </c>
    </row>
    <row r="9" spans="1:12" x14ac:dyDescent="0.3">
      <c r="A9" s="5" t="s">
        <v>47</v>
      </c>
      <c r="B9" s="5" t="s">
        <v>47</v>
      </c>
      <c r="C9" s="5" t="s">
        <v>39</v>
      </c>
      <c r="D9" s="5" t="s">
        <v>5</v>
      </c>
      <c r="E9" s="5" t="s">
        <v>6</v>
      </c>
      <c r="F9" s="5" t="s">
        <v>42</v>
      </c>
      <c r="G9" s="17" t="str">
        <f t="shared" si="0"/>
        <v>i-leaf b2 01</v>
      </c>
      <c r="H9" s="18" t="str">
        <f t="shared" si="1"/>
        <v>i-leaf B2 01</v>
      </c>
      <c r="I9" s="18">
        <f t="shared" si="2"/>
        <v>1</v>
      </c>
    </row>
    <row r="10" spans="1:12" x14ac:dyDescent="0.3">
      <c r="A10" s="5" t="s">
        <v>48</v>
      </c>
      <c r="B10" s="5" t="s">
        <v>48</v>
      </c>
      <c r="C10" s="5" t="s">
        <v>39</v>
      </c>
      <c r="D10" s="5" t="s">
        <v>5</v>
      </c>
      <c r="E10" s="5" t="s">
        <v>6</v>
      </c>
      <c r="F10" s="5" t="s">
        <v>42</v>
      </c>
      <c r="G10" s="17" t="str">
        <f t="shared" si="0"/>
        <v>i-leaf b1 01</v>
      </c>
      <c r="H10" s="18" t="str">
        <f t="shared" si="1"/>
        <v>i-leaf B1 01</v>
      </c>
      <c r="I10" s="18">
        <f t="shared" si="2"/>
        <v>1</v>
      </c>
    </row>
    <row r="11" spans="1:12" x14ac:dyDescent="0.3">
      <c r="A11" s="5" t="s">
        <v>49</v>
      </c>
      <c r="B11" s="5" t="s">
        <v>49</v>
      </c>
      <c r="C11" s="5" t="s">
        <v>39</v>
      </c>
      <c r="D11" s="5" t="s">
        <v>5</v>
      </c>
      <c r="E11" s="5" t="s">
        <v>6</v>
      </c>
      <c r="F11" s="5" t="s">
        <v>42</v>
      </c>
      <c r="G11" s="17" t="str">
        <f t="shared" si="0"/>
        <v>i-leaf a2 01</v>
      </c>
      <c r="H11" s="18" t="str">
        <f t="shared" si="1"/>
        <v>i-leaf A2 01</v>
      </c>
      <c r="I11" s="18">
        <f t="shared" si="2"/>
        <v>1</v>
      </c>
    </row>
    <row r="12" spans="1:12" x14ac:dyDescent="0.3">
      <c r="A12" s="5" t="s">
        <v>50</v>
      </c>
      <c r="B12" s="5" t="s">
        <v>51</v>
      </c>
      <c r="C12" s="5" t="s">
        <v>52</v>
      </c>
      <c r="D12" s="5" t="s">
        <v>5</v>
      </c>
      <c r="E12" s="5" t="s">
        <v>6</v>
      </c>
      <c r="F12" s="5" t="s">
        <v>42</v>
      </c>
      <c r="G12" s="17" t="str">
        <f t="shared" si="0"/>
        <v>door panel 001-abc</v>
      </c>
      <c r="H12" s="18" t="str">
        <f t="shared" si="1"/>
        <v>i-door panel 01</v>
      </c>
      <c r="I12" s="18">
        <f t="shared" si="2"/>
        <v>1</v>
      </c>
    </row>
    <row r="13" spans="1:12" x14ac:dyDescent="0.3">
      <c r="A13" s="5" t="s">
        <v>53</v>
      </c>
      <c r="B13" s="5" t="s">
        <v>53</v>
      </c>
      <c r="C13" s="5" t="s">
        <v>39</v>
      </c>
      <c r="D13" s="5" t="s">
        <v>5</v>
      </c>
      <c r="E13" s="5" t="s">
        <v>6</v>
      </c>
      <c r="F13" s="5" t="s">
        <v>42</v>
      </c>
      <c r="G13" s="17" t="str">
        <f t="shared" si="0"/>
        <v>i-door handle 01</v>
      </c>
      <c r="H13" s="18" t="str">
        <f t="shared" si="1"/>
        <v>i-door handle 01</v>
      </c>
      <c r="I13" s="18">
        <f t="shared" si="2"/>
        <v>1</v>
      </c>
    </row>
    <row r="14" spans="1:12" x14ac:dyDescent="0.3">
      <c r="A14" s="5" t="s">
        <v>54</v>
      </c>
      <c r="B14" s="5" t="s">
        <v>55</v>
      </c>
      <c r="C14" s="5" t="s">
        <v>39</v>
      </c>
      <c r="D14" s="5" t="s">
        <v>5</v>
      </c>
      <c r="E14" s="5" t="s">
        <v>6</v>
      </c>
      <c r="F14" s="5" t="s">
        <v>42</v>
      </c>
      <c r="G14" s="17" t="str">
        <f t="shared" si="0"/>
        <v>door panel 002-efg</v>
      </c>
      <c r="H14" s="18" t="str">
        <f t="shared" si="1"/>
        <v>i-door panel 02</v>
      </c>
      <c r="I14" s="18">
        <f t="shared" si="2"/>
        <v>1</v>
      </c>
    </row>
    <row r="15" spans="1:12" x14ac:dyDescent="0.3">
      <c r="A15" s="5" t="s">
        <v>56</v>
      </c>
      <c r="B15" s="5" t="s">
        <v>56</v>
      </c>
      <c r="C15" s="5" t="s">
        <v>39</v>
      </c>
      <c r="D15" s="5" t="s">
        <v>5</v>
      </c>
      <c r="E15" s="5" t="s">
        <v>6</v>
      </c>
      <c r="F15" s="5" t="s">
        <v>42</v>
      </c>
      <c r="G15" s="17" t="str">
        <f t="shared" si="0"/>
        <v>i_leaf a1 01</v>
      </c>
      <c r="H15" s="18" t="str">
        <f t="shared" si="1"/>
        <v>i_leaf A1 01</v>
      </c>
      <c r="I15" s="18">
        <f t="shared" si="2"/>
        <v>1</v>
      </c>
    </row>
    <row r="16" spans="1:12" ht="28.8" x14ac:dyDescent="0.3">
      <c r="A16" s="5" t="s">
        <v>57</v>
      </c>
      <c r="B16" s="5" t="s">
        <v>57</v>
      </c>
      <c r="C16" s="5" t="s">
        <v>57</v>
      </c>
      <c r="D16" s="5" t="s">
        <v>5</v>
      </c>
      <c r="E16" s="5" t="s">
        <v>6</v>
      </c>
      <c r="F16" s="5" t="s">
        <v>8</v>
      </c>
      <c r="G16" s="17" t="str">
        <f t="shared" si="0"/>
        <v>door frame</v>
      </c>
      <c r="H16" s="18" t="str">
        <f t="shared" si="1"/>
        <v>door frame</v>
      </c>
      <c r="I16" s="18">
        <f t="shared" si="2"/>
        <v>1</v>
      </c>
      <c r="J16" s="21" t="s">
        <v>225</v>
      </c>
    </row>
    <row r="17" spans="1:10" x14ac:dyDescent="0.3">
      <c r="A17" s="5" t="s">
        <v>58</v>
      </c>
      <c r="B17" s="5" t="s">
        <v>58</v>
      </c>
      <c r="C17" s="5" t="s">
        <v>58</v>
      </c>
      <c r="D17" s="5" t="s">
        <v>5</v>
      </c>
      <c r="E17" s="5" t="s">
        <v>6</v>
      </c>
      <c r="F17" s="5" t="s">
        <v>8</v>
      </c>
      <c r="G17" s="17" t="str">
        <f t="shared" si="0"/>
        <v>threshold</v>
      </c>
      <c r="H17" s="18" t="str">
        <f t="shared" si="1"/>
        <v>threshold</v>
      </c>
      <c r="I17" s="18">
        <f t="shared" si="2"/>
        <v>1</v>
      </c>
      <c r="J17" s="5" t="s">
        <v>212</v>
      </c>
    </row>
    <row r="18" spans="1:10" x14ac:dyDescent="0.3">
      <c r="A18" s="19" t="s">
        <v>59</v>
      </c>
      <c r="B18" s="5" t="s">
        <v>60</v>
      </c>
      <c r="C18" s="5" t="s">
        <v>61</v>
      </c>
      <c r="D18" s="5" t="s">
        <v>5</v>
      </c>
      <c r="E18" s="5" t="s">
        <v>6</v>
      </c>
      <c r="F18" s="5" t="s">
        <v>8</v>
      </c>
      <c r="G18" s="17" t="str">
        <f t="shared" si="0"/>
        <v>hinge leaf b2</v>
      </c>
      <c r="H18" s="18" t="str">
        <f t="shared" si="1"/>
        <v>leaf B2</v>
      </c>
      <c r="I18" s="18">
        <f t="shared" si="2"/>
        <v>1</v>
      </c>
      <c r="J18" s="5" t="s">
        <v>213</v>
      </c>
    </row>
    <row r="19" spans="1:10" x14ac:dyDescent="0.3">
      <c r="A19" s="19" t="s">
        <v>62</v>
      </c>
      <c r="B19" s="5" t="s">
        <v>63</v>
      </c>
      <c r="C19" s="5" t="s">
        <v>61</v>
      </c>
      <c r="D19" s="5" t="s">
        <v>5</v>
      </c>
      <c r="E19" s="5" t="s">
        <v>6</v>
      </c>
      <c r="F19" s="5" t="s">
        <v>8</v>
      </c>
      <c r="G19" s="17" t="str">
        <f t="shared" si="0"/>
        <v>hinge leaf b1</v>
      </c>
      <c r="H19" s="18" t="str">
        <f t="shared" si="1"/>
        <v>leaf B1</v>
      </c>
      <c r="I19" s="18">
        <f t="shared" si="2"/>
        <v>1</v>
      </c>
      <c r="J19" s="5" t="s">
        <v>213</v>
      </c>
    </row>
    <row r="20" spans="1:10" ht="28.8" x14ac:dyDescent="0.3">
      <c r="A20" s="5" t="s">
        <v>64</v>
      </c>
      <c r="B20" s="5" t="s">
        <v>65</v>
      </c>
      <c r="C20" s="5" t="s">
        <v>61</v>
      </c>
      <c r="D20" s="5" t="s">
        <v>5</v>
      </c>
      <c r="E20" s="5" t="s">
        <v>6</v>
      </c>
      <c r="F20" s="5" t="s">
        <v>8</v>
      </c>
      <c r="G20" s="17" t="str">
        <f t="shared" si="0"/>
        <v>hinge leaf a1</v>
      </c>
      <c r="H20" s="18" t="str">
        <f t="shared" si="1"/>
        <v>leaf A1</v>
      </c>
      <c r="I20" s="18">
        <f t="shared" si="2"/>
        <v>1</v>
      </c>
      <c r="J20" s="21" t="s">
        <v>228</v>
      </c>
    </row>
    <row r="21" spans="1:10" ht="43.2" x14ac:dyDescent="0.3">
      <c r="A21" s="5" t="s">
        <v>66</v>
      </c>
      <c r="B21" s="5" t="s">
        <v>67</v>
      </c>
      <c r="C21" s="5" t="s">
        <v>61</v>
      </c>
      <c r="D21" s="5" t="s">
        <v>5</v>
      </c>
      <c r="E21" s="5" t="s">
        <v>6</v>
      </c>
      <c r="F21" s="5" t="s">
        <v>8</v>
      </c>
      <c r="G21" s="17" t="str">
        <f t="shared" si="0"/>
        <v>hinge leaf a2</v>
      </c>
      <c r="H21" s="18" t="str">
        <f t="shared" si="1"/>
        <v>leaf A2</v>
      </c>
      <c r="I21" s="18">
        <f t="shared" si="2"/>
        <v>1</v>
      </c>
      <c r="J21" s="21" t="s">
        <v>219</v>
      </c>
    </row>
    <row r="22" spans="1:10" ht="43.2" x14ac:dyDescent="0.3">
      <c r="A22" s="5" t="s">
        <v>68</v>
      </c>
      <c r="B22" s="5" t="s">
        <v>68</v>
      </c>
      <c r="C22" s="5" t="s">
        <v>68</v>
      </c>
      <c r="D22" s="5" t="s">
        <v>5</v>
      </c>
      <c r="E22" s="5" t="s">
        <v>6</v>
      </c>
      <c r="F22" s="5" t="s">
        <v>8</v>
      </c>
      <c r="G22" s="17" t="str">
        <f t="shared" si="0"/>
        <v>door handle</v>
      </c>
      <c r="H22" s="18" t="str">
        <f t="shared" si="1"/>
        <v>door handle</v>
      </c>
      <c r="I22" s="18">
        <f t="shared" si="2"/>
        <v>1</v>
      </c>
      <c r="J22" s="21" t="s">
        <v>227</v>
      </c>
    </row>
    <row r="23" spans="1:10" ht="43.2" x14ac:dyDescent="0.3">
      <c r="A23" s="5" t="s">
        <v>69</v>
      </c>
      <c r="B23" s="5" t="s">
        <v>69</v>
      </c>
      <c r="C23" s="5" t="s">
        <v>69</v>
      </c>
      <c r="D23" s="5" t="s">
        <v>5</v>
      </c>
      <c r="E23" s="5" t="s">
        <v>6</v>
      </c>
      <c r="F23" s="5" t="s">
        <v>8</v>
      </c>
      <c r="G23" s="17" t="str">
        <f t="shared" si="0"/>
        <v>door panel</v>
      </c>
      <c r="H23" s="18" t="str">
        <f t="shared" si="1"/>
        <v>door panel</v>
      </c>
      <c r="I23" s="18">
        <f t="shared" si="2"/>
        <v>1</v>
      </c>
      <c r="J23" s="21" t="s">
        <v>218</v>
      </c>
    </row>
    <row r="24" spans="1:10" ht="86.4" x14ac:dyDescent="0.3">
      <c r="A24" s="5" t="s">
        <v>70</v>
      </c>
      <c r="B24" s="5" t="s">
        <v>71</v>
      </c>
      <c r="C24" s="5" t="s">
        <v>71</v>
      </c>
      <c r="D24" s="5" t="s">
        <v>5</v>
      </c>
      <c r="E24" s="5" t="s">
        <v>6</v>
      </c>
      <c r="F24" s="5" t="s">
        <v>19</v>
      </c>
      <c r="G24" s="17" t="str">
        <f t="shared" si="0"/>
        <v>door frame assembly</v>
      </c>
      <c r="H24" s="18" t="str">
        <f t="shared" si="1"/>
        <v>door frame assy</v>
      </c>
      <c r="I24" s="18">
        <f t="shared" si="2"/>
        <v>1</v>
      </c>
      <c r="J24" s="21" t="s">
        <v>216</v>
      </c>
    </row>
    <row r="25" spans="1:10" x14ac:dyDescent="0.3">
      <c r="A25" s="5" t="s">
        <v>72</v>
      </c>
      <c r="B25" s="5" t="s">
        <v>72</v>
      </c>
      <c r="C25" s="5" t="s">
        <v>72</v>
      </c>
      <c r="D25" s="5" t="s">
        <v>5</v>
      </c>
      <c r="E25" s="5" t="s">
        <v>6</v>
      </c>
      <c r="F25" s="5" t="s">
        <v>7</v>
      </c>
      <c r="G25" s="17" t="str">
        <f t="shared" si="0"/>
        <v>hinge b</v>
      </c>
      <c r="H25" s="18" t="str">
        <f t="shared" si="1"/>
        <v>hinge B</v>
      </c>
      <c r="I25" s="18">
        <f t="shared" si="2"/>
        <v>1</v>
      </c>
    </row>
    <row r="26" spans="1:10" ht="115.2" x14ac:dyDescent="0.3">
      <c r="A26" s="5" t="s">
        <v>73</v>
      </c>
      <c r="B26" s="5" t="s">
        <v>74</v>
      </c>
      <c r="C26" s="5" t="s">
        <v>74</v>
      </c>
      <c r="D26" s="5" t="s">
        <v>5</v>
      </c>
      <c r="E26" s="5" t="s">
        <v>6</v>
      </c>
      <c r="F26" s="5" t="s">
        <v>19</v>
      </c>
      <c r="G26" s="17" t="str">
        <f t="shared" si="0"/>
        <v>door panel assembly</v>
      </c>
      <c r="H26" s="18" t="str">
        <f t="shared" si="1"/>
        <v>door panel assy</v>
      </c>
      <c r="I26" s="18">
        <f t="shared" si="2"/>
        <v>1</v>
      </c>
      <c r="J26" s="21" t="s">
        <v>217</v>
      </c>
    </row>
    <row r="27" spans="1:10" x14ac:dyDescent="0.3">
      <c r="A27" s="5" t="s">
        <v>75</v>
      </c>
      <c r="B27" s="5" t="s">
        <v>75</v>
      </c>
      <c r="C27" s="5" t="s">
        <v>75</v>
      </c>
      <c r="D27" s="5" t="s">
        <v>5</v>
      </c>
      <c r="E27" s="5" t="s">
        <v>6</v>
      </c>
      <c r="F27" s="5" t="s">
        <v>7</v>
      </c>
      <c r="G27" s="17" t="str">
        <f t="shared" si="0"/>
        <v>open barrier</v>
      </c>
      <c r="H27" s="18" t="str">
        <f t="shared" si="1"/>
        <v>open barrier</v>
      </c>
      <c r="I27" s="18">
        <f t="shared" si="2"/>
        <v>1</v>
      </c>
    </row>
    <row r="28" spans="1:10" x14ac:dyDescent="0.3">
      <c r="A28" s="5" t="s">
        <v>76</v>
      </c>
      <c r="B28" s="5" t="s">
        <v>76</v>
      </c>
      <c r="C28" s="5" t="s">
        <v>76</v>
      </c>
      <c r="D28" s="5" t="s">
        <v>5</v>
      </c>
      <c r="E28" s="5" t="s">
        <v>6</v>
      </c>
      <c r="F28" s="5" t="s">
        <v>7</v>
      </c>
      <c r="G28" s="17" t="str">
        <f t="shared" si="0"/>
        <v>create barrier</v>
      </c>
      <c r="H28" s="18" t="str">
        <f t="shared" si="1"/>
        <v>create barrier</v>
      </c>
      <c r="I28" s="18">
        <f t="shared" si="2"/>
        <v>1</v>
      </c>
    </row>
    <row r="29" spans="1:10" x14ac:dyDescent="0.3">
      <c r="A29" s="5" t="s">
        <v>77</v>
      </c>
      <c r="B29" s="5" t="s">
        <v>77</v>
      </c>
      <c r="C29" s="5" t="s">
        <v>77</v>
      </c>
      <c r="D29" s="5" t="s">
        <v>5</v>
      </c>
      <c r="E29" s="5" t="s">
        <v>6</v>
      </c>
      <c r="F29" s="5" t="s">
        <v>7</v>
      </c>
      <c r="G29" s="17" t="str">
        <f t="shared" si="0"/>
        <v>hinge a</v>
      </c>
      <c r="H29" s="18" t="str">
        <f t="shared" si="1"/>
        <v>hinge A</v>
      </c>
      <c r="I29" s="18">
        <f t="shared" si="2"/>
        <v>1</v>
      </c>
    </row>
    <row r="30" spans="1:10" x14ac:dyDescent="0.3">
      <c r="A30" s="5" t="s">
        <v>78</v>
      </c>
      <c r="B30" s="5" t="s">
        <v>78</v>
      </c>
      <c r="C30" s="19" t="s">
        <v>78</v>
      </c>
      <c r="D30" s="5" t="s">
        <v>5</v>
      </c>
      <c r="E30" s="5" t="s">
        <v>6</v>
      </c>
      <c r="F30" s="5" t="s">
        <v>7</v>
      </c>
      <c r="G30" s="17" t="str">
        <f t="shared" si="0"/>
        <v>close gap floor-door</v>
      </c>
      <c r="H30" s="18" t="str">
        <f t="shared" si="1"/>
        <v>close gap floor-door</v>
      </c>
      <c r="I30" s="18">
        <f t="shared" si="2"/>
        <v>1</v>
      </c>
    </row>
    <row r="31" spans="1:10" x14ac:dyDescent="0.3">
      <c r="A31" s="5" t="s">
        <v>79</v>
      </c>
      <c r="B31" s="5" t="s">
        <v>79</v>
      </c>
      <c r="C31" s="19" t="s">
        <v>79</v>
      </c>
      <c r="D31" s="5" t="s">
        <v>5</v>
      </c>
      <c r="E31" s="5" t="s">
        <v>6</v>
      </c>
      <c r="F31" s="5" t="s">
        <v>7</v>
      </c>
      <c r="G31" s="17" t="str">
        <f t="shared" si="0"/>
        <v>close barrier</v>
      </c>
      <c r="H31" s="18" t="str">
        <f t="shared" si="1"/>
        <v>close barrier</v>
      </c>
      <c r="I31" s="18">
        <f t="shared" si="2"/>
        <v>1</v>
      </c>
    </row>
    <row r="32" spans="1:10" ht="144" x14ac:dyDescent="0.3">
      <c r="A32" s="5" t="s">
        <v>80</v>
      </c>
      <c r="B32" s="5" t="s">
        <v>80</v>
      </c>
      <c r="C32" s="19" t="s">
        <v>80</v>
      </c>
      <c r="D32" s="5" t="s">
        <v>5</v>
      </c>
      <c r="E32" s="5" t="s">
        <v>6</v>
      </c>
      <c r="F32" s="5" t="s">
        <v>19</v>
      </c>
      <c r="G32" s="17" t="str">
        <f t="shared" si="0"/>
        <v>physical door system</v>
      </c>
      <c r="H32" s="18" t="str">
        <f t="shared" si="1"/>
        <v>physical door system</v>
      </c>
      <c r="I32" s="18">
        <f t="shared" si="2"/>
        <v>1</v>
      </c>
      <c r="J32" s="21" t="s">
        <v>214</v>
      </c>
    </row>
    <row r="33" spans="1:12" ht="57.6" x14ac:dyDescent="0.3">
      <c r="A33" s="5" t="s">
        <v>81</v>
      </c>
      <c r="B33" s="5" t="s">
        <v>81</v>
      </c>
      <c r="C33" s="19" t="s">
        <v>233</v>
      </c>
      <c r="D33" s="5" t="s">
        <v>5</v>
      </c>
      <c r="E33" s="5" t="s">
        <v>6</v>
      </c>
      <c r="F33" s="5" t="s">
        <v>7</v>
      </c>
      <c r="G33" s="17" t="str">
        <f t="shared" si="0"/>
        <v>position n fix barrier</v>
      </c>
      <c r="H33" s="18" t="str">
        <f t="shared" si="1"/>
        <v>position n fix barrier</v>
      </c>
      <c r="I33" s="18">
        <f t="shared" si="2"/>
        <v>1</v>
      </c>
      <c r="K33" t="s">
        <v>235</v>
      </c>
    </row>
    <row r="34" spans="1:12" x14ac:dyDescent="0.3">
      <c r="A34" s="5" t="s">
        <v>82</v>
      </c>
      <c r="B34" s="5" t="s">
        <v>82</v>
      </c>
      <c r="C34" s="5" t="s">
        <v>234</v>
      </c>
      <c r="D34" s="5" t="s">
        <v>5</v>
      </c>
      <c r="E34" s="5" t="s">
        <v>6</v>
      </c>
      <c r="F34" s="5" t="s">
        <v>83</v>
      </c>
      <c r="G34" s="17" t="str">
        <f t="shared" si="0"/>
        <v>functional door system</v>
      </c>
      <c r="H34" s="18" t="str">
        <f t="shared" si="1"/>
        <v>functional door system</v>
      </c>
      <c r="I34" s="18">
        <f t="shared" si="2"/>
        <v>1</v>
      </c>
      <c r="K34" t="s">
        <v>235</v>
      </c>
    </row>
    <row r="35" spans="1:12" x14ac:dyDescent="0.3">
      <c r="A35" s="5" t="s">
        <v>84</v>
      </c>
      <c r="B35" s="5" t="s">
        <v>85</v>
      </c>
      <c r="C35" s="5" t="s">
        <v>232</v>
      </c>
      <c r="D35" s="5" t="s">
        <v>5</v>
      </c>
      <c r="E35" s="5" t="s">
        <v>86</v>
      </c>
      <c r="F35" s="5" t="s">
        <v>86</v>
      </c>
      <c r="G35" s="17" t="str">
        <f t="shared" si="0"/>
        <v>hinge concept</v>
      </c>
      <c r="H35" s="18" t="str">
        <f t="shared" si="1"/>
        <v>OBJ-0100</v>
      </c>
      <c r="I35" s="18">
        <f t="shared" si="2"/>
        <v>1</v>
      </c>
      <c r="K35" t="s">
        <v>236</v>
      </c>
      <c r="L35" s="5" t="s">
        <v>237</v>
      </c>
    </row>
    <row r="36" spans="1:12" x14ac:dyDescent="0.3">
      <c r="A36" s="5" t="s">
        <v>84</v>
      </c>
      <c r="B36" s="5" t="s">
        <v>223</v>
      </c>
      <c r="D36" s="5" t="s">
        <v>224</v>
      </c>
      <c r="E36" s="5" t="s">
        <v>86</v>
      </c>
      <c r="F36" s="5" t="s">
        <v>86</v>
      </c>
      <c r="G36" s="17" t="str">
        <f t="shared" si="0"/>
        <v>duplicate object</v>
      </c>
      <c r="H36" s="18" t="str">
        <f t="shared" si="1"/>
        <v>OBJ-0100</v>
      </c>
      <c r="I36" s="18">
        <f t="shared" si="2"/>
        <v>1</v>
      </c>
    </row>
    <row r="37" spans="1:12" x14ac:dyDescent="0.3">
      <c r="A37" s="5" t="s">
        <v>77</v>
      </c>
      <c r="B37" s="5" t="s">
        <v>223</v>
      </c>
      <c r="D37" s="5" t="s">
        <v>224</v>
      </c>
      <c r="E37" s="5" t="s">
        <v>86</v>
      </c>
      <c r="F37" s="5" t="s">
        <v>86</v>
      </c>
      <c r="G37" s="17" t="str">
        <f t="shared" si="0"/>
        <v>duplicate object</v>
      </c>
      <c r="H37" s="18" t="str">
        <f t="shared" si="1"/>
        <v>hinge A</v>
      </c>
      <c r="I37" s="18">
        <f t="shared" si="2"/>
        <v>1</v>
      </c>
    </row>
    <row r="38" spans="1:12" x14ac:dyDescent="0.3">
      <c r="H38" s="18"/>
      <c r="I38" s="18"/>
    </row>
    <row r="39" spans="1:12" x14ac:dyDescent="0.3">
      <c r="H39" s="18"/>
      <c r="I39" s="18"/>
    </row>
    <row r="40" spans="1:12" x14ac:dyDescent="0.3">
      <c r="H40" s="18"/>
      <c r="I40" s="18"/>
    </row>
    <row r="41" spans="1:12" x14ac:dyDescent="0.3">
      <c r="H41" s="18"/>
      <c r="I41" s="18"/>
    </row>
    <row r="42" spans="1:12" x14ac:dyDescent="0.3">
      <c r="H42" s="18"/>
      <c r="I42" s="18"/>
    </row>
    <row r="43" spans="1:12" x14ac:dyDescent="0.3">
      <c r="H43" s="18"/>
      <c r="I43" s="18"/>
    </row>
    <row r="44" spans="1:12" x14ac:dyDescent="0.3">
      <c r="H44" s="18"/>
      <c r="I44" s="18"/>
    </row>
    <row r="45" spans="1:12" x14ac:dyDescent="0.3">
      <c r="H45" s="18"/>
      <c r="I45" s="18"/>
    </row>
    <row r="46" spans="1:12" x14ac:dyDescent="0.3">
      <c r="H46" s="18"/>
      <c r="I46" s="18"/>
    </row>
    <row r="47" spans="1:12" x14ac:dyDescent="0.3">
      <c r="H47" s="18"/>
      <c r="I47" s="18"/>
    </row>
    <row r="48" spans="1:12" x14ac:dyDescent="0.3">
      <c r="H48" s="18"/>
      <c r="I48" s="18"/>
    </row>
    <row r="49" spans="1:9" x14ac:dyDescent="0.3">
      <c r="H49" s="18"/>
      <c r="I49" s="18"/>
    </row>
    <row r="50" spans="1:9" x14ac:dyDescent="0.3">
      <c r="H50" s="18"/>
      <c r="I50" s="18"/>
    </row>
    <row r="51" spans="1:9" x14ac:dyDescent="0.3">
      <c r="H51" s="18"/>
      <c r="I51" s="18"/>
    </row>
    <row r="52" spans="1:9" x14ac:dyDescent="0.3">
      <c r="H52" s="18"/>
      <c r="I52" s="18"/>
    </row>
    <row r="53" spans="1:9" x14ac:dyDescent="0.3">
      <c r="H53" s="18"/>
      <c r="I53" s="18"/>
    </row>
    <row r="54" spans="1:9" x14ac:dyDescent="0.3">
      <c r="H54" s="18"/>
      <c r="I54" s="18"/>
    </row>
    <row r="55" spans="1:9" x14ac:dyDescent="0.3">
      <c r="H55" s="18"/>
      <c r="I55" s="18"/>
    </row>
    <row r="56" spans="1:9" x14ac:dyDescent="0.3">
      <c r="H56" s="18"/>
      <c r="I56" s="18"/>
    </row>
    <row r="57" spans="1:9" x14ac:dyDescent="0.3">
      <c r="H57" s="18"/>
      <c r="I57" s="18"/>
    </row>
    <row r="58" spans="1:9" x14ac:dyDescent="0.3">
      <c r="H58" s="18"/>
      <c r="I58" s="18"/>
    </row>
    <row r="59" spans="1:9" x14ac:dyDescent="0.3">
      <c r="H59" s="18"/>
      <c r="I59" s="18"/>
    </row>
    <row r="60" spans="1:9" x14ac:dyDescent="0.3">
      <c r="H60" s="18"/>
      <c r="I60" s="18"/>
    </row>
    <row r="61" spans="1:9" x14ac:dyDescent="0.3">
      <c r="H61" s="18"/>
      <c r="I61" s="18"/>
    </row>
    <row r="62" spans="1:9" x14ac:dyDescent="0.3">
      <c r="A62" s="19"/>
      <c r="H62" s="18"/>
      <c r="I62" s="18"/>
    </row>
    <row r="63" spans="1:9" x14ac:dyDescent="0.3">
      <c r="H63" s="18"/>
      <c r="I63" s="18"/>
    </row>
    <row r="64" spans="1:9" x14ac:dyDescent="0.3">
      <c r="H64" s="18"/>
      <c r="I64" s="18"/>
    </row>
    <row r="65" spans="8:9" x14ac:dyDescent="0.3">
      <c r="H65" s="18"/>
      <c r="I65" s="18"/>
    </row>
    <row r="66" spans="8:9" x14ac:dyDescent="0.3">
      <c r="H66" s="18"/>
      <c r="I66" s="18"/>
    </row>
    <row r="67" spans="8:9" x14ac:dyDescent="0.3">
      <c r="H67" s="18"/>
      <c r="I67" s="18"/>
    </row>
    <row r="68" spans="8:9" x14ac:dyDescent="0.3">
      <c r="H68" s="18"/>
      <c r="I68" s="18"/>
    </row>
    <row r="69" spans="8:9" x14ac:dyDescent="0.3">
      <c r="H69" s="18"/>
      <c r="I69" s="18"/>
    </row>
    <row r="70" spans="8:9" x14ac:dyDescent="0.3">
      <c r="H70" s="18"/>
      <c r="I70" s="18"/>
    </row>
    <row r="71" spans="8:9" x14ac:dyDescent="0.3">
      <c r="H71" s="18"/>
      <c r="I71" s="18"/>
    </row>
    <row r="72" spans="8:9" x14ac:dyDescent="0.3">
      <c r="H72" s="18"/>
      <c r="I72" s="18"/>
    </row>
    <row r="73" spans="8:9" x14ac:dyDescent="0.3">
      <c r="H73" s="18"/>
      <c r="I73" s="18"/>
    </row>
    <row r="74" spans="8:9" x14ac:dyDescent="0.3">
      <c r="H74" s="18"/>
      <c r="I74" s="18"/>
    </row>
    <row r="75" spans="8:9" x14ac:dyDescent="0.3">
      <c r="H75" s="18"/>
      <c r="I75" s="18"/>
    </row>
    <row r="76" spans="8:9" x14ac:dyDescent="0.3">
      <c r="H76" s="18"/>
      <c r="I76" s="18"/>
    </row>
    <row r="77" spans="8:9" x14ac:dyDescent="0.3">
      <c r="H77" s="18"/>
      <c r="I77" s="18"/>
    </row>
    <row r="78" spans="8:9" x14ac:dyDescent="0.3">
      <c r="H78" s="18"/>
      <c r="I78" s="18"/>
    </row>
    <row r="79" spans="8:9" x14ac:dyDescent="0.3">
      <c r="H79" s="18"/>
      <c r="I79" s="18"/>
    </row>
    <row r="80" spans="8:9" x14ac:dyDescent="0.3">
      <c r="H80" s="18"/>
      <c r="I80" s="18"/>
    </row>
    <row r="81" spans="1:9" x14ac:dyDescent="0.3">
      <c r="H81" s="18"/>
      <c r="I81" s="18"/>
    </row>
    <row r="82" spans="1:9" x14ac:dyDescent="0.3">
      <c r="H82" s="18"/>
      <c r="I82" s="18"/>
    </row>
    <row r="83" spans="1:9" x14ac:dyDescent="0.3">
      <c r="H83" s="18"/>
      <c r="I83" s="18"/>
    </row>
    <row r="84" spans="1:9" x14ac:dyDescent="0.3">
      <c r="H84" s="18"/>
      <c r="I84" s="18"/>
    </row>
    <row r="85" spans="1:9" x14ac:dyDescent="0.3">
      <c r="H85" s="18"/>
      <c r="I85" s="18"/>
    </row>
    <row r="86" spans="1:9" x14ac:dyDescent="0.3">
      <c r="H86" s="18"/>
      <c r="I86" s="18"/>
    </row>
    <row r="87" spans="1:9" x14ac:dyDescent="0.3">
      <c r="H87" s="18"/>
      <c r="I87" s="18"/>
    </row>
    <row r="88" spans="1:9" x14ac:dyDescent="0.3">
      <c r="A88" s="19"/>
      <c r="H88" s="18"/>
      <c r="I88" s="18"/>
    </row>
    <row r="89" spans="1:9" x14ac:dyDescent="0.3">
      <c r="H89" s="18"/>
      <c r="I89" s="18"/>
    </row>
    <row r="90" spans="1:9" x14ac:dyDescent="0.3">
      <c r="H90" s="18"/>
      <c r="I90" s="18"/>
    </row>
    <row r="91" spans="1:9" x14ac:dyDescent="0.3">
      <c r="H91" s="18"/>
      <c r="I91" s="18"/>
    </row>
    <row r="92" spans="1:9" x14ac:dyDescent="0.3">
      <c r="H92" s="18"/>
      <c r="I92" s="18"/>
    </row>
    <row r="93" spans="1:9" x14ac:dyDescent="0.3">
      <c r="H93" s="18"/>
      <c r="I93" s="18"/>
    </row>
    <row r="94" spans="1:9" x14ac:dyDescent="0.3">
      <c r="H94" s="18"/>
      <c r="I94" s="18"/>
    </row>
    <row r="95" spans="1:9" x14ac:dyDescent="0.3">
      <c r="H95" s="18"/>
      <c r="I95" s="18"/>
    </row>
    <row r="96" spans="1:9" x14ac:dyDescent="0.3">
      <c r="H96" s="18"/>
      <c r="I96" s="18"/>
    </row>
    <row r="97" spans="1:9" x14ac:dyDescent="0.3">
      <c r="H97" s="18"/>
      <c r="I97" s="18"/>
    </row>
    <row r="98" spans="1:9" x14ac:dyDescent="0.3">
      <c r="H98" s="18"/>
      <c r="I98" s="18"/>
    </row>
    <row r="99" spans="1:9" x14ac:dyDescent="0.3">
      <c r="H99" s="18"/>
      <c r="I99" s="18"/>
    </row>
    <row r="100" spans="1:9" x14ac:dyDescent="0.3">
      <c r="H100" s="18"/>
      <c r="I100" s="18"/>
    </row>
    <row r="101" spans="1:9" x14ac:dyDescent="0.3">
      <c r="H101" s="18"/>
      <c r="I101" s="18"/>
    </row>
    <row r="102" spans="1:9" x14ac:dyDescent="0.3">
      <c r="H102" s="18"/>
      <c r="I102" s="18"/>
    </row>
    <row r="103" spans="1:9" x14ac:dyDescent="0.3">
      <c r="H103" s="18"/>
      <c r="I103" s="18"/>
    </row>
    <row r="104" spans="1:9" x14ac:dyDescent="0.3">
      <c r="H104" s="18"/>
      <c r="I104" s="18"/>
    </row>
    <row r="105" spans="1:9" x14ac:dyDescent="0.3">
      <c r="H105" s="18"/>
      <c r="I105" s="18"/>
    </row>
    <row r="106" spans="1:9" x14ac:dyDescent="0.3">
      <c r="H106" s="18"/>
      <c r="I106" s="18"/>
    </row>
    <row r="107" spans="1:9" x14ac:dyDescent="0.3">
      <c r="H107" s="18"/>
      <c r="I107" s="18"/>
    </row>
    <row r="108" spans="1:9" x14ac:dyDescent="0.3">
      <c r="A108" s="19"/>
      <c r="H108" s="18"/>
      <c r="I108" s="18"/>
    </row>
    <row r="109" spans="1:9" x14ac:dyDescent="0.3">
      <c r="A109" s="19"/>
      <c r="H109" s="18"/>
      <c r="I109" s="18"/>
    </row>
    <row r="110" spans="1:9" x14ac:dyDescent="0.3">
      <c r="H110" s="18"/>
      <c r="I110" s="18"/>
    </row>
    <row r="111" spans="1:9" x14ac:dyDescent="0.3">
      <c r="H111" s="18"/>
      <c r="I111" s="18"/>
    </row>
    <row r="112" spans="1:9" x14ac:dyDescent="0.3">
      <c r="H112" s="18"/>
      <c r="I112" s="18"/>
    </row>
    <row r="113" spans="1:9" x14ac:dyDescent="0.3">
      <c r="H113" s="18"/>
      <c r="I113" s="18"/>
    </row>
    <row r="114" spans="1:9" x14ac:dyDescent="0.3">
      <c r="H114" s="18"/>
      <c r="I114" s="18"/>
    </row>
    <row r="115" spans="1:9" x14ac:dyDescent="0.3">
      <c r="H115" s="18"/>
      <c r="I115" s="18"/>
    </row>
    <row r="116" spans="1:9" x14ac:dyDescent="0.3">
      <c r="H116" s="18"/>
      <c r="I116" s="18"/>
    </row>
    <row r="117" spans="1:9" x14ac:dyDescent="0.3">
      <c r="H117" s="18"/>
      <c r="I117" s="18"/>
    </row>
    <row r="118" spans="1:9" x14ac:dyDescent="0.3">
      <c r="H118" s="18"/>
      <c r="I118" s="18"/>
    </row>
    <row r="119" spans="1:9" x14ac:dyDescent="0.3">
      <c r="H119" s="18"/>
      <c r="I119" s="18"/>
    </row>
    <row r="120" spans="1:9" x14ac:dyDescent="0.3">
      <c r="H120" s="18"/>
      <c r="I120" s="18"/>
    </row>
    <row r="121" spans="1:9" x14ac:dyDescent="0.3">
      <c r="H121" s="18"/>
      <c r="I121" s="18"/>
    </row>
    <row r="122" spans="1:9" x14ac:dyDescent="0.3">
      <c r="H122" s="18"/>
      <c r="I122" s="18"/>
    </row>
    <row r="123" spans="1:9" x14ac:dyDescent="0.3">
      <c r="A123" s="19"/>
      <c r="H123" s="18"/>
      <c r="I123" s="18"/>
    </row>
    <row r="124" spans="1:9" x14ac:dyDescent="0.3">
      <c r="H124" s="18"/>
      <c r="I124" s="18"/>
    </row>
    <row r="125" spans="1:9" x14ac:dyDescent="0.3">
      <c r="H125" s="18"/>
      <c r="I125" s="18"/>
    </row>
    <row r="126" spans="1:9" x14ac:dyDescent="0.3">
      <c r="H126" s="18"/>
      <c r="I126" s="18"/>
    </row>
    <row r="127" spans="1:9" x14ac:dyDescent="0.3">
      <c r="H127" s="18"/>
      <c r="I127" s="18"/>
    </row>
    <row r="128" spans="1:9" x14ac:dyDescent="0.3">
      <c r="H128" s="18"/>
      <c r="I128" s="18"/>
    </row>
    <row r="129" spans="8:9" x14ac:dyDescent="0.3">
      <c r="H129" s="18"/>
      <c r="I129" s="18"/>
    </row>
    <row r="130" spans="8:9" x14ac:dyDescent="0.3">
      <c r="H130" s="18"/>
      <c r="I130" s="18"/>
    </row>
    <row r="131" spans="8:9" x14ac:dyDescent="0.3">
      <c r="H131" s="18"/>
      <c r="I131" s="18"/>
    </row>
    <row r="132" spans="8:9" x14ac:dyDescent="0.3">
      <c r="H132" s="18"/>
      <c r="I132" s="18"/>
    </row>
    <row r="133" spans="8:9" x14ac:dyDescent="0.3">
      <c r="H133" s="18"/>
      <c r="I133" s="18"/>
    </row>
    <row r="134" spans="8:9" x14ac:dyDescent="0.3">
      <c r="H134" s="18"/>
      <c r="I134" s="18"/>
    </row>
    <row r="135" spans="8:9" x14ac:dyDescent="0.3">
      <c r="H135" s="18"/>
      <c r="I135" s="18"/>
    </row>
    <row r="136" spans="8:9" x14ac:dyDescent="0.3">
      <c r="H136" s="18"/>
      <c r="I136" s="18"/>
    </row>
    <row r="137" spans="8:9" x14ac:dyDescent="0.3">
      <c r="H137" s="18"/>
      <c r="I137" s="18"/>
    </row>
    <row r="138" spans="8:9" x14ac:dyDescent="0.3">
      <c r="H138" s="18"/>
      <c r="I138" s="18"/>
    </row>
    <row r="139" spans="8:9" x14ac:dyDescent="0.3">
      <c r="H139" s="18"/>
      <c r="I139" s="18"/>
    </row>
    <row r="140" spans="8:9" x14ac:dyDescent="0.3">
      <c r="H140" s="18"/>
      <c r="I140" s="18"/>
    </row>
    <row r="141" spans="8:9" x14ac:dyDescent="0.3">
      <c r="H141" s="18"/>
      <c r="I141" s="18"/>
    </row>
    <row r="142" spans="8:9" x14ac:dyDescent="0.3">
      <c r="H142" s="18"/>
      <c r="I142" s="18"/>
    </row>
    <row r="143" spans="8:9" x14ac:dyDescent="0.3">
      <c r="H143" s="18"/>
      <c r="I143" s="18"/>
    </row>
    <row r="144" spans="8:9" x14ac:dyDescent="0.3">
      <c r="H144" s="18"/>
      <c r="I144" s="18"/>
    </row>
    <row r="145" spans="1:9" x14ac:dyDescent="0.3">
      <c r="H145" s="18"/>
      <c r="I145" s="18"/>
    </row>
    <row r="146" spans="1:9" x14ac:dyDescent="0.3">
      <c r="H146" s="18"/>
      <c r="I146" s="18"/>
    </row>
    <row r="147" spans="1:9" x14ac:dyDescent="0.3">
      <c r="H147" s="18"/>
      <c r="I147" s="18"/>
    </row>
    <row r="148" spans="1:9" x14ac:dyDescent="0.3">
      <c r="H148" s="18"/>
      <c r="I148" s="18"/>
    </row>
    <row r="149" spans="1:9" x14ac:dyDescent="0.3">
      <c r="H149" s="18"/>
      <c r="I149" s="18"/>
    </row>
    <row r="150" spans="1:9" x14ac:dyDescent="0.3">
      <c r="H150" s="18"/>
      <c r="I150" s="18"/>
    </row>
    <row r="151" spans="1:9" x14ac:dyDescent="0.3">
      <c r="H151" s="18"/>
      <c r="I151" s="18"/>
    </row>
    <row r="152" spans="1:9" x14ac:dyDescent="0.3">
      <c r="H152" s="18"/>
      <c r="I152" s="18"/>
    </row>
    <row r="153" spans="1:9" x14ac:dyDescent="0.3">
      <c r="H153" s="18"/>
      <c r="I153" s="18"/>
    </row>
    <row r="154" spans="1:9" x14ac:dyDescent="0.3">
      <c r="H154" s="18"/>
      <c r="I154" s="18"/>
    </row>
    <row r="155" spans="1:9" x14ac:dyDescent="0.3">
      <c r="H155" s="18"/>
      <c r="I155" s="18"/>
    </row>
    <row r="156" spans="1:9" x14ac:dyDescent="0.3">
      <c r="H156" s="18"/>
      <c r="I156" s="18"/>
    </row>
    <row r="157" spans="1:9" x14ac:dyDescent="0.3">
      <c r="H157" s="18"/>
      <c r="I157" s="18"/>
    </row>
    <row r="158" spans="1:9" x14ac:dyDescent="0.3">
      <c r="A158" s="19"/>
      <c r="H158" s="18"/>
      <c r="I158" s="18"/>
    </row>
    <row r="159" spans="1:9" x14ac:dyDescent="0.3">
      <c r="H159" s="18"/>
      <c r="I159" s="18"/>
    </row>
    <row r="160" spans="1:9" x14ac:dyDescent="0.3">
      <c r="H160" s="18"/>
      <c r="I160" s="18"/>
    </row>
    <row r="161" spans="1:9" x14ac:dyDescent="0.3">
      <c r="H161" s="18"/>
      <c r="I161" s="18"/>
    </row>
    <row r="162" spans="1:9" x14ac:dyDescent="0.3">
      <c r="H162" s="18"/>
      <c r="I162" s="18"/>
    </row>
    <row r="163" spans="1:9" x14ac:dyDescent="0.3">
      <c r="H163" s="18"/>
      <c r="I163" s="18"/>
    </row>
    <row r="164" spans="1:9" x14ac:dyDescent="0.3">
      <c r="H164" s="18"/>
      <c r="I164" s="18"/>
    </row>
    <row r="165" spans="1:9" x14ac:dyDescent="0.3">
      <c r="H165" s="18"/>
      <c r="I165" s="18"/>
    </row>
    <row r="166" spans="1:9" x14ac:dyDescent="0.3">
      <c r="H166" s="18"/>
      <c r="I166" s="18"/>
    </row>
    <row r="167" spans="1:9" x14ac:dyDescent="0.3">
      <c r="H167" s="18"/>
      <c r="I167" s="18"/>
    </row>
    <row r="168" spans="1:9" x14ac:dyDescent="0.3">
      <c r="H168" s="18"/>
      <c r="I168" s="18"/>
    </row>
    <row r="169" spans="1:9" x14ac:dyDescent="0.3">
      <c r="H169" s="18"/>
      <c r="I169" s="18"/>
    </row>
    <row r="170" spans="1:9" x14ac:dyDescent="0.3">
      <c r="H170" s="18"/>
      <c r="I170" s="18"/>
    </row>
    <row r="171" spans="1:9" x14ac:dyDescent="0.3">
      <c r="H171" s="18"/>
      <c r="I171" s="18"/>
    </row>
    <row r="172" spans="1:9" x14ac:dyDescent="0.3">
      <c r="H172" s="18"/>
      <c r="I172" s="18"/>
    </row>
    <row r="173" spans="1:9" x14ac:dyDescent="0.3">
      <c r="A173" s="19"/>
      <c r="H173" s="18"/>
      <c r="I173" s="18"/>
    </row>
    <row r="174" spans="1:9" x14ac:dyDescent="0.3">
      <c r="H174" s="18"/>
      <c r="I174" s="18"/>
    </row>
    <row r="175" spans="1:9" x14ac:dyDescent="0.3">
      <c r="H175" s="18"/>
      <c r="I175" s="18"/>
    </row>
    <row r="176" spans="1:9" x14ac:dyDescent="0.3">
      <c r="H176" s="18"/>
      <c r="I176" s="18"/>
    </row>
    <row r="177" spans="1:9" x14ac:dyDescent="0.3">
      <c r="H177" s="18"/>
      <c r="I177" s="18"/>
    </row>
    <row r="178" spans="1:9" x14ac:dyDescent="0.3">
      <c r="H178" s="18"/>
      <c r="I178" s="18"/>
    </row>
    <row r="179" spans="1:9" x14ac:dyDescent="0.3">
      <c r="A179" s="19"/>
      <c r="H179" s="18"/>
      <c r="I179" s="18"/>
    </row>
    <row r="180" spans="1:9" x14ac:dyDescent="0.3">
      <c r="H180" s="18"/>
      <c r="I180" s="18"/>
    </row>
    <row r="181" spans="1:9" x14ac:dyDescent="0.3">
      <c r="H181" s="18"/>
      <c r="I181" s="18"/>
    </row>
    <row r="182" spans="1:9" x14ac:dyDescent="0.3">
      <c r="H182" s="18"/>
      <c r="I182" s="18"/>
    </row>
    <row r="183" spans="1:9" x14ac:dyDescent="0.3">
      <c r="H183" s="18"/>
      <c r="I183" s="18"/>
    </row>
    <row r="184" spans="1:9" x14ac:dyDescent="0.3">
      <c r="H184" s="18"/>
      <c r="I184" s="18"/>
    </row>
    <row r="185" spans="1:9" x14ac:dyDescent="0.3">
      <c r="H185" s="18"/>
      <c r="I185" s="18"/>
    </row>
    <row r="186" spans="1:9" x14ac:dyDescent="0.3">
      <c r="H186" s="18"/>
      <c r="I186" s="18"/>
    </row>
    <row r="187" spans="1:9" x14ac:dyDescent="0.3">
      <c r="H187" s="18"/>
      <c r="I187" s="18"/>
    </row>
    <row r="188" spans="1:9" x14ac:dyDescent="0.3">
      <c r="H188" s="18"/>
      <c r="I188" s="18"/>
    </row>
    <row r="189" spans="1:9" x14ac:dyDescent="0.3">
      <c r="H189" s="18"/>
      <c r="I189" s="18"/>
    </row>
    <row r="190" spans="1:9" x14ac:dyDescent="0.3">
      <c r="B190" s="7"/>
      <c r="H190" s="18"/>
      <c r="I190" s="18"/>
    </row>
    <row r="191" spans="1:9" x14ac:dyDescent="0.3">
      <c r="H191" s="18"/>
      <c r="I191" s="18"/>
    </row>
    <row r="192" spans="1:9" x14ac:dyDescent="0.3">
      <c r="H192" s="18"/>
      <c r="I192" s="18"/>
    </row>
    <row r="193" spans="2:9" x14ac:dyDescent="0.3">
      <c r="H193" s="18"/>
      <c r="I193" s="18"/>
    </row>
    <row r="194" spans="2:9" x14ac:dyDescent="0.3">
      <c r="H194" s="18"/>
      <c r="I194" s="18"/>
    </row>
    <row r="195" spans="2:9" x14ac:dyDescent="0.3">
      <c r="H195" s="18"/>
      <c r="I195" s="18"/>
    </row>
    <row r="196" spans="2:9" x14ac:dyDescent="0.3">
      <c r="H196" s="18"/>
      <c r="I196" s="18"/>
    </row>
    <row r="197" spans="2:9" x14ac:dyDescent="0.3">
      <c r="H197" s="18"/>
      <c r="I197" s="18"/>
    </row>
    <row r="198" spans="2:9" x14ac:dyDescent="0.3">
      <c r="H198" s="18"/>
      <c r="I198" s="18"/>
    </row>
    <row r="199" spans="2:9" x14ac:dyDescent="0.3">
      <c r="H199" s="18"/>
      <c r="I199" s="18"/>
    </row>
    <row r="200" spans="2:9" x14ac:dyDescent="0.3">
      <c r="H200" s="18"/>
      <c r="I200" s="18"/>
    </row>
    <row r="201" spans="2:9" x14ac:dyDescent="0.3">
      <c r="H201" s="18"/>
      <c r="I201" s="18"/>
    </row>
    <row r="202" spans="2:9" x14ac:dyDescent="0.3">
      <c r="H202" s="18"/>
      <c r="I202" s="18"/>
    </row>
    <row r="203" spans="2:9" x14ac:dyDescent="0.3">
      <c r="H203" s="18"/>
      <c r="I203" s="18"/>
    </row>
    <row r="204" spans="2:9" x14ac:dyDescent="0.3">
      <c r="H204" s="18"/>
      <c r="I204" s="18"/>
    </row>
    <row r="205" spans="2:9" x14ac:dyDescent="0.3">
      <c r="H205" s="18"/>
      <c r="I205" s="18"/>
    </row>
    <row r="206" spans="2:9" x14ac:dyDescent="0.3">
      <c r="H206" s="18"/>
      <c r="I206" s="18"/>
    </row>
    <row r="207" spans="2:9" x14ac:dyDescent="0.3">
      <c r="B207" s="7"/>
      <c r="H207" s="18"/>
      <c r="I207" s="18"/>
    </row>
    <row r="208" spans="2:9" x14ac:dyDescent="0.3">
      <c r="H208" s="18"/>
      <c r="I208" s="18"/>
    </row>
    <row r="209" spans="3:9" x14ac:dyDescent="0.3">
      <c r="H209" s="18"/>
      <c r="I209" s="18"/>
    </row>
    <row r="210" spans="3:9" x14ac:dyDescent="0.3">
      <c r="H210" s="18"/>
      <c r="I210" s="18"/>
    </row>
    <row r="211" spans="3:9" x14ac:dyDescent="0.3">
      <c r="H211" s="18"/>
      <c r="I211" s="18"/>
    </row>
    <row r="212" spans="3:9" x14ac:dyDescent="0.3">
      <c r="H212" s="18"/>
      <c r="I212" s="18"/>
    </row>
    <row r="213" spans="3:9" x14ac:dyDescent="0.3">
      <c r="H213" s="18"/>
      <c r="I213" s="18"/>
    </row>
    <row r="214" spans="3:9" x14ac:dyDescent="0.3">
      <c r="H214" s="18"/>
      <c r="I214" s="18"/>
    </row>
    <row r="215" spans="3:9" x14ac:dyDescent="0.3">
      <c r="H215" s="18"/>
      <c r="I215" s="18"/>
    </row>
    <row r="216" spans="3:9" x14ac:dyDescent="0.3">
      <c r="H216" s="18"/>
      <c r="I216" s="18"/>
    </row>
    <row r="217" spans="3:9" x14ac:dyDescent="0.3">
      <c r="C217" s="20"/>
      <c r="H217" s="18"/>
      <c r="I217" s="18"/>
    </row>
    <row r="218" spans="3:9" x14ac:dyDescent="0.3">
      <c r="H218" s="18"/>
      <c r="I218" s="18"/>
    </row>
    <row r="219" spans="3:9" x14ac:dyDescent="0.3">
      <c r="H219" s="18"/>
      <c r="I219" s="18"/>
    </row>
    <row r="220" spans="3:9" x14ac:dyDescent="0.3">
      <c r="H220" s="18"/>
      <c r="I220" s="18"/>
    </row>
  </sheetData>
  <phoneticPr fontId="18" type="noConversion"/>
  <conditionalFormatting sqref="A95">
    <cfRule type="duplicateValues" dxfId="12" priority="9"/>
  </conditionalFormatting>
  <conditionalFormatting sqref="A206 A94:A98 A192:A201 A100:A189 A67:A92 A208:A213 A215:A216 A225:A1048576 A1:A65">
    <cfRule type="duplicateValues" dxfId="11" priority="8"/>
  </conditionalFormatting>
  <conditionalFormatting sqref="A206 A96:A98 A94 A192:A201 A100:A189 A67:A92 A208:A213 A215:A216 A225:A1048576 A1:A65">
    <cfRule type="duplicateValues" dxfId="10" priority="10"/>
  </conditionalFormatting>
  <conditionalFormatting sqref="A219">
    <cfRule type="duplicateValues" dxfId="9" priority="5"/>
  </conditionalFormatting>
  <conditionalFormatting sqref="A220:A224">
    <cfRule type="duplicateValues" dxfId="8" priority="1"/>
  </conditionalFormatting>
  <conditionalFormatting sqref="A225:A1048576 A218:A219 A1:A216">
    <cfRule type="duplicateValues" dxfId="7" priority="2"/>
  </conditionalFormatting>
  <conditionalFormatting sqref="B219:B224">
    <cfRule type="duplicateValues" dxfId="6" priority="6"/>
  </conditionalFormatting>
  <conditionalFormatting sqref="I2:I220">
    <cfRule type="cellIs" dxfId="5" priority="3" operator="equal">
      <formula>1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"/>
  <sheetViews>
    <sheetView workbookViewId="0">
      <pane ySplit="1" topLeftCell="A29" activePane="bottomLeft" state="frozen"/>
      <selection pane="bottomLeft" activeCell="K44" sqref="K44"/>
    </sheetView>
  </sheetViews>
  <sheetFormatPr defaultRowHeight="14.4" x14ac:dyDescent="0.3"/>
  <cols>
    <col min="1" max="2" width="3.44140625" style="2" customWidth="1"/>
    <col min="3" max="4" width="30.44140625" customWidth="1"/>
    <col min="5" max="7" width="18.109375" customWidth="1"/>
    <col min="8" max="8" width="10.88671875" customWidth="1"/>
    <col min="9" max="9" width="9.6640625" customWidth="1"/>
    <col min="10" max="10" width="10.44140625" customWidth="1"/>
    <col min="11" max="11" width="10.33203125" customWidth="1"/>
    <col min="12" max="12" width="8.44140625" customWidth="1"/>
    <col min="13" max="13" width="5" style="9" customWidth="1"/>
  </cols>
  <sheetData>
    <row r="1" spans="1:22" s="1" customFormat="1" x14ac:dyDescent="0.3">
      <c r="A1" s="1" t="s">
        <v>26</v>
      </c>
      <c r="B1" s="1" t="s">
        <v>27</v>
      </c>
      <c r="C1" s="1" t="s">
        <v>10</v>
      </c>
      <c r="D1" s="1" t="s">
        <v>33</v>
      </c>
      <c r="E1" s="1" t="s">
        <v>11</v>
      </c>
      <c r="F1" s="1" t="s">
        <v>13</v>
      </c>
      <c r="G1" s="1" t="s">
        <v>34</v>
      </c>
      <c r="H1" s="1" t="s">
        <v>9</v>
      </c>
      <c r="I1" s="1" t="s">
        <v>12</v>
      </c>
      <c r="J1" s="1" t="s">
        <v>14</v>
      </c>
      <c r="K1" s="1" t="s">
        <v>28</v>
      </c>
      <c r="M1" s="8" t="s">
        <v>25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s="1" customFormat="1" x14ac:dyDescent="0.3">
      <c r="A2" s="2" t="str">
        <f>IFERROR(INDEX(objects!$A:$A,MATCH(C2,objects!$A:$A,0),1),"nnno")</f>
        <v>close barrier</v>
      </c>
      <c r="B2" s="2" t="str">
        <f>IFERROR(INDEX(objects!$A:$A,MATCH(F2,objects!$A:$A,0),1),"nnno")</f>
        <v>door handle</v>
      </c>
      <c r="C2" s="1" t="s">
        <v>79</v>
      </c>
      <c r="D2" t="str">
        <f>IFERROR(INDEX(objects!$A:$B,MATCH(C2,objects!$A:$A,0),2),"xxx")</f>
        <v>close barrier</v>
      </c>
      <c r="E2" s="1" t="s">
        <v>15</v>
      </c>
      <c r="F2" s="1" t="s">
        <v>68</v>
      </c>
      <c r="G2" t="str">
        <f>IFERROR(INDEX(objects!$A:$B,MATCH(F2,objects!$A:$A,0),2),"xxx")</f>
        <v>door handle</v>
      </c>
      <c r="H2" s="1" t="s">
        <v>87</v>
      </c>
      <c r="I2" s="1" t="s">
        <v>39</v>
      </c>
      <c r="J2" s="1" t="s">
        <v>39</v>
      </c>
      <c r="K2">
        <v>2</v>
      </c>
      <c r="L2"/>
      <c r="M2" s="9" t="str">
        <f>C2&amp;E2&amp;F2</f>
        <v>close barrierconsists ofdoor handle</v>
      </c>
      <c r="V2" s="1" t="s">
        <v>39</v>
      </c>
    </row>
    <row r="3" spans="1:22" x14ac:dyDescent="0.3">
      <c r="A3" s="2" t="str">
        <f>IFERROR(INDEX(objects!$A:$A,MATCH(C3,objects!$A:$A,0),1),"nnno")</f>
        <v>close gap floor-door</v>
      </c>
      <c r="B3" s="2" t="str">
        <f>IFERROR(INDEX(objects!$A:$A,MATCH(F3,objects!$A:$A,0),1),"nnno")</f>
        <v>threshold</v>
      </c>
      <c r="C3" t="s">
        <v>78</v>
      </c>
      <c r="D3" t="str">
        <f>IFERROR(INDEX(objects!$A:$B,MATCH(C3,objects!$A:$A,0),2),"xxx")</f>
        <v>close gap floor-door</v>
      </c>
      <c r="E3" t="s">
        <v>15</v>
      </c>
      <c r="F3" t="s">
        <v>58</v>
      </c>
      <c r="G3" t="str">
        <f>IFERROR(INDEX(objects!$A:$B,MATCH(F3,objects!$A:$A,0),2),"xxx")</f>
        <v>threshold</v>
      </c>
      <c r="H3" t="s">
        <v>88</v>
      </c>
      <c r="I3" t="s">
        <v>39</v>
      </c>
      <c r="J3" t="s">
        <v>39</v>
      </c>
      <c r="K3">
        <v>2</v>
      </c>
      <c r="M3" s="9" t="str">
        <f t="shared" ref="M3:M54" si="0">C3&amp;E3&amp;F3</f>
        <v>close gap floor-doorconsists ofthreshold</v>
      </c>
      <c r="V3" t="s">
        <v>39</v>
      </c>
    </row>
    <row r="4" spans="1:22" x14ac:dyDescent="0.3">
      <c r="A4" s="2" t="str">
        <f>IFERROR(INDEX(objects!$A:$A,MATCH(C4,objects!$A:$A,0),1),"nnno")</f>
        <v>create barrier</v>
      </c>
      <c r="B4" s="2" t="str">
        <f>IFERROR(INDEX(objects!$A:$A,MATCH(F4,objects!$A:$A,0),1),"nnno")</f>
        <v>door panel</v>
      </c>
      <c r="C4" t="s">
        <v>76</v>
      </c>
      <c r="D4" t="str">
        <f>IFERROR(INDEX(objects!$A:$B,MATCH(C4,objects!$A:$A,0),2),"xxx")</f>
        <v>create barrier</v>
      </c>
      <c r="E4" t="s">
        <v>15</v>
      </c>
      <c r="F4" t="s">
        <v>69</v>
      </c>
      <c r="G4" t="str">
        <f>IFERROR(INDEX(objects!$A:$B,MATCH(F4,objects!$A:$A,0),2),"xxx")</f>
        <v>door panel</v>
      </c>
      <c r="H4" t="s">
        <v>89</v>
      </c>
      <c r="I4" t="s">
        <v>39</v>
      </c>
      <c r="J4" t="s">
        <v>39</v>
      </c>
      <c r="M4" s="9" t="str">
        <f t="shared" si="0"/>
        <v>create barrierconsists ofdoor panel</v>
      </c>
      <c r="V4" t="s">
        <v>39</v>
      </c>
    </row>
    <row r="5" spans="1:22" x14ac:dyDescent="0.3">
      <c r="A5" s="2" t="str">
        <f>IFERROR(INDEX(objects!$A:$A,MATCH(C5,objects!$A:$A,0),1),"nnno")</f>
        <v>door frame</v>
      </c>
      <c r="B5" s="2" t="str">
        <f>IFERROR(INDEX(objects!$A:$A,MATCH(F5,objects!$A:$A,0),1),"nnno")</f>
        <v>i-door frame 01</v>
      </c>
      <c r="C5" t="s">
        <v>57</v>
      </c>
      <c r="D5" t="str">
        <f>IFERROR(INDEX(objects!$A:$B,MATCH(C5,objects!$A:$A,0),2),"xxx")</f>
        <v>door frame</v>
      </c>
      <c r="E5" t="s">
        <v>91</v>
      </c>
      <c r="F5" t="s">
        <v>43</v>
      </c>
      <c r="G5" t="str">
        <f>IFERROR(INDEX(objects!$A:$B,MATCH(F5,objects!$A:$A,0),2),"xxx")</f>
        <v>i-door frame 01</v>
      </c>
      <c r="H5" t="s">
        <v>90</v>
      </c>
      <c r="I5" t="s">
        <v>39</v>
      </c>
      <c r="J5" t="s">
        <v>39</v>
      </c>
      <c r="M5" s="9" t="str">
        <f t="shared" si="0"/>
        <v>door frameis implemented byi-door frame 01</v>
      </c>
      <c r="V5" t="s">
        <v>39</v>
      </c>
    </row>
    <row r="6" spans="1:22" x14ac:dyDescent="0.3">
      <c r="A6" s="2" t="str">
        <f>IFERROR(INDEX(objects!$A:$A,MATCH(C6,objects!$A:$A,0),1),"nnno")</f>
        <v>door frame assy</v>
      </c>
      <c r="B6" s="2" t="str">
        <f>IFERROR(INDEX(objects!$A:$A,MATCH(F6,objects!$A:$A,0),1),"nnno")</f>
        <v>door frame</v>
      </c>
      <c r="C6" t="s">
        <v>70</v>
      </c>
      <c r="D6" t="str">
        <f>IFERROR(INDEX(objects!$A:$B,MATCH(C6,objects!$A:$A,0),2),"xxx")</f>
        <v>door frame assembly</v>
      </c>
      <c r="E6" t="s">
        <v>18</v>
      </c>
      <c r="F6" t="s">
        <v>57</v>
      </c>
      <c r="G6" t="str">
        <f>IFERROR(INDEX(objects!$A:$B,MATCH(F6,objects!$A:$A,0),2),"xxx")</f>
        <v>door frame</v>
      </c>
      <c r="H6" t="s">
        <v>92</v>
      </c>
      <c r="I6" t="s">
        <v>39</v>
      </c>
      <c r="J6" t="s">
        <v>39</v>
      </c>
      <c r="K6" s="1"/>
      <c r="M6" s="9" t="str">
        <f t="shared" si="0"/>
        <v>door frame assyis assembled fromdoor frame</v>
      </c>
      <c r="V6" t="s">
        <v>39</v>
      </c>
    </row>
    <row r="7" spans="1:22" x14ac:dyDescent="0.3">
      <c r="A7" s="2" t="str">
        <f>IFERROR(INDEX(objects!$A:$A,MATCH(C7,objects!$A:$A,0),1),"nnno")</f>
        <v>door frame assy</v>
      </c>
      <c r="B7" s="2" t="str">
        <f>IFERROR(INDEX(objects!$A:$A,MATCH(F7,objects!$A:$A,0),1),"nnno")</f>
        <v>leaf A1</v>
      </c>
      <c r="C7" t="s">
        <v>70</v>
      </c>
      <c r="D7" t="str">
        <f>IFERROR(INDEX(objects!$A:$B,MATCH(C7,objects!$A:$A,0),2),"xxx")</f>
        <v>door frame assembly</v>
      </c>
      <c r="E7" t="s">
        <v>18</v>
      </c>
      <c r="F7" t="s">
        <v>64</v>
      </c>
      <c r="G7" t="str">
        <f>IFERROR(INDEX(objects!$A:$B,MATCH(F7,objects!$A:$A,0),2),"xxx")</f>
        <v>hinge leaf A1</v>
      </c>
      <c r="H7" t="s">
        <v>93</v>
      </c>
      <c r="I7" t="s">
        <v>39</v>
      </c>
      <c r="J7" t="s">
        <v>39</v>
      </c>
      <c r="M7" s="9" t="str">
        <f t="shared" si="0"/>
        <v>door frame assyis assembled fromleaf A1</v>
      </c>
      <c r="V7" t="s">
        <v>39</v>
      </c>
    </row>
    <row r="8" spans="1:22" x14ac:dyDescent="0.3">
      <c r="A8" s="2" t="str">
        <f>IFERROR(INDEX(objects!$A:$A,MATCH(C8,objects!$A:$A,0),1),"nnno")</f>
        <v>door frame assy</v>
      </c>
      <c r="B8" s="2" t="str">
        <f>IFERROR(INDEX(objects!$A:$A,MATCH(F8,objects!$A:$A,0),1),"nnno")</f>
        <v>leaf B1</v>
      </c>
      <c r="C8" t="s">
        <v>70</v>
      </c>
      <c r="D8" t="str">
        <f>IFERROR(INDEX(objects!$A:$B,MATCH(C8,objects!$A:$A,0),2),"xxx")</f>
        <v>door frame assembly</v>
      </c>
      <c r="E8" t="s">
        <v>18</v>
      </c>
      <c r="F8" t="s">
        <v>62</v>
      </c>
      <c r="G8" t="str">
        <f>IFERROR(INDEX(objects!$A:$B,MATCH(F8,objects!$A:$A,0),2),"xxx")</f>
        <v>hinge leaf B1</v>
      </c>
      <c r="H8" t="s">
        <v>94</v>
      </c>
      <c r="I8" t="s">
        <v>39</v>
      </c>
      <c r="J8" t="s">
        <v>39</v>
      </c>
      <c r="M8" s="9" t="str">
        <f t="shared" si="0"/>
        <v>door frame assyis assembled fromleaf B1</v>
      </c>
      <c r="V8" t="s">
        <v>39</v>
      </c>
    </row>
    <row r="9" spans="1:22" x14ac:dyDescent="0.3">
      <c r="A9" s="2" t="str">
        <f>IFERROR(INDEX(objects!$A:$A,MATCH(C9,objects!$A:$A,0),1),"nnno")</f>
        <v>door frame assy</v>
      </c>
      <c r="B9" s="2" t="str">
        <f>IFERROR(INDEX(objects!$A:$A,MATCH(F9,objects!$A:$A,0),1),"nnno")</f>
        <v>threshold</v>
      </c>
      <c r="C9" t="s">
        <v>70</v>
      </c>
      <c r="D9" t="str">
        <f>IFERROR(INDEX(objects!$A:$B,MATCH(C9,objects!$A:$A,0),2),"xxx")</f>
        <v>door frame assembly</v>
      </c>
      <c r="E9" t="s">
        <v>18</v>
      </c>
      <c r="F9" t="s">
        <v>58</v>
      </c>
      <c r="G9" t="str">
        <f>IFERROR(INDEX(objects!$A:$B,MATCH(F9,objects!$A:$A,0),2),"xxx")</f>
        <v>threshold</v>
      </c>
      <c r="H9" t="s">
        <v>95</v>
      </c>
      <c r="I9" t="s">
        <v>39</v>
      </c>
      <c r="J9" t="s">
        <v>39</v>
      </c>
      <c r="M9" s="9" t="str">
        <f t="shared" si="0"/>
        <v>door frame assyis assembled fromthreshold</v>
      </c>
      <c r="V9" t="s">
        <v>39</v>
      </c>
    </row>
    <row r="10" spans="1:22" x14ac:dyDescent="0.3">
      <c r="A10" s="2" t="str">
        <f>IFERROR(INDEX(objects!$A:$A,MATCH(C10,objects!$A:$A,0),1),"nnno")</f>
        <v>door handle</v>
      </c>
      <c r="B10" s="2" t="str">
        <f>IFERROR(INDEX(objects!$A:$A,MATCH(F10,objects!$A:$A,0),1),"nnno")</f>
        <v>i-door handle 01</v>
      </c>
      <c r="C10" t="s">
        <v>68</v>
      </c>
      <c r="D10" t="str">
        <f>IFERROR(INDEX(objects!$A:$B,MATCH(C10,objects!$A:$A,0),2),"xxx")</f>
        <v>door handle</v>
      </c>
      <c r="E10" t="s">
        <v>91</v>
      </c>
      <c r="F10" t="s">
        <v>53</v>
      </c>
      <c r="G10" t="str">
        <f>IFERROR(INDEX(objects!$A:$B,MATCH(F10,objects!$A:$A,0),2),"xxx")</f>
        <v>i-door handle 01</v>
      </c>
      <c r="H10" t="s">
        <v>96</v>
      </c>
      <c r="I10" t="s">
        <v>39</v>
      </c>
      <c r="J10" t="s">
        <v>39</v>
      </c>
      <c r="M10" s="9" t="str">
        <f t="shared" si="0"/>
        <v>door handleis implemented byi-door handle 01</v>
      </c>
      <c r="V10" t="s">
        <v>39</v>
      </c>
    </row>
    <row r="11" spans="1:22" x14ac:dyDescent="0.3">
      <c r="A11" s="2" t="str">
        <f>IFERROR(INDEX(objects!$A:$A,MATCH(C11,objects!$A:$A,0),1),"nnno")</f>
        <v>door panel</v>
      </c>
      <c r="B11" s="2" t="str">
        <f>IFERROR(INDEX(objects!$A:$A,MATCH(F11,objects!$A:$A,0),1),"nnno")</f>
        <v>i-door panel 01</v>
      </c>
      <c r="C11" t="s">
        <v>69</v>
      </c>
      <c r="D11" t="str">
        <f>IFERROR(INDEX(objects!$A:$B,MATCH(C11,objects!$A:$A,0),2),"xxx")</f>
        <v>door panel</v>
      </c>
      <c r="E11" t="s">
        <v>91</v>
      </c>
      <c r="F11" t="s">
        <v>50</v>
      </c>
      <c r="G11" t="str">
        <f>IFERROR(INDEX(objects!$A:$B,MATCH(F11,objects!$A:$A,0),2),"xxx")</f>
        <v>door panel 001-ABC</v>
      </c>
      <c r="H11" t="s">
        <v>97</v>
      </c>
      <c r="I11" t="s">
        <v>98</v>
      </c>
      <c r="J11" t="s">
        <v>39</v>
      </c>
      <c r="M11" s="9" t="str">
        <f t="shared" si="0"/>
        <v>door panelis implemented byi-door panel 01</v>
      </c>
      <c r="V11" t="s">
        <v>39</v>
      </c>
    </row>
    <row r="12" spans="1:22" x14ac:dyDescent="0.3">
      <c r="A12" s="2" t="str">
        <f>IFERROR(INDEX(objects!$A:$A,MATCH(C12,objects!$A:$A,0),1),"nnno")</f>
        <v>door panel</v>
      </c>
      <c r="B12" s="2" t="str">
        <f>IFERROR(INDEX(objects!$A:$A,MATCH(F12,objects!$A:$A,0),1),"nnno")</f>
        <v>i-door panel 02</v>
      </c>
      <c r="C12" t="s">
        <v>69</v>
      </c>
      <c r="D12" t="str">
        <f>IFERROR(INDEX(objects!$A:$B,MATCH(C12,objects!$A:$A,0),2),"xxx")</f>
        <v>door panel</v>
      </c>
      <c r="E12" t="s">
        <v>91</v>
      </c>
      <c r="F12" t="s">
        <v>54</v>
      </c>
      <c r="G12" t="str">
        <f>IFERROR(INDEX(objects!$A:$B,MATCH(F12,objects!$A:$A,0),2),"xxx")</f>
        <v>door panel 002-EFG</v>
      </c>
      <c r="H12" t="s">
        <v>99</v>
      </c>
      <c r="I12" t="s">
        <v>98</v>
      </c>
      <c r="J12" t="s">
        <v>147</v>
      </c>
      <c r="M12" s="9" t="str">
        <f t="shared" si="0"/>
        <v>door panelis implemented byi-door panel 02</v>
      </c>
      <c r="V12" t="s">
        <v>100</v>
      </c>
    </row>
    <row r="13" spans="1:22" x14ac:dyDescent="0.3">
      <c r="A13" s="2" t="str">
        <f>IFERROR(INDEX(objects!$A:$A,MATCH(C13,objects!$A:$A,0),1),"nnno")</f>
        <v>door panel assy</v>
      </c>
      <c r="B13" s="2" t="str">
        <f>IFERROR(INDEX(objects!$A:$A,MATCH(F13,objects!$A:$A,0),1),"nnno")</f>
        <v>door panel</v>
      </c>
      <c r="C13" t="s">
        <v>73</v>
      </c>
      <c r="D13" t="str">
        <f>IFERROR(INDEX(objects!$A:$B,MATCH(C13,objects!$A:$A,0),2),"xxx")</f>
        <v>door panel assembly</v>
      </c>
      <c r="E13" t="s">
        <v>18</v>
      </c>
      <c r="F13" t="s">
        <v>69</v>
      </c>
      <c r="G13" t="str">
        <f>IFERROR(INDEX(objects!$A:$B,MATCH(F13,objects!$A:$A,0),2),"xxx")</f>
        <v>door panel</v>
      </c>
      <c r="H13" t="s">
        <v>101</v>
      </c>
      <c r="I13" t="s">
        <v>39</v>
      </c>
      <c r="J13" t="s">
        <v>39</v>
      </c>
      <c r="M13" s="9" t="str">
        <f t="shared" si="0"/>
        <v>door panel assyis assembled fromdoor panel</v>
      </c>
      <c r="V13" t="s">
        <v>39</v>
      </c>
    </row>
    <row r="14" spans="1:22" x14ac:dyDescent="0.3">
      <c r="A14" s="2" t="str">
        <f>IFERROR(INDEX(objects!$A:$A,MATCH(C14,objects!$A:$A,0),1),"nnno")</f>
        <v>door panel assy</v>
      </c>
      <c r="B14" s="2" t="str">
        <f>IFERROR(INDEX(objects!$A:$A,MATCH(F14,objects!$A:$A,0),1),"nnno")</f>
        <v>leaf A2</v>
      </c>
      <c r="C14" t="s">
        <v>73</v>
      </c>
      <c r="D14" t="str">
        <f>IFERROR(INDEX(objects!$A:$B,MATCH(C14,objects!$A:$A,0),2),"xxx")</f>
        <v>door panel assembly</v>
      </c>
      <c r="E14" t="s">
        <v>18</v>
      </c>
      <c r="F14" t="s">
        <v>66</v>
      </c>
      <c r="G14" t="str">
        <f>IFERROR(INDEX(objects!$A:$B,MATCH(F14,objects!$A:$A,0),2),"xxx")</f>
        <v>hinge leaf A2</v>
      </c>
      <c r="H14" t="s">
        <v>102</v>
      </c>
      <c r="I14" t="s">
        <v>39</v>
      </c>
      <c r="J14" t="s">
        <v>39</v>
      </c>
      <c r="M14" s="9" t="str">
        <f t="shared" si="0"/>
        <v>door panel assyis assembled fromleaf A2</v>
      </c>
      <c r="V14" t="s">
        <v>39</v>
      </c>
    </row>
    <row r="15" spans="1:22" x14ac:dyDescent="0.3">
      <c r="A15" s="2" t="str">
        <f>IFERROR(INDEX(objects!$A:$A,MATCH(C15,objects!$A:$A,0),1),"nnno")</f>
        <v>door panel assy</v>
      </c>
      <c r="B15" s="2" t="str">
        <f>IFERROR(INDEX(objects!$A:$A,MATCH(F15,objects!$A:$A,0),1),"nnno")</f>
        <v>leaf B2</v>
      </c>
      <c r="C15" t="s">
        <v>73</v>
      </c>
      <c r="D15" t="str">
        <f>IFERROR(INDEX(objects!$A:$B,MATCH(C15,objects!$A:$A,0),2),"xxx")</f>
        <v>door panel assembly</v>
      </c>
      <c r="E15" t="s">
        <v>18</v>
      </c>
      <c r="F15" t="s">
        <v>59</v>
      </c>
      <c r="G15" t="str">
        <f>IFERROR(INDEX(objects!$A:$B,MATCH(F15,objects!$A:$A,0),2),"xxx")</f>
        <v>hinge leaf B2</v>
      </c>
      <c r="H15" t="s">
        <v>103</v>
      </c>
      <c r="I15" t="s">
        <v>39</v>
      </c>
      <c r="J15" t="s">
        <v>39</v>
      </c>
      <c r="M15" s="9" t="str">
        <f t="shared" si="0"/>
        <v>door panel assyis assembled fromleaf B2</v>
      </c>
      <c r="V15" t="s">
        <v>39</v>
      </c>
    </row>
    <row r="16" spans="1:22" x14ac:dyDescent="0.3">
      <c r="A16" s="2" t="str">
        <f>IFERROR(INDEX(objects!$A:$A,MATCH(C16,objects!$A:$A,0),1),"nnno")</f>
        <v>door panel assy</v>
      </c>
      <c r="B16" s="2" t="str">
        <f>IFERROR(INDEX(objects!$A:$A,MATCH(F16,objects!$A:$A,0),1),"nnno")</f>
        <v>door handle</v>
      </c>
      <c r="C16" t="s">
        <v>73</v>
      </c>
      <c r="D16" t="str">
        <f>IFERROR(INDEX(objects!$A:$B,MATCH(C16,objects!$A:$A,0),2),"xxx")</f>
        <v>door panel assembly</v>
      </c>
      <c r="E16" t="s">
        <v>18</v>
      </c>
      <c r="F16" t="s">
        <v>68</v>
      </c>
      <c r="G16" t="str">
        <f>IFERROR(INDEX(objects!$A:$B,MATCH(F16,objects!$A:$A,0),2),"xxx")</f>
        <v>door handle</v>
      </c>
      <c r="H16" t="s">
        <v>104</v>
      </c>
      <c r="I16" t="s">
        <v>39</v>
      </c>
      <c r="J16" t="s">
        <v>39</v>
      </c>
      <c r="M16" s="9" t="str">
        <f t="shared" si="0"/>
        <v>door panel assyis assembled fromdoor handle</v>
      </c>
      <c r="V16" t="s">
        <v>39</v>
      </c>
    </row>
    <row r="17" spans="1:22" x14ac:dyDescent="0.3">
      <c r="A17" s="2" t="str">
        <f>IFERROR(INDEX(objects!$A:$A,MATCH(C17,objects!$A:$A,0),1),"nnno")</f>
        <v>functional door system</v>
      </c>
      <c r="B17" s="2" t="str">
        <f>IFERROR(INDEX(objects!$A:$A,MATCH(F17,objects!$A:$A,0),1),"nnno")</f>
        <v>create barrier</v>
      </c>
      <c r="C17" t="s">
        <v>82</v>
      </c>
      <c r="D17" t="str">
        <f>IFERROR(INDEX(objects!$A:$B,MATCH(C17,objects!$A:$A,0),2),"xxx")</f>
        <v>functional door system</v>
      </c>
      <c r="E17" t="s">
        <v>15</v>
      </c>
      <c r="F17" t="s">
        <v>76</v>
      </c>
      <c r="G17" t="str">
        <f>IFERROR(INDEX(objects!$A:$B,MATCH(F17,objects!$A:$A,0),2),"xxx")</f>
        <v>create barrier</v>
      </c>
      <c r="H17" t="s">
        <v>105</v>
      </c>
      <c r="I17" t="s">
        <v>39</v>
      </c>
      <c r="J17" t="s">
        <v>39</v>
      </c>
      <c r="M17" s="9" t="str">
        <f t="shared" si="0"/>
        <v>functional door systemconsists ofcreate barrier</v>
      </c>
      <c r="V17" t="s">
        <v>39</v>
      </c>
    </row>
    <row r="18" spans="1:22" x14ac:dyDescent="0.3">
      <c r="A18" s="2" t="str">
        <f>IFERROR(INDEX(objects!$A:$A,MATCH(C18,objects!$A:$A,0),1),"nnno")</f>
        <v>functional door system</v>
      </c>
      <c r="B18" s="2" t="str">
        <f>IFERROR(INDEX(objects!$A:$A,MATCH(F18,objects!$A:$A,0),1),"nnno")</f>
        <v>open barrier</v>
      </c>
      <c r="C18" t="s">
        <v>82</v>
      </c>
      <c r="D18" t="str">
        <f>IFERROR(INDEX(objects!$A:$B,MATCH(C18,objects!$A:$A,0),2),"xxx")</f>
        <v>functional door system</v>
      </c>
      <c r="E18" t="s">
        <v>15</v>
      </c>
      <c r="F18" t="s">
        <v>75</v>
      </c>
      <c r="G18" t="str">
        <f>IFERROR(INDEX(objects!$A:$B,MATCH(F18,objects!$A:$A,0),2),"xxx")</f>
        <v>open barrier</v>
      </c>
      <c r="H18" t="s">
        <v>106</v>
      </c>
      <c r="I18" t="s">
        <v>39</v>
      </c>
      <c r="J18" t="s">
        <v>39</v>
      </c>
      <c r="M18" s="9" t="str">
        <f t="shared" si="0"/>
        <v>functional door systemconsists ofopen barrier</v>
      </c>
      <c r="V18" t="s">
        <v>39</v>
      </c>
    </row>
    <row r="19" spans="1:22" x14ac:dyDescent="0.3">
      <c r="A19" s="2" t="str">
        <f>IFERROR(INDEX(objects!$A:$A,MATCH(C19,objects!$A:$A,0),1),"nnno")</f>
        <v>functional door system</v>
      </c>
      <c r="B19" s="2" t="str">
        <f>IFERROR(INDEX(objects!$A:$A,MATCH(F19,objects!$A:$A,0),1),"nnno")</f>
        <v>close barrier</v>
      </c>
      <c r="C19" t="s">
        <v>82</v>
      </c>
      <c r="D19" t="str">
        <f>IFERROR(INDEX(objects!$A:$B,MATCH(C19,objects!$A:$A,0),2),"xxx")</f>
        <v>functional door system</v>
      </c>
      <c r="E19" t="s">
        <v>15</v>
      </c>
      <c r="F19" t="s">
        <v>79</v>
      </c>
      <c r="G19" t="str">
        <f>IFERROR(INDEX(objects!$A:$B,MATCH(F19,objects!$A:$A,0),2),"xxx")</f>
        <v>close barrier</v>
      </c>
      <c r="H19" t="s">
        <v>107</v>
      </c>
      <c r="I19" t="s">
        <v>39</v>
      </c>
      <c r="J19" t="s">
        <v>39</v>
      </c>
      <c r="M19" s="9" t="str">
        <f t="shared" si="0"/>
        <v>functional door systemconsists ofclose barrier</v>
      </c>
      <c r="V19" t="s">
        <v>39</v>
      </c>
    </row>
    <row r="20" spans="1:22" x14ac:dyDescent="0.3">
      <c r="A20" s="2" t="str">
        <f>IFERROR(INDEX(objects!$A:$A,MATCH(C20,objects!$A:$A,0),1),"nnno")</f>
        <v>functional door system</v>
      </c>
      <c r="B20" s="2" t="str">
        <f>IFERROR(INDEX(objects!$A:$A,MATCH(F20,objects!$A:$A,0),1),"nnno")</f>
        <v>position n fix barrier</v>
      </c>
      <c r="C20" t="s">
        <v>82</v>
      </c>
      <c r="D20" t="str">
        <f>IFERROR(INDEX(objects!$A:$B,MATCH(C20,objects!$A:$A,0),2),"xxx")</f>
        <v>functional door system</v>
      </c>
      <c r="E20" t="s">
        <v>15</v>
      </c>
      <c r="F20" t="s">
        <v>81</v>
      </c>
      <c r="G20" t="str">
        <f>IFERROR(INDEX(objects!$A:$B,MATCH(F20,objects!$A:$A,0),2),"xxx")</f>
        <v>position n fix barrier</v>
      </c>
      <c r="H20" t="s">
        <v>108</v>
      </c>
      <c r="I20" t="s">
        <v>39</v>
      </c>
      <c r="J20" t="s">
        <v>39</v>
      </c>
      <c r="M20" s="9" t="str">
        <f t="shared" si="0"/>
        <v>functional door systemconsists ofposition n fix barrier</v>
      </c>
      <c r="V20" t="s">
        <v>39</v>
      </c>
    </row>
    <row r="21" spans="1:22" x14ac:dyDescent="0.3">
      <c r="A21" s="2" t="str">
        <f>IFERROR(INDEX(objects!$A:$A,MATCH(C21,objects!$A:$A,0),1),"nnno")</f>
        <v>functional door system</v>
      </c>
      <c r="B21" s="2" t="str">
        <f>IFERROR(INDEX(objects!$A:$A,MATCH(F21,objects!$A:$A,0),1),"nnno")</f>
        <v>close gap floor-door</v>
      </c>
      <c r="C21" t="s">
        <v>82</v>
      </c>
      <c r="D21" t="str">
        <f>IFERROR(INDEX(objects!$A:$B,MATCH(C21,objects!$A:$A,0),2),"xxx")</f>
        <v>functional door system</v>
      </c>
      <c r="E21" t="s">
        <v>15</v>
      </c>
      <c r="F21" t="s">
        <v>78</v>
      </c>
      <c r="G21" t="str">
        <f>IFERROR(INDEX(objects!$A:$B,MATCH(F21,objects!$A:$A,0),2),"xxx")</f>
        <v>close gap floor-door</v>
      </c>
      <c r="H21" t="s">
        <v>109</v>
      </c>
      <c r="I21" t="s">
        <v>39</v>
      </c>
      <c r="J21" t="s">
        <v>110</v>
      </c>
      <c r="M21" s="9" t="str">
        <f t="shared" si="0"/>
        <v>functional door systemconsists ofclose gap floor-door</v>
      </c>
      <c r="V21" t="s">
        <v>110</v>
      </c>
    </row>
    <row r="22" spans="1:22" x14ac:dyDescent="0.3">
      <c r="A22" s="2" t="str">
        <f>IFERROR(INDEX(objects!$A:$A,MATCH(C22,objects!$A:$A,0),1),"nnno")</f>
        <v>hinge A</v>
      </c>
      <c r="B22" s="2" t="str">
        <f>IFERROR(INDEX(objects!$A:$A,MATCH(F22,objects!$A:$A,0),1),"nnno")</f>
        <v>leaf A1</v>
      </c>
      <c r="C22" t="s">
        <v>77</v>
      </c>
      <c r="D22" t="str">
        <f>IFERROR(INDEX(objects!$A:$B,MATCH(C22,objects!$A:$A,0),2),"xxx")</f>
        <v>hinge A</v>
      </c>
      <c r="E22" t="s">
        <v>15</v>
      </c>
      <c r="F22" t="s">
        <v>64</v>
      </c>
      <c r="G22" t="str">
        <f>IFERROR(INDEX(objects!$A:$B,MATCH(F22,objects!$A:$A,0),2),"xxx")</f>
        <v>hinge leaf A1</v>
      </c>
      <c r="H22" t="s">
        <v>111</v>
      </c>
      <c r="I22" t="s">
        <v>39</v>
      </c>
      <c r="J22" t="s">
        <v>39</v>
      </c>
      <c r="K22">
        <v>2</v>
      </c>
      <c r="M22" s="9" t="str">
        <f t="shared" si="0"/>
        <v>hinge Aconsists ofleaf A1</v>
      </c>
      <c r="V22" t="s">
        <v>39</v>
      </c>
    </row>
    <row r="23" spans="1:22" x14ac:dyDescent="0.3">
      <c r="A23" s="2" t="str">
        <f>IFERROR(INDEX(objects!$A:$A,MATCH(C23,objects!$A:$A,0),1),"nnno")</f>
        <v>hinge A</v>
      </c>
      <c r="B23" s="2" t="str">
        <f>IFERROR(INDEX(objects!$A:$A,MATCH(F23,objects!$A:$A,0),1),"nnno")</f>
        <v>leaf A2</v>
      </c>
      <c r="C23" t="s">
        <v>77</v>
      </c>
      <c r="D23" t="str">
        <f>IFERROR(INDEX(objects!$A:$B,MATCH(C23,objects!$A:$A,0),2),"xxx")</f>
        <v>hinge A</v>
      </c>
      <c r="E23" t="s">
        <v>15</v>
      </c>
      <c r="F23" t="s">
        <v>66</v>
      </c>
      <c r="G23" t="str">
        <f>IFERROR(INDEX(objects!$A:$B,MATCH(F23,objects!$A:$A,0),2),"xxx")</f>
        <v>hinge leaf A2</v>
      </c>
      <c r="H23" t="s">
        <v>112</v>
      </c>
      <c r="I23" t="s">
        <v>39</v>
      </c>
      <c r="J23" t="s">
        <v>39</v>
      </c>
      <c r="K23">
        <v>2</v>
      </c>
      <c r="M23" s="9" t="str">
        <f t="shared" si="0"/>
        <v>hinge Aconsists ofleaf A2</v>
      </c>
      <c r="V23" t="s">
        <v>39</v>
      </c>
    </row>
    <row r="24" spans="1:22" x14ac:dyDescent="0.3">
      <c r="A24" s="2" t="str">
        <f>IFERROR(INDEX(objects!$A:$A,MATCH(C24,objects!$A:$A,0),1),"nnno")</f>
        <v>hinge A</v>
      </c>
      <c r="B24" s="2" t="str">
        <f>IFERROR(INDEX(objects!$A:$A,MATCH(F24,objects!$A:$A,0),1),"nnno")</f>
        <v>pin X</v>
      </c>
      <c r="C24" t="s">
        <v>77</v>
      </c>
      <c r="D24" t="str">
        <f>IFERROR(INDEX(objects!$A:$B,MATCH(C24,objects!$A:$A,0),2),"xxx")</f>
        <v>hinge A</v>
      </c>
      <c r="E24" t="s">
        <v>15</v>
      </c>
      <c r="F24" t="s">
        <v>44</v>
      </c>
      <c r="G24" t="str">
        <f>IFERROR(INDEX(objects!$A:$B,MATCH(F24,objects!$A:$A,0),2),"xxx")</f>
        <v>hinge pin</v>
      </c>
      <c r="H24" t="s">
        <v>113</v>
      </c>
      <c r="I24" t="s">
        <v>39</v>
      </c>
      <c r="J24" t="s">
        <v>39</v>
      </c>
      <c r="K24" s="1">
        <v>6</v>
      </c>
      <c r="M24" s="9" t="str">
        <f t="shared" si="0"/>
        <v>hinge Aconsists ofpin X</v>
      </c>
      <c r="V24" t="s">
        <v>39</v>
      </c>
    </row>
    <row r="25" spans="1:22" x14ac:dyDescent="0.3">
      <c r="A25" s="2" t="str">
        <f>IFERROR(INDEX(objects!$A:$A,MATCH(C25,objects!$A:$A,0),1),"nnno")</f>
        <v>hinge B</v>
      </c>
      <c r="B25" s="2" t="str">
        <f>IFERROR(INDEX(objects!$A:$A,MATCH(F25,objects!$A:$A,0),1),"nnno")</f>
        <v>leaf B1</v>
      </c>
      <c r="C25" t="s">
        <v>72</v>
      </c>
      <c r="D25" t="str">
        <f>IFERROR(INDEX(objects!$A:$B,MATCH(C25,objects!$A:$A,0),2),"xxx")</f>
        <v>hinge B</v>
      </c>
      <c r="E25" t="s">
        <v>15</v>
      </c>
      <c r="F25" t="s">
        <v>62</v>
      </c>
      <c r="G25" t="str">
        <f>IFERROR(INDEX(objects!$A:$B,MATCH(F25,objects!$A:$A,0),2),"xxx")</f>
        <v>hinge leaf B1</v>
      </c>
      <c r="H25" t="s">
        <v>114</v>
      </c>
      <c r="I25" t="s">
        <v>39</v>
      </c>
      <c r="J25" t="s">
        <v>39</v>
      </c>
      <c r="K25">
        <v>2</v>
      </c>
      <c r="M25" s="9" t="str">
        <f t="shared" si="0"/>
        <v>hinge Bconsists ofleaf B1</v>
      </c>
      <c r="V25" t="s">
        <v>39</v>
      </c>
    </row>
    <row r="26" spans="1:22" x14ac:dyDescent="0.3">
      <c r="A26" s="2" t="str">
        <f>IFERROR(INDEX(objects!$A:$A,MATCH(C26,objects!$A:$A,0),1),"nnno")</f>
        <v>hinge B</v>
      </c>
      <c r="B26" s="2" t="str">
        <f>IFERROR(INDEX(objects!$A:$A,MATCH(F26,objects!$A:$A,0),1),"nnno")</f>
        <v>leaf B2</v>
      </c>
      <c r="C26" t="s">
        <v>72</v>
      </c>
      <c r="D26" t="str">
        <f>IFERROR(INDEX(objects!$A:$B,MATCH(C26,objects!$A:$A,0),2),"xxx")</f>
        <v>hinge B</v>
      </c>
      <c r="E26" t="s">
        <v>15</v>
      </c>
      <c r="F26" t="s">
        <v>59</v>
      </c>
      <c r="G26" t="str">
        <f>IFERROR(INDEX(objects!$A:$B,MATCH(F26,objects!$A:$A,0),2),"xxx")</f>
        <v>hinge leaf B2</v>
      </c>
      <c r="H26" t="s">
        <v>115</v>
      </c>
      <c r="I26" t="s">
        <v>39</v>
      </c>
      <c r="J26" t="s">
        <v>39</v>
      </c>
      <c r="K26">
        <v>2</v>
      </c>
      <c r="M26" s="9" t="str">
        <f t="shared" si="0"/>
        <v>hinge Bconsists ofleaf B2</v>
      </c>
      <c r="V26" t="s">
        <v>39</v>
      </c>
    </row>
    <row r="27" spans="1:22" x14ac:dyDescent="0.3">
      <c r="A27" s="2" t="str">
        <f>IFERROR(INDEX(objects!$A:$A,MATCH(C27,objects!$A:$A,0),1),"nnno")</f>
        <v>hinge B</v>
      </c>
      <c r="B27" s="2" t="str">
        <f>IFERROR(INDEX(objects!$A:$A,MATCH(F27,objects!$A:$A,0),1),"nnno")</f>
        <v>pin X</v>
      </c>
      <c r="C27" t="s">
        <v>72</v>
      </c>
      <c r="D27" t="str">
        <f>IFERROR(INDEX(objects!$A:$B,MATCH(C27,objects!$A:$A,0),2),"xxx")</f>
        <v>hinge B</v>
      </c>
      <c r="E27" t="s">
        <v>15</v>
      </c>
      <c r="F27" t="s">
        <v>44</v>
      </c>
      <c r="G27" t="str">
        <f>IFERROR(INDEX(objects!$A:$B,MATCH(F27,objects!$A:$A,0),2),"xxx")</f>
        <v>hinge pin</v>
      </c>
      <c r="H27" t="s">
        <v>116</v>
      </c>
      <c r="I27" t="s">
        <v>39</v>
      </c>
      <c r="J27" t="s">
        <v>39</v>
      </c>
      <c r="K27" s="1">
        <v>7</v>
      </c>
      <c r="M27" s="9" t="str">
        <f t="shared" si="0"/>
        <v>hinge Bconsists ofpin X</v>
      </c>
      <c r="V27" t="s">
        <v>39</v>
      </c>
    </row>
    <row r="28" spans="1:22" x14ac:dyDescent="0.3">
      <c r="A28" s="2" t="str">
        <f>IFERROR(INDEX(objects!$A:$A,MATCH(C28,objects!$A:$A,0),1),"nnno")</f>
        <v>i-door frame 01</v>
      </c>
      <c r="B28" s="2" t="str">
        <f>IFERROR(INDEX(objects!$A:$A,MATCH(F28,objects!$A:$A,0),1),"nnno")</f>
        <v>i-door frame assy</v>
      </c>
      <c r="C28" t="s">
        <v>43</v>
      </c>
      <c r="D28" t="str">
        <f>IFERROR(INDEX(objects!$A:$B,MATCH(C28,objects!$A:$A,0),2),"xxx")</f>
        <v>i-door frame 01</v>
      </c>
      <c r="E28" t="s">
        <v>118</v>
      </c>
      <c r="F28" t="s">
        <v>40</v>
      </c>
      <c r="G28" t="str">
        <f>IFERROR(INDEX(objects!$A:$B,MATCH(F28,objects!$A:$A,0),2),"xxx")</f>
        <v>i-door frame assy</v>
      </c>
      <c r="H28" t="s">
        <v>117</v>
      </c>
      <c r="I28" t="s">
        <v>39</v>
      </c>
      <c r="J28" t="s">
        <v>39</v>
      </c>
      <c r="M28" s="9" t="str">
        <f t="shared" si="0"/>
        <v>i-door frame 01is assembled ini-door frame assy</v>
      </c>
      <c r="V28" t="s">
        <v>39</v>
      </c>
    </row>
    <row r="29" spans="1:22" x14ac:dyDescent="0.3">
      <c r="A29" s="2" t="str">
        <f>IFERROR(INDEX(objects!$A:$A,MATCH(C29,objects!$A:$A,0),1),"nnno")</f>
        <v>i-door frame assy</v>
      </c>
      <c r="B29" s="2" t="str">
        <f>IFERROR(INDEX(objects!$A:$A,MATCH(F29,objects!$A:$A,0),1),"nnno")</f>
        <v>i-physical door system</v>
      </c>
      <c r="C29" t="s">
        <v>40</v>
      </c>
      <c r="D29" t="str">
        <f>IFERROR(INDEX(objects!$A:$B,MATCH(C29,objects!$A:$A,0),2),"xxx")</f>
        <v>i-door frame assy</v>
      </c>
      <c r="E29" t="s">
        <v>118</v>
      </c>
      <c r="F29" t="s">
        <v>35</v>
      </c>
      <c r="G29" t="str">
        <f>IFERROR(INDEX(objects!$A:$B,MATCH(F29,objects!$A:$A,0),2),"xxx")</f>
        <v>i-physical door system</v>
      </c>
      <c r="H29" t="s">
        <v>119</v>
      </c>
      <c r="I29" t="s">
        <v>39</v>
      </c>
      <c r="J29" t="s">
        <v>39</v>
      </c>
      <c r="M29" s="9" t="str">
        <f t="shared" si="0"/>
        <v>i-door frame assyis assembled ini-physical door system</v>
      </c>
      <c r="V29" t="s">
        <v>39</v>
      </c>
    </row>
    <row r="30" spans="1:22" x14ac:dyDescent="0.3">
      <c r="A30" s="2" t="str">
        <f>IFERROR(INDEX(objects!$A:$A,MATCH(C30,objects!$A:$A,0),1),"nnno")</f>
        <v>i-door handle 01</v>
      </c>
      <c r="B30" s="2" t="str">
        <f>IFERROR(INDEX(objects!$A:$A,MATCH(F30,objects!$A:$A,0),1),"nnno")</f>
        <v>i-door panel assy</v>
      </c>
      <c r="C30" t="s">
        <v>53</v>
      </c>
      <c r="D30" t="str">
        <f>IFERROR(INDEX(objects!$A:$B,MATCH(C30,objects!$A:$A,0),2),"xxx")</f>
        <v>i-door handle 01</v>
      </c>
      <c r="E30" t="s">
        <v>118</v>
      </c>
      <c r="F30" t="s">
        <v>38</v>
      </c>
      <c r="G30" t="str">
        <f>IFERROR(INDEX(objects!$A:$B,MATCH(F30,objects!$A:$A,0),2),"xxx")</f>
        <v>i-door panel assy</v>
      </c>
      <c r="H30" t="s">
        <v>120</v>
      </c>
      <c r="I30" t="s">
        <v>39</v>
      </c>
      <c r="J30" t="s">
        <v>39</v>
      </c>
      <c r="M30" s="9" t="str">
        <f t="shared" si="0"/>
        <v>i-door handle 01is assembled ini-door panel assy</v>
      </c>
      <c r="V30" t="s">
        <v>39</v>
      </c>
    </row>
    <row r="31" spans="1:22" x14ac:dyDescent="0.3">
      <c r="A31" s="2" t="str">
        <f>IFERROR(INDEX(objects!$A:$A,MATCH(C31,objects!$A:$A,0),1),"nnno")</f>
        <v>i-door panel 01</v>
      </c>
      <c r="B31" s="2" t="str">
        <f>IFERROR(INDEX(objects!$A:$A,MATCH(F31,objects!$A:$A,0),1),"nnno")</f>
        <v>i-door panel assy</v>
      </c>
      <c r="C31" t="s">
        <v>50</v>
      </c>
      <c r="D31" t="str">
        <f>IFERROR(INDEX(objects!$A:$B,MATCH(C31,objects!$A:$A,0),2),"xxx")</f>
        <v>door panel 001-ABC</v>
      </c>
      <c r="E31" t="s">
        <v>118</v>
      </c>
      <c r="F31" t="s">
        <v>38</v>
      </c>
      <c r="G31" t="str">
        <f>IFERROR(INDEX(objects!$A:$B,MATCH(F31,objects!$A:$A,0),2),"xxx")</f>
        <v>i-door panel assy</v>
      </c>
      <c r="H31" t="s">
        <v>121</v>
      </c>
      <c r="I31" t="s">
        <v>39</v>
      </c>
      <c r="J31" t="s">
        <v>39</v>
      </c>
      <c r="M31" s="9" t="str">
        <f t="shared" si="0"/>
        <v>i-door panel 01is assembled ini-door panel assy</v>
      </c>
      <c r="V31" t="s">
        <v>39</v>
      </c>
    </row>
    <row r="32" spans="1:22" x14ac:dyDescent="0.3">
      <c r="A32" s="2" t="str">
        <f>IFERROR(INDEX(objects!$A:$A,MATCH(C32,objects!$A:$A,0),1),"nnno")</f>
        <v>i-door panel 02</v>
      </c>
      <c r="B32" s="2" t="str">
        <f>IFERROR(INDEX(objects!$A:$A,MATCH(F32,objects!$A:$A,0),1),"nnno")</f>
        <v>i-door panel assy</v>
      </c>
      <c r="C32" t="s">
        <v>54</v>
      </c>
      <c r="D32" t="str">
        <f>IFERROR(INDEX(objects!$A:$B,MATCH(C32,objects!$A:$A,0),2),"xxx")</f>
        <v>door panel 002-EFG</v>
      </c>
      <c r="E32" t="s">
        <v>118</v>
      </c>
      <c r="F32" t="s">
        <v>38</v>
      </c>
      <c r="G32" t="str">
        <f>IFERROR(INDEX(objects!$A:$B,MATCH(F32,objects!$A:$A,0),2),"xxx")</f>
        <v>i-door panel assy</v>
      </c>
      <c r="H32" t="s">
        <v>122</v>
      </c>
      <c r="I32" t="s">
        <v>39</v>
      </c>
      <c r="J32" t="s">
        <v>39</v>
      </c>
      <c r="M32" s="9" t="str">
        <f t="shared" si="0"/>
        <v>i-door panel 02is assembled ini-door panel assy</v>
      </c>
      <c r="V32" t="s">
        <v>39</v>
      </c>
    </row>
    <row r="33" spans="1:22" x14ac:dyDescent="0.3">
      <c r="A33" s="2" t="str">
        <f>IFERROR(INDEX(objects!$A:$A,MATCH(C33,objects!$A:$A,0),1),"nnno")</f>
        <v>i-door panel assy</v>
      </c>
      <c r="B33" s="2" t="str">
        <f>IFERROR(INDEX(objects!$A:$A,MATCH(F33,objects!$A:$A,0),1),"nnno")</f>
        <v>i-physical door system</v>
      </c>
      <c r="C33" t="s">
        <v>38</v>
      </c>
      <c r="D33" t="str">
        <f>IFERROR(INDEX(objects!$A:$B,MATCH(C33,objects!$A:$A,0),2),"xxx")</f>
        <v>i-door panel assy</v>
      </c>
      <c r="E33" t="s">
        <v>118</v>
      </c>
      <c r="F33" t="s">
        <v>35</v>
      </c>
      <c r="G33" t="str">
        <f>IFERROR(INDEX(objects!$A:$B,MATCH(F33,objects!$A:$A,0),2),"xxx")</f>
        <v>i-physical door system</v>
      </c>
      <c r="H33" t="s">
        <v>123</v>
      </c>
      <c r="I33" t="s">
        <v>39</v>
      </c>
      <c r="J33" t="s">
        <v>39</v>
      </c>
      <c r="M33" s="9" t="str">
        <f t="shared" si="0"/>
        <v>i-door panel assyis assembled ini-physical door system</v>
      </c>
      <c r="V33" t="s">
        <v>39</v>
      </c>
    </row>
    <row r="34" spans="1:22" x14ac:dyDescent="0.3">
      <c r="A34" s="2" t="str">
        <f>IFERROR(INDEX(objects!$A:$A,MATCH(C34,objects!$A:$A,0),1),"nnno")</f>
        <v>i-leaf A2 01</v>
      </c>
      <c r="B34" s="2" t="str">
        <f>IFERROR(INDEX(objects!$A:$A,MATCH(F34,objects!$A:$A,0),1),"nnno")</f>
        <v>i-door panel assy</v>
      </c>
      <c r="C34" t="s">
        <v>49</v>
      </c>
      <c r="D34" t="str">
        <f>IFERROR(INDEX(objects!$A:$B,MATCH(C34,objects!$A:$A,0),2),"xxx")</f>
        <v>i-leaf A2 01</v>
      </c>
      <c r="E34" t="s">
        <v>118</v>
      </c>
      <c r="F34" t="s">
        <v>38</v>
      </c>
      <c r="G34" t="str">
        <f>IFERROR(INDEX(objects!$A:$B,MATCH(F34,objects!$A:$A,0),2),"xxx")</f>
        <v>i-door panel assy</v>
      </c>
      <c r="H34" t="s">
        <v>124</v>
      </c>
      <c r="I34" t="s">
        <v>39</v>
      </c>
      <c r="J34" t="s">
        <v>39</v>
      </c>
      <c r="M34" s="9" t="str">
        <f t="shared" si="0"/>
        <v>i-leaf A2 01is assembled ini-door panel assy</v>
      </c>
      <c r="V34" t="s">
        <v>39</v>
      </c>
    </row>
    <row r="35" spans="1:22" x14ac:dyDescent="0.3">
      <c r="A35" s="2" t="str">
        <f>IFERROR(INDEX(objects!$A:$A,MATCH(C35,objects!$A:$A,0),1),"nnno")</f>
        <v>i-leaf B1 01</v>
      </c>
      <c r="B35" s="2" t="str">
        <f>IFERROR(INDEX(objects!$A:$A,MATCH(F35,objects!$A:$A,0),1),"nnno")</f>
        <v>i-door frame assy</v>
      </c>
      <c r="C35" t="s">
        <v>48</v>
      </c>
      <c r="D35" t="str">
        <f>IFERROR(INDEX(objects!$A:$B,MATCH(C35,objects!$A:$A,0),2),"xxx")</f>
        <v>i-leaf B1 01</v>
      </c>
      <c r="E35" t="s">
        <v>118</v>
      </c>
      <c r="F35" t="s">
        <v>40</v>
      </c>
      <c r="G35" t="str">
        <f>IFERROR(INDEX(objects!$A:$B,MATCH(F35,objects!$A:$A,0),2),"xxx")</f>
        <v>i-door frame assy</v>
      </c>
      <c r="H35" t="s">
        <v>125</v>
      </c>
      <c r="I35" t="s">
        <v>39</v>
      </c>
      <c r="J35" t="s">
        <v>39</v>
      </c>
      <c r="M35" s="9" t="str">
        <f t="shared" si="0"/>
        <v>i-leaf B1 01is assembled ini-door frame assy</v>
      </c>
      <c r="V35" t="s">
        <v>39</v>
      </c>
    </row>
    <row r="36" spans="1:22" x14ac:dyDescent="0.3">
      <c r="A36" s="2" t="str">
        <f>IFERROR(INDEX(objects!$A:$A,MATCH(C36,objects!$A:$A,0),1),"nnno")</f>
        <v>i-leaf B2 01</v>
      </c>
      <c r="B36" s="2" t="str">
        <f>IFERROR(INDEX(objects!$A:$A,MATCH(F36,objects!$A:$A,0),1),"nnno")</f>
        <v>i-door panel assy</v>
      </c>
      <c r="C36" t="s">
        <v>47</v>
      </c>
      <c r="D36" t="str">
        <f>IFERROR(INDEX(objects!$A:$B,MATCH(C36,objects!$A:$A,0),2),"xxx")</f>
        <v>i-leaf B2 01</v>
      </c>
      <c r="E36" t="s">
        <v>118</v>
      </c>
      <c r="F36" t="s">
        <v>38</v>
      </c>
      <c r="G36" t="str">
        <f>IFERROR(INDEX(objects!$A:$B,MATCH(F36,objects!$A:$A,0),2),"xxx")</f>
        <v>i-door panel assy</v>
      </c>
      <c r="H36" t="s">
        <v>126</v>
      </c>
      <c r="I36" t="s">
        <v>39</v>
      </c>
      <c r="J36" t="s">
        <v>39</v>
      </c>
      <c r="M36" s="9" t="str">
        <f t="shared" si="0"/>
        <v>i-leaf B2 01is assembled ini-door panel assy</v>
      </c>
      <c r="V36" t="s">
        <v>39</v>
      </c>
    </row>
    <row r="37" spans="1:22" x14ac:dyDescent="0.3">
      <c r="A37" s="2" t="str">
        <f>IFERROR(INDEX(objects!$A:$A,MATCH(C37,objects!$A:$A,0),1),"nnno")</f>
        <v>i-pin X 01</v>
      </c>
      <c r="B37" s="2" t="str">
        <f>IFERROR(INDEX(objects!$A:$A,MATCH(F37,objects!$A:$A,0),1),"nnno")</f>
        <v>i-physical door system</v>
      </c>
      <c r="C37" t="s">
        <v>41</v>
      </c>
      <c r="D37" t="str">
        <f>IFERROR(INDEX(objects!$A:$B,MATCH(C37,objects!$A:$A,0),2),"xxx")</f>
        <v>i-pin X 01</v>
      </c>
      <c r="E37" t="s">
        <v>118</v>
      </c>
      <c r="F37" t="s">
        <v>35</v>
      </c>
      <c r="G37" t="str">
        <f>IFERROR(INDEX(objects!$A:$B,MATCH(F37,objects!$A:$A,0),2),"xxx")</f>
        <v>i-physical door system</v>
      </c>
      <c r="H37" t="s">
        <v>127</v>
      </c>
      <c r="I37" t="s">
        <v>39</v>
      </c>
      <c r="J37" t="s">
        <v>39</v>
      </c>
      <c r="M37" s="9" t="str">
        <f t="shared" si="0"/>
        <v>i-pin X 01is assembled ini-physical door system</v>
      </c>
      <c r="V37" t="s">
        <v>39</v>
      </c>
    </row>
    <row r="38" spans="1:22" x14ac:dyDescent="0.3">
      <c r="A38" s="2" t="str">
        <f>IFERROR(INDEX(objects!$A:$A,MATCH(C38,objects!$A:$A,0),1),"nnno")</f>
        <v>i-threshold 01</v>
      </c>
      <c r="B38" s="2" t="str">
        <f>IFERROR(INDEX(objects!$A:$A,MATCH(F38,objects!$A:$A,0),1),"nnno")</f>
        <v>i-door frame assy</v>
      </c>
      <c r="C38" t="s">
        <v>46</v>
      </c>
      <c r="D38" t="str">
        <f>IFERROR(INDEX(objects!$A:$B,MATCH(C38,objects!$A:$A,0),2),"xxx")</f>
        <v>i-threshold 01</v>
      </c>
      <c r="E38" t="s">
        <v>118</v>
      </c>
      <c r="F38" t="s">
        <v>40</v>
      </c>
      <c r="G38" t="str">
        <f>IFERROR(INDEX(objects!$A:$B,MATCH(F38,objects!$A:$A,0),2),"xxx")</f>
        <v>i-door frame assy</v>
      </c>
      <c r="H38" t="s">
        <v>128</v>
      </c>
      <c r="I38" t="s">
        <v>39</v>
      </c>
      <c r="J38" t="s">
        <v>39</v>
      </c>
      <c r="M38" s="9" t="str">
        <f t="shared" si="0"/>
        <v>i-threshold 01is assembled ini-door frame assy</v>
      </c>
      <c r="V38" t="s">
        <v>39</v>
      </c>
    </row>
    <row r="39" spans="1:22" x14ac:dyDescent="0.3">
      <c r="A39" s="2" t="str">
        <f>IFERROR(INDEX(objects!$A:$A,MATCH(C39,objects!$A:$A,0),1),"nnno")</f>
        <v>i_leaf A1 01</v>
      </c>
      <c r="B39" s="2" t="str">
        <f>IFERROR(INDEX(objects!$A:$A,MATCH(F39,objects!$A:$A,0),1),"nnno")</f>
        <v>i-door frame assy</v>
      </c>
      <c r="C39" t="s">
        <v>56</v>
      </c>
      <c r="D39" t="str">
        <f>IFERROR(INDEX(objects!$A:$B,MATCH(C39,objects!$A:$A,0),2),"xxx")</f>
        <v>i_leaf A1 01</v>
      </c>
      <c r="E39" t="s">
        <v>118</v>
      </c>
      <c r="F39" t="s">
        <v>40</v>
      </c>
      <c r="G39" t="str">
        <f>IFERROR(INDEX(objects!$A:$B,MATCH(F39,objects!$A:$A,0),2),"xxx")</f>
        <v>i-door frame assy</v>
      </c>
      <c r="H39" t="s">
        <v>129</v>
      </c>
      <c r="I39" t="s">
        <v>39</v>
      </c>
      <c r="J39" t="s">
        <v>39</v>
      </c>
      <c r="M39" s="9" t="str">
        <f t="shared" si="0"/>
        <v>i_leaf A1 01is assembled ini-door frame assy</v>
      </c>
      <c r="V39" t="s">
        <v>39</v>
      </c>
    </row>
    <row r="40" spans="1:22" x14ac:dyDescent="0.3">
      <c r="A40" s="2" t="str">
        <f>IFERROR(INDEX(objects!$A:$A,MATCH(C40,objects!$A:$A,0),1),"nnno")</f>
        <v>leaf A1</v>
      </c>
      <c r="B40" s="2" t="str">
        <f>IFERROR(INDEX(objects!$A:$A,MATCH(F40,objects!$A:$A,0),1),"nnno")</f>
        <v>i_leaf A1 01</v>
      </c>
      <c r="C40" t="s">
        <v>64</v>
      </c>
      <c r="D40" t="str">
        <f>IFERROR(INDEX(objects!$A:$B,MATCH(C40,objects!$A:$A,0),2),"xxx")</f>
        <v>hinge leaf A1</v>
      </c>
      <c r="E40" t="s">
        <v>91</v>
      </c>
      <c r="F40" t="s">
        <v>56</v>
      </c>
      <c r="G40" t="str">
        <f>IFERROR(INDEX(objects!$A:$B,MATCH(F40,objects!$A:$A,0),2),"xxx")</f>
        <v>i_leaf A1 01</v>
      </c>
      <c r="H40" t="s">
        <v>130</v>
      </c>
      <c r="I40" t="s">
        <v>39</v>
      </c>
      <c r="J40" t="s">
        <v>39</v>
      </c>
      <c r="M40" s="9" t="str">
        <f t="shared" si="0"/>
        <v>leaf A1is implemented byi_leaf A1 01</v>
      </c>
      <c r="V40" t="s">
        <v>39</v>
      </c>
    </row>
    <row r="41" spans="1:22" x14ac:dyDescent="0.3">
      <c r="A41" s="2" t="str">
        <f>IFERROR(INDEX(objects!$A:$A,MATCH(C41,objects!$A:$A,0),1),"nnno")</f>
        <v>leaf A2</v>
      </c>
      <c r="B41" s="2" t="str">
        <f>IFERROR(INDEX(objects!$A:$A,MATCH(F41,objects!$A:$A,0),1),"nnno")</f>
        <v>i-leaf A2 01</v>
      </c>
      <c r="C41" t="s">
        <v>66</v>
      </c>
      <c r="D41" t="str">
        <f>IFERROR(INDEX(objects!$A:$B,MATCH(C41,objects!$A:$A,0),2),"xxx")</f>
        <v>hinge leaf A2</v>
      </c>
      <c r="E41" t="s">
        <v>91</v>
      </c>
      <c r="F41" t="s">
        <v>49</v>
      </c>
      <c r="G41" t="str">
        <f>IFERROR(INDEX(objects!$A:$B,MATCH(F41,objects!$A:$A,0),2),"xxx")</f>
        <v>i-leaf A2 01</v>
      </c>
      <c r="H41" t="s">
        <v>131</v>
      </c>
      <c r="I41" t="s">
        <v>39</v>
      </c>
      <c r="J41" t="s">
        <v>39</v>
      </c>
      <c r="M41" s="9" t="str">
        <f t="shared" si="0"/>
        <v>leaf A2is implemented byi-leaf A2 01</v>
      </c>
      <c r="V41" t="s">
        <v>39</v>
      </c>
    </row>
    <row r="42" spans="1:22" x14ac:dyDescent="0.3">
      <c r="A42" s="2" t="str">
        <f>IFERROR(INDEX(objects!$A:$A,MATCH(C42,objects!$A:$A,0),1),"nnno")</f>
        <v>leaf B1</v>
      </c>
      <c r="B42" s="2" t="str">
        <f>IFERROR(INDEX(objects!$A:$A,MATCH(F42,objects!$A:$A,0),1),"nnno")</f>
        <v>i-leaf B1 01</v>
      </c>
      <c r="C42" t="s">
        <v>62</v>
      </c>
      <c r="D42" t="str">
        <f>IFERROR(INDEX(objects!$A:$B,MATCH(C42,objects!$A:$A,0),2),"xxx")</f>
        <v>hinge leaf B1</v>
      </c>
      <c r="E42" t="s">
        <v>91</v>
      </c>
      <c r="F42" t="s">
        <v>48</v>
      </c>
      <c r="G42" t="str">
        <f>IFERROR(INDEX(objects!$A:$B,MATCH(F42,objects!$A:$A,0),2),"xxx")</f>
        <v>i-leaf B1 01</v>
      </c>
      <c r="H42" t="s">
        <v>132</v>
      </c>
      <c r="I42" t="s">
        <v>39</v>
      </c>
      <c r="J42" t="s">
        <v>39</v>
      </c>
      <c r="M42" s="9" t="str">
        <f t="shared" si="0"/>
        <v>leaf B1is implemented byi-leaf B1 01</v>
      </c>
      <c r="V42" t="s">
        <v>39</v>
      </c>
    </row>
    <row r="43" spans="1:22" x14ac:dyDescent="0.3">
      <c r="A43" s="2" t="str">
        <f>IFERROR(INDEX(objects!$A:$A,MATCH(C43,objects!$A:$A,0),1),"nnno")</f>
        <v>leaf B2</v>
      </c>
      <c r="B43" s="2" t="str">
        <f>IFERROR(INDEX(objects!$A:$A,MATCH(F43,objects!$A:$A,0),1),"nnno")</f>
        <v>i-leaf B2 01</v>
      </c>
      <c r="C43" t="s">
        <v>59</v>
      </c>
      <c r="D43" t="str">
        <f>IFERROR(INDEX(objects!$A:$B,MATCH(C43,objects!$A:$A,0),2),"xxx")</f>
        <v>hinge leaf B2</v>
      </c>
      <c r="E43" t="s">
        <v>91</v>
      </c>
      <c r="F43" t="s">
        <v>47</v>
      </c>
      <c r="G43" t="str">
        <f>IFERROR(INDEX(objects!$A:$B,MATCH(F43,objects!$A:$A,0),2),"xxx")</f>
        <v>i-leaf B2 01</v>
      </c>
      <c r="H43" t="s">
        <v>133</v>
      </c>
      <c r="I43" t="s">
        <v>39</v>
      </c>
      <c r="J43" t="s">
        <v>39</v>
      </c>
      <c r="M43" s="9" t="str">
        <f t="shared" si="0"/>
        <v>leaf B2is implemented byi-leaf B2 01</v>
      </c>
      <c r="V43" t="s">
        <v>39</v>
      </c>
    </row>
    <row r="44" spans="1:22" x14ac:dyDescent="0.3">
      <c r="A44" s="2" t="str">
        <f>IFERROR(INDEX(objects!$A:$A,MATCH(C44,objects!$A:$A,0),1),"nnno")</f>
        <v>open barrier</v>
      </c>
      <c r="B44" s="2" t="str">
        <f>IFERROR(INDEX(objects!$A:$A,MATCH(F44,objects!$A:$A,0),1),"nnno")</f>
        <v>door handle</v>
      </c>
      <c r="C44" t="s">
        <v>75</v>
      </c>
      <c r="D44" t="str">
        <f>IFERROR(INDEX(objects!$A:$B,MATCH(C44,objects!$A:$A,0),2),"xxx")</f>
        <v>open barrier</v>
      </c>
      <c r="E44" t="s">
        <v>15</v>
      </c>
      <c r="F44" t="s">
        <v>68</v>
      </c>
      <c r="G44" t="str">
        <f>IFERROR(INDEX(objects!$A:$B,MATCH(F44,objects!$A:$A,0),2),"xxx")</f>
        <v>door handle</v>
      </c>
      <c r="H44" t="s">
        <v>134</v>
      </c>
      <c r="I44" t="s">
        <v>39</v>
      </c>
      <c r="J44" t="s">
        <v>39</v>
      </c>
      <c r="M44" s="9" t="str">
        <f t="shared" si="0"/>
        <v>open barrierconsists ofdoor handle</v>
      </c>
      <c r="V44" t="s">
        <v>39</v>
      </c>
    </row>
    <row r="45" spans="1:22" x14ac:dyDescent="0.3">
      <c r="A45" s="2" t="str">
        <f>IFERROR(INDEX(objects!$A:$A,MATCH(C45,objects!$A:$A,0),1),"nnno")</f>
        <v>physical door system</v>
      </c>
      <c r="B45" s="2" t="str">
        <f>IFERROR(INDEX(objects!$A:$A,MATCH(F45,objects!$A:$A,0),1),"nnno")</f>
        <v>door frame assy</v>
      </c>
      <c r="C45" t="s">
        <v>80</v>
      </c>
      <c r="D45" t="str">
        <f>IFERROR(INDEX(objects!$A:$B,MATCH(C45,objects!$A:$A,0),2),"xxx")</f>
        <v>physical door system</v>
      </c>
      <c r="E45" t="s">
        <v>18</v>
      </c>
      <c r="F45" t="s">
        <v>70</v>
      </c>
      <c r="G45" t="str">
        <f>IFERROR(INDEX(objects!$A:$B,MATCH(F45,objects!$A:$A,0),2),"xxx")</f>
        <v>door frame assembly</v>
      </c>
      <c r="H45" t="s">
        <v>135</v>
      </c>
      <c r="I45" t="s">
        <v>39</v>
      </c>
      <c r="J45" t="s">
        <v>39</v>
      </c>
      <c r="M45" s="9" t="str">
        <f t="shared" si="0"/>
        <v>physical door systemis assembled fromdoor frame assy</v>
      </c>
      <c r="V45" t="s">
        <v>39</v>
      </c>
    </row>
    <row r="46" spans="1:22" x14ac:dyDescent="0.3">
      <c r="A46" s="2" t="str">
        <f>IFERROR(INDEX(objects!$A:$A,MATCH(C46,objects!$A:$A,0),1),"nnno")</f>
        <v>physical door system</v>
      </c>
      <c r="B46" s="2" t="str">
        <f>IFERROR(INDEX(objects!$A:$A,MATCH(F46,objects!$A:$A,0),1),"nnno")</f>
        <v>door panel assy</v>
      </c>
      <c r="C46" t="s">
        <v>80</v>
      </c>
      <c r="D46" t="str">
        <f>IFERROR(INDEX(objects!$A:$B,MATCH(C46,objects!$A:$A,0),2),"xxx")</f>
        <v>physical door system</v>
      </c>
      <c r="E46" t="s">
        <v>18</v>
      </c>
      <c r="F46" t="s">
        <v>73</v>
      </c>
      <c r="G46" t="str">
        <f>IFERROR(INDEX(objects!$A:$B,MATCH(F46,objects!$A:$A,0),2),"xxx")</f>
        <v>door panel assembly</v>
      </c>
      <c r="H46" t="s">
        <v>136</v>
      </c>
      <c r="I46" t="s">
        <v>39</v>
      </c>
      <c r="J46" t="s">
        <v>39</v>
      </c>
      <c r="M46" s="9" t="str">
        <f t="shared" si="0"/>
        <v>physical door systemis assembled fromdoor panel assy</v>
      </c>
      <c r="V46" t="s">
        <v>39</v>
      </c>
    </row>
    <row r="47" spans="1:22" x14ac:dyDescent="0.3">
      <c r="A47" s="2" t="str">
        <f>IFERROR(INDEX(objects!$A:$A,MATCH(C47,objects!$A:$A,0),1),"nnno")</f>
        <v>physical door system</v>
      </c>
      <c r="B47" s="2" t="str">
        <f>IFERROR(INDEX(objects!$A:$A,MATCH(F47,objects!$A:$A,0),1),"nnno")</f>
        <v>pin X</v>
      </c>
      <c r="C47" t="s">
        <v>80</v>
      </c>
      <c r="D47" t="str">
        <f>IFERROR(INDEX(objects!$A:$B,MATCH(C47,objects!$A:$A,0),2),"xxx")</f>
        <v>physical door system</v>
      </c>
      <c r="E47" t="s">
        <v>18</v>
      </c>
      <c r="F47" t="s">
        <v>44</v>
      </c>
      <c r="G47" t="str">
        <f>IFERROR(INDEX(objects!$A:$B,MATCH(F47,objects!$A:$A,0),2),"xxx")</f>
        <v>hinge pin</v>
      </c>
      <c r="H47" t="s">
        <v>137</v>
      </c>
      <c r="I47" t="s">
        <v>39</v>
      </c>
      <c r="J47" t="s">
        <v>39</v>
      </c>
      <c r="M47" s="9" t="str">
        <f t="shared" si="0"/>
        <v>physical door systemis assembled frompin X</v>
      </c>
      <c r="V47" t="s">
        <v>39</v>
      </c>
    </row>
    <row r="48" spans="1:22" x14ac:dyDescent="0.3">
      <c r="A48" s="2" t="str">
        <f>IFERROR(INDEX(objects!$A:$A,MATCH(C48,objects!$A:$A,0),1),"nnno")</f>
        <v>pin X</v>
      </c>
      <c r="B48" s="2" t="str">
        <f>IFERROR(INDEX(objects!$A:$A,MATCH(F48,objects!$A:$A,0),1),"nnno")</f>
        <v>i-pin X 01</v>
      </c>
      <c r="C48" t="s">
        <v>44</v>
      </c>
      <c r="D48" t="str">
        <f>IFERROR(INDEX(objects!$A:$B,MATCH(C48,objects!$A:$A,0),2),"xxx")</f>
        <v>hinge pin</v>
      </c>
      <c r="E48" t="s">
        <v>91</v>
      </c>
      <c r="F48" t="s">
        <v>41</v>
      </c>
      <c r="G48" t="str">
        <f>IFERROR(INDEX(objects!$A:$B,MATCH(F48,objects!$A:$A,0),2),"xxx")</f>
        <v>i-pin X 01</v>
      </c>
      <c r="H48" t="s">
        <v>138</v>
      </c>
      <c r="I48" t="s">
        <v>39</v>
      </c>
      <c r="J48" t="s">
        <v>39</v>
      </c>
      <c r="M48" s="9" t="str">
        <f t="shared" si="0"/>
        <v>pin Xis implemented byi-pin X 01</v>
      </c>
      <c r="V48" t="s">
        <v>39</v>
      </c>
    </row>
    <row r="49" spans="1:22" x14ac:dyDescent="0.3">
      <c r="A49" s="2" t="str">
        <f>IFERROR(INDEX(objects!$A:$A,MATCH(C49,objects!$A:$A,0),1),"nnno")</f>
        <v>position n fix barrier</v>
      </c>
      <c r="B49" s="2" t="str">
        <f>IFERROR(INDEX(objects!$A:$A,MATCH(F49,objects!$A:$A,0),1),"nnno")</f>
        <v>door frame</v>
      </c>
      <c r="C49" t="s">
        <v>81</v>
      </c>
      <c r="D49" t="str">
        <f>IFERROR(INDEX(objects!$A:$B,MATCH(C49,objects!$A:$A,0),2),"xxx")</f>
        <v>position n fix barrier</v>
      </c>
      <c r="E49" t="s">
        <v>15</v>
      </c>
      <c r="F49" t="s">
        <v>57</v>
      </c>
      <c r="G49" t="str">
        <f>IFERROR(INDEX(objects!$A:$B,MATCH(F49,objects!$A:$A,0),2),"xxx")</f>
        <v>door frame</v>
      </c>
      <c r="H49" t="s">
        <v>139</v>
      </c>
      <c r="I49" t="s">
        <v>39</v>
      </c>
      <c r="J49" t="s">
        <v>39</v>
      </c>
      <c r="K49" t="s">
        <v>226</v>
      </c>
      <c r="M49" s="9" t="str">
        <f t="shared" si="0"/>
        <v>position n fix barrierconsists ofdoor frame</v>
      </c>
      <c r="V49" t="s">
        <v>39</v>
      </c>
    </row>
    <row r="50" spans="1:22" x14ac:dyDescent="0.3">
      <c r="A50" s="2" t="str">
        <f>IFERROR(INDEX(objects!$A:$A,MATCH(C50,objects!$A:$A,0),1),"nnno")</f>
        <v>position n fix barrier</v>
      </c>
      <c r="B50" s="2" t="str">
        <f>IFERROR(INDEX(objects!$A:$A,MATCH(F50,objects!$A:$A,0),1),"nnno")</f>
        <v>hinge A</v>
      </c>
      <c r="C50" t="s">
        <v>81</v>
      </c>
      <c r="D50" t="str">
        <f>IFERROR(INDEX(objects!$A:$B,MATCH(C50,objects!$A:$A,0),2),"xxx")</f>
        <v>position n fix barrier</v>
      </c>
      <c r="E50" t="s">
        <v>15</v>
      </c>
      <c r="F50" t="s">
        <v>77</v>
      </c>
      <c r="G50" t="str">
        <f>IFERROR(INDEX(objects!$A:$B,MATCH(F50,objects!$A:$A,0),2),"xxx")</f>
        <v>hinge A</v>
      </c>
      <c r="H50" t="s">
        <v>140</v>
      </c>
      <c r="I50" t="s">
        <v>156</v>
      </c>
      <c r="J50" t="s">
        <v>39</v>
      </c>
      <c r="M50" s="9" t="str">
        <f t="shared" si="0"/>
        <v>position n fix barrierconsists ofhinge A</v>
      </c>
      <c r="V50" t="s">
        <v>39</v>
      </c>
    </row>
    <row r="51" spans="1:22" x14ac:dyDescent="0.3">
      <c r="A51" s="2" t="str">
        <f>IFERROR(INDEX(objects!$A:$A,MATCH(C51,objects!$A:$A,0),1),"nnno")</f>
        <v>position n fix barrier</v>
      </c>
      <c r="B51" s="2" t="str">
        <f>IFERROR(INDEX(objects!$A:$A,MATCH(F51,objects!$A:$A,0),1),"nnno")</f>
        <v>hinge B</v>
      </c>
      <c r="C51" t="s">
        <v>81</v>
      </c>
      <c r="D51" t="str">
        <f>IFERROR(INDEX(objects!$A:$B,MATCH(C51,objects!$A:$A,0),2),"xxx")</f>
        <v>position n fix barrier</v>
      </c>
      <c r="E51" t="s">
        <v>15</v>
      </c>
      <c r="F51" t="s">
        <v>72</v>
      </c>
      <c r="G51" t="str">
        <f>IFERROR(INDEX(objects!$A:$B,MATCH(F51,objects!$A:$A,0),2),"xxx")</f>
        <v>hinge B</v>
      </c>
      <c r="H51" t="s">
        <v>141</v>
      </c>
      <c r="I51" t="s">
        <v>156</v>
      </c>
      <c r="J51" t="s">
        <v>157</v>
      </c>
      <c r="M51" s="9" t="str">
        <f t="shared" si="0"/>
        <v>position n fix barrierconsists ofhinge B</v>
      </c>
      <c r="V51" t="s">
        <v>142</v>
      </c>
    </row>
    <row r="52" spans="1:22" x14ac:dyDescent="0.3">
      <c r="A52" s="2" t="str">
        <f>IFERROR(INDEX(objects!$A:$A,MATCH(C52,objects!$A:$A,0),1),"nnno")</f>
        <v>threshold</v>
      </c>
      <c r="B52" s="2" t="str">
        <f>IFERROR(INDEX(objects!$A:$A,MATCH(F52,objects!$A:$A,0),1),"nnno")</f>
        <v>i-threshold 01</v>
      </c>
      <c r="C52" t="s">
        <v>58</v>
      </c>
      <c r="D52" t="str">
        <f>IFERROR(INDEX(objects!$A:$B,MATCH(C52,objects!$A:$A,0),2),"xxx")</f>
        <v>threshold</v>
      </c>
      <c r="E52" t="s">
        <v>91</v>
      </c>
      <c r="F52" t="s">
        <v>46</v>
      </c>
      <c r="G52" t="str">
        <f>IFERROR(INDEX(objects!$A:$B,MATCH(F52,objects!$A:$A,0),2),"xxx")</f>
        <v>i-threshold 01</v>
      </c>
      <c r="H52" t="s">
        <v>143</v>
      </c>
      <c r="I52" t="s">
        <v>39</v>
      </c>
      <c r="J52" t="s">
        <v>39</v>
      </c>
      <c r="M52" s="9" t="str">
        <f t="shared" si="0"/>
        <v>thresholdis implemented byi-threshold 01</v>
      </c>
      <c r="V52" t="s">
        <v>39</v>
      </c>
    </row>
    <row r="53" spans="1:22" x14ac:dyDescent="0.3">
      <c r="A53" s="2" t="str">
        <f>IFERROR(INDEX(objects!$A:$A,MATCH(C53,objects!$A:$A,0),1),"nnno")</f>
        <v>OBJ-0100</v>
      </c>
      <c r="B53" s="2" t="str">
        <f>IFERROR(INDEX(objects!$A:$A,MATCH(F53,objects!$A:$A,0),1),"nnno")</f>
        <v>hinge A</v>
      </c>
      <c r="C53" t="s">
        <v>84</v>
      </c>
      <c r="D53" t="str">
        <f>IFERROR(INDEX(objects!$A:$B,MATCH(C53,objects!$A:$A,0),2),"xxx")</f>
        <v>Hinge Concept</v>
      </c>
      <c r="E53" t="s">
        <v>145</v>
      </c>
      <c r="F53" t="s">
        <v>77</v>
      </c>
      <c r="G53" t="str">
        <f>IFERROR(INDEX(objects!$A:$B,MATCH(F53,objects!$A:$A,0),2),"xxx")</f>
        <v>hinge A</v>
      </c>
      <c r="H53" t="s">
        <v>144</v>
      </c>
      <c r="I53" t="s">
        <v>39</v>
      </c>
      <c r="J53" t="s">
        <v>39</v>
      </c>
      <c r="M53" s="9" t="str">
        <f t="shared" si="0"/>
        <v>OBJ-0100has childhinge A</v>
      </c>
      <c r="V53" t="s">
        <v>39</v>
      </c>
    </row>
    <row r="54" spans="1:22" x14ac:dyDescent="0.3">
      <c r="A54" s="2" t="str">
        <f>IFERROR(INDEX(objects!$A:$A,MATCH(C54,objects!$A:$A,0),1),"nnno")</f>
        <v>OBJ-0100</v>
      </c>
      <c r="B54" s="2" t="str">
        <f>IFERROR(INDEX(objects!$A:$A,MATCH(F54,objects!$A:$A,0),1),"nnno")</f>
        <v>hinge B</v>
      </c>
      <c r="C54" t="s">
        <v>84</v>
      </c>
      <c r="D54" t="str">
        <f>IFERROR(INDEX(objects!$A:$B,MATCH(C54,objects!$A:$A,0),2),"xxx")</f>
        <v>Hinge Concept</v>
      </c>
      <c r="E54" t="s">
        <v>145</v>
      </c>
      <c r="F54" t="s">
        <v>72</v>
      </c>
      <c r="G54" t="str">
        <f>IFERROR(INDEX(objects!$A:$B,MATCH(F54,objects!$A:$A,0),2),"xxx")</f>
        <v>hinge B</v>
      </c>
      <c r="H54" t="s">
        <v>146</v>
      </c>
      <c r="I54" t="s">
        <v>39</v>
      </c>
      <c r="J54" t="s">
        <v>39</v>
      </c>
      <c r="M54" s="9" t="str">
        <f t="shared" si="0"/>
        <v>OBJ-0100has childhinge B</v>
      </c>
      <c r="V54" t="s">
        <v>39</v>
      </c>
    </row>
  </sheetData>
  <autoFilter ref="A1:V1" xr:uid="{00000000-0009-0000-0000-000002000000}"/>
  <phoneticPr fontId="18" type="noConversion"/>
  <conditionalFormatting sqref="A2:B1048576">
    <cfRule type="beginsWith" dxfId="4" priority="23" operator="beginsWith" text="nnno">
      <formula>LEFT(A2,LEN("nnno"))="nnno"</formula>
    </cfRule>
  </conditionalFormatting>
  <conditionalFormatting sqref="H1 H55:H1048576">
    <cfRule type="duplicateValues" dxfId="3" priority="1"/>
  </conditionalFormatting>
  <conditionalFormatting sqref="M1:M1048576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workbookViewId="0">
      <pane ySplit="1" topLeftCell="A17" activePane="bottomLeft" state="frozen"/>
      <selection pane="bottomLeft" activeCell="D36" sqref="D36"/>
    </sheetView>
  </sheetViews>
  <sheetFormatPr defaultColWidth="8.88671875" defaultRowHeight="14.4" x14ac:dyDescent="0.3"/>
  <cols>
    <col min="1" max="1" width="8.88671875" style="11"/>
    <col min="2" max="2" width="19.109375" style="5" customWidth="1"/>
    <col min="3" max="3" width="22.88671875" style="5" customWidth="1"/>
    <col min="4" max="5" width="7.5546875" style="15" bestFit="1" customWidth="1"/>
    <col min="6" max="7" width="7.44140625" style="13" customWidth="1"/>
    <col min="8" max="8" width="7.44140625" style="7" customWidth="1"/>
    <col min="9" max="9" width="8.88671875" style="7"/>
    <col min="10" max="10" width="16.44140625" style="5" bestFit="1" customWidth="1"/>
    <col min="11" max="16384" width="8.88671875" style="5"/>
  </cols>
  <sheetData>
    <row r="1" spans="1:10" s="4" customFormat="1" x14ac:dyDescent="0.3">
      <c r="A1" s="10" t="s">
        <v>32</v>
      </c>
      <c r="B1" s="3" t="s">
        <v>0</v>
      </c>
      <c r="C1" s="3" t="s">
        <v>1</v>
      </c>
      <c r="D1" s="14" t="s">
        <v>21</v>
      </c>
      <c r="E1" s="14" t="s">
        <v>22</v>
      </c>
      <c r="F1" s="12" t="s">
        <v>23</v>
      </c>
      <c r="G1" s="12" t="s">
        <v>24</v>
      </c>
      <c r="H1" s="6" t="s">
        <v>16</v>
      </c>
      <c r="I1" s="6" t="s">
        <v>17</v>
      </c>
      <c r="J1" s="4" t="s">
        <v>231</v>
      </c>
    </row>
    <row r="2" spans="1:10" x14ac:dyDescent="0.3">
      <c r="A2" s="11" t="str">
        <f>IFERROR(INDEX(objects!$A:$B,MATCH($B2,objects!$A:$A,0),1), "xxx")</f>
        <v>functional door system</v>
      </c>
      <c r="B2" s="5" t="s">
        <v>82</v>
      </c>
      <c r="C2" s="5" t="s">
        <v>82</v>
      </c>
      <c r="D2">
        <v>-1100</v>
      </c>
      <c r="E2">
        <v>-140</v>
      </c>
      <c r="F2" s="22">
        <f t="shared" ref="F2:F35" si="0">MROUND(D2, SIGN(D2)*50)</f>
        <v>-1100</v>
      </c>
      <c r="G2" s="22">
        <f t="shared" ref="G2:G35" si="1">MROUND(E2, SIGN(E2)*10)</f>
        <v>-140</v>
      </c>
      <c r="H2" s="23">
        <f t="shared" ref="H2:H35" si="2">MROUND(ROUND(F2,0),SIGN(F2)*10)</f>
        <v>-1100</v>
      </c>
      <c r="I2" s="23">
        <f t="shared" ref="I2:I35" si="3">MROUND(ROUND(G2,0),SIGN(G2)*10)</f>
        <v>-140</v>
      </c>
      <c r="J2" s="5" t="str">
        <f>INDEX(objects!$A:$H,MATCH(B2,objects!$A:$A,0),6)</f>
        <v>system</v>
      </c>
    </row>
    <row r="3" spans="1:10" x14ac:dyDescent="0.3">
      <c r="A3" s="11" t="str">
        <f>IFERROR(INDEX(objects!$A:$B,MATCH($B3,objects!$A:$A,0),1), "xxx")</f>
        <v>create barrier</v>
      </c>
      <c r="B3" s="5" t="s">
        <v>76</v>
      </c>
      <c r="C3" s="5" t="s">
        <v>76</v>
      </c>
      <c r="D3">
        <v>-900</v>
      </c>
      <c r="E3">
        <v>-200</v>
      </c>
      <c r="F3" s="22">
        <f t="shared" si="0"/>
        <v>-900</v>
      </c>
      <c r="G3" s="22">
        <f t="shared" si="1"/>
        <v>-200</v>
      </c>
      <c r="H3" s="23">
        <f t="shared" si="2"/>
        <v>-900</v>
      </c>
      <c r="I3" s="23">
        <f t="shared" si="3"/>
        <v>-200</v>
      </c>
      <c r="J3" s="5" t="str">
        <f>INDEX(objects!$A:$H,MATCH(B3,objects!$A:$A,0),6)</f>
        <v>functional element</v>
      </c>
    </row>
    <row r="4" spans="1:10" x14ac:dyDescent="0.3">
      <c r="A4" s="11" t="str">
        <f>IFERROR(INDEX(objects!$A:$B,MATCH($B4,objects!$A:$A,0),1), "xxx")</f>
        <v>open barrier</v>
      </c>
      <c r="B4" s="5" t="s">
        <v>75</v>
      </c>
      <c r="C4" s="5" t="s">
        <v>75</v>
      </c>
      <c r="D4">
        <v>-900</v>
      </c>
      <c r="E4">
        <v>-170</v>
      </c>
      <c r="F4" s="22">
        <f t="shared" si="0"/>
        <v>-900</v>
      </c>
      <c r="G4" s="22">
        <f t="shared" si="1"/>
        <v>-170</v>
      </c>
      <c r="H4" s="23">
        <f t="shared" si="2"/>
        <v>-900</v>
      </c>
      <c r="I4" s="23">
        <f t="shared" si="3"/>
        <v>-170</v>
      </c>
      <c r="J4" s="5" t="str">
        <f>INDEX(objects!$A:$H,MATCH(B4,objects!$A:$A,0),6)</f>
        <v>functional element</v>
      </c>
    </row>
    <row r="5" spans="1:10" x14ac:dyDescent="0.3">
      <c r="A5" s="11" t="str">
        <f>IFERROR(INDEX(objects!$A:$B,MATCH($B5,objects!$A:$A,0),1), "xxx")</f>
        <v>close barrier</v>
      </c>
      <c r="B5" s="5" t="s">
        <v>79</v>
      </c>
      <c r="C5" s="5" t="s">
        <v>79</v>
      </c>
      <c r="D5">
        <v>-900</v>
      </c>
      <c r="E5">
        <v>-140</v>
      </c>
      <c r="F5" s="22">
        <f t="shared" si="0"/>
        <v>-900</v>
      </c>
      <c r="G5" s="22">
        <f t="shared" si="1"/>
        <v>-140</v>
      </c>
      <c r="H5" s="23">
        <f t="shared" si="2"/>
        <v>-900</v>
      </c>
      <c r="I5" s="23">
        <f t="shared" si="3"/>
        <v>-140</v>
      </c>
      <c r="J5" s="5" t="str">
        <f>INDEX(objects!$A:$H,MATCH(B5,objects!$A:$A,0),6)</f>
        <v>functional element</v>
      </c>
    </row>
    <row r="6" spans="1:10" x14ac:dyDescent="0.3">
      <c r="A6" s="11" t="str">
        <f>IFERROR(INDEX(objects!$A:$B,MATCH($B6,objects!$A:$A,0),1), "xxx")</f>
        <v>position n fix barrier</v>
      </c>
      <c r="B6" s="5" t="s">
        <v>81</v>
      </c>
      <c r="C6" s="5" t="s">
        <v>81</v>
      </c>
      <c r="D6">
        <v>-900</v>
      </c>
      <c r="E6">
        <v>-110</v>
      </c>
      <c r="F6" s="22">
        <f t="shared" si="0"/>
        <v>-900</v>
      </c>
      <c r="G6" s="22">
        <f t="shared" si="1"/>
        <v>-110</v>
      </c>
      <c r="H6" s="23">
        <f t="shared" si="2"/>
        <v>-900</v>
      </c>
      <c r="I6" s="23">
        <f t="shared" si="3"/>
        <v>-110</v>
      </c>
      <c r="J6" s="5" t="str">
        <f>INDEX(objects!$A:$H,MATCH(B6,objects!$A:$A,0),6)</f>
        <v>functional element</v>
      </c>
    </row>
    <row r="7" spans="1:10" x14ac:dyDescent="0.3">
      <c r="A7" s="11" t="str">
        <f>IFERROR(INDEX(objects!$A:$B,MATCH($B7,objects!$A:$A,0),1), "xxx")</f>
        <v>close gap floor-door</v>
      </c>
      <c r="B7" s="5" t="s">
        <v>78</v>
      </c>
      <c r="C7" s="5" t="s">
        <v>78</v>
      </c>
      <c r="D7">
        <v>-900</v>
      </c>
      <c r="E7">
        <v>-80</v>
      </c>
      <c r="F7" s="22">
        <f t="shared" si="0"/>
        <v>-900</v>
      </c>
      <c r="G7" s="22">
        <f t="shared" si="1"/>
        <v>-80</v>
      </c>
      <c r="H7" s="23">
        <f t="shared" si="2"/>
        <v>-900</v>
      </c>
      <c r="I7" s="23">
        <f t="shared" si="3"/>
        <v>-80</v>
      </c>
      <c r="J7" s="5" t="str">
        <f>INDEX(objects!$A:$H,MATCH(B7,objects!$A:$A,0),6)</f>
        <v>functional element</v>
      </c>
    </row>
    <row r="8" spans="1:10" x14ac:dyDescent="0.3">
      <c r="A8" s="11" t="str">
        <f>IFERROR(INDEX(objects!$A:$B,MATCH($B8,objects!$A:$A,0),1), "xxx")</f>
        <v>OBJ-0100</v>
      </c>
      <c r="B8" s="5" t="s">
        <v>84</v>
      </c>
      <c r="C8" s="5" t="s">
        <v>85</v>
      </c>
      <c r="D8">
        <v>-700</v>
      </c>
      <c r="E8">
        <v>-300</v>
      </c>
      <c r="F8" s="22">
        <f t="shared" si="0"/>
        <v>-700</v>
      </c>
      <c r="G8" s="22">
        <f t="shared" si="1"/>
        <v>-300</v>
      </c>
      <c r="H8" s="23">
        <f t="shared" si="2"/>
        <v>-700</v>
      </c>
      <c r="I8" s="23">
        <f t="shared" si="3"/>
        <v>-300</v>
      </c>
      <c r="J8" s="5" t="str">
        <f>INDEX(objects!$A:$H,MATCH(B8,objects!$A:$A,0),6)</f>
        <v>concept</v>
      </c>
    </row>
    <row r="9" spans="1:10" x14ac:dyDescent="0.3">
      <c r="A9" s="11" t="str">
        <f>IFERROR(INDEX(objects!$A:$B,MATCH($B9,objects!$A:$A,0),1), "xxx")</f>
        <v>hinge A</v>
      </c>
      <c r="B9" s="5" t="s">
        <v>77</v>
      </c>
      <c r="C9" s="5" t="s">
        <v>77</v>
      </c>
      <c r="D9">
        <v>-700</v>
      </c>
      <c r="E9">
        <v>-110</v>
      </c>
      <c r="F9" s="22">
        <f t="shared" si="0"/>
        <v>-700</v>
      </c>
      <c r="G9" s="22">
        <f t="shared" si="1"/>
        <v>-110</v>
      </c>
      <c r="H9" s="23">
        <f t="shared" si="2"/>
        <v>-700</v>
      </c>
      <c r="I9" s="23">
        <f t="shared" si="3"/>
        <v>-110</v>
      </c>
      <c r="J9" s="5" t="str">
        <f>INDEX(objects!$A:$H,MATCH(B9,objects!$A:$A,0),6)</f>
        <v>functional element</v>
      </c>
    </row>
    <row r="10" spans="1:10" x14ac:dyDescent="0.3">
      <c r="A10" s="11" t="str">
        <f>IFERROR(INDEX(objects!$A:$B,MATCH($B10,objects!$A:$A,0),1), "xxx")</f>
        <v>hinge B</v>
      </c>
      <c r="B10" s="5" t="s">
        <v>72</v>
      </c>
      <c r="C10" s="5" t="s">
        <v>72</v>
      </c>
      <c r="D10">
        <v>-700</v>
      </c>
      <c r="E10">
        <v>-80</v>
      </c>
      <c r="F10" s="22">
        <f t="shared" si="0"/>
        <v>-700</v>
      </c>
      <c r="G10" s="22">
        <f t="shared" si="1"/>
        <v>-80</v>
      </c>
      <c r="H10" s="23">
        <f t="shared" si="2"/>
        <v>-700</v>
      </c>
      <c r="I10" s="23">
        <f t="shared" si="3"/>
        <v>-80</v>
      </c>
      <c r="J10" s="5" t="str">
        <f>INDEX(objects!$A:$H,MATCH(B10,objects!$A:$A,0),6)</f>
        <v>functional element</v>
      </c>
    </row>
    <row r="11" spans="1:10" x14ac:dyDescent="0.3">
      <c r="A11" s="11" t="str">
        <f>IFERROR(INDEX(objects!$A:$B,MATCH($B11,objects!$A:$A,0),1), "xxx")</f>
        <v>physical door system</v>
      </c>
      <c r="B11" s="5" t="s">
        <v>80</v>
      </c>
      <c r="C11" s="5" t="s">
        <v>80</v>
      </c>
      <c r="D11">
        <v>-600</v>
      </c>
      <c r="E11">
        <v>-300</v>
      </c>
      <c r="F11" s="22">
        <f t="shared" si="0"/>
        <v>-600</v>
      </c>
      <c r="G11" s="22">
        <f t="shared" si="1"/>
        <v>-300</v>
      </c>
      <c r="H11" s="23">
        <f t="shared" si="2"/>
        <v>-600</v>
      </c>
      <c r="I11" s="23">
        <f t="shared" si="3"/>
        <v>-300</v>
      </c>
      <c r="J11" s="5" t="str">
        <f>INDEX(objects!$A:$H,MATCH(B11,objects!$A:$A,0),6)</f>
        <v>physical element</v>
      </c>
    </row>
    <row r="12" spans="1:10" x14ac:dyDescent="0.3">
      <c r="A12" s="11" t="str">
        <f>IFERROR(INDEX(objects!$A:$B,MATCH($B12,objects!$A:$A,0),1), "xxx")</f>
        <v>door panel assy</v>
      </c>
      <c r="B12" s="5" t="s">
        <v>73</v>
      </c>
      <c r="C12" s="5" t="s">
        <v>74</v>
      </c>
      <c r="D12">
        <v>-600</v>
      </c>
      <c r="E12">
        <v>-250</v>
      </c>
      <c r="F12" s="22">
        <f t="shared" si="0"/>
        <v>-600</v>
      </c>
      <c r="G12" s="22">
        <f t="shared" si="1"/>
        <v>-250</v>
      </c>
      <c r="H12" s="23">
        <f t="shared" si="2"/>
        <v>-600</v>
      </c>
      <c r="I12" s="23">
        <f t="shared" si="3"/>
        <v>-250</v>
      </c>
      <c r="J12" s="5" t="str">
        <f>INDEX(objects!$A:$H,MATCH(B12,objects!$A:$A,0),6)</f>
        <v>physical element</v>
      </c>
    </row>
    <row r="13" spans="1:10" x14ac:dyDescent="0.3">
      <c r="A13" s="11" t="str">
        <f>IFERROR(INDEX(objects!$A:$B,MATCH($B13,objects!$A:$A,0),1), "xxx")</f>
        <v>door frame assy</v>
      </c>
      <c r="B13" s="5" t="s">
        <v>70</v>
      </c>
      <c r="C13" s="5" t="s">
        <v>71</v>
      </c>
      <c r="D13">
        <v>-500</v>
      </c>
      <c r="E13">
        <v>-250</v>
      </c>
      <c r="F13" s="22">
        <f t="shared" si="0"/>
        <v>-500</v>
      </c>
      <c r="G13" s="22">
        <f t="shared" si="1"/>
        <v>-250</v>
      </c>
      <c r="H13" s="23">
        <f t="shared" si="2"/>
        <v>-500</v>
      </c>
      <c r="I13" s="23">
        <f t="shared" si="3"/>
        <v>-250</v>
      </c>
      <c r="J13" s="5" t="str">
        <f>INDEX(objects!$A:$H,MATCH(B13,objects!$A:$A,0),6)</f>
        <v>physical element</v>
      </c>
    </row>
    <row r="14" spans="1:10" x14ac:dyDescent="0.3">
      <c r="A14" s="11" t="str">
        <f>IFERROR(INDEX(objects!$A:$B,MATCH($B14,objects!$A:$A,0),1), "xxx")</f>
        <v>door panel</v>
      </c>
      <c r="B14" s="5" t="s">
        <v>69</v>
      </c>
      <c r="C14" s="5" t="s">
        <v>69</v>
      </c>
      <c r="D14">
        <v>-500</v>
      </c>
      <c r="E14">
        <v>-200</v>
      </c>
      <c r="F14" s="22">
        <f t="shared" si="0"/>
        <v>-500</v>
      </c>
      <c r="G14" s="22">
        <f t="shared" si="1"/>
        <v>-200</v>
      </c>
      <c r="H14" s="23">
        <f t="shared" si="2"/>
        <v>-500</v>
      </c>
      <c r="I14" s="23">
        <f t="shared" si="3"/>
        <v>-200</v>
      </c>
      <c r="J14" s="5" t="str">
        <f>INDEX(objects!$A:$H,MATCH(B14,objects!$A:$A,0),6)</f>
        <v>building block</v>
      </c>
    </row>
    <row r="15" spans="1:10" x14ac:dyDescent="0.3">
      <c r="A15" s="11" t="str">
        <f>IFERROR(INDEX(objects!$A:$B,MATCH($B15,objects!$A:$A,0),1), "xxx")</f>
        <v>door handle</v>
      </c>
      <c r="B15" s="5" t="s">
        <v>68</v>
      </c>
      <c r="C15" s="5" t="s">
        <v>68</v>
      </c>
      <c r="D15">
        <v>-500</v>
      </c>
      <c r="E15">
        <v>-170</v>
      </c>
      <c r="F15" s="22">
        <f t="shared" si="0"/>
        <v>-500</v>
      </c>
      <c r="G15" s="22">
        <f t="shared" si="1"/>
        <v>-170</v>
      </c>
      <c r="H15" s="23">
        <f t="shared" si="2"/>
        <v>-500</v>
      </c>
      <c r="I15" s="23">
        <f t="shared" si="3"/>
        <v>-170</v>
      </c>
      <c r="J15" s="5" t="str">
        <f>INDEX(objects!$A:$H,MATCH(B15,objects!$A:$A,0),6)</f>
        <v>building block</v>
      </c>
    </row>
    <row r="16" spans="1:10" x14ac:dyDescent="0.3">
      <c r="A16" s="11" t="str">
        <f>IFERROR(INDEX(objects!$A:$B,MATCH($B16,objects!$A:$A,0),1), "xxx")</f>
        <v>leaf A1</v>
      </c>
      <c r="B16" s="5" t="s">
        <v>64</v>
      </c>
      <c r="C16" s="5" t="s">
        <v>65</v>
      </c>
      <c r="D16">
        <v>-500</v>
      </c>
      <c r="E16">
        <v>-140</v>
      </c>
      <c r="F16" s="22">
        <f t="shared" si="0"/>
        <v>-500</v>
      </c>
      <c r="G16" s="22">
        <f t="shared" si="1"/>
        <v>-140</v>
      </c>
      <c r="H16" s="23">
        <f t="shared" si="2"/>
        <v>-500</v>
      </c>
      <c r="I16" s="23">
        <f t="shared" si="3"/>
        <v>-140</v>
      </c>
      <c r="J16" s="5" t="str">
        <f>INDEX(objects!$A:$H,MATCH(B16,objects!$A:$A,0),6)</f>
        <v>building block</v>
      </c>
    </row>
    <row r="17" spans="1:10" x14ac:dyDescent="0.3">
      <c r="A17" s="11" t="str">
        <f>IFERROR(INDEX(objects!$A:$B,MATCH($B17,objects!$A:$A,0),1), "xxx")</f>
        <v>leaf A2</v>
      </c>
      <c r="B17" s="5" t="s">
        <v>66</v>
      </c>
      <c r="C17" s="5" t="s">
        <v>67</v>
      </c>
      <c r="D17">
        <v>-500</v>
      </c>
      <c r="E17">
        <v>-110</v>
      </c>
      <c r="F17" s="22">
        <f t="shared" si="0"/>
        <v>-500</v>
      </c>
      <c r="G17" s="22">
        <f t="shared" si="1"/>
        <v>-110</v>
      </c>
      <c r="H17" s="23">
        <f t="shared" si="2"/>
        <v>-500</v>
      </c>
      <c r="I17" s="23">
        <f t="shared" si="3"/>
        <v>-110</v>
      </c>
      <c r="J17" s="5" t="str">
        <f>INDEX(objects!$A:$H,MATCH(B17,objects!$A:$A,0),6)</f>
        <v>building block</v>
      </c>
    </row>
    <row r="18" spans="1:10" x14ac:dyDescent="0.3">
      <c r="A18" s="11" t="str">
        <f>IFERROR(INDEX(objects!$A:$B,MATCH($B18,objects!$A:$A,0),1), "xxx")</f>
        <v>pin X</v>
      </c>
      <c r="B18" s="5" t="s">
        <v>44</v>
      </c>
      <c r="C18" s="5" t="s">
        <v>45</v>
      </c>
      <c r="D18">
        <v>-500</v>
      </c>
      <c r="E18">
        <v>-80</v>
      </c>
      <c r="F18" s="22">
        <f t="shared" si="0"/>
        <v>-500</v>
      </c>
      <c r="G18" s="22">
        <f t="shared" si="1"/>
        <v>-80</v>
      </c>
      <c r="H18" s="23">
        <f t="shared" si="2"/>
        <v>-500</v>
      </c>
      <c r="I18" s="23">
        <f t="shared" si="3"/>
        <v>-80</v>
      </c>
      <c r="J18" s="5" t="str">
        <f>INDEX(objects!$A:$H,MATCH(B18,objects!$A:$A,0),6)</f>
        <v>building block</v>
      </c>
    </row>
    <row r="19" spans="1:10" x14ac:dyDescent="0.3">
      <c r="A19" s="11" t="str">
        <f>IFERROR(INDEX(objects!$A:$B,MATCH($B19,objects!$A:$A,0),1), "xxx")</f>
        <v>leaf B1</v>
      </c>
      <c r="B19" s="5" t="s">
        <v>62</v>
      </c>
      <c r="C19" s="5" t="s">
        <v>63</v>
      </c>
      <c r="D19">
        <v>-500</v>
      </c>
      <c r="E19">
        <v>-50</v>
      </c>
      <c r="F19" s="22">
        <f t="shared" si="0"/>
        <v>-500</v>
      </c>
      <c r="G19" s="22">
        <f t="shared" si="1"/>
        <v>-50</v>
      </c>
      <c r="H19" s="23">
        <f t="shared" si="2"/>
        <v>-500</v>
      </c>
      <c r="I19" s="23">
        <f t="shared" si="3"/>
        <v>-50</v>
      </c>
      <c r="J19" s="5" t="str">
        <f>INDEX(objects!$A:$H,MATCH(B19,objects!$A:$A,0),6)</f>
        <v>building block</v>
      </c>
    </row>
    <row r="20" spans="1:10" x14ac:dyDescent="0.3">
      <c r="A20" s="11" t="str">
        <f>IFERROR(INDEX(objects!$A:$B,MATCH($B20,objects!$A:$A,0),1), "xxx")</f>
        <v>leaf B2</v>
      </c>
      <c r="B20" s="5" t="s">
        <v>59</v>
      </c>
      <c r="C20" s="5" t="s">
        <v>60</v>
      </c>
      <c r="D20">
        <v>-500</v>
      </c>
      <c r="E20">
        <v>-20</v>
      </c>
      <c r="F20" s="22">
        <f t="shared" si="0"/>
        <v>-500</v>
      </c>
      <c r="G20" s="22">
        <f t="shared" si="1"/>
        <v>-20</v>
      </c>
      <c r="H20" s="23">
        <f t="shared" si="2"/>
        <v>-500</v>
      </c>
      <c r="I20" s="23">
        <f t="shared" si="3"/>
        <v>-20</v>
      </c>
      <c r="J20" s="5" t="str">
        <f>INDEX(objects!$A:$H,MATCH(B20,objects!$A:$A,0),6)</f>
        <v>building block</v>
      </c>
    </row>
    <row r="21" spans="1:10" x14ac:dyDescent="0.3">
      <c r="A21" s="11" t="str">
        <f>IFERROR(INDEX(objects!$A:$B,MATCH($B21,objects!$A:$A,0),1), "xxx")</f>
        <v>door frame</v>
      </c>
      <c r="B21" s="5" t="s">
        <v>57</v>
      </c>
      <c r="C21" s="5" t="s">
        <v>57</v>
      </c>
      <c r="D21">
        <v>-500</v>
      </c>
      <c r="E21">
        <v>10</v>
      </c>
      <c r="F21" s="22">
        <f t="shared" si="0"/>
        <v>-500</v>
      </c>
      <c r="G21" s="22">
        <f t="shared" si="1"/>
        <v>10</v>
      </c>
      <c r="H21" s="23">
        <f t="shared" si="2"/>
        <v>-500</v>
      </c>
      <c r="I21" s="23">
        <f t="shared" si="3"/>
        <v>10</v>
      </c>
      <c r="J21" s="5" t="str">
        <f>INDEX(objects!$A:$H,MATCH(B21,objects!$A:$A,0),6)</f>
        <v>building block</v>
      </c>
    </row>
    <row r="22" spans="1:10" x14ac:dyDescent="0.3">
      <c r="A22" s="11" t="str">
        <f>IFERROR(INDEX(objects!$A:$B,MATCH($B22,objects!$A:$A,0),1), "xxx")</f>
        <v>threshold</v>
      </c>
      <c r="B22" s="5" t="s">
        <v>58</v>
      </c>
      <c r="C22" s="5" t="s">
        <v>58</v>
      </c>
      <c r="D22">
        <v>-500</v>
      </c>
      <c r="E22">
        <v>40</v>
      </c>
      <c r="F22" s="22">
        <f t="shared" si="0"/>
        <v>-500</v>
      </c>
      <c r="G22" s="22">
        <f t="shared" si="1"/>
        <v>40</v>
      </c>
      <c r="H22" s="23">
        <f t="shared" si="2"/>
        <v>-500</v>
      </c>
      <c r="I22" s="23">
        <f t="shared" si="3"/>
        <v>40</v>
      </c>
      <c r="J22" s="5" t="str">
        <f>INDEX(objects!$A:$H,MATCH(B22,objects!$A:$A,0),6)</f>
        <v>building block</v>
      </c>
    </row>
    <row r="23" spans="1:10" x14ac:dyDescent="0.3">
      <c r="A23" s="11" t="str">
        <f>IFERROR(INDEX(objects!$A:$B,MATCH($B23,objects!$A:$A,0),1), "xxx")</f>
        <v>i-door panel 01</v>
      </c>
      <c r="B23" s="5" t="s">
        <v>50</v>
      </c>
      <c r="C23" s="5" t="s">
        <v>51</v>
      </c>
      <c r="D23">
        <v>-300</v>
      </c>
      <c r="E23">
        <v>-200</v>
      </c>
      <c r="F23" s="22">
        <f t="shared" si="0"/>
        <v>-300</v>
      </c>
      <c r="G23" s="22">
        <f t="shared" si="1"/>
        <v>-200</v>
      </c>
      <c r="H23" s="23">
        <f t="shared" si="2"/>
        <v>-300</v>
      </c>
      <c r="I23" s="23">
        <f t="shared" si="3"/>
        <v>-200</v>
      </c>
      <c r="J23" s="5" t="str">
        <f>INDEX(objects!$A:$H,MATCH(B23,objects!$A:$A,0),6)</f>
        <v>implementation</v>
      </c>
    </row>
    <row r="24" spans="1:10" x14ac:dyDescent="0.3">
      <c r="A24" s="11" t="str">
        <f>IFERROR(INDEX(objects!$A:$B,MATCH($B24,objects!$A:$A,0),1), "xxx")</f>
        <v>i-door handle 01</v>
      </c>
      <c r="B24" s="5" t="s">
        <v>53</v>
      </c>
      <c r="C24" s="5" t="s">
        <v>53</v>
      </c>
      <c r="D24">
        <v>-300</v>
      </c>
      <c r="E24">
        <v>-170</v>
      </c>
      <c r="F24" s="22">
        <f t="shared" si="0"/>
        <v>-300</v>
      </c>
      <c r="G24" s="22">
        <f t="shared" si="1"/>
        <v>-170</v>
      </c>
      <c r="H24" s="23">
        <f t="shared" si="2"/>
        <v>-300</v>
      </c>
      <c r="I24" s="23">
        <f t="shared" si="3"/>
        <v>-170</v>
      </c>
      <c r="J24" s="5" t="str">
        <f>INDEX(objects!$A:$H,MATCH(B24,objects!$A:$A,0),6)</f>
        <v>implementation</v>
      </c>
    </row>
    <row r="25" spans="1:10" x14ac:dyDescent="0.3">
      <c r="A25" s="11" t="str">
        <f>IFERROR(INDEX(objects!$A:$B,MATCH($B25,objects!$A:$A,0),1), "xxx")</f>
        <v>i_leaf A1 01</v>
      </c>
      <c r="B25" s="5" t="s">
        <v>56</v>
      </c>
      <c r="C25" s="5" t="s">
        <v>56</v>
      </c>
      <c r="D25">
        <v>-300</v>
      </c>
      <c r="E25">
        <v>-140</v>
      </c>
      <c r="F25" s="22">
        <f t="shared" si="0"/>
        <v>-300</v>
      </c>
      <c r="G25" s="22">
        <f t="shared" si="1"/>
        <v>-140</v>
      </c>
      <c r="H25" s="23">
        <f t="shared" si="2"/>
        <v>-300</v>
      </c>
      <c r="I25" s="23">
        <f t="shared" si="3"/>
        <v>-140</v>
      </c>
      <c r="J25" s="5" t="str">
        <f>INDEX(objects!$A:$H,MATCH(B25,objects!$A:$A,0),6)</f>
        <v>implementation</v>
      </c>
    </row>
    <row r="26" spans="1:10" x14ac:dyDescent="0.3">
      <c r="A26" s="11" t="str">
        <f>IFERROR(INDEX(objects!$A:$B,MATCH($B26,objects!$A:$A,0),1), "xxx")</f>
        <v>i-leaf A2 01</v>
      </c>
      <c r="B26" s="5" t="s">
        <v>49</v>
      </c>
      <c r="C26" s="5" t="s">
        <v>49</v>
      </c>
      <c r="D26">
        <v>-300</v>
      </c>
      <c r="E26">
        <v>-110</v>
      </c>
      <c r="F26" s="22">
        <f t="shared" si="0"/>
        <v>-300</v>
      </c>
      <c r="G26" s="22">
        <f t="shared" si="1"/>
        <v>-110</v>
      </c>
      <c r="H26" s="23">
        <f t="shared" si="2"/>
        <v>-300</v>
      </c>
      <c r="I26" s="23">
        <f t="shared" si="3"/>
        <v>-110</v>
      </c>
      <c r="J26" s="5" t="str">
        <f>INDEX(objects!$A:$H,MATCH(B26,objects!$A:$A,0),6)</f>
        <v>implementation</v>
      </c>
    </row>
    <row r="27" spans="1:10" x14ac:dyDescent="0.3">
      <c r="A27" s="11" t="str">
        <f>IFERROR(INDEX(objects!$A:$B,MATCH($B27,objects!$A:$A,0),1), "xxx")</f>
        <v>i-pin X 01</v>
      </c>
      <c r="B27" s="5" t="s">
        <v>41</v>
      </c>
      <c r="C27" s="5" t="s">
        <v>41</v>
      </c>
      <c r="D27">
        <v>-300</v>
      </c>
      <c r="E27">
        <v>-80</v>
      </c>
      <c r="F27" s="22">
        <f t="shared" si="0"/>
        <v>-300</v>
      </c>
      <c r="G27" s="22">
        <f t="shared" si="1"/>
        <v>-80</v>
      </c>
      <c r="H27" s="23">
        <f t="shared" si="2"/>
        <v>-300</v>
      </c>
      <c r="I27" s="23">
        <f t="shared" si="3"/>
        <v>-80</v>
      </c>
      <c r="J27" s="5" t="str">
        <f>INDEX(objects!$A:$H,MATCH(B27,objects!$A:$A,0),6)</f>
        <v>implementation</v>
      </c>
    </row>
    <row r="28" spans="1:10" x14ac:dyDescent="0.3">
      <c r="A28" s="11" t="str">
        <f>IFERROR(INDEX(objects!$A:$B,MATCH($B28,objects!$A:$A,0),1), "xxx")</f>
        <v>i-leaf B1 01</v>
      </c>
      <c r="B28" s="5" t="s">
        <v>48</v>
      </c>
      <c r="C28" s="5" t="s">
        <v>48</v>
      </c>
      <c r="D28">
        <v>-300</v>
      </c>
      <c r="E28">
        <v>-50</v>
      </c>
      <c r="F28" s="22">
        <f t="shared" si="0"/>
        <v>-300</v>
      </c>
      <c r="G28" s="22">
        <f t="shared" si="1"/>
        <v>-50</v>
      </c>
      <c r="H28" s="23">
        <f t="shared" si="2"/>
        <v>-300</v>
      </c>
      <c r="I28" s="23">
        <f t="shared" si="3"/>
        <v>-50</v>
      </c>
      <c r="J28" s="5" t="str">
        <f>INDEX(objects!$A:$H,MATCH(B28,objects!$A:$A,0),6)</f>
        <v>implementation</v>
      </c>
    </row>
    <row r="29" spans="1:10" x14ac:dyDescent="0.3">
      <c r="A29" s="11" t="str">
        <f>IFERROR(INDEX(objects!$A:$B,MATCH($B29,objects!$A:$A,0),1), "xxx")</f>
        <v>i-leaf B2 01</v>
      </c>
      <c r="B29" s="5" t="s">
        <v>47</v>
      </c>
      <c r="C29" s="5" t="s">
        <v>47</v>
      </c>
      <c r="D29">
        <v>-300</v>
      </c>
      <c r="E29">
        <v>-20</v>
      </c>
      <c r="F29" s="22">
        <f t="shared" si="0"/>
        <v>-300</v>
      </c>
      <c r="G29" s="22">
        <f t="shared" si="1"/>
        <v>-20</v>
      </c>
      <c r="H29" s="23">
        <f t="shared" si="2"/>
        <v>-300</v>
      </c>
      <c r="I29" s="23">
        <f t="shared" si="3"/>
        <v>-20</v>
      </c>
      <c r="J29" s="5" t="str">
        <f>INDEX(objects!$A:$H,MATCH(B29,objects!$A:$A,0),6)</f>
        <v>implementation</v>
      </c>
    </row>
    <row r="30" spans="1:10" x14ac:dyDescent="0.3">
      <c r="A30" s="11" t="str">
        <f>IFERROR(INDEX(objects!$A:$B,MATCH($B30,objects!$A:$A,0),1), "xxx")</f>
        <v>i-door frame 01</v>
      </c>
      <c r="B30" s="5" t="s">
        <v>43</v>
      </c>
      <c r="C30" s="5" t="s">
        <v>43</v>
      </c>
      <c r="D30">
        <v>-300</v>
      </c>
      <c r="E30">
        <v>10</v>
      </c>
      <c r="F30" s="22">
        <f t="shared" si="0"/>
        <v>-300</v>
      </c>
      <c r="G30" s="22">
        <f t="shared" si="1"/>
        <v>10</v>
      </c>
      <c r="H30" s="23">
        <f t="shared" si="2"/>
        <v>-300</v>
      </c>
      <c r="I30" s="23">
        <f t="shared" si="3"/>
        <v>10</v>
      </c>
      <c r="J30" s="5" t="str">
        <f>INDEX(objects!$A:$H,MATCH(B30,objects!$A:$A,0),6)</f>
        <v>implementation</v>
      </c>
    </row>
    <row r="31" spans="1:10" x14ac:dyDescent="0.3">
      <c r="A31" s="11" t="str">
        <f>IFERROR(INDEX(objects!$A:$B,MATCH($B31,objects!$A:$A,0),1), "xxx")</f>
        <v>i-threshold 01</v>
      </c>
      <c r="B31" s="5" t="s">
        <v>46</v>
      </c>
      <c r="C31" s="5" t="s">
        <v>46</v>
      </c>
      <c r="D31">
        <v>-300</v>
      </c>
      <c r="E31">
        <v>40</v>
      </c>
      <c r="F31" s="22">
        <f t="shared" si="0"/>
        <v>-300</v>
      </c>
      <c r="G31" s="22">
        <f t="shared" si="1"/>
        <v>40</v>
      </c>
      <c r="H31" s="23">
        <f t="shared" si="2"/>
        <v>-300</v>
      </c>
      <c r="I31" s="23">
        <f t="shared" si="3"/>
        <v>40</v>
      </c>
      <c r="J31" s="5" t="str">
        <f>INDEX(objects!$A:$H,MATCH(B31,objects!$A:$A,0),6)</f>
        <v>implementation</v>
      </c>
    </row>
    <row r="32" spans="1:10" x14ac:dyDescent="0.3">
      <c r="A32" s="11" t="str">
        <f>IFERROR(INDEX(objects!$A:$B,MATCH($B32,objects!$A:$A,0),1), "xxx")</f>
        <v>i-door panel 02</v>
      </c>
      <c r="B32" s="5" t="s">
        <v>54</v>
      </c>
      <c r="C32" s="5" t="s">
        <v>55</v>
      </c>
      <c r="D32">
        <v>-200</v>
      </c>
      <c r="E32">
        <v>-200</v>
      </c>
      <c r="F32" s="22">
        <f t="shared" si="0"/>
        <v>-200</v>
      </c>
      <c r="G32" s="22">
        <f t="shared" si="1"/>
        <v>-200</v>
      </c>
      <c r="H32" s="23">
        <f t="shared" si="2"/>
        <v>-200</v>
      </c>
      <c r="I32" s="23">
        <f t="shared" si="3"/>
        <v>-200</v>
      </c>
      <c r="J32" s="5" t="str">
        <f>INDEX(objects!$A:$H,MATCH(B32,objects!$A:$A,0),6)</f>
        <v>implementation</v>
      </c>
    </row>
    <row r="33" spans="1:10" x14ac:dyDescent="0.3">
      <c r="A33" s="11" t="str">
        <f>IFERROR(INDEX(objects!$A:$B,MATCH($B33,objects!$A:$A,0),1), "xxx")</f>
        <v>i-door frame assy</v>
      </c>
      <c r="B33" s="5" t="s">
        <v>40</v>
      </c>
      <c r="C33" s="5" t="s">
        <v>40</v>
      </c>
      <c r="D33">
        <v>-100</v>
      </c>
      <c r="E33">
        <v>-50</v>
      </c>
      <c r="F33" s="22">
        <f t="shared" si="0"/>
        <v>-100</v>
      </c>
      <c r="G33" s="22">
        <f t="shared" si="1"/>
        <v>-50</v>
      </c>
      <c r="H33" s="23">
        <f t="shared" si="2"/>
        <v>-100</v>
      </c>
      <c r="I33" s="23">
        <f t="shared" si="3"/>
        <v>-50</v>
      </c>
      <c r="J33" s="5" t="str">
        <f>INDEX(objects!$A:$H,MATCH(B33,objects!$A:$A,0),6)</f>
        <v>i_assembly</v>
      </c>
    </row>
    <row r="34" spans="1:10" x14ac:dyDescent="0.3">
      <c r="A34" s="11" t="str">
        <f>IFERROR(INDEX(objects!$A:$B,MATCH($B34,objects!$A:$A,0),1), "xxx")</f>
        <v>i-door panel assy</v>
      </c>
      <c r="B34" s="5" t="s">
        <v>38</v>
      </c>
      <c r="C34" s="5" t="s">
        <v>38</v>
      </c>
      <c r="D34">
        <v>-100</v>
      </c>
      <c r="E34">
        <v>-80</v>
      </c>
      <c r="F34" s="22">
        <f t="shared" si="0"/>
        <v>-100</v>
      </c>
      <c r="G34" s="22">
        <f t="shared" si="1"/>
        <v>-80</v>
      </c>
      <c r="H34" s="23">
        <f t="shared" si="2"/>
        <v>-100</v>
      </c>
      <c r="I34" s="23">
        <f t="shared" si="3"/>
        <v>-80</v>
      </c>
      <c r="J34" s="5" t="str">
        <f>INDEX(objects!$A:$H,MATCH(B34,objects!$A:$A,0),6)</f>
        <v>i_assembly</v>
      </c>
    </row>
    <row r="35" spans="1:10" x14ac:dyDescent="0.3">
      <c r="A35" s="11" t="str">
        <f>IFERROR(INDEX(objects!$A:$B,MATCH($B35,objects!$A:$A,0),1), "xxx")</f>
        <v>i-physical door system</v>
      </c>
      <c r="B35" s="5" t="s">
        <v>35</v>
      </c>
      <c r="C35" s="5" t="s">
        <v>35</v>
      </c>
      <c r="D35">
        <v>100</v>
      </c>
      <c r="E35">
        <v>-110</v>
      </c>
      <c r="F35" s="22">
        <f t="shared" si="0"/>
        <v>100</v>
      </c>
      <c r="G35" s="22">
        <f t="shared" si="1"/>
        <v>-110</v>
      </c>
      <c r="H35" s="23">
        <f t="shared" si="2"/>
        <v>100</v>
      </c>
      <c r="I35" s="23">
        <f t="shared" si="3"/>
        <v>-110</v>
      </c>
      <c r="J35" s="5" t="str">
        <f>INDEX(objects!$A:$H,MATCH(B35,objects!$A:$A,0),6)</f>
        <v>i_assembly</v>
      </c>
    </row>
  </sheetData>
  <autoFilter ref="A1:J35" xr:uid="{00000000-0009-0000-0000-000003000000}"/>
  <sortState xmlns:xlrd2="http://schemas.microsoft.com/office/spreadsheetml/2017/richdata2" ref="B2:I35">
    <sortCondition ref="F2:F35"/>
    <sortCondition ref="G2:G35"/>
  </sortState>
  <phoneticPr fontId="18" type="noConversion"/>
  <conditionalFormatting sqref="A1:A1048576">
    <cfRule type="containsText" dxfId="1" priority="2" operator="containsText" text="xxx">
      <formula>NOT(ISERROR(SEARCH("xxx",A1)))</formula>
    </cfRule>
  </conditionalFormatting>
  <conditionalFormatting sqref="B1 B36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>
      <selection activeCell="A4" sqref="A4"/>
    </sheetView>
  </sheetViews>
  <sheetFormatPr defaultRowHeight="14.4" x14ac:dyDescent="0.3"/>
  <cols>
    <col min="1" max="1" width="13.5546875" bestFit="1" customWidth="1"/>
    <col min="2" max="2" width="6.109375" bestFit="1" customWidth="1"/>
    <col min="3" max="3" width="6.6640625" bestFit="1" customWidth="1"/>
    <col min="4" max="4" width="9.44140625" bestFit="1" customWidth="1"/>
    <col min="5" max="5" width="20.6640625" bestFit="1" customWidth="1"/>
    <col min="6" max="6" width="16.5546875" bestFit="1" customWidth="1"/>
    <col min="7" max="7" width="19.109375" bestFit="1" customWidth="1"/>
    <col min="8" max="8" width="18.6640625" bestFit="1" customWidth="1"/>
    <col min="9" max="9" width="14.5546875" bestFit="1" customWidth="1"/>
    <col min="10" max="10" width="41.33203125" bestFit="1" customWidth="1"/>
    <col min="11" max="11" width="33.5546875" bestFit="1" customWidth="1"/>
    <col min="12" max="12" width="28.6640625" bestFit="1" customWidth="1"/>
    <col min="13" max="13" width="12.88671875" bestFit="1" customWidth="1"/>
    <col min="14" max="14" width="12" bestFit="1" customWidth="1"/>
    <col min="15" max="15" width="12.109375" bestFit="1" customWidth="1"/>
    <col min="16" max="16" width="14.33203125" bestFit="1" customWidth="1"/>
    <col min="17" max="17" width="8.109375" bestFit="1" customWidth="1"/>
    <col min="18" max="18" width="18.5546875" bestFit="1" customWidth="1"/>
    <col min="19" max="19" width="26.44140625" bestFit="1" customWidth="1"/>
    <col min="20" max="20" width="10.33203125" bestFit="1" customWidth="1"/>
    <col min="21" max="21" width="18.6640625" bestFit="1" customWidth="1"/>
    <col min="22" max="22" width="19.6640625" bestFit="1" customWidth="1"/>
    <col min="23" max="23" width="10.88671875" bestFit="1" customWidth="1"/>
    <col min="24" max="24" width="19.109375" bestFit="1" customWidth="1"/>
    <col min="25" max="25" width="22.88671875" bestFit="1" customWidth="1"/>
    <col min="26" max="26" width="17.6640625" bestFit="1" customWidth="1"/>
  </cols>
  <sheetData>
    <row r="1" spans="1:26" s="1" customFormat="1" x14ac:dyDescent="0.3">
      <c r="A1" s="1" t="s">
        <v>158</v>
      </c>
      <c r="B1" s="1" t="s">
        <v>162</v>
      </c>
      <c r="C1" s="1" t="s">
        <v>186</v>
      </c>
      <c r="D1" s="1" t="s">
        <v>159</v>
      </c>
      <c r="E1" s="1" t="s">
        <v>187</v>
      </c>
      <c r="F1" s="1" t="s">
        <v>160</v>
      </c>
      <c r="G1" s="1" t="s">
        <v>188</v>
      </c>
      <c r="H1" s="1" t="s">
        <v>189</v>
      </c>
      <c r="I1" s="1" t="s">
        <v>190</v>
      </c>
      <c r="J1" s="1" t="s">
        <v>191</v>
      </c>
      <c r="K1" s="1" t="s">
        <v>192</v>
      </c>
      <c r="L1" s="1" t="s">
        <v>193</v>
      </c>
      <c r="M1" s="1" t="s">
        <v>194</v>
      </c>
      <c r="N1" s="1" t="s">
        <v>195</v>
      </c>
      <c r="O1" s="1" t="s">
        <v>161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  <c r="X1" s="1" t="s">
        <v>204</v>
      </c>
      <c r="Y1" s="1" t="s">
        <v>205</v>
      </c>
      <c r="Z1" s="1" t="s">
        <v>206</v>
      </c>
    </row>
    <row r="2" spans="1:26" x14ac:dyDescent="0.3">
      <c r="A2" s="5" t="s">
        <v>220</v>
      </c>
      <c r="D2" t="s">
        <v>207</v>
      </c>
      <c r="F2" t="s">
        <v>208</v>
      </c>
      <c r="H2">
        <v>0.6</v>
      </c>
      <c r="M2">
        <v>1</v>
      </c>
      <c r="O2" t="s">
        <v>176</v>
      </c>
    </row>
    <row r="3" spans="1:26" x14ac:dyDescent="0.3">
      <c r="A3" s="5" t="s">
        <v>221</v>
      </c>
      <c r="B3">
        <v>1</v>
      </c>
      <c r="D3" t="s">
        <v>209</v>
      </c>
      <c r="F3" t="s">
        <v>185</v>
      </c>
      <c r="M3">
        <v>5</v>
      </c>
      <c r="O3" t="s">
        <v>210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sqref="A1:XFD1"/>
    </sheetView>
  </sheetViews>
  <sheetFormatPr defaultRowHeight="14.4" x14ac:dyDescent="0.3"/>
  <cols>
    <col min="1" max="1" width="17.88671875" bestFit="1" customWidth="1"/>
    <col min="2" max="2" width="6.109375" bestFit="1" customWidth="1"/>
    <col min="3" max="3" width="17.33203125" bestFit="1" customWidth="1"/>
    <col min="4" max="4" width="9.5546875" bestFit="1" customWidth="1"/>
    <col min="5" max="5" width="9.44140625" bestFit="1" customWidth="1"/>
    <col min="6" max="6" width="11.5546875" bestFit="1" customWidth="1"/>
    <col min="7" max="7" width="7.5546875" bestFit="1" customWidth="1"/>
    <col min="8" max="8" width="16.6640625" bestFit="1" customWidth="1"/>
    <col min="9" max="9" width="15.44140625" bestFit="1" customWidth="1"/>
    <col min="10" max="10" width="19" bestFit="1" customWidth="1"/>
    <col min="11" max="11" width="18.109375" bestFit="1" customWidth="1"/>
    <col min="12" max="12" width="18.44140625" bestFit="1" customWidth="1"/>
    <col min="13" max="13" width="22.6640625" bestFit="1" customWidth="1"/>
    <col min="14" max="14" width="21.88671875" bestFit="1" customWidth="1"/>
  </cols>
  <sheetData>
    <row r="1" spans="1:16" s="1" customFormat="1" x14ac:dyDescent="0.3">
      <c r="A1" s="1" t="s">
        <v>11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" t="s">
        <v>182</v>
      </c>
      <c r="K1" s="1" t="s">
        <v>183</v>
      </c>
      <c r="L1" s="1" t="s">
        <v>172</v>
      </c>
      <c r="M1" s="1" t="s">
        <v>173</v>
      </c>
      <c r="N1" s="1" t="s">
        <v>174</v>
      </c>
      <c r="O1" s="1" t="s">
        <v>170</v>
      </c>
      <c r="P1" s="1" t="s">
        <v>171</v>
      </c>
    </row>
    <row r="2" spans="1:16" x14ac:dyDescent="0.3">
      <c r="A2" t="s">
        <v>222</v>
      </c>
      <c r="C2" t="s">
        <v>175</v>
      </c>
      <c r="D2" t="s">
        <v>176</v>
      </c>
      <c r="E2" t="s">
        <v>177</v>
      </c>
      <c r="F2">
        <v>1</v>
      </c>
      <c r="J2" t="s">
        <v>184</v>
      </c>
      <c r="K2" t="s">
        <v>185</v>
      </c>
      <c r="L2" t="s">
        <v>178</v>
      </c>
      <c r="M2" t="s">
        <v>179</v>
      </c>
      <c r="N2">
        <v>3</v>
      </c>
      <c r="O2" t="s">
        <v>180</v>
      </c>
      <c r="P2" t="s">
        <v>181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n L Y d a w A A A D 3 A A A A E g A A A E N v b m Z p Z y 9 Q Y W N r Y W d l L n h t b I S P v Q r C M B z E d 8 F 3 K N m b L 8 G h / J s O r q 0 I g r i G N t R g m 0 i T m r 6 b g 4 / k K 9 i i V T f H u / v B 3 T 1 u d 8 i G t o m u q n P a m h Q x T F H k v D S V b K x R K T I W Z W K 5 g J 0 s z 7 J W 0 U g b l w y u S t H J + 0 t C S A g B h x W 2 X U 0 4 p Y w c i 3 x f n l Q r 0 Q f W / + F Y m 6 m 2 V E j A 4 b V G c M w Y w 2 v K M Q U y m 1 B o 8 w X 4 O H h K f 0 z Y 9 I 3 v O y W U i b c 5 k F k C e X 8 Q T w A A A P / / A w B Q S w M E F A A C A A g A A A A h A A z 9 f M o 5 A Q A A O A I A A B M A A A B G b 3 J t d W x h c y 9 T Z W N 0 a W 9 u M S 5 t f F H L a s M w E L w b 8 g + L e n F A G H o q N P j Q x v R x 6 Q O H X p p S F H v r K O g R p J X b J O T f K 9 c J a S G p L t L O z s 6 O d j 1 W J K 2 B s r / P R 0 n i 5 8 J h D b Z 9 b y R B D g p p k E A 8 1 y 4 S c x j 7 N i t s F T Q a S m + k w m x s D c X A p 6 y 4 n N 5 K m o f Z t E Q V J a 2 b 9 j p Z 5 V s 2 5 K 8 F K q k l o c s Z Z x z G V g V t f H 7 B 4 T l Y w p J W C v P D M 3 u w B t + G v D d w x u 5 Q 1 O g 8 a C R o 0 c 2 t b W o w s k U R W L Q 2 E b N Y 8 + S s j g I 7 b t r Z 5 v C 6 Q 6 + U K i u h h P M 5 u f B b e 7 J a I j T 4 K R d r 2 d Q H u Y k T x n 9 Y p 3 u z H c 2 n / 1 v h m w 1 7 f I H 7 I n 6 R O l n C L 9 p y + E H t b B E n c y J J U q M n o Z f 7 Z C 0 I O 3 A d B 7 E n G a H x W H G N v n J y 2 S 3 y W L r q 1 3 S s c 2 x J w f + B t 8 N B I s 2 J 4 Y y + A Q A A / / 8 D A F B L A Q I t A B Q A B g A I A A A A I Q A q 3 a p A 0 g A A A D c B A A A T A A A A A A A A A A A A A A A A A A A A A A B b Q 2 9 u d G V u d F 9 U e X B l c 1 0 u e G 1 s U E s B A i 0 A F A A C A A g A A A A h A L p y 2 H W s A A A A 9 w A A A B I A A A A A A A A A A A A A A A A A C w M A A E N v b m Z p Z y 9 Q Y W N r Y W d l L n h t b F B L A Q I t A B Q A A g A I A A A A I Q A M / X z K O Q E A A D g C A A A T A A A A A A A A A A A A A A A A A O c D A A B G b 3 J t d W x h c y 9 T Z W N 0 a W 9 u M S 5 t U E s F B g A A A A A D A A M A w g A A A F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C w A A A A A A A J k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f Z 2 l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w N F Q w O D o x N D o 1 M i 4 3 O T c 5 N T E 0 W i I v P j x F b n R y e S B U e X B l P S J G a W x s Q 2 9 s d W 1 u V H l w Z X M i I F Z h b H V l P S J z Q m d Z S U J n W U d C Z z 0 9 I i 8 + P E V u d H J 5 I F R 5 c G U 9 I k Z p b G x D b 2 x 1 b W 5 O Y W 1 l c y I g V m F s d W U 9 I n N b J n F 1 b 3 Q 7 T 1 Y g S U Q m c X V v d D s s J n F 1 b 3 Q 7 T 1 Y g b 2 J q Z W N 0 I E l E J n F 1 b 3 Q 7 L C Z x d W 9 0 O 0 9 W I H R p b W V z d G F t c C Z x d W 9 0 O y w m c X V v d D t P V i B u Y W 1 l J n F 1 b 3 Q 7 L C Z x d W 9 0 O 0 9 W I G R l c 2 N y a X B 0 a W 9 u J n F 1 b 3 Q 7 L C Z x d W 9 0 O 0 9 W I G N v b n R l b n Q g S U Q m c X V v d D s s J n F 1 b 3 Q 7 c 3 R h d H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f Z 2 l 0 L 0 F 1 d G 9 S Z W 1 v d m V k Q 2 9 s d W 1 u c z E u e 0 9 W I E l E L D B 9 J n F 1 b 3 Q 7 L C Z x d W 9 0 O 1 N l Y 3 R p b 2 4 x L 2 9 2 X 2 d p d C 9 B d X R v U m V t b 3 Z l Z E N v b H V t b n M x L n t P V i B v Y m p l Y 3 Q g S U Q s M X 0 m c X V v d D s s J n F 1 b 3 Q 7 U 2 V j d G l v b j E v b 3 Z f Z 2 l 0 L 0 F 1 d G 9 S Z W 1 v d m V k Q 2 9 s d W 1 u c z E u e 0 9 W I H R p b W V z d G F t c C w y f S Z x d W 9 0 O y w m c X V v d D t T Z W N 0 a W 9 u M S 9 v d l 9 n a X Q v Q X V 0 b 1 J l b W 9 2 Z W R D b 2 x 1 b W 5 z M S 5 7 T 1 Y g b m F t Z S w z f S Z x d W 9 0 O y w m c X V v d D t T Z W N 0 a W 9 u M S 9 v d l 9 n a X Q v Q X V 0 b 1 J l b W 9 2 Z W R D b 2 x 1 b W 5 z M S 5 7 T 1 Y g Z G V z Y 3 J p c H R p b 2 4 s N H 0 m c X V v d D s s J n F 1 b 3 Q 7 U 2 V j d G l v b j E v b 3 Z f Z 2 l 0 L 0 F 1 d G 9 S Z W 1 v d m V k Q 2 9 s d W 1 u c z E u e 0 9 W I G N v b n R l b n Q g S U Q s N X 0 m c X V v d D s s J n F 1 b 3 Q 7 U 2 V j d G l v b j E v b 3 Z f Z 2 l 0 L 0 F 1 d G 9 S Z W 1 v d m V k Q 2 9 s d W 1 u c z E u e 3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l 9 n a X Q v Q X V 0 b 1 J l b W 9 2 Z W R D b 2 x 1 b W 5 z M S 5 7 T 1 Y g S U Q s M H 0 m c X V v d D s s J n F 1 b 3 Q 7 U 2 V j d G l v b j E v b 3 Z f Z 2 l 0 L 0 F 1 d G 9 S Z W 1 v d m V k Q 2 9 s d W 1 u c z E u e 0 9 W I G 9 i a m V j d C B J R C w x f S Z x d W 9 0 O y w m c X V v d D t T Z W N 0 a W 9 u M S 9 v d l 9 n a X Q v Q X V 0 b 1 J l b W 9 2 Z W R D b 2 x 1 b W 5 z M S 5 7 T 1 Y g d G l t Z X N 0 Y W 1 w L D J 9 J n F 1 b 3 Q 7 L C Z x d W 9 0 O 1 N l Y 3 R p b 2 4 x L 2 9 2 X 2 d p d C 9 B d X R v U m V t b 3 Z l Z E N v b H V t b n M x L n t P V i B u Y W 1 l L D N 9 J n F 1 b 3 Q 7 L C Z x d W 9 0 O 1 N l Y 3 R p b 2 4 x L 2 9 2 X 2 d p d C 9 B d X R v U m V t b 3 Z l Z E N v b H V t b n M x L n t P V i B k Z X N j c m l w d G l v b i w 0 f S Z x d W 9 0 O y w m c X V v d D t T Z W N 0 a W 9 u M S 9 v d l 9 n a X Q v Q X V 0 b 1 J l b W 9 2 Z W R D b 2 x 1 b W 5 z M S 5 7 T 1 Y g Y 2 9 u d G V u d C B J R C w 1 f S Z x d W 9 0 O y w m c X V v d D t T Z W N 0 a W 9 u M S 9 v d l 9 n a X Q v Q X V 0 b 1 J l b W 9 2 Z W R D b 2 x 1 b W 5 z M S 5 7 c 3 R h d H V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X 2 d p d C 9 C c m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S G V h Z G V y c y U y M G 1 l d C U y M H Z l c m h v b 2 d k J T I w b m l 2 Z W F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V H l w Z S U y M G d l d 2 l q e m l n Z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w 9 M q h P h M Z D i + 8 Y w M t f y 3 U A A A A A A g A A A A A A E G Y A A A A B A A A g A A A A Q g y s G E p p y d l x 3 Y i V 9 2 q F X + X y 3 i 9 1 M Z Z 1 c G j q M q Q D T W c A A A A A D o A A A A A C A A A g A A A A Y x T W o 1 q Y x 7 d 8 5 R g U Z 5 a i G 3 3 2 a c J G N E c C 9 3 b F z d 0 O a d 5 Q A A A A q a V Y c v e I 4 K r p f i y H E i u 1 K K u q h Y m 7 P a g B q d Y Q u 8 0 h k 6 4 g 1 E 1 P / r W Y T K g h t O x / / t Z a D S n A i p G 1 R N P G w Y n i W 2 U F L e R e t E / Z D N p v e p 4 B i Y 1 9 t r 1 A A A A A K w 4 o G 3 1 p J D 5 E S A 9 3 S S X x v O D w Z A g M L 0 c 1 y 6 L H k r I N Q p 7 n L b 7 S H F I i x 4 n h R I Z S o v 4 W / F I 7 7 F P N Y Q F R o S 5 v h l 9 X p Q = = < / D a t a M a s h u p > 
</file>

<file path=customXml/itemProps1.xml><?xml version="1.0" encoding="utf-8"?>
<ds:datastoreItem xmlns:ds="http://schemas.openxmlformats.org/officeDocument/2006/customXml" ds:itemID="{47E2480F-805D-4FA6-8101-3E9639CD61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info</vt:lpstr>
      <vt:lpstr>objects</vt:lpstr>
      <vt:lpstr>relations</vt:lpstr>
      <vt:lpstr>layout</vt:lpstr>
      <vt:lpstr>stylesheet_objects</vt:lpstr>
      <vt:lpstr>stylesheet_relations</vt:lpstr>
      <vt:lpstr>objects!_FilterDatabase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 Michielsen</dc:creator>
  <cp:lastModifiedBy>Cees Michielsen</cp:lastModifiedBy>
  <dcterms:created xsi:type="dcterms:W3CDTF">2022-11-30T09:12:46Z</dcterms:created>
  <dcterms:modified xsi:type="dcterms:W3CDTF">2023-08-15T13:07:02Z</dcterms:modified>
</cp:coreProperties>
</file>