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alysis_results\"/>
    </mc:Choice>
  </mc:AlternateContent>
  <xr:revisionPtr revIDLastSave="0" documentId="13_ncr:1_{4AEE91E8-0254-4C96-8979-F862696B692F}" xr6:coauthVersionLast="47" xr6:coauthVersionMax="47" xr10:uidLastSave="{00000000-0000-0000-0000-000000000000}"/>
  <bookViews>
    <workbookView xWindow="-108" yWindow="-108" windowWidth="23256" windowHeight="12456" activeTab="1" xr2:uid="{F90EB5F4-59A5-4EA0-BE67-7900D9DC87CB}"/>
  </bookViews>
  <sheets>
    <sheet name="ATP6V0A4_p.Ser544Leu" sheetId="1" r:id="rId1"/>
    <sheet name="ATP6V1B1_p.Arg114Gln" sheetId="12" r:id="rId2"/>
    <sheet name="ATP6V1B1_p.Leu51Arg" sheetId="13" r:id="rId3"/>
    <sheet name="AVPR2_p.Arg248His" sheetId="2" r:id="rId4"/>
    <sheet name="CASR_p.Ser713Asn" sheetId="3" r:id="rId5"/>
    <sheet name="CLCN7_p.Asp603Tyr" sheetId="4" r:id="rId6"/>
    <sheet name="DLL1_p.Thr203Ala" sheetId="5" r:id="rId7"/>
    <sheet name="INVS_p.Ala763Thr" sheetId="6" r:id="rId8"/>
    <sheet name="PHEX_p.Ala15Thr" sheetId="7" r:id="rId9"/>
    <sheet name="SLC4A1_p.Asp902Val" sheetId="8" r:id="rId10"/>
    <sheet name="SLC34A1_p.Leu519Arg" sheetId="9" r:id="rId11"/>
    <sheet name="TMEM67_p.Leu437Phe" sheetId="10" r:id="rId12"/>
    <sheet name="TRIM8_p.Pro543Gln" sheetId="11" r:id="rId1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2" l="1"/>
  <c r="I2" i="13"/>
  <c r="I2" i="5"/>
  <c r="I2" i="3"/>
  <c r="I2" i="1"/>
</calcChain>
</file>

<file path=xl/sharedStrings.xml><?xml version="1.0" encoding="utf-8"?>
<sst xmlns="http://schemas.openxmlformats.org/spreadsheetml/2006/main" count="580" uniqueCount="159">
  <si>
    <t>#UniProt ID</t>
  </si>
  <si>
    <t>#PDB ID</t>
  </si>
  <si>
    <t>#Chain</t>
  </si>
  <si>
    <t>#PosInUni</t>
  </si>
  <si>
    <t>#PosInPDB</t>
  </si>
  <si>
    <t>#Orig</t>
  </si>
  <si>
    <t>#Mutant</t>
  </si>
  <si>
    <t>#KnownType</t>
  </si>
  <si>
    <t>#Clash(orig/wil/wtr/mut)</t>
  </si>
  <si>
    <t>#Torsion(wil/wtr/mut)</t>
  </si>
  <si>
    <t>#Cis-Pro#</t>
  </si>
  <si>
    <t>#CoreResidue</t>
  </si>
  <si>
    <t>#Disulphide[2.3]</t>
  </si>
  <si>
    <t>#Disulphide[3.3]</t>
  </si>
  <si>
    <t>#B_Salt[4.0]</t>
  </si>
  <si>
    <t>#B_Salt[5.0]</t>
  </si>
  <si>
    <t>#B_Hbond[2.9]</t>
  </si>
  <si>
    <t>#B_Hbond[3.9]</t>
  </si>
  <si>
    <t>#ACC (wil/mut)</t>
  </si>
  <si>
    <t>#Hydrophobicity (wil/Mut)</t>
  </si>
  <si>
    <t>#Charge (wil/mut)</t>
  </si>
  <si>
    <t>#Secondary Structure(wil/mut)</t>
  </si>
  <si>
    <t>#Cavity</t>
  </si>
  <si>
    <t>PDB</t>
  </si>
  <si>
    <t>af-q9hbg4-f1-model_v4</t>
  </si>
  <si>
    <t>A</t>
  </si>
  <si>
    <t>-</t>
  </si>
  <si>
    <t>SER</t>
  </si>
  <si>
    <t>LEU</t>
  </si>
  <si>
    <t>Favored/Favored/</t>
  </si>
  <si>
    <t>N|-179.412</t>
  </si>
  <si>
    <t>Y</t>
  </si>
  <si>
    <t>pass/N/0/0/</t>
  </si>
  <si>
    <t>pass/N/0/0/Y//</t>
  </si>
  <si>
    <t>error/R/2/4/85/83/Y/A0544-SER OG  A0541-MET O   2.57 SM |/</t>
  </si>
  <si>
    <t>error/R/2/4/253/251/Y/A0544-SER OG  A0540-LYS O   3.56 SM |A0544-SER OG  A0541-MET O   2.57 SM |/</t>
  </si>
  <si>
    <t>0.015385/buried/0.018293/buried</t>
  </si>
  <si>
    <t>neutral/hydrophobic</t>
  </si>
  <si>
    <t>no_charge/no_charge</t>
  </si>
  <si>
    <t xml:space="preserve">H  X S+  /H  X S+  </t>
  </si>
  <si>
    <t>wilinterface:KBQ|mutinterface:KBQ|wilcavity:115.992,2806.92|mutcavity:117.504,2850.768</t>
  </si>
  <si>
    <t>avpr2_af-p30518-f1-model_v4</t>
  </si>
  <si>
    <t>ARG</t>
  </si>
  <si>
    <t>HIS</t>
  </si>
  <si>
    <t>0.00/0.00/0.00/0.00/N/ok</t>
  </si>
  <si>
    <t>N|156.490</t>
  </si>
  <si>
    <t>N</t>
  </si>
  <si>
    <t>pass/N/0/0/N//</t>
  </si>
  <si>
    <t>error/N/0/0/38/38/N//</t>
  </si>
  <si>
    <t>error/N/0/0/112/112/N//</t>
  </si>
  <si>
    <t>0.963710/exposed/0.989130/exposed</t>
  </si>
  <si>
    <t>hydrophilic/hydrophilic</t>
  </si>
  <si>
    <t>charge/charge</t>
  </si>
  <si>
    <t xml:space="preserve">      -  /      -  </t>
  </si>
  <si>
    <t>wilinterface:|mutinterface:|wilcavity:0.0,0.0|mutcavity:0.0,0.0</t>
  </si>
  <si>
    <t>af-p41180-f1-model_v4</t>
  </si>
  <si>
    <t>ASN</t>
  </si>
  <si>
    <t>Allowed/Allowed/</t>
  </si>
  <si>
    <t>N|156.941</t>
  </si>
  <si>
    <t>pass/N/0/0/169/169/N//</t>
  </si>
  <si>
    <t>pass/N/0/0/443/443/N//</t>
  </si>
  <si>
    <t>0.861538/exposed/0.910828/exposed</t>
  </si>
  <si>
    <t>neutral/hydrophilic</t>
  </si>
  <si>
    <t xml:space="preserve">S    S-  /S    S-  </t>
  </si>
  <si>
    <t>clcn7_af-p51798-f1-model_v4</t>
  </si>
  <si>
    <t>ASP</t>
  </si>
  <si>
    <t>TYR</t>
  </si>
  <si>
    <t>0.00/21.26/22.83/21.97/N/ok</t>
  </si>
  <si>
    <t>N|178.282</t>
  </si>
  <si>
    <t>error/R/1/2/N/ASP A 603 .   LYS A 210        . OD1  NZ       2.646 |ASP A 603 .   LYS A 210        . OD2  NZ       3.847 |/</t>
  </si>
  <si>
    <t>pass/R/1/2/N/ASP A 603 .   LYS A 210        . OD1  NZ       2.646 |ASP A 603 .   LYS A 210        . OD2  NZ       3.847 |/</t>
  </si>
  <si>
    <t>error/R/1/1/101/101/N/A0210-LYS NZ  A0603-ASP OD1 2.65 SS |/</t>
  </si>
  <si>
    <t>error/R/0/1/282/281/N/A0210-LYS NZ  A0603-ASP OD1 2.65 SS |/</t>
  </si>
  <si>
    <t>0.233129/exposed/0.261261/exposed</t>
  </si>
  <si>
    <t>hydrophilic/neutral</t>
  </si>
  <si>
    <t>charge/no_charge</t>
  </si>
  <si>
    <t xml:space="preserve">H  &gt; S+  /H  &gt; S+  </t>
  </si>
  <si>
    <t>wilinterface:KAW|mutinterface:KBB|wilcavity:369.144,4890.888|mutcavity:369.144,4822.2</t>
  </si>
  <si>
    <t>dll1_af-o00548-f1-model_v4</t>
  </si>
  <si>
    <t>THR</t>
  </si>
  <si>
    <t>ALA</t>
  </si>
  <si>
    <t>N|166.015</t>
  </si>
  <si>
    <t>pass/N/0/0/77/77/N//</t>
  </si>
  <si>
    <t>error/R/0/2/226/224/N/A0203-THR N   A0213-ASN OD1 3.71 MS |A0203-THR OG1 A0211-VAL O   3.45 SM |/</t>
  </si>
  <si>
    <t>0.507042/exposed/0.405660/exposed</t>
  </si>
  <si>
    <t>E     - K/E     - K</t>
  </si>
  <si>
    <t>invs_af-q9y283-f1-model_v4</t>
  </si>
  <si>
    <t>13.25/24.24/66.67/59.17/N/moreclash</t>
  </si>
  <si>
    <t>OUTLIER/OUTLIER/</t>
  </si>
  <si>
    <t>N|79.111</t>
  </si>
  <si>
    <t>pass/N/0/0/183/183/N//</t>
  </si>
  <si>
    <t>pass/N/0/0/429/429/N//</t>
  </si>
  <si>
    <t>0.830189/exposed/0.838028/exposed</t>
  </si>
  <si>
    <t>hydrophobic/neutral</t>
  </si>
  <si>
    <t xml:space="preserve">      +  /      +  </t>
  </si>
  <si>
    <t>phex_af-p78562-f1-model_v4</t>
  </si>
  <si>
    <t>0.00/3.15/3.15/3.12/Y/ok</t>
  </si>
  <si>
    <t>N|170.308</t>
  </si>
  <si>
    <t>pass/N/0/0/N/ASP A 152 .   ARG A 381        . OD1  NE       2.640 |ASP A 152 .   ARG A 381        . OD1  NH1      3.575 |ASP A 152 .   ARG A 381        . OD2  NE       3.278 |ASP A 152 .   ARG A 381        . OD2  NH1      2.798 |/ASP A 152 .   ARG A 381        . OD1  NE       2.640 |ASP A 152 .   ARG A 381        . OD1  NH1      3.575 |ASP A 152 .   ARG A 381        . OD2  NE       3.278 |ASP A 152 .   ARG A 381        . OD2  NH1      2.798 |</t>
  </si>
  <si>
    <t>pass/N/0/0/N/ASP A 152 .   ARG A 381        . OD1  NE       2.640 |ASP A 152 .   ARG A 381        . OD1  NH1      3.575 |ASP A 152 .   ARG A 381        . OD1  NH2      4.766 |ASP A 152 .   ARG A 381        . OD2  NE       3.278 |ASP A 152 .   ARG A 381        . OD2  NH1      2.798 |ASP A 152 .   ARG A 381        . OD2  NH2      4.545 |/ASP A 152 .   ARG A 381        . OD1  NE       2.640 |ASP A 152 .   ARG A 381        . OD1  NH1      3.575 |ASP A 152 .   ARG A 381        . OD1  NH2      4.766 |ASP A 152 .   ARG A 381        . OD2  NE       3.278 |ASP A 152 .   ARG A 381        . OD2  NH1      2.798 |ASP A 152 .   ARG A 381        . OD2  NH2      4.545 |</t>
  </si>
  <si>
    <t>pass/N/0/0/145/145/N//</t>
  </si>
  <si>
    <t>error/N/1/1/429/429/N//</t>
  </si>
  <si>
    <t>0.556604/exposed/0.485915/exposed</t>
  </si>
  <si>
    <t>wilinterface:KBA|mutinterface:KBA|wilcavity:381.672,1918.944|mutcavity:381.672,1918.944</t>
  </si>
  <si>
    <t>af-p02730-f1-model_v4</t>
  </si>
  <si>
    <t>VAL</t>
  </si>
  <si>
    <t>0.00/14.32/18.23/18.13/N/ok</t>
  </si>
  <si>
    <t>N|179.277</t>
  </si>
  <si>
    <t>pass/R/0/2/N/ASP A 902 .   ARG A 602        . OD1  NH1      3.448 |ASP A 902 .   ARG A 602        . OD2  NH1      3.028 |/</t>
  </si>
  <si>
    <t>error/R/0/4/N/ASP A 902 .   ARG A 602        . OD1  NH1      3.448 |ASP A 902 .   ARG A 602        . OD1  NH2      4.906 |ASP A 902 .   ARG A 602        . OD2  NH1      3.028 |ASP A 902 .   ARG A 602        . OD2  NH2      4.579 |/</t>
  </si>
  <si>
    <t>pass/N/0/0/138/138/N//</t>
  </si>
  <si>
    <t>error/R/0/1/364/362/N/A0602-ARG NH1 A0902-ASP OD2 3.03 SS |/</t>
  </si>
  <si>
    <t>0.337423/exposed/0.281690/exposed</t>
  </si>
  <si>
    <t>hydrophilic/hydrophobic</t>
  </si>
  <si>
    <t xml:space="preserve">  &gt;&gt;  -  /  &gt;&gt;  -  </t>
  </si>
  <si>
    <t>wilinterface:KAM|mutinterface:KAL|wilcavity:846.72,6378.696|mutcavity:827.496,6379.56</t>
  </si>
  <si>
    <t>slc34a1_af-q06495-f1-model_v4</t>
  </si>
  <si>
    <t>0.00/17.62/18.76/17.01/N/ok</t>
  </si>
  <si>
    <t>N|176.869</t>
  </si>
  <si>
    <t>pass/N/0/0/62/62/N//</t>
  </si>
  <si>
    <t>pass/N/0/0/197/197/N//</t>
  </si>
  <si>
    <t>0.176829/exposed/0.338710/exposed</t>
  </si>
  <si>
    <t>hydrophobic/hydrophilic</t>
  </si>
  <si>
    <t>no_charge/charge</t>
  </si>
  <si>
    <t>wilinterface:|mutinterface:KAD|wilcavity:0.0,0.0|mutcavity:8.208,2429.568</t>
  </si>
  <si>
    <t>tmem67_af-q5hya8-f1-model_v4</t>
  </si>
  <si>
    <t>PHE</t>
  </si>
  <si>
    <t>0.00/18.08/17.53/23.55/N/moreclash</t>
  </si>
  <si>
    <t>N|168.268</t>
  </si>
  <si>
    <t>error/N/1/0/159/159/Y//</t>
  </si>
  <si>
    <t>error/S/0/1/465/465/Y/A0437-LEU N   A0428-ASN OD1 2.93 MS |A0428-ASN ND2 A0437-LEU O   3.13 SM |/A0437-PHE N   A0428-ASN OD1 2.93 MS |A0428-ASN ND2 A0437-PHE O   3.13 SM |</t>
  </si>
  <si>
    <t>0.079268/buried/0.065990/buried</t>
  </si>
  <si>
    <t>hydrophobic/hydrophobic</t>
  </si>
  <si>
    <t>wilinterface:KBK|mutinterface:KBK|wilcavity:223.992,3298.536|mutcavity:116.856,3262.248</t>
  </si>
  <si>
    <t>trim8_af-q9bzr9-f1-model_v4</t>
  </si>
  <si>
    <t>PRO</t>
  </si>
  <si>
    <t>GLN</t>
  </si>
  <si>
    <t>4.98/10.00/10.00/9.85/Y/ok</t>
  </si>
  <si>
    <t>N|-174.940</t>
  </si>
  <si>
    <t>pass/N/0/0/38/38/N//</t>
  </si>
  <si>
    <t>pass/A/2/0/170/171/N//A0543-GLN NE2 A0541-GLY O   3.62 SM |</t>
  </si>
  <si>
    <t>0.698529/exposed/0.757576/exposed</t>
  </si>
  <si>
    <t>atp6v1b1_af-p15313-f1-model_v4</t>
  </si>
  <si>
    <t>N|-171.747</t>
  </si>
  <si>
    <t>pass/N/0/0/N/GLU A 447 .   LYS A 451        . OE1  NZ       2.875 |/GLU A 447 .   LYS A 451        . OE1  NZ       2.875 |</t>
  </si>
  <si>
    <t>pass/A/1/0/N/GLU A 447 .   LYS A 451        . OE1  NZ       2.875 |/GLU A  82 .   ARG A  51        . OE2  NH1      4.667 |GLU A 447 .   LYS A 451        . OE1  NZ       2.875 |</t>
  </si>
  <si>
    <t>pass/N/0/0/78/78/N//</t>
  </si>
  <si>
    <t>error/A/4/0/247/250/N//A0051-ARG NH2 A0307-ALA O   3.59 SM |</t>
  </si>
  <si>
    <t>0.091463/exposed/0.129032/exposed</t>
  </si>
  <si>
    <t>E &lt;   -BC/E &lt;   -BC</t>
  </si>
  <si>
    <t>wilinterface:KAR|mutinterface:KAP|wilcavity:401.112,1482.192|mutcavity:401.112,1474.2</t>
  </si>
  <si>
    <t>N|171.359</t>
  </si>
  <si>
    <t>pass/R/0/2/N/ASP A 111 .   ARG A 114        . OD1  NE       3.627 |ASP A 111 .   ARG A 114        . OD1  NH1      3.586 |ASP A 111 .   ARG A 114        . OD2  NE       2.513 |ASP A 111 .   ARG A 114        . OD2  NH1      3.196 |/</t>
  </si>
  <si>
    <t>pass/R/0/2/N/ASP A 111 .   ARG A 114        . OD1  NE       3.627 |ASP A 111 .   ARG A 114        . OD1  NH1      3.586 |ASP A 111 .   ARG A 114        . OD2  NE       2.513 |ASP A 111 .   ARG A 114        . OD2  NH1      3.196 |ASP A 111 .   ARG A 114        . OD2  NH2      4.374 |/</t>
  </si>
  <si>
    <t>error/R/0/1/78/77/N/A0114-ARG NE  A0111-ASP OD2 2.51 SS |/</t>
  </si>
  <si>
    <t>pass/R/0/1/247/244/N/A0114-ARG NE  A0111-ASP OD2 2.51 SS |A0114-ARG NH1 A0111-ASP OD2 3.20 SS |A0114-ARG NH2 A0144-PHE O   3.70 SM |/</t>
  </si>
  <si>
    <t>0.342742/exposed/0.328283/exposed</t>
  </si>
  <si>
    <t xml:space="preserve">E     -G /E     -G </t>
  </si>
  <si>
    <t>wilinterface:KAU|mutinterface:KAV|wilcavity:401.112,1482.192|mutcavity:227.232,1456.272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</si>
</sst>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6CC6-2E94-473A-816A-F981B01E0658}">
  <dimension ref="A1:W2"/>
  <sheetViews>
    <sheetView workbookViewId="0">
      <selection activeCell="D11" sqref="D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>
        <v>544</v>
      </c>
      <c r="F2" t="s">
        <v>27</v>
      </c>
      <c r="G2" t="s">
        <v>28</v>
      </c>
      <c r="H2" t="s">
        <v>26</v>
      </c>
      <c r="I2" t="e">
        <f>-1/16.5/26.5/39.84/Y/moreclash</f>
        <v>#NAME?</v>
      </c>
      <c r="J2" t="s">
        <v>29</v>
      </c>
      <c r="K2" t="s">
        <v>30</v>
      </c>
      <c r="L2" t="s">
        <v>31</v>
      </c>
      <c r="M2" t="s">
        <v>32</v>
      </c>
      <c r="N2" t="s">
        <v>32</v>
      </c>
      <c r="O2" t="s">
        <v>33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7379-1699-4508-9A30-649FE153F61C}">
  <dimension ref="A1:W2"/>
  <sheetViews>
    <sheetView workbookViewId="0">
      <selection activeCell="K7" sqref="K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104</v>
      </c>
      <c r="C2" t="s">
        <v>25</v>
      </c>
      <c r="D2" t="s">
        <v>26</v>
      </c>
      <c r="E2">
        <v>902</v>
      </c>
      <c r="F2" t="s">
        <v>65</v>
      </c>
      <c r="G2" t="s">
        <v>105</v>
      </c>
      <c r="H2" t="s">
        <v>26</v>
      </c>
      <c r="I2" t="s">
        <v>106</v>
      </c>
      <c r="J2" t="s">
        <v>29</v>
      </c>
      <c r="K2" t="s">
        <v>107</v>
      </c>
      <c r="L2" t="s">
        <v>46</v>
      </c>
      <c r="M2" t="s">
        <v>32</v>
      </c>
      <c r="N2" t="s">
        <v>32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75</v>
      </c>
      <c r="V2" t="s">
        <v>114</v>
      </c>
      <c r="W2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F45B-FD53-46AF-808D-A9B408979D6B}">
  <dimension ref="A1:W2"/>
  <sheetViews>
    <sheetView workbookViewId="0">
      <selection activeCell="D5" sqref="D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116</v>
      </c>
      <c r="C2" t="s">
        <v>25</v>
      </c>
      <c r="D2" t="s">
        <v>26</v>
      </c>
      <c r="E2">
        <v>519</v>
      </c>
      <c r="F2" t="s">
        <v>28</v>
      </c>
      <c r="G2" t="s">
        <v>42</v>
      </c>
      <c r="H2" t="s">
        <v>26</v>
      </c>
      <c r="I2" t="s">
        <v>117</v>
      </c>
      <c r="J2" t="s">
        <v>29</v>
      </c>
      <c r="K2" t="s">
        <v>118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119</v>
      </c>
      <c r="R2" t="s">
        <v>120</v>
      </c>
      <c r="S2" t="s">
        <v>121</v>
      </c>
      <c r="T2" t="s">
        <v>122</v>
      </c>
      <c r="U2" t="s">
        <v>123</v>
      </c>
      <c r="V2" t="s">
        <v>39</v>
      </c>
      <c r="W2" t="s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429B-3EEC-4103-A871-A6BA4529C328}">
  <dimension ref="A1:W2"/>
  <sheetViews>
    <sheetView workbookViewId="0">
      <selection activeCell="I6" sqref="I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125</v>
      </c>
      <c r="C2" t="s">
        <v>25</v>
      </c>
      <c r="D2" t="s">
        <v>26</v>
      </c>
      <c r="E2">
        <v>437</v>
      </c>
      <c r="F2" t="s">
        <v>28</v>
      </c>
      <c r="G2" t="s">
        <v>126</v>
      </c>
      <c r="H2" t="s">
        <v>26</v>
      </c>
      <c r="I2" t="s">
        <v>127</v>
      </c>
      <c r="J2" t="s">
        <v>29</v>
      </c>
      <c r="K2" t="s">
        <v>128</v>
      </c>
      <c r="L2" t="s">
        <v>31</v>
      </c>
      <c r="M2" t="s">
        <v>32</v>
      </c>
      <c r="N2" t="s">
        <v>32</v>
      </c>
      <c r="O2" t="s">
        <v>33</v>
      </c>
      <c r="P2" t="s">
        <v>33</v>
      </c>
      <c r="Q2" t="s">
        <v>129</v>
      </c>
      <c r="R2" t="s">
        <v>130</v>
      </c>
      <c r="S2" t="s">
        <v>131</v>
      </c>
      <c r="T2" t="s">
        <v>132</v>
      </c>
      <c r="U2" t="s">
        <v>38</v>
      </c>
      <c r="V2" t="s">
        <v>53</v>
      </c>
      <c r="W2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F5F9-70D3-40CE-B494-14DA32135C86}">
  <dimension ref="A1:W2"/>
  <sheetViews>
    <sheetView workbookViewId="0">
      <selection activeCell="D6" sqref="D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134</v>
      </c>
      <c r="C2" t="s">
        <v>25</v>
      </c>
      <c r="D2" t="s">
        <v>26</v>
      </c>
      <c r="E2">
        <v>543</v>
      </c>
      <c r="F2" t="s">
        <v>135</v>
      </c>
      <c r="G2" t="s">
        <v>136</v>
      </c>
      <c r="H2" t="s">
        <v>26</v>
      </c>
      <c r="I2" t="s">
        <v>137</v>
      </c>
      <c r="J2" t="s">
        <v>29</v>
      </c>
      <c r="K2" t="s">
        <v>138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139</v>
      </c>
      <c r="R2" t="s">
        <v>140</v>
      </c>
      <c r="S2" t="s">
        <v>141</v>
      </c>
      <c r="T2" t="s">
        <v>62</v>
      </c>
      <c r="U2" t="s">
        <v>38</v>
      </c>
      <c r="V2" t="s">
        <v>53</v>
      </c>
      <c r="W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89A9-C6B7-44C5-8338-D68827AD4395}">
  <dimension ref="A1:W2"/>
  <sheetViews>
    <sheetView tabSelected="1" workbookViewId="0">
      <selection activeCell="F2" sqref="F2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142</v>
      </c>
      <c r="C2" t="s">
        <v>25</v>
      </c>
      <c r="D2" t="s">
        <v>26</v>
      </c>
      <c r="E2">
        <v>114</v>
      </c>
      <c r="F2" t="s">
        <v>42</v>
      </c>
      <c r="G2" t="s">
        <v>136</v>
      </c>
      <c r="H2" t="s">
        <v>26</v>
      </c>
      <c r="I2" t="e">
        <f>-1/24.35/24.35/24.44/Y/ok</f>
        <v>#NAME?</v>
      </c>
      <c r="J2" t="s">
        <v>29</v>
      </c>
      <c r="K2" t="s">
        <v>151</v>
      </c>
      <c r="L2" t="s">
        <v>46</v>
      </c>
      <c r="M2" t="s">
        <v>32</v>
      </c>
      <c r="N2" t="s">
        <v>32</v>
      </c>
      <c r="O2" t="s">
        <v>152</v>
      </c>
      <c r="P2" t="s">
        <v>153</v>
      </c>
      <c r="Q2" t="s">
        <v>154</v>
      </c>
      <c r="R2" t="s">
        <v>155</v>
      </c>
      <c r="S2" t="s">
        <v>156</v>
      </c>
      <c r="T2" t="s">
        <v>51</v>
      </c>
      <c r="U2" t="s">
        <v>75</v>
      </c>
      <c r="V2" t="s">
        <v>157</v>
      </c>
      <c r="W2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1632-D327-4669-9EFD-B5B477592F72}">
  <dimension ref="A1:W2"/>
  <sheetViews>
    <sheetView workbookViewId="0">
      <selection activeCell="D4" sqref="D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142</v>
      </c>
      <c r="C2" t="s">
        <v>25</v>
      </c>
      <c r="D2" t="s">
        <v>26</v>
      </c>
      <c r="E2">
        <v>51</v>
      </c>
      <c r="F2" t="s">
        <v>28</v>
      </c>
      <c r="G2" t="s">
        <v>42</v>
      </c>
      <c r="H2" t="s">
        <v>26</v>
      </c>
      <c r="I2" t="e">
        <f>-1/7.56/10.08/17.58/Y/moreclash</f>
        <v>#NAME?</v>
      </c>
      <c r="J2" t="s">
        <v>29</v>
      </c>
      <c r="K2" t="s">
        <v>143</v>
      </c>
      <c r="L2" t="s">
        <v>46</v>
      </c>
      <c r="M2" t="s">
        <v>32</v>
      </c>
      <c r="N2" t="s">
        <v>32</v>
      </c>
      <c r="O2" t="s">
        <v>144</v>
      </c>
      <c r="P2" t="s">
        <v>145</v>
      </c>
      <c r="Q2" t="s">
        <v>146</v>
      </c>
      <c r="R2" t="s">
        <v>147</v>
      </c>
      <c r="S2" t="s">
        <v>148</v>
      </c>
      <c r="T2" t="s">
        <v>122</v>
      </c>
      <c r="U2" t="s">
        <v>123</v>
      </c>
      <c r="V2" t="s">
        <v>149</v>
      </c>
      <c r="W2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44D0-3F86-4860-86C4-126EE8A48289}">
  <dimension ref="A1:W2"/>
  <sheetViews>
    <sheetView workbookViewId="0">
      <selection activeCell="H8" sqref="H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41</v>
      </c>
      <c r="C2" t="s">
        <v>25</v>
      </c>
      <c r="D2" t="s">
        <v>26</v>
      </c>
      <c r="E2">
        <v>248</v>
      </c>
      <c r="F2" t="s">
        <v>42</v>
      </c>
      <c r="G2" t="s">
        <v>43</v>
      </c>
      <c r="H2" t="s">
        <v>26</v>
      </c>
      <c r="I2" t="s">
        <v>44</v>
      </c>
      <c r="J2" t="s">
        <v>29</v>
      </c>
      <c r="K2" t="s">
        <v>45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F7A6-8A0A-4AD5-AE9B-75896AD13EE6}">
  <dimension ref="A1:W2"/>
  <sheetViews>
    <sheetView workbookViewId="0">
      <selection activeCell="K11" sqref="K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55</v>
      </c>
      <c r="C2" t="s">
        <v>25</v>
      </c>
      <c r="D2" t="s">
        <v>26</v>
      </c>
      <c r="E2">
        <v>713</v>
      </c>
      <c r="F2" t="s">
        <v>27</v>
      </c>
      <c r="G2" t="s">
        <v>56</v>
      </c>
      <c r="H2" t="s">
        <v>26</v>
      </c>
      <c r="I2" t="e">
        <f>-1/7.87/7.87/13.02/Y/moreclash</f>
        <v>#NAME?</v>
      </c>
      <c r="J2" t="s">
        <v>57</v>
      </c>
      <c r="K2" t="s">
        <v>58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59</v>
      </c>
      <c r="R2" t="s">
        <v>60</v>
      </c>
      <c r="S2" t="s">
        <v>61</v>
      </c>
      <c r="T2" t="s">
        <v>62</v>
      </c>
      <c r="U2" t="s">
        <v>38</v>
      </c>
      <c r="V2" t="s">
        <v>63</v>
      </c>
      <c r="W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1503-5B07-4D79-B6EF-167115FEEB36}">
  <dimension ref="A1:W2"/>
  <sheetViews>
    <sheetView workbookViewId="0">
      <selection activeCell="J8" sqref="J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64</v>
      </c>
      <c r="C2" t="s">
        <v>25</v>
      </c>
      <c r="D2" t="s">
        <v>26</v>
      </c>
      <c r="E2">
        <v>603</v>
      </c>
      <c r="F2" t="s">
        <v>65</v>
      </c>
      <c r="G2" t="s">
        <v>66</v>
      </c>
      <c r="H2" t="s">
        <v>26</v>
      </c>
      <c r="I2" t="s">
        <v>67</v>
      </c>
      <c r="J2" t="s">
        <v>29</v>
      </c>
      <c r="K2" t="s">
        <v>68</v>
      </c>
      <c r="L2" t="s">
        <v>46</v>
      </c>
      <c r="M2" t="s">
        <v>32</v>
      </c>
      <c r="N2" t="s">
        <v>32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CB34-04F4-4897-8870-C1D6860AF7A3}">
  <dimension ref="A1:W2"/>
  <sheetViews>
    <sheetView workbookViewId="0">
      <selection activeCell="J11" sqref="J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78</v>
      </c>
      <c r="C2" t="s">
        <v>25</v>
      </c>
      <c r="D2" t="s">
        <v>26</v>
      </c>
      <c r="E2">
        <v>203</v>
      </c>
      <c r="F2" t="s">
        <v>79</v>
      </c>
      <c r="G2" t="s">
        <v>80</v>
      </c>
      <c r="H2" t="s">
        <v>26</v>
      </c>
      <c r="I2" t="e">
        <f>-1/13.81/13.81/13.89/Y/ok</f>
        <v>#NAME?</v>
      </c>
      <c r="J2" t="s">
        <v>29</v>
      </c>
      <c r="K2" t="s">
        <v>81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82</v>
      </c>
      <c r="R2" t="s">
        <v>83</v>
      </c>
      <c r="S2" t="s">
        <v>84</v>
      </c>
      <c r="T2" t="s">
        <v>37</v>
      </c>
      <c r="U2" t="s">
        <v>38</v>
      </c>
      <c r="V2" t="s">
        <v>85</v>
      </c>
      <c r="W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5B06-0782-4F14-8527-3F6C99BE95F0}">
  <dimension ref="A1:W2"/>
  <sheetViews>
    <sheetView workbookViewId="0">
      <selection activeCell="K11" sqref="K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86</v>
      </c>
      <c r="C2" t="s">
        <v>25</v>
      </c>
      <c r="D2" t="s">
        <v>26</v>
      </c>
      <c r="E2">
        <v>763</v>
      </c>
      <c r="F2" t="s">
        <v>80</v>
      </c>
      <c r="G2" t="s">
        <v>79</v>
      </c>
      <c r="H2" t="s">
        <v>26</v>
      </c>
      <c r="I2" t="s">
        <v>87</v>
      </c>
      <c r="J2" t="s">
        <v>88</v>
      </c>
      <c r="K2" t="s">
        <v>89</v>
      </c>
      <c r="L2" t="s">
        <v>46</v>
      </c>
      <c r="M2" t="s">
        <v>32</v>
      </c>
      <c r="N2" t="s">
        <v>32</v>
      </c>
      <c r="O2" t="s">
        <v>47</v>
      </c>
      <c r="P2" t="s">
        <v>47</v>
      </c>
      <c r="Q2" t="s">
        <v>90</v>
      </c>
      <c r="R2" t="s">
        <v>91</v>
      </c>
      <c r="S2" t="s">
        <v>92</v>
      </c>
      <c r="T2" t="s">
        <v>93</v>
      </c>
      <c r="U2" t="s">
        <v>38</v>
      </c>
      <c r="V2" t="s">
        <v>94</v>
      </c>
      <c r="W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7F1D-3E85-43BB-AE84-B7C09BC58534}">
  <dimension ref="A1:W2"/>
  <sheetViews>
    <sheetView workbookViewId="0">
      <selection activeCell="K11" sqref="K1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95</v>
      </c>
      <c r="C2" t="s">
        <v>25</v>
      </c>
      <c r="D2" t="s">
        <v>26</v>
      </c>
      <c r="E2">
        <v>15</v>
      </c>
      <c r="F2" t="s">
        <v>80</v>
      </c>
      <c r="G2" t="s">
        <v>79</v>
      </c>
      <c r="H2" t="s">
        <v>26</v>
      </c>
      <c r="I2" t="s">
        <v>96</v>
      </c>
      <c r="J2" t="s">
        <v>29</v>
      </c>
      <c r="K2" t="s">
        <v>97</v>
      </c>
      <c r="L2" t="s">
        <v>46</v>
      </c>
      <c r="M2" t="s">
        <v>32</v>
      </c>
      <c r="N2" t="s">
        <v>32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93</v>
      </c>
      <c r="U2" t="s">
        <v>38</v>
      </c>
      <c r="V2" t="s">
        <v>53</v>
      </c>
      <c r="W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ATP6V0A4_p.Ser544Leu</vt:lpstr>
      <vt:lpstr>ATP6V1B1_p.Arg114Gln</vt:lpstr>
      <vt:lpstr>ATP6V1B1_p.Leu51Arg</vt:lpstr>
      <vt:lpstr>AVPR2_p.Arg248His</vt:lpstr>
      <vt:lpstr>CASR_p.Ser713Asn</vt:lpstr>
      <vt:lpstr>CLCN7_p.Asp603Tyr</vt:lpstr>
      <vt:lpstr>DLL1_p.Thr203Ala</vt:lpstr>
      <vt:lpstr>INVS_p.Ala763Thr</vt:lpstr>
      <vt:lpstr>PHEX_p.Ala15Thr</vt:lpstr>
      <vt:lpstr>SLC4A1_p.Asp902Val</vt:lpstr>
      <vt:lpstr>SLC34A1_p.Leu519Arg</vt:lpstr>
      <vt:lpstr>TMEM67_p.Leu437Phe</vt:lpstr>
      <vt:lpstr>TRIM8_p.Pro543Gln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Nagarjun</dc:creator>
  <cp:lastModifiedBy>Vijay Nagarjun</cp:lastModifiedBy>
  <dcterms:created xsi:type="dcterms:W3CDTF">2025-05-11T08:58:26Z</dcterms:created>
  <dcterms:modified xsi:type="dcterms:W3CDTF">2025-07-11T05:16:28Z</dcterms:modified>
</cp:coreProperties>
</file>