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 ratio dist (m-1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<sst xmlns="http://schemas.openxmlformats.org/spreadsheetml/2006/main" count="46" uniqueCount="23">
  <si>
    <t xml:space="preserve">For linear interpolation</t>
  </si>
  <si>
    <t xml:space="preserve">Phase ratio</t>
  </si>
  <si>
    <t xml:space="preserve">Point 1</t>
  </si>
  <si>
    <t xml:space="preserve">Point 2</t>
  </si>
  <si>
    <t xml:space="preserve">(m2/ml mobile phase)</t>
  </si>
  <si>
    <t xml:space="preserve">(m-1 mobile phase)</t>
  </si>
  <si>
    <t xml:space="preserve">Resin</t>
  </si>
  <si>
    <t xml:space="preserve">Protein</t>
  </si>
  <si>
    <t xml:space="preserve">Mass (kDa)</t>
  </si>
  <si>
    <t xml:space="preserve">Mass (Da)</t>
  </si>
  <si>
    <t xml:space="preserve">R_eta (nm)</t>
  </si>
  <si>
    <t xml:space="preserve">R_eta</t>
  </si>
  <si>
    <t xml:space="preserve">Phi</t>
  </si>
  <si>
    <t xml:space="preserve">Poros</t>
  </si>
  <si>
    <t xml:space="preserve">BLG</t>
  </si>
  <si>
    <t xml:space="preserve">OVA</t>
  </si>
  <si>
    <t xml:space="preserve">SP Sepharose FF</t>
  </si>
  <si>
    <t xml:space="preserve">LYS</t>
  </si>
  <si>
    <t xml:space="preserve">Q Sepharose XL</t>
  </si>
  <si>
    <t xml:space="preserve">POROS 50 HQ</t>
  </si>
  <si>
    <t xml:space="preserve">Descending order</t>
  </si>
  <si>
    <t xml:space="preserve">Ascending order</t>
  </si>
  <si>
    <t xml:space="preserve">Phase ratio (m2/ml mobile phase)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</si>
</sst>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6.71"/>
    <col collapsed="false" customWidth="true" hidden="false" outlineLevel="0" max="3" min="3" style="0" width="9.85"/>
    <col collapsed="false" customWidth="true" hidden="false" outlineLevel="0" max="5" min="4" style="0" width="11.99"/>
    <col collapsed="false" customWidth="true" hidden="false" outlineLevel="0" max="6" min="6" style="0" width="9.86"/>
    <col collapsed="false" customWidth="true" hidden="false" outlineLevel="0" max="10" min="10" style="0" width="21.54"/>
    <col collapsed="false" customWidth="true" hidden="false" outlineLevel="0" max="11" min="11" style="0" width="17.22"/>
    <col collapsed="false" customWidth="true" hidden="false" outlineLevel="0" max="14" min="14" style="0" width="11.71"/>
    <col collapsed="false" customWidth="true" hidden="false" outlineLevel="0" max="15" min="15" style="0" width="10.99"/>
    <col collapsed="false" customWidth="true" hidden="false" outlineLevel="0" max="19" min="19" style="0" width="10.99"/>
  </cols>
  <sheetData>
    <row r="1" customFormat="false" ht="13.8" hidden="false" customHeight="false" outlineLevel="0" collapsed="false">
      <c r="S1" s="1"/>
    </row>
    <row r="2" customFormat="false" ht="13.8" hidden="false" customHeight="false" outlineLevel="0" collapsed="false">
      <c r="F2" s="2" t="s">
        <v>0</v>
      </c>
      <c r="G2" s="2"/>
      <c r="H2" s="2"/>
      <c r="I2" s="2"/>
      <c r="J2" s="1" t="s">
        <v>1</v>
      </c>
      <c r="K2" s="1"/>
    </row>
    <row r="3" customFormat="false" ht="13.8" hidden="false" customHeight="false" outlineLevel="0" collapsed="false">
      <c r="F3" s="2" t="s">
        <v>2</v>
      </c>
      <c r="G3" s="2"/>
      <c r="H3" s="2" t="s">
        <v>3</v>
      </c>
      <c r="I3" s="2"/>
      <c r="J3" s="0" t="s">
        <v>4</v>
      </c>
      <c r="K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11</v>
      </c>
      <c r="I4" s="0" t="s">
        <v>12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n">
        <f aca="false">18400*2/1000</f>
        <v>36.8</v>
      </c>
      <c r="D5" s="0" t="n">
        <f aca="false">C5*1000</f>
        <v>36800</v>
      </c>
      <c r="E5" s="3" t="n">
        <f aca="false">0.0271*D5^0.498</f>
        <v>5.09051245732701</v>
      </c>
      <c r="F5" s="0" t="n">
        <f aca="false">IF(VLOOKUP($E5, $I$25:$J$36,1,TRUE())&lt;$E5,VLOOKUP($E5, $I$25:$J$36,1,TRUE()),0)</f>
        <v>3.89</v>
      </c>
      <c r="G5" s="0" t="n">
        <f aca="false">VLOOKUP($F5, $I$25:$J$36,2,FALSE())</f>
        <v>5.8</v>
      </c>
      <c r="H5" s="0" t="n">
        <f aca="false">INDEX($G$25:$G$36,MATCH($E5,$G$25:$G$36,-1))</f>
        <v>5.53</v>
      </c>
      <c r="I5" s="0" t="n">
        <f aca="false">VLOOKUP($H5, $I$25:$J$36,2,FALSE())</f>
        <v>3.7</v>
      </c>
      <c r="J5" s="4" t="n">
        <f aca="false">G5+((I5-G5)/(H5-F5))*(E5-F5)</f>
        <v>4.26275843878859</v>
      </c>
      <c r="K5" s="5" t="n">
        <f aca="false">1000000*J5</f>
        <v>4262758.43878859</v>
      </c>
    </row>
    <row r="6" customFormat="false" ht="13.8" hidden="false" customHeight="false" outlineLevel="0" collapsed="false">
      <c r="A6" s="0" t="s">
        <v>13</v>
      </c>
      <c r="B6" s="0" t="s">
        <v>15</v>
      </c>
      <c r="C6" s="0" t="n">
        <v>42.7</v>
      </c>
      <c r="D6" s="0" t="n">
        <f aca="false">C6*1000</f>
        <v>42700</v>
      </c>
      <c r="E6" s="3" t="n">
        <f aca="false">0.0271*D6^0.498</f>
        <v>5.48178972675331</v>
      </c>
      <c r="F6" s="0" t="n">
        <f aca="false">IF(VLOOKUP($E6, $I$25:$J$36,1,TRUE())&lt;$E6,VLOOKUP($E6, $I$25:$J$36,1,TRUE()),0)</f>
        <v>3.89</v>
      </c>
      <c r="G6" s="0" t="n">
        <f aca="false">VLOOKUP($F6, $I$25:$J$36,2,FALSE())</f>
        <v>5.8</v>
      </c>
      <c r="H6" s="0" t="n">
        <f aca="false">INDEX($G$25:$G$36,MATCH($E6,$G$25:$G$36,-1))</f>
        <v>5.53</v>
      </c>
      <c r="I6" s="0" t="n">
        <f aca="false">VLOOKUP($H6, $I$25:$J$36,2,FALSE())</f>
        <v>3.7</v>
      </c>
      <c r="J6" s="4" t="n">
        <f aca="false">G6+((I6-G6)/(H6-F6))*(E6-F6)</f>
        <v>3.76173266696223</v>
      </c>
      <c r="K6" s="5" t="n">
        <f aca="false">1000000*J6</f>
        <v>3761732.66696223</v>
      </c>
    </row>
    <row r="8" customFormat="false" ht="13.8" hidden="false" customHeight="false" outlineLevel="0" collapsed="false">
      <c r="A8" s="0" t="s">
        <v>16</v>
      </c>
      <c r="B8" s="0" t="s">
        <v>17</v>
      </c>
      <c r="C8" s="0" t="n">
        <v>14.3</v>
      </c>
      <c r="D8" s="0" t="n">
        <f aca="false">C8*1000</f>
        <v>14300</v>
      </c>
      <c r="E8" s="3" t="n">
        <f aca="false">0.0271*D8^0.498</f>
        <v>3.17926433042633</v>
      </c>
      <c r="F8" s="0" t="n">
        <f aca="false">IF(VLOOKUP($E8, $C$25:$D$36,1,TRUE())&lt;$E8,VLOOKUP($E8, $C$25:$D$36,1,TRUE()),0)</f>
        <v>2.65</v>
      </c>
      <c r="G8" s="0" t="n">
        <f aca="false">VLOOKUP($F8, $C$25:$D$36,2,FALSE())</f>
        <v>40.6</v>
      </c>
      <c r="H8" s="0" t="n">
        <f aca="false">INDEX($A$25:$A$36,MATCH($E8,$A$25:$A$36,-1))</f>
        <v>4.06</v>
      </c>
      <c r="I8" s="0" t="n">
        <f aca="false">VLOOKUP($H8, $C$25:$D$36,2,FALSE())</f>
        <v>35.4</v>
      </c>
      <c r="J8" s="4" t="n">
        <f aca="false">G8+((I8-G8)/(H8-F8))*(E8-F8)</f>
        <v>38.6481031785696</v>
      </c>
      <c r="K8" s="5" t="n">
        <f aca="false">1000000*J8</f>
        <v>38648103.1785696</v>
      </c>
    </row>
    <row r="10" customFormat="false" ht="13.8" hidden="false" customHeight="false" outlineLevel="0" collapsed="false">
      <c r="A10" s="0" t="s">
        <v>18</v>
      </c>
      <c r="B10" s="0" t="s">
        <v>14</v>
      </c>
      <c r="C10" s="0" t="n">
        <f aca="false">18400*2/1000</f>
        <v>36.8</v>
      </c>
      <c r="D10" s="0" t="n">
        <f aca="false">C10*1000</f>
        <v>36800</v>
      </c>
      <c r="E10" s="3" t="n">
        <f aca="false">0.0271*D10^0.498</f>
        <v>5.09051245732701</v>
      </c>
      <c r="F10" s="0" t="n">
        <f aca="false">IF(VLOOKUP($E10, $N$25:$O$36,1,TRUE())&lt;$E10,VLOOKUP($E10, $N$25:$O$36,1,TRUE()),0)</f>
        <v>3.89</v>
      </c>
      <c r="G10" s="0" t="n">
        <f aca="false">VLOOKUP($F10, $N$25:$O$35,2,FALSE())</f>
        <v>13.5</v>
      </c>
      <c r="H10" s="0" t="n">
        <f aca="false">INDEX($L$25:$L$36,MATCH($E10,$L$25:$L$36,-1))</f>
        <v>5.53</v>
      </c>
      <c r="I10" s="0" t="n">
        <f aca="false">VLOOKUP($H10, $N$25:$O$36,2,FALSE())</f>
        <v>0.3</v>
      </c>
      <c r="J10" s="4" t="n">
        <f aca="false">G10+((I10-G10)/(H10-F10))*(E10-F10)</f>
        <v>3.83733875809968</v>
      </c>
      <c r="K10" s="5" t="n">
        <f aca="false">1000000*J10</f>
        <v>3837338.75809968</v>
      </c>
    </row>
    <row r="11" customFormat="false" ht="13.8" hidden="false" customHeight="false" outlineLevel="0" collapsed="false">
      <c r="A11" s="0" t="s">
        <v>18</v>
      </c>
      <c r="B11" s="0" t="s">
        <v>15</v>
      </c>
      <c r="C11" s="0" t="n">
        <v>42.7</v>
      </c>
      <c r="D11" s="0" t="n">
        <f aca="false">C11*1000</f>
        <v>42700</v>
      </c>
      <c r="E11" s="3" t="n">
        <f aca="false">0.0271*D11^0.498</f>
        <v>5.48178972675331</v>
      </c>
      <c r="F11" s="0" t="n">
        <f aca="false">IF(VLOOKUP($E11, $N$25:$O$36,1,TRUE())&lt;$E11,VLOOKUP($E11, $N$25:$O$36,1,TRUE()),0)</f>
        <v>3.89</v>
      </c>
      <c r="G11" s="0" t="n">
        <f aca="false">VLOOKUP($F11, $N$25:$O$35,2,FALSE())</f>
        <v>13.5</v>
      </c>
      <c r="H11" s="0" t="n">
        <f aca="false">INDEX($L$25:$L$36,MATCH($E11,$L$25:$L$36,-1))</f>
        <v>5.53</v>
      </c>
      <c r="I11" s="0" t="n">
        <f aca="false">VLOOKUP($H11, $N$25:$O$36,2,FALSE())</f>
        <v>0.3</v>
      </c>
      <c r="J11" s="4" t="n">
        <f aca="false">G11+((I11-G11)/(H11-F11))*(E11-F11)</f>
        <v>0.688033906619719</v>
      </c>
      <c r="K11" s="5" t="n">
        <f aca="false">1000000*J11</f>
        <v>688033.906619719</v>
      </c>
    </row>
    <row r="22" customFormat="false" ht="13.8" hidden="false" customHeight="false" outlineLevel="0" collapsed="false">
      <c r="A22" s="0" t="s">
        <v>16</v>
      </c>
      <c r="G22" s="0" t="s">
        <v>19</v>
      </c>
      <c r="L22" s="0" t="s">
        <v>18</v>
      </c>
    </row>
    <row r="23" customFormat="false" ht="13.8" hidden="false" customHeight="false" outlineLevel="0" collapsed="false">
      <c r="A23" s="0" t="s">
        <v>20</v>
      </c>
      <c r="C23" s="0" t="s">
        <v>21</v>
      </c>
      <c r="G23" s="0" t="s">
        <v>20</v>
      </c>
      <c r="I23" s="0" t="s">
        <v>21</v>
      </c>
      <c r="L23" s="0" t="s">
        <v>20</v>
      </c>
      <c r="N23" s="0" t="s">
        <v>21</v>
      </c>
    </row>
    <row r="24" customFormat="false" ht="13.8" hidden="false" customHeight="false" outlineLevel="0" collapsed="false">
      <c r="A24" s="0" t="s">
        <v>10</v>
      </c>
      <c r="B24" s="1" t="s">
        <v>22</v>
      </c>
      <c r="C24" s="0" t="s">
        <v>10</v>
      </c>
      <c r="D24" s="1" t="s">
        <v>22</v>
      </c>
      <c r="E24" s="1"/>
      <c r="F24" s="1"/>
      <c r="G24" s="0" t="s">
        <v>10</v>
      </c>
      <c r="H24" s="1" t="s">
        <v>22</v>
      </c>
      <c r="I24" s="0" t="s">
        <v>10</v>
      </c>
      <c r="J24" s="1" t="s">
        <v>22</v>
      </c>
      <c r="L24" s="0" t="s">
        <v>10</v>
      </c>
      <c r="M24" s="1" t="s">
        <v>22</v>
      </c>
      <c r="N24" s="0" t="s">
        <v>10</v>
      </c>
      <c r="O24" s="1" t="s">
        <v>22</v>
      </c>
    </row>
    <row r="25" customFormat="false" ht="13.8" hidden="false" customHeight="false" outlineLevel="0" collapsed="false">
      <c r="A25" s="0" t="n">
        <v>64.9</v>
      </c>
      <c r="B25" s="0" t="n">
        <v>0</v>
      </c>
      <c r="C25" s="0" t="n">
        <v>0.36</v>
      </c>
      <c r="D25" s="0" t="n">
        <v>50.5</v>
      </c>
      <c r="G25" s="0" t="n">
        <v>39.78</v>
      </c>
      <c r="H25" s="0" t="n">
        <v>0.1</v>
      </c>
      <c r="I25" s="0" t="n">
        <v>0.36</v>
      </c>
      <c r="J25" s="0" t="n">
        <v>37.1</v>
      </c>
      <c r="L25" s="0" t="n">
        <v>39.78</v>
      </c>
      <c r="M25" s="0" t="n">
        <v>0</v>
      </c>
      <c r="N25" s="0" t="n">
        <v>0.36</v>
      </c>
      <c r="O25" s="0" t="n">
        <v>187.5</v>
      </c>
    </row>
    <row r="26" customFormat="false" ht="13.8" hidden="false" customHeight="false" outlineLevel="0" collapsed="false">
      <c r="A26" s="0" t="n">
        <v>47.7</v>
      </c>
      <c r="B26" s="0" t="n">
        <v>0</v>
      </c>
      <c r="C26" s="0" t="n">
        <v>0.77</v>
      </c>
      <c r="D26" s="0" t="n">
        <v>46.8</v>
      </c>
      <c r="G26" s="0" t="n">
        <v>13.91</v>
      </c>
      <c r="H26" s="0" t="n">
        <v>0.8</v>
      </c>
      <c r="I26" s="0" t="n">
        <v>0.5</v>
      </c>
      <c r="J26" s="0" t="n">
        <v>31.5</v>
      </c>
      <c r="L26" s="0" t="n">
        <v>13.91</v>
      </c>
      <c r="M26" s="0" t="n">
        <v>0</v>
      </c>
      <c r="N26" s="0" t="n">
        <v>0.5</v>
      </c>
      <c r="O26" s="0" t="n">
        <v>179.2</v>
      </c>
    </row>
    <row r="27" customFormat="false" ht="13.8" hidden="false" customHeight="false" outlineLevel="0" collapsed="false">
      <c r="A27" s="0" t="n">
        <v>31.7</v>
      </c>
      <c r="B27" s="0" t="n">
        <v>0</v>
      </c>
      <c r="C27" s="0" t="n">
        <v>1.77</v>
      </c>
      <c r="D27" s="0" t="n">
        <v>43.6</v>
      </c>
      <c r="G27" s="0" t="n">
        <v>11.71</v>
      </c>
      <c r="H27" s="0" t="n">
        <v>1.1</v>
      </c>
      <c r="I27" s="0" t="n">
        <v>0.88</v>
      </c>
      <c r="J27" s="0" t="n">
        <v>22.5</v>
      </c>
      <c r="L27" s="0" t="n">
        <v>11.71</v>
      </c>
      <c r="M27" s="0" t="n">
        <v>0</v>
      </c>
      <c r="N27" s="0" t="n">
        <v>0.88</v>
      </c>
      <c r="O27" s="0" t="n">
        <v>158.1</v>
      </c>
    </row>
    <row r="28" customFormat="false" ht="13.8" hidden="false" customHeight="false" outlineLevel="0" collapsed="false">
      <c r="A28" s="0" t="n">
        <v>19.8</v>
      </c>
      <c r="B28" s="0" t="n">
        <v>0.6</v>
      </c>
      <c r="C28" s="0" t="n">
        <v>2.65</v>
      </c>
      <c r="D28" s="0" t="n">
        <v>40.6</v>
      </c>
      <c r="G28" s="0" t="n">
        <v>9.32</v>
      </c>
      <c r="H28" s="0" t="n">
        <v>1.9</v>
      </c>
      <c r="I28" s="0" t="n">
        <v>1.77</v>
      </c>
      <c r="J28" s="0" t="n">
        <v>13.1</v>
      </c>
      <c r="L28" s="0" t="n">
        <v>9.32</v>
      </c>
      <c r="M28" s="0" t="n">
        <v>0</v>
      </c>
      <c r="N28" s="0" t="n">
        <v>1.77</v>
      </c>
      <c r="O28" s="0" t="n">
        <v>91.5</v>
      </c>
    </row>
    <row r="29" customFormat="false" ht="13.8" hidden="false" customHeight="false" outlineLevel="0" collapsed="false">
      <c r="A29" s="0" t="n">
        <v>11.7</v>
      </c>
      <c r="B29" s="0" t="n">
        <v>13.1</v>
      </c>
      <c r="C29" s="0" t="n">
        <v>4.06</v>
      </c>
      <c r="D29" s="0" t="n">
        <v>35.4</v>
      </c>
      <c r="G29" s="0" t="n">
        <v>5.53</v>
      </c>
      <c r="H29" s="0" t="n">
        <v>3.7</v>
      </c>
      <c r="I29" s="0" t="n">
        <v>2.65</v>
      </c>
      <c r="J29" s="0" t="n">
        <v>9.3</v>
      </c>
      <c r="L29" s="0" t="n">
        <v>5.53</v>
      </c>
      <c r="M29" s="0" t="n">
        <v>0.3</v>
      </c>
      <c r="N29" s="0" t="n">
        <v>2.65</v>
      </c>
      <c r="O29" s="0" t="n">
        <v>51.2</v>
      </c>
    </row>
    <row r="30" customFormat="false" ht="13.8" hidden="false" customHeight="false" outlineLevel="0" collapsed="false">
      <c r="A30" s="0" t="n">
        <v>9.32</v>
      </c>
      <c r="B30" s="0" t="n">
        <v>19.3</v>
      </c>
      <c r="C30" s="0" t="n">
        <v>5.53</v>
      </c>
      <c r="D30" s="0" t="n">
        <v>30.3</v>
      </c>
      <c r="G30" s="0" t="n">
        <v>3.89</v>
      </c>
      <c r="H30" s="0" t="n">
        <v>5.8</v>
      </c>
      <c r="I30" s="0" t="n">
        <v>3.89</v>
      </c>
      <c r="J30" s="0" t="n">
        <v>5.8</v>
      </c>
      <c r="L30" s="0" t="n">
        <v>3.89</v>
      </c>
      <c r="M30" s="0" t="n">
        <v>13.5</v>
      </c>
      <c r="N30" s="0" t="n">
        <v>3.89</v>
      </c>
      <c r="O30" s="0" t="n">
        <v>13.5</v>
      </c>
    </row>
    <row r="31" customFormat="false" ht="13.8" hidden="false" customHeight="false" outlineLevel="0" collapsed="false">
      <c r="A31" s="0" t="n">
        <v>5.53</v>
      </c>
      <c r="B31" s="0" t="n">
        <v>30.3</v>
      </c>
      <c r="C31" s="0" t="n">
        <v>9.32</v>
      </c>
      <c r="D31" s="0" t="n">
        <v>19.3</v>
      </c>
      <c r="G31" s="0" t="n">
        <v>2.65</v>
      </c>
      <c r="H31" s="0" t="n">
        <v>9.3</v>
      </c>
      <c r="I31" s="0" t="n">
        <v>5.53</v>
      </c>
      <c r="J31" s="0" t="n">
        <v>3.7</v>
      </c>
      <c r="L31" s="0" t="n">
        <v>2.65</v>
      </c>
      <c r="M31" s="0" t="n">
        <v>51.2</v>
      </c>
      <c r="N31" s="0" t="n">
        <v>5.53</v>
      </c>
      <c r="O31" s="0" t="n">
        <v>0.3</v>
      </c>
    </row>
    <row r="32" customFormat="false" ht="13.8" hidden="false" customHeight="false" outlineLevel="0" collapsed="false">
      <c r="A32" s="0" t="n">
        <v>4.06</v>
      </c>
      <c r="B32" s="0" t="n">
        <v>35.4</v>
      </c>
      <c r="C32" s="0" t="n">
        <v>11.7</v>
      </c>
      <c r="D32" s="0" t="n">
        <v>13.1</v>
      </c>
      <c r="G32" s="0" t="n">
        <v>1.77</v>
      </c>
      <c r="H32" s="0" t="n">
        <v>13.1</v>
      </c>
      <c r="I32" s="0" t="n">
        <v>9.32</v>
      </c>
      <c r="J32" s="0" t="n">
        <v>1.9</v>
      </c>
      <c r="L32" s="0" t="n">
        <v>1.77</v>
      </c>
      <c r="M32" s="0" t="n">
        <v>91.5</v>
      </c>
      <c r="N32" s="0" t="n">
        <v>9.32</v>
      </c>
      <c r="O32" s="0" t="n">
        <v>0</v>
      </c>
    </row>
    <row r="33" customFormat="false" ht="13.8" hidden="false" customHeight="false" outlineLevel="0" collapsed="false">
      <c r="A33" s="0" t="n">
        <v>2.65</v>
      </c>
      <c r="B33" s="0" t="n">
        <v>40.6</v>
      </c>
      <c r="C33" s="0" t="n">
        <v>19.8</v>
      </c>
      <c r="D33" s="0" t="n">
        <v>0.6</v>
      </c>
      <c r="G33" s="0" t="n">
        <v>0.88</v>
      </c>
      <c r="H33" s="0" t="n">
        <v>22.5</v>
      </c>
      <c r="I33" s="0" t="n">
        <v>11.71</v>
      </c>
      <c r="J33" s="0" t="n">
        <v>1.1</v>
      </c>
      <c r="L33" s="0" t="n">
        <v>0.88</v>
      </c>
      <c r="M33" s="0" t="n">
        <v>158.1</v>
      </c>
      <c r="N33" s="0" t="n">
        <v>11.71</v>
      </c>
      <c r="O33" s="0" t="n">
        <v>0</v>
      </c>
    </row>
    <row r="34" customFormat="false" ht="13.8" hidden="false" customHeight="false" outlineLevel="0" collapsed="false">
      <c r="A34" s="0" t="n">
        <v>1.77</v>
      </c>
      <c r="B34" s="0" t="n">
        <v>43.6</v>
      </c>
      <c r="C34" s="0" t="n">
        <v>31.7</v>
      </c>
      <c r="D34" s="0" t="n">
        <v>0</v>
      </c>
      <c r="G34" s="0" t="n">
        <v>0.5</v>
      </c>
      <c r="H34" s="0" t="n">
        <v>31.5</v>
      </c>
      <c r="I34" s="0" t="n">
        <v>13.91</v>
      </c>
      <c r="J34" s="0" t="n">
        <v>0.8</v>
      </c>
      <c r="L34" s="0" t="n">
        <v>0.5</v>
      </c>
      <c r="M34" s="0" t="n">
        <v>179.2</v>
      </c>
      <c r="N34" s="0" t="n">
        <v>13.91</v>
      </c>
      <c r="O34" s="0" t="n">
        <v>0</v>
      </c>
    </row>
    <row r="35" customFormat="false" ht="13.8" hidden="false" customHeight="false" outlineLevel="0" collapsed="false">
      <c r="A35" s="0" t="n">
        <v>0.77</v>
      </c>
      <c r="B35" s="0" t="n">
        <v>46.8</v>
      </c>
      <c r="C35" s="0" t="n">
        <v>47.7</v>
      </c>
      <c r="D35" s="0" t="n">
        <v>0</v>
      </c>
      <c r="G35" s="0" t="n">
        <v>0.36</v>
      </c>
      <c r="H35" s="0" t="n">
        <v>37.1</v>
      </c>
      <c r="I35" s="0" t="n">
        <v>39.78</v>
      </c>
      <c r="J35" s="0" t="n">
        <v>0.1</v>
      </c>
      <c r="L35" s="0" t="n">
        <v>0.36</v>
      </c>
      <c r="M35" s="0" t="n">
        <v>187.5</v>
      </c>
      <c r="N35" s="0" t="n">
        <v>39.78</v>
      </c>
      <c r="O35" s="0" t="n">
        <v>0</v>
      </c>
    </row>
    <row r="36" customFormat="false" ht="13.8" hidden="false" customHeight="false" outlineLevel="0" collapsed="false">
      <c r="A36" s="0" t="n">
        <v>0.36</v>
      </c>
      <c r="B36" s="0" t="n">
        <v>50.5</v>
      </c>
      <c r="C36" s="0" t="n">
        <v>64.9</v>
      </c>
      <c r="D36" s="0" t="n">
        <v>0</v>
      </c>
    </row>
  </sheetData>
  <mergeCells count="4">
    <mergeCell ref="F2:I2"/>
    <mergeCell ref="J2:K2"/>
    <mergeCell ref="F3:G3"/>
    <mergeCell ref="H3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Chase</dc:creator>
  <dc:description/>
  <dc:language>en-US</dc:language>
  <cp:lastModifiedBy/>
  <dcterms:modified xsi:type="dcterms:W3CDTF">2023-05-08T00:18:52Z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