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LARB\03 Thesis-Calcs\1 Data\survey\"/>
    </mc:Choice>
  </mc:AlternateContent>
  <bookViews>
    <workbookView xWindow="90" yWindow="45" windowWidth="9150" windowHeight="11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5" i="1" l="1"/>
  <c r="G35" i="1" l="1"/>
  <c r="C7" i="1" l="1"/>
  <c r="C4" i="1" l="1"/>
  <c r="I23" i="1" l="1"/>
  <c r="I30" i="1"/>
  <c r="I21" i="1"/>
  <c r="I15" i="1"/>
  <c r="I9" i="1"/>
  <c r="I6" i="1"/>
  <c r="I2" i="1"/>
  <c r="K30" i="1"/>
  <c r="J30" i="1"/>
  <c r="K23" i="1"/>
  <c r="J23" i="1"/>
  <c r="K21" i="1"/>
  <c r="J21" i="1"/>
  <c r="K15" i="1"/>
  <c r="J15" i="1"/>
  <c r="K9" i="1"/>
  <c r="J9" i="1"/>
  <c r="K6" i="1"/>
  <c r="J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K2" i="1" l="1"/>
  <c r="J2" i="1"/>
</calcChain>
</file>

<file path=xl/sharedStrings.xml><?xml version="1.0" encoding="utf-8"?>
<sst xmlns="http://schemas.openxmlformats.org/spreadsheetml/2006/main" count="105" uniqueCount="77">
  <si>
    <t>Survey Point</t>
  </si>
  <si>
    <t>USS1</t>
  </si>
  <si>
    <t>USS2</t>
  </si>
  <si>
    <t>USS3</t>
  </si>
  <si>
    <t>USS4</t>
  </si>
  <si>
    <t>USS5</t>
  </si>
  <si>
    <t>USS6</t>
  </si>
  <si>
    <t>USS7</t>
  </si>
  <si>
    <t>USS10</t>
  </si>
  <si>
    <t>USS11</t>
  </si>
  <si>
    <t>USS12</t>
  </si>
  <si>
    <t>USS13</t>
  </si>
  <si>
    <t>USS14</t>
  </si>
  <si>
    <t>USS16</t>
  </si>
  <si>
    <t>USS17</t>
  </si>
  <si>
    <t>USS18</t>
  </si>
  <si>
    <t>USS19</t>
  </si>
  <si>
    <t>USS21</t>
  </si>
  <si>
    <t>USS22</t>
  </si>
  <si>
    <t>USS23</t>
  </si>
  <si>
    <t>USS26</t>
  </si>
  <si>
    <t>USS27</t>
  </si>
  <si>
    <t>Gauge W/S d</t>
  </si>
  <si>
    <t>SubReach</t>
  </si>
  <si>
    <t>Surveyed W/S d</t>
  </si>
  <si>
    <t>Survey Z correction</t>
  </si>
  <si>
    <t>Survey Date/Time</t>
  </si>
  <si>
    <t>SubReach Gauge</t>
  </si>
  <si>
    <t>DSS1</t>
  </si>
  <si>
    <t>DSS4</t>
  </si>
  <si>
    <t>DSS5</t>
  </si>
  <si>
    <t>DSS6</t>
  </si>
  <si>
    <t>DSS7</t>
  </si>
  <si>
    <t>DSS8</t>
  </si>
  <si>
    <t>DSS9</t>
  </si>
  <si>
    <t>DSS10</t>
  </si>
  <si>
    <t>DSS13</t>
  </si>
  <si>
    <t>DSS14</t>
  </si>
  <si>
    <t>DSS15</t>
  </si>
  <si>
    <t>DSS16</t>
  </si>
  <si>
    <t>DSS17</t>
  </si>
  <si>
    <t>10/7/2011 7:19</t>
  </si>
  <si>
    <t>10/7/2011 10:16</t>
  </si>
  <si>
    <t>10/7/2011 11:54</t>
  </si>
  <si>
    <t>10/7/2011 16:57</t>
  </si>
  <si>
    <t>10/7/2011 13:52</t>
  </si>
  <si>
    <t>10/7/2011 15:15</t>
  </si>
  <si>
    <t>10/8/2011 11:54</t>
  </si>
  <si>
    <t>10/8/2011 15:54</t>
  </si>
  <si>
    <t>10/8/2011 14:15</t>
  </si>
  <si>
    <t>10/8/2011 17:45</t>
  </si>
  <si>
    <t>10/9/2011 7:12</t>
  </si>
  <si>
    <t>10/9/2011 12:06</t>
  </si>
  <si>
    <t>10/9/2011 8:50</t>
  </si>
  <si>
    <t>10/9/2011 10:20</t>
  </si>
  <si>
    <t>10/9/2011 0:00</t>
  </si>
  <si>
    <t>10/10/2011 13:21</t>
  </si>
  <si>
    <t>10/9/2011 15:54</t>
  </si>
  <si>
    <t>10/10/2011 11:56</t>
  </si>
  <si>
    <t>10/10/2011 10:45</t>
  </si>
  <si>
    <t>10/10/2011 7:00</t>
  </si>
  <si>
    <t>A</t>
  </si>
  <si>
    <t>B</t>
  </si>
  <si>
    <t>C</t>
  </si>
  <si>
    <t>D</t>
  </si>
  <si>
    <t>E</t>
  </si>
  <si>
    <t>F</t>
  </si>
  <si>
    <t>G</t>
  </si>
  <si>
    <t>ARKCATCO</t>
  </si>
  <si>
    <t>ARKROCCO</t>
  </si>
  <si>
    <t>ARKLAJCO</t>
  </si>
  <si>
    <t>ARKLASCO</t>
  </si>
  <si>
    <t>ARKLAMCO</t>
  </si>
  <si>
    <t>ARKGRACO</t>
  </si>
  <si>
    <t>Mean</t>
  </si>
  <si>
    <t>StdDev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</si>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</sst>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22" fontId="0" fillId="0" borderId="0" xfId="0" applyNumberFormat="1" applyFill="1"/>
    <xf numFmtId="14" fontId="0" fillId="0" borderId="0" xfId="0" applyNumberFormat="1" applyFill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5.140625" bestFit="1" customWidth="1"/>
    <col min="4" max="4" width="15.5703125" bestFit="1" customWidth="1"/>
    <col min="5" max="5" width="15.5703125" customWidth="1"/>
    <col min="6" max="6" width="13.42578125" style="3" bestFit="1" customWidth="1"/>
    <col min="7" max="7" width="16.7109375" bestFit="1" customWidth="1"/>
    <col min="12" max="12" width="10.7109375" bestFit="1" customWidth="1"/>
    <col min="14" max="15" width="12" bestFit="1" customWidth="1"/>
  </cols>
  <sheetData>
    <row r="1" spans="1:14" x14ac:dyDescent="0.25">
      <c r="A1" t="s">
        <v>23</v>
      </c>
      <c r="B1" t="s">
        <v>0</v>
      </c>
      <c r="C1" t="s">
        <v>24</v>
      </c>
      <c r="D1" t="s">
        <v>26</v>
      </c>
      <c r="E1" t="s">
        <v>27</v>
      </c>
      <c r="F1" s="3" t="s">
        <v>22</v>
      </c>
      <c r="G1" t="s">
        <v>25</v>
      </c>
      <c r="I1" t="s">
        <v>76</v>
      </c>
      <c r="J1" t="s">
        <v>74</v>
      </c>
      <c r="K1" t="s">
        <v>75</v>
      </c>
    </row>
    <row r="2" spans="1:14" x14ac:dyDescent="0.25">
      <c r="A2" t="s">
        <v>61</v>
      </c>
      <c r="B2" t="s">
        <v>1</v>
      </c>
      <c r="C2">
        <v>2.1</v>
      </c>
      <c r="D2" s="1" t="s">
        <v>41</v>
      </c>
      <c r="F2" s="3">
        <v>2.13</v>
      </c>
      <c r="G2">
        <f>C2-F2</f>
        <v>-2.9999999999999805E-2</v>
      </c>
      <c r="I2">
        <f>COUNT(C2:C5)</f>
        <v>4</v>
      </c>
      <c r="J2">
        <f>AVERAGE(G2:G5)</f>
        <v>1.3750000000000151E-2</v>
      </c>
      <c r="K2">
        <f>_xlfn.STDEV.S(G2:G5)</f>
        <v>1.6467917040921316</v>
      </c>
    </row>
    <row r="3" spans="1:14" x14ac:dyDescent="0.25">
      <c r="A3" t="s">
        <v>61</v>
      </c>
      <c r="B3" t="s">
        <v>2</v>
      </c>
      <c r="C3">
        <v>1.37</v>
      </c>
      <c r="D3" s="1" t="s">
        <v>42</v>
      </c>
      <c r="E3" s="7" t="s">
        <v>68</v>
      </c>
      <c r="F3" s="8">
        <v>2.13</v>
      </c>
      <c r="G3" s="9">
        <f t="shared" ref="G3:G35" si="0">C3-F3</f>
        <v>-0.75999999999999979</v>
      </c>
    </row>
    <row r="4" spans="1:14" x14ac:dyDescent="0.25">
      <c r="A4" t="s">
        <v>61</v>
      </c>
      <c r="B4" t="s">
        <v>3</v>
      </c>
      <c r="C4">
        <f>AVERAGE(0.64,0.67)</f>
        <v>0.65500000000000003</v>
      </c>
      <c r="D4" s="1" t="s">
        <v>43</v>
      </c>
      <c r="E4" s="2"/>
      <c r="F4" s="3">
        <v>2.13</v>
      </c>
      <c r="G4">
        <f t="shared" si="0"/>
        <v>-1.4749999999999999</v>
      </c>
    </row>
    <row r="5" spans="1:14" x14ac:dyDescent="0.25">
      <c r="A5" t="s">
        <v>61</v>
      </c>
      <c r="B5" t="s">
        <v>4</v>
      </c>
      <c r="C5">
        <v>4.45</v>
      </c>
      <c r="D5" s="1" t="s">
        <v>44</v>
      </c>
      <c r="E5" s="2"/>
      <c r="F5" s="3">
        <v>2.13</v>
      </c>
      <c r="G5">
        <f t="shared" si="0"/>
        <v>2.3200000000000003</v>
      </c>
    </row>
    <row r="6" spans="1:14" x14ac:dyDescent="0.25">
      <c r="A6" t="s">
        <v>62</v>
      </c>
      <c r="B6" t="s">
        <v>5</v>
      </c>
      <c r="C6">
        <v>2.35</v>
      </c>
      <c r="D6" s="1" t="s">
        <v>44</v>
      </c>
      <c r="E6" s="2"/>
      <c r="G6">
        <f t="shared" si="0"/>
        <v>2.35</v>
      </c>
      <c r="I6">
        <f>COUNT(C6:C8)</f>
        <v>3</v>
      </c>
      <c r="J6">
        <f>AVERAGE(C6:C8)</f>
        <v>1.8499999999999999</v>
      </c>
      <c r="K6">
        <f>_xlfn.STDEV.S(C6:C8)</f>
        <v>0.7158212067269315</v>
      </c>
    </row>
    <row r="7" spans="1:14" x14ac:dyDescent="0.25">
      <c r="A7" t="s">
        <v>62</v>
      </c>
      <c r="B7" t="s">
        <v>6</v>
      </c>
      <c r="C7">
        <f>AVERAGE(0.95,1.11)</f>
        <v>1.03</v>
      </c>
      <c r="D7" s="1" t="s">
        <v>45</v>
      </c>
      <c r="E7" s="2"/>
      <c r="G7">
        <f t="shared" si="0"/>
        <v>1.03</v>
      </c>
    </row>
    <row r="8" spans="1:14" x14ac:dyDescent="0.25">
      <c r="A8" t="s">
        <v>62</v>
      </c>
      <c r="B8" t="s">
        <v>7</v>
      </c>
      <c r="C8">
        <v>2.17</v>
      </c>
      <c r="D8" s="1" t="s">
        <v>46</v>
      </c>
      <c r="E8" s="2"/>
      <c r="G8">
        <f t="shared" si="0"/>
        <v>2.17</v>
      </c>
    </row>
    <row r="9" spans="1:14" x14ac:dyDescent="0.25">
      <c r="A9" t="s">
        <v>63</v>
      </c>
      <c r="B9" t="s">
        <v>8</v>
      </c>
      <c r="C9">
        <v>0.26</v>
      </c>
      <c r="D9" s="1" t="s">
        <v>47</v>
      </c>
      <c r="E9" s="2"/>
      <c r="F9">
        <v>1.74</v>
      </c>
      <c r="G9">
        <f t="shared" si="0"/>
        <v>-1.48</v>
      </c>
      <c r="I9">
        <f>COUNT(C9:C14)</f>
        <v>6</v>
      </c>
      <c r="J9">
        <f>AVERAGE(C9:C14)</f>
        <v>0.79666666666666675</v>
      </c>
      <c r="K9">
        <f>_xlfn.STDEV.S(C9:C14)</f>
        <v>0.77409732376921869</v>
      </c>
    </row>
    <row r="10" spans="1:14" x14ac:dyDescent="0.25">
      <c r="A10" t="s">
        <v>63</v>
      </c>
      <c r="B10" t="s">
        <v>9</v>
      </c>
      <c r="C10">
        <v>0</v>
      </c>
      <c r="D10" s="1" t="s">
        <v>48</v>
      </c>
      <c r="E10" s="2"/>
      <c r="F10">
        <v>1.74</v>
      </c>
      <c r="G10">
        <f t="shared" si="0"/>
        <v>-1.74</v>
      </c>
    </row>
    <row r="11" spans="1:14" x14ac:dyDescent="0.25">
      <c r="A11" t="s">
        <v>63</v>
      </c>
      <c r="B11" t="s">
        <v>10</v>
      </c>
      <c r="C11">
        <v>0.81</v>
      </c>
      <c r="D11" s="1" t="s">
        <v>49</v>
      </c>
      <c r="E11" s="7" t="s">
        <v>69</v>
      </c>
      <c r="F11" s="9">
        <v>1.74</v>
      </c>
      <c r="G11" s="9">
        <f t="shared" si="0"/>
        <v>-0.92999999999999994</v>
      </c>
    </row>
    <row r="12" spans="1:14" x14ac:dyDescent="0.25">
      <c r="A12" t="s">
        <v>63</v>
      </c>
      <c r="B12" t="s">
        <v>11</v>
      </c>
      <c r="C12">
        <v>1.77</v>
      </c>
      <c r="D12" s="1" t="s">
        <v>50</v>
      </c>
      <c r="E12" s="2"/>
      <c r="F12">
        <v>1.74</v>
      </c>
      <c r="G12">
        <f t="shared" si="0"/>
        <v>3.0000000000000027E-2</v>
      </c>
      <c r="N12" s="2"/>
    </row>
    <row r="13" spans="1:14" x14ac:dyDescent="0.25">
      <c r="A13" t="s">
        <v>63</v>
      </c>
      <c r="B13" t="s">
        <v>12</v>
      </c>
      <c r="C13">
        <v>1.7</v>
      </c>
      <c r="D13" s="1" t="s">
        <v>51</v>
      </c>
      <c r="E13" s="2"/>
      <c r="F13">
        <v>1.73</v>
      </c>
      <c r="G13">
        <f t="shared" si="0"/>
        <v>-3.0000000000000027E-2</v>
      </c>
      <c r="N13" s="2"/>
    </row>
    <row r="14" spans="1:14" x14ac:dyDescent="0.25">
      <c r="A14" t="s">
        <v>63</v>
      </c>
      <c r="B14" t="s">
        <v>13</v>
      </c>
      <c r="C14">
        <v>0.24</v>
      </c>
      <c r="D14" s="1" t="s">
        <v>52</v>
      </c>
      <c r="E14" s="2"/>
      <c r="F14">
        <v>1.73</v>
      </c>
      <c r="G14">
        <f t="shared" si="0"/>
        <v>-1.49</v>
      </c>
      <c r="L14" s="2"/>
    </row>
    <row r="15" spans="1:14" x14ac:dyDescent="0.25">
      <c r="A15" t="s">
        <v>64</v>
      </c>
      <c r="B15" t="s">
        <v>14</v>
      </c>
      <c r="C15">
        <v>1.62</v>
      </c>
      <c r="D15" s="1" t="s">
        <v>53</v>
      </c>
      <c r="E15" s="2"/>
      <c r="F15">
        <v>6.35</v>
      </c>
      <c r="G15">
        <f t="shared" si="0"/>
        <v>-4.7299999999999995</v>
      </c>
      <c r="I15">
        <f>COUNT(C15:C20)</f>
        <v>6</v>
      </c>
      <c r="J15">
        <f>AVERAGE(C15:C20)</f>
        <v>1.26</v>
      </c>
      <c r="K15">
        <f>_xlfn.STDEV.S(C15:C20)</f>
        <v>0.35287391515950856</v>
      </c>
      <c r="L15" s="2"/>
    </row>
    <row r="16" spans="1:14" x14ac:dyDescent="0.25">
      <c r="A16" t="s">
        <v>64</v>
      </c>
      <c r="B16" t="s">
        <v>15</v>
      </c>
      <c r="C16">
        <v>1.25</v>
      </c>
      <c r="D16" s="1" t="s">
        <v>54</v>
      </c>
      <c r="E16" s="7" t="s">
        <v>70</v>
      </c>
      <c r="F16" s="9">
        <v>6.35</v>
      </c>
      <c r="G16" s="9">
        <f t="shared" si="0"/>
        <v>-5.0999999999999996</v>
      </c>
      <c r="N16" s="2"/>
    </row>
    <row r="17" spans="1:14" x14ac:dyDescent="0.25">
      <c r="A17" t="s">
        <v>64</v>
      </c>
      <c r="B17" t="s">
        <v>16</v>
      </c>
      <c r="C17">
        <v>1.51</v>
      </c>
      <c r="D17" s="1" t="s">
        <v>55</v>
      </c>
      <c r="E17" s="2"/>
      <c r="F17">
        <v>6.35</v>
      </c>
      <c r="G17">
        <f t="shared" si="0"/>
        <v>-4.84</v>
      </c>
      <c r="N17" s="2"/>
    </row>
    <row r="18" spans="1:14" x14ac:dyDescent="0.25">
      <c r="A18" t="s">
        <v>64</v>
      </c>
      <c r="B18" t="s">
        <v>17</v>
      </c>
      <c r="C18">
        <v>0.74</v>
      </c>
      <c r="D18" s="1" t="s">
        <v>56</v>
      </c>
      <c r="E18" s="2"/>
      <c r="F18">
        <v>6.43</v>
      </c>
      <c r="G18">
        <f t="shared" si="0"/>
        <v>-5.6899999999999995</v>
      </c>
    </row>
    <row r="19" spans="1:14" x14ac:dyDescent="0.25">
      <c r="A19" t="s">
        <v>64</v>
      </c>
      <c r="B19" t="s">
        <v>18</v>
      </c>
      <c r="C19">
        <v>1.5</v>
      </c>
      <c r="D19" s="1" t="s">
        <v>57</v>
      </c>
      <c r="E19" s="2"/>
      <c r="F19">
        <v>6.35</v>
      </c>
      <c r="G19">
        <f t="shared" si="0"/>
        <v>-4.8499999999999996</v>
      </c>
    </row>
    <row r="20" spans="1:14" x14ac:dyDescent="0.25">
      <c r="A20" t="s">
        <v>64</v>
      </c>
      <c r="B20" t="s">
        <v>19</v>
      </c>
      <c r="C20">
        <v>0.94</v>
      </c>
      <c r="D20" s="1" t="s">
        <v>58</v>
      </c>
      <c r="E20" s="2"/>
      <c r="F20">
        <v>6.43</v>
      </c>
      <c r="G20">
        <f t="shared" si="0"/>
        <v>-5.49</v>
      </c>
    </row>
    <row r="21" spans="1:14" s="4" customFormat="1" x14ac:dyDescent="0.25">
      <c r="A21" s="4" t="s">
        <v>65</v>
      </c>
      <c r="B21" s="4" t="s">
        <v>20</v>
      </c>
      <c r="C21" s="4">
        <v>1.28</v>
      </c>
      <c r="D21" s="5" t="s">
        <v>59</v>
      </c>
      <c r="E21" s="6"/>
      <c r="F21">
        <v>5.0599999999999996</v>
      </c>
      <c r="G21">
        <f t="shared" si="0"/>
        <v>-3.7799999999999994</v>
      </c>
      <c r="I21">
        <f>COUNT(C21:C22)</f>
        <v>2</v>
      </c>
      <c r="J21">
        <f>AVERAGE(C21:C22)</f>
        <v>1.25</v>
      </c>
      <c r="K21">
        <f>_xlfn.STDEV.S(C21:C22)</f>
        <v>4.2426406871192889E-2</v>
      </c>
    </row>
    <row r="22" spans="1:14" s="4" customFormat="1" x14ac:dyDescent="0.25">
      <c r="A22" s="4" t="s">
        <v>65</v>
      </c>
      <c r="B22" s="4" t="s">
        <v>21</v>
      </c>
      <c r="C22" s="4">
        <v>1.22</v>
      </c>
      <c r="D22" s="5" t="s">
        <v>60</v>
      </c>
      <c r="E22" s="7" t="s">
        <v>71</v>
      </c>
      <c r="F22" s="9">
        <v>5.0599999999999996</v>
      </c>
      <c r="G22" s="9">
        <f t="shared" si="0"/>
        <v>-3.84</v>
      </c>
    </row>
    <row r="23" spans="1:14" s="4" customFormat="1" x14ac:dyDescent="0.25">
      <c r="A23" s="4" t="s">
        <v>66</v>
      </c>
      <c r="B23" s="4" t="s">
        <v>28</v>
      </c>
      <c r="C23" s="4">
        <v>0.435</v>
      </c>
      <c r="D23" s="5">
        <v>40839.677083333336</v>
      </c>
      <c r="E23" s="10" t="s">
        <v>72</v>
      </c>
      <c r="F23" s="11">
        <v>4.2847916670000004</v>
      </c>
      <c r="G23" s="11">
        <f t="shared" si="0"/>
        <v>-3.8497916670000003</v>
      </c>
      <c r="I23">
        <f>COUNT(C23:C29)</f>
        <v>7</v>
      </c>
      <c r="J23">
        <f>AVERAGE(C23:C29)</f>
        <v>1.6178571428571427</v>
      </c>
      <c r="K23">
        <f>_xlfn.STDEV.S(C23:C29)</f>
        <v>1.8955778739451661</v>
      </c>
    </row>
    <row r="24" spans="1:14" s="4" customFormat="1" x14ac:dyDescent="0.25">
      <c r="A24" s="4" t="s">
        <v>66</v>
      </c>
      <c r="B24" s="4" t="s">
        <v>29</v>
      </c>
      <c r="C24" s="4">
        <v>5.76</v>
      </c>
      <c r="D24" s="5">
        <v>40839.625694444447</v>
      </c>
      <c r="E24" s="6"/>
      <c r="F24">
        <v>4.2847916670000004</v>
      </c>
      <c r="G24">
        <f t="shared" si="0"/>
        <v>1.4752083329999994</v>
      </c>
    </row>
    <row r="25" spans="1:14" s="4" customFormat="1" x14ac:dyDescent="0.25">
      <c r="A25" s="4" t="s">
        <v>66</v>
      </c>
      <c r="B25" s="4" t="s">
        <v>30</v>
      </c>
      <c r="C25" s="4">
        <v>0.39</v>
      </c>
      <c r="D25" s="5">
        <v>40839.577777777777</v>
      </c>
      <c r="E25" s="6"/>
      <c r="F25">
        <v>4.2847916670000004</v>
      </c>
      <c r="G25">
        <f t="shared" si="0"/>
        <v>-3.8947916670000002</v>
      </c>
    </row>
    <row r="26" spans="1:14" s="4" customFormat="1" x14ac:dyDescent="0.25">
      <c r="A26" s="4" t="s">
        <v>66</v>
      </c>
      <c r="B26" s="4" t="s">
        <v>31</v>
      </c>
      <c r="C26" s="4">
        <v>1.21</v>
      </c>
      <c r="D26" s="5">
        <v>40836.802083333336</v>
      </c>
      <c r="E26" s="6"/>
      <c r="F26">
        <v>4.2847916670000004</v>
      </c>
      <c r="G26">
        <f t="shared" si="0"/>
        <v>-3.0747916670000004</v>
      </c>
    </row>
    <row r="27" spans="1:14" s="4" customFormat="1" x14ac:dyDescent="0.25">
      <c r="A27" s="4" t="s">
        <v>66</v>
      </c>
      <c r="B27" s="4" t="s">
        <v>32</v>
      </c>
      <c r="C27" s="4">
        <v>1.85</v>
      </c>
      <c r="D27" s="5">
        <v>40839.341666666667</v>
      </c>
      <c r="E27" s="6"/>
      <c r="F27">
        <v>4.2847916670000004</v>
      </c>
      <c r="G27">
        <f t="shared" si="0"/>
        <v>-2.4347916670000003</v>
      </c>
    </row>
    <row r="28" spans="1:14" s="4" customFormat="1" x14ac:dyDescent="0.25">
      <c r="A28" s="4" t="s">
        <v>66</v>
      </c>
      <c r="B28" s="4" t="s">
        <v>33</v>
      </c>
      <c r="C28" s="4">
        <v>1.02</v>
      </c>
      <c r="D28" s="5">
        <v>40839.363194444442</v>
      </c>
      <c r="E28" s="6"/>
      <c r="F28">
        <v>4.2847916670000004</v>
      </c>
      <c r="G28">
        <f t="shared" si="0"/>
        <v>-3.2647916670000003</v>
      </c>
    </row>
    <row r="29" spans="1:14" s="4" customFormat="1" x14ac:dyDescent="0.25">
      <c r="A29" s="4" t="s">
        <v>66</v>
      </c>
      <c r="B29" s="4" t="s">
        <v>34</v>
      </c>
      <c r="C29" s="4">
        <v>0.66</v>
      </c>
      <c r="D29" s="5">
        <v>40839.464583333334</v>
      </c>
      <c r="E29" s="6"/>
      <c r="F29">
        <v>4.2847916670000004</v>
      </c>
      <c r="G29">
        <f t="shared" si="0"/>
        <v>-3.6247916670000002</v>
      </c>
    </row>
    <row r="30" spans="1:14" s="4" customFormat="1" x14ac:dyDescent="0.25">
      <c r="A30" s="4" t="s">
        <v>67</v>
      </c>
      <c r="B30" s="4" t="s">
        <v>35</v>
      </c>
      <c r="C30" s="4">
        <v>1.7</v>
      </c>
      <c r="D30" s="5">
        <v>40839.519444444442</v>
      </c>
      <c r="E30" s="10" t="s">
        <v>73</v>
      </c>
      <c r="F30" s="11">
        <v>4.8106249999999999</v>
      </c>
      <c r="G30" s="11">
        <f t="shared" si="0"/>
        <v>-3.1106249999999998</v>
      </c>
      <c r="I30">
        <f>COUNT(C30:C35)</f>
        <v>6</v>
      </c>
      <c r="J30">
        <f>AVERAGE(C30:C35)</f>
        <v>1.22</v>
      </c>
      <c r="K30">
        <f>_xlfn.STDEV.S(C30:C35)</f>
        <v>0.47019145036888949</v>
      </c>
    </row>
    <row r="31" spans="1:14" s="4" customFormat="1" x14ac:dyDescent="0.25">
      <c r="A31" s="4" t="s">
        <v>67</v>
      </c>
      <c r="B31" s="4" t="s">
        <v>36</v>
      </c>
      <c r="C31" s="4">
        <v>1.06</v>
      </c>
      <c r="D31" s="5">
        <v>40838.660416666666</v>
      </c>
      <c r="F31">
        <v>4.8064583330000001</v>
      </c>
      <c r="G31">
        <f t="shared" si="0"/>
        <v>-3.7464583330000001</v>
      </c>
    </row>
    <row r="32" spans="1:14" s="4" customFormat="1" x14ac:dyDescent="0.25">
      <c r="A32" s="4" t="s">
        <v>67</v>
      </c>
      <c r="B32" s="4" t="s">
        <v>37</v>
      </c>
      <c r="C32" s="4">
        <v>0.99</v>
      </c>
      <c r="D32" s="5">
        <v>40838.638888888891</v>
      </c>
      <c r="E32" s="6"/>
      <c r="F32">
        <v>4.8064583330000001</v>
      </c>
      <c r="G32">
        <f t="shared" si="0"/>
        <v>-3.8164583329999999</v>
      </c>
    </row>
    <row r="33" spans="1:7" s="4" customFormat="1" x14ac:dyDescent="0.25">
      <c r="A33" s="4" t="s">
        <v>67</v>
      </c>
      <c r="B33" s="4" t="s">
        <v>38</v>
      </c>
      <c r="C33" s="4">
        <v>0.74</v>
      </c>
      <c r="D33" s="5">
        <v>40838.576388888891</v>
      </c>
      <c r="E33" s="6"/>
      <c r="F33">
        <v>4.8064583330000001</v>
      </c>
      <c r="G33">
        <f t="shared" si="0"/>
        <v>-4.0664583329999999</v>
      </c>
    </row>
    <row r="34" spans="1:7" s="4" customFormat="1" x14ac:dyDescent="0.25">
      <c r="A34" s="4" t="s">
        <v>67</v>
      </c>
      <c r="B34" s="4" t="s">
        <v>39</v>
      </c>
      <c r="C34" s="4">
        <v>1.91</v>
      </c>
      <c r="D34" s="5">
        <v>40838.526388888888</v>
      </c>
      <c r="E34" s="6"/>
      <c r="F34">
        <v>4.8064583330000001</v>
      </c>
      <c r="G34">
        <f t="shared" si="0"/>
        <v>-2.896458333</v>
      </c>
    </row>
    <row r="35" spans="1:7" s="4" customFormat="1" x14ac:dyDescent="0.25">
      <c r="A35" s="4" t="s">
        <v>67</v>
      </c>
      <c r="B35" s="4" t="s">
        <v>40</v>
      </c>
      <c r="C35" s="4">
        <f>AVERAGE(0.89,0.95)</f>
        <v>0.91999999999999993</v>
      </c>
      <c r="D35" s="5">
        <v>40838.459722222222</v>
      </c>
      <c r="F35">
        <v>4.8064583330000001</v>
      </c>
      <c r="G35">
        <f>C35-F35</f>
        <v>-3.8864583330000002</v>
      </c>
    </row>
    <row r="36" spans="1:7" x14ac:dyDescent="0.25">
      <c r="D36" s="1"/>
      <c r="E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H. Morse</dc:creator>
  <cp:lastModifiedBy>Keith Morse</cp:lastModifiedBy>
  <dcterms:created xsi:type="dcterms:W3CDTF">2012-04-01T19:09:22Z</dcterms:created>
  <dcterms:modified xsi:type="dcterms:W3CDTF">2014-08-27T21:55:08Z</dcterms:modified>
</cp:coreProperties>
</file>