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anstr\Desktop\JGLR Mesocosm Paper\"/>
    </mc:Choice>
  </mc:AlternateContent>
  <xr:revisionPtr revIDLastSave="0" documentId="13_ncr:1_{D9BC7418-19FB-42AD-87DE-B0097DF8445F}" xr6:coauthVersionLast="47" xr6:coauthVersionMax="47" xr10:uidLastSave="{00000000-0000-0000-0000-000000000000}"/>
  <bookViews>
    <workbookView xWindow="1170" yWindow="1170" windowWidth="24960" windowHeight="13785" xr2:uid="{47721416-B1D7-4052-BB61-02072293F321}"/>
  </bookViews>
  <sheets>
    <sheet name="Expt 3 (2021) Bytho and Zoops" sheetId="1" r:id="rId1"/>
    <sheet name="Expt 4 (2022) Bytho and Zoop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3" l="1"/>
  <c r="W24" i="3"/>
  <c r="Y24" i="3" s="1"/>
  <c r="X23" i="3"/>
  <c r="W23" i="3"/>
  <c r="Y23" i="3" s="1"/>
  <c r="X22" i="3"/>
  <c r="W22" i="3"/>
  <c r="Y22" i="3" s="1"/>
  <c r="X21" i="3"/>
  <c r="W21" i="3"/>
  <c r="Y21" i="3" s="1"/>
  <c r="X20" i="3"/>
  <c r="W20" i="3"/>
  <c r="Y20" i="3" s="1"/>
  <c r="Y19" i="3"/>
  <c r="X19" i="3"/>
  <c r="W19" i="3"/>
  <c r="X18" i="3"/>
  <c r="Y18" i="3" s="1"/>
  <c r="W18" i="3"/>
  <c r="X17" i="3"/>
  <c r="W17" i="3"/>
  <c r="Y17" i="3" s="1"/>
  <c r="X16" i="3"/>
  <c r="W16" i="3"/>
  <c r="Y16" i="3" s="1"/>
  <c r="X15" i="3"/>
  <c r="W15" i="3"/>
  <c r="Y15" i="3" s="1"/>
  <c r="X14" i="3"/>
  <c r="Y14" i="3" s="1"/>
  <c r="W14" i="3"/>
  <c r="X13" i="3"/>
  <c r="W13" i="3"/>
  <c r="Y13" i="3" s="1"/>
  <c r="X12" i="3"/>
  <c r="W12" i="3"/>
  <c r="Y12" i="3" s="1"/>
  <c r="Y11" i="3"/>
  <c r="X11" i="3"/>
  <c r="W11" i="3"/>
  <c r="Y10" i="3"/>
  <c r="X10" i="3"/>
  <c r="W10" i="3"/>
  <c r="X9" i="3"/>
  <c r="W9" i="3"/>
  <c r="Y9" i="3" s="1"/>
  <c r="X8" i="3"/>
  <c r="W8" i="3"/>
  <c r="Y8" i="3" s="1"/>
  <c r="X7" i="3"/>
  <c r="W7" i="3"/>
  <c r="Y7" i="3" s="1"/>
  <c r="X6" i="3"/>
  <c r="Y6" i="3" s="1"/>
  <c r="W6" i="3"/>
  <c r="X5" i="3"/>
  <c r="Y5" i="3" s="1"/>
  <c r="W5" i="3"/>
  <c r="X4" i="3"/>
  <c r="W4" i="3"/>
  <c r="Y4" i="3" s="1"/>
  <c r="Y3" i="3"/>
  <c r="X3" i="3"/>
  <c r="W3" i="3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" i="1"/>
  <c r="AC24" i="1"/>
  <c r="AC23" i="1"/>
  <c r="AC22" i="1"/>
  <c r="AC21" i="1"/>
  <c r="AC20" i="1"/>
  <c r="AC19" i="1"/>
  <c r="AC18" i="1"/>
  <c r="AC17" i="1"/>
  <c r="AC24" i="3"/>
  <c r="AC23" i="3"/>
  <c r="AC22" i="3"/>
  <c r="AC21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AC16" i="3"/>
  <c r="AC15" i="3"/>
  <c r="AC14" i="3"/>
  <c r="AC13" i="3"/>
  <c r="L23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L24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24" i="3"/>
  <c r="D23" i="3"/>
  <c r="Z23" i="3" s="1"/>
  <c r="D22" i="3"/>
  <c r="D21" i="3"/>
  <c r="D20" i="3"/>
  <c r="Z20" i="3" s="1"/>
  <c r="D19" i="3"/>
  <c r="D18" i="3"/>
  <c r="Z18" i="3" s="1"/>
  <c r="D17" i="3"/>
  <c r="D16" i="3"/>
  <c r="D15" i="3"/>
  <c r="Z15" i="3" s="1"/>
  <c r="D14" i="3"/>
  <c r="D13" i="3"/>
  <c r="D12" i="3"/>
  <c r="Z12" i="3" s="1"/>
  <c r="D11" i="3"/>
  <c r="D10" i="3"/>
  <c r="Z10" i="3" s="1"/>
  <c r="D9" i="3"/>
  <c r="D8" i="3"/>
  <c r="D7" i="3"/>
  <c r="Z7" i="3" s="1"/>
  <c r="D6" i="3"/>
  <c r="D5" i="3"/>
  <c r="D4" i="3"/>
  <c r="Z4" i="3" s="1"/>
  <c r="D3" i="3"/>
  <c r="L32" i="3"/>
  <c r="K32" i="3"/>
  <c r="J32" i="3"/>
  <c r="I32" i="3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L32" i="1"/>
  <c r="K32" i="1"/>
  <c r="J32" i="1"/>
  <c r="I32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4" i="1"/>
  <c r="AA24" i="1" s="1"/>
  <c r="J23" i="1"/>
  <c r="J22" i="1"/>
  <c r="J21" i="1"/>
  <c r="J20" i="1"/>
  <c r="J19" i="1"/>
  <c r="J18" i="1"/>
  <c r="J17" i="1"/>
  <c r="J16" i="1"/>
  <c r="AA16" i="1" s="1"/>
  <c r="J15" i="1"/>
  <c r="J14" i="1"/>
  <c r="J13" i="1"/>
  <c r="J12" i="1"/>
  <c r="J11" i="1"/>
  <c r="J10" i="1"/>
  <c r="J9" i="1"/>
  <c r="AA9" i="1" s="1"/>
  <c r="J8" i="1"/>
  <c r="AA8" i="1" s="1"/>
  <c r="J7" i="1"/>
  <c r="J6" i="1"/>
  <c r="J5" i="1"/>
  <c r="J4" i="1"/>
  <c r="J3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24" i="1"/>
  <c r="F21" i="1"/>
  <c r="F20" i="1"/>
  <c r="F23" i="1"/>
  <c r="F2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4" i="1"/>
  <c r="D23" i="1"/>
  <c r="D22" i="1"/>
  <c r="D21" i="1"/>
  <c r="Z21" i="1" s="1"/>
  <c r="D20" i="1"/>
  <c r="D19" i="1"/>
  <c r="D18" i="1"/>
  <c r="Z18" i="1" s="1"/>
  <c r="D17" i="1"/>
  <c r="D16" i="1"/>
  <c r="D15" i="1"/>
  <c r="D14" i="1"/>
  <c r="D13" i="1"/>
  <c r="D12" i="1"/>
  <c r="D11" i="1"/>
  <c r="D10" i="1"/>
  <c r="Z10" i="1" s="1"/>
  <c r="D9" i="1"/>
  <c r="D8" i="1"/>
  <c r="D7" i="1"/>
  <c r="D6" i="1"/>
  <c r="D5" i="1"/>
  <c r="D4" i="1"/>
  <c r="D3" i="1"/>
  <c r="AA8" i="3" l="1"/>
  <c r="AB8" i="3" s="1"/>
  <c r="AA24" i="3"/>
  <c r="Z11" i="3"/>
  <c r="Z3" i="3"/>
  <c r="AA10" i="3"/>
  <c r="AB10" i="3" s="1"/>
  <c r="AA18" i="3"/>
  <c r="AB18" i="3" s="1"/>
  <c r="Z19" i="3"/>
  <c r="Z5" i="3"/>
  <c r="Z13" i="3"/>
  <c r="Z21" i="3"/>
  <c r="Z6" i="3"/>
  <c r="Z14" i="3"/>
  <c r="Z22" i="3"/>
  <c r="AA4" i="3"/>
  <c r="AB4" i="3" s="1"/>
  <c r="AA12" i="3"/>
  <c r="AB12" i="3" s="1"/>
  <c r="AA20" i="3"/>
  <c r="AB20" i="3" s="1"/>
  <c r="AA5" i="3"/>
  <c r="AB5" i="3" s="1"/>
  <c r="AA13" i="3"/>
  <c r="AA21" i="3"/>
  <c r="AB21" i="3" s="1"/>
  <c r="Z8" i="3"/>
  <c r="Z16" i="3"/>
  <c r="Z24" i="3"/>
  <c r="AB24" i="3" s="1"/>
  <c r="AA6" i="3"/>
  <c r="AA14" i="3"/>
  <c r="AB14" i="3" s="1"/>
  <c r="AA22" i="3"/>
  <c r="AB22" i="3" s="1"/>
  <c r="AA16" i="3"/>
  <c r="Z9" i="3"/>
  <c r="Z17" i="3"/>
  <c r="AA7" i="3"/>
  <c r="AA15" i="3"/>
  <c r="AA23" i="3"/>
  <c r="AB23" i="3" s="1"/>
  <c r="AB7" i="3"/>
  <c r="AB15" i="3"/>
  <c r="AA9" i="3"/>
  <c r="AA17" i="3"/>
  <c r="AB17" i="3" s="1"/>
  <c r="AA3" i="3"/>
  <c r="AB3" i="3" s="1"/>
  <c r="AA11" i="3"/>
  <c r="AB11" i="3" s="1"/>
  <c r="AA19" i="3"/>
  <c r="AB19" i="3" s="1"/>
  <c r="Z3" i="1"/>
  <c r="Z19" i="1"/>
  <c r="AA17" i="1"/>
  <c r="AA5" i="1"/>
  <c r="AA13" i="1"/>
  <c r="Z11" i="1"/>
  <c r="Z20" i="1"/>
  <c r="Z9" i="1"/>
  <c r="AB9" i="1" s="1"/>
  <c r="Z17" i="1"/>
  <c r="AB17" i="1" s="1"/>
  <c r="AA7" i="1"/>
  <c r="AA15" i="1"/>
  <c r="AA21" i="1"/>
  <c r="Z13" i="1"/>
  <c r="AB13" i="1" s="1"/>
  <c r="AA3" i="1"/>
  <c r="AA11" i="1"/>
  <c r="AA19" i="1"/>
  <c r="AB19" i="1" s="1"/>
  <c r="Z5" i="1"/>
  <c r="AB5" i="1" s="1"/>
  <c r="Z14" i="1"/>
  <c r="AA4" i="1"/>
  <c r="AA12" i="1"/>
  <c r="AA20" i="1"/>
  <c r="AB20" i="1" s="1"/>
  <c r="Z12" i="1"/>
  <c r="AB12" i="1" s="1"/>
  <c r="Z6" i="1"/>
  <c r="Z22" i="1"/>
  <c r="Z7" i="1"/>
  <c r="AB7" i="1" s="1"/>
  <c r="Z15" i="1"/>
  <c r="Z23" i="1"/>
  <c r="AA18" i="1"/>
  <c r="AB18" i="1" s="1"/>
  <c r="Z16" i="1"/>
  <c r="Z24" i="1"/>
  <c r="AB24" i="1" s="1"/>
  <c r="AA6" i="1"/>
  <c r="AA14" i="1"/>
  <c r="AA22" i="1"/>
  <c r="Z4" i="1"/>
  <c r="AA10" i="1"/>
  <c r="AB10" i="1" s="1"/>
  <c r="Z8" i="1"/>
  <c r="AB8" i="1" s="1"/>
  <c r="AA23" i="1"/>
  <c r="AB21" i="1"/>
  <c r="AB16" i="1"/>
  <c r="AB6" i="3" l="1"/>
  <c r="AB16" i="3"/>
  <c r="AB13" i="3"/>
  <c r="AB9" i="3"/>
  <c r="AB22" i="1"/>
  <c r="AB11" i="1"/>
  <c r="AB3" i="1"/>
  <c r="AB4" i="1"/>
  <c r="AB15" i="1"/>
  <c r="AB6" i="1"/>
  <c r="AB14" i="1"/>
  <c r="AB23" i="1"/>
</calcChain>
</file>

<file path=xl/sharedStrings.xml><?xml version="1.0" encoding="utf-8"?>
<sst xmlns="http://schemas.openxmlformats.org/spreadsheetml/2006/main" count="177" uniqueCount="56">
  <si>
    <t>Tank #</t>
  </si>
  <si>
    <t>Treatment</t>
  </si>
  <si>
    <t>Initial</t>
  </si>
  <si>
    <t>Control</t>
  </si>
  <si>
    <t xml:space="preserve">Control </t>
  </si>
  <si>
    <t>1 2-barb added</t>
  </si>
  <si>
    <t>1 2-bard added</t>
  </si>
  <si>
    <t>1-barb live</t>
  </si>
  <si>
    <t>2-barb live</t>
  </si>
  <si>
    <t>3-barb live</t>
  </si>
  <si>
    <t>1-barb spine</t>
  </si>
  <si>
    <t>2-barb spine</t>
  </si>
  <si>
    <t>3-barb spine</t>
  </si>
  <si>
    <t>1 3-barb added</t>
  </si>
  <si>
    <t>kink</t>
  </si>
  <si>
    <t>5 3-barb added</t>
  </si>
  <si>
    <t>10 3-barb added</t>
  </si>
  <si>
    <t>1-barb dead</t>
  </si>
  <si>
    <t>2-barb dead</t>
  </si>
  <si>
    <t>3-barb dead</t>
  </si>
  <si>
    <t>Green color (one was gravid, the other was a male!)</t>
  </si>
  <si>
    <t>C to H</t>
  </si>
  <si>
    <t xml:space="preserve">C to H </t>
  </si>
  <si>
    <t>Red color (all female, all gravid)</t>
  </si>
  <si>
    <t>Black color (all female, all barren)</t>
  </si>
  <si>
    <t>live = living whole animal recovered</t>
  </si>
  <si>
    <t>dead = dead whole animal recovered</t>
  </si>
  <si>
    <t>kink = tailspine kink only recovered</t>
  </si>
  <si>
    <t>spine = whole or damaged tailspine recovered</t>
  </si>
  <si>
    <t>All tallies after 2 weeks other than Initials</t>
  </si>
  <si>
    <t xml:space="preserve"> </t>
  </si>
  <si>
    <t>5 2-barb added</t>
  </si>
  <si>
    <t>Blue color (two were gravid, the other was too decomposed)</t>
  </si>
  <si>
    <t>For one or more sex was not determinable</t>
  </si>
  <si>
    <t>I</t>
  </si>
  <si>
    <t>II</t>
  </si>
  <si>
    <t>III</t>
  </si>
  <si>
    <t>Clutch</t>
  </si>
  <si>
    <t>Barren</t>
  </si>
  <si>
    <t>DW</t>
  </si>
  <si>
    <t>Living Biomass</t>
  </si>
  <si>
    <t>Dead Biomass</t>
  </si>
  <si>
    <t>Total Biomass</t>
  </si>
  <si>
    <t>June</t>
  </si>
  <si>
    <t>July</t>
  </si>
  <si>
    <t>Aug-Sept</t>
  </si>
  <si>
    <t>From Branstrator (2005) Journal of Plankton Research</t>
  </si>
  <si>
    <t>Ending</t>
  </si>
  <si>
    <t>Starting</t>
  </si>
  <si>
    <t>Living #</t>
  </si>
  <si>
    <t>Dead #</t>
  </si>
  <si>
    <t>Total #</t>
  </si>
  <si>
    <t>DW = dry weight.  I estimated DW for a whole animal whether it was for a whole live animal,  a whole dead animal, a spine only, or a kink only.  For a kink only I always used the weight of a 2-barb animal.</t>
  </si>
  <si>
    <t>All other values are counts.</t>
  </si>
  <si>
    <t>Risk Release Experiment 3 done in 2021 (2-week incubation) outcomes (Bytho added on September 15, Tanks drained on September 29)</t>
  </si>
  <si>
    <t>Risk Release Experiment 4 done in 2022 (2-week incubation) outcomes (Bytho added on July 20, Tanks drained on August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</si>
</sst>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64" fontId="2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E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3A3E-057A-4336-9C30-DABC7D7365E2}">
  <dimension ref="A1:AE38"/>
  <sheetViews>
    <sheetView tabSelected="1" topLeftCell="A14" workbookViewId="0">
      <pane xSplit="1" topLeftCell="B1" activePane="topRight" state="frozen"/>
      <selection pane="topRight" activeCell="O28" sqref="O28"/>
    </sheetView>
  </sheetViews>
  <sheetFormatPr defaultRowHeight="15" x14ac:dyDescent="0.25"/>
  <cols>
    <col min="1" max="1" width="8.140625" customWidth="1"/>
    <col min="2" max="2" width="18.7109375" customWidth="1"/>
    <col min="3" max="3" width="10.42578125" bestFit="1" customWidth="1"/>
    <col min="4" max="4" width="5" bestFit="1" customWidth="1"/>
    <col min="5" max="5" width="10.42578125" bestFit="1" customWidth="1"/>
    <col min="6" max="6" width="7" bestFit="1" customWidth="1"/>
    <col min="7" max="7" width="10.42578125" bestFit="1" customWidth="1"/>
    <col min="8" max="8" width="9.28515625" customWidth="1"/>
    <col min="9" max="9" width="11.5703125" bestFit="1" customWidth="1"/>
    <col min="10" max="10" width="6.85546875" bestFit="1" customWidth="1"/>
    <col min="11" max="11" width="11.5703125" bestFit="1" customWidth="1"/>
    <col min="12" max="12" width="6.5703125" bestFit="1" customWidth="1"/>
    <col min="13" max="13" width="11.7109375" customWidth="1"/>
    <col min="14" max="14" width="6" bestFit="1" customWidth="1"/>
    <col min="15" max="15" width="12.5703125" bestFit="1" customWidth="1"/>
    <col min="16" max="16" width="6" bestFit="1" customWidth="1"/>
    <col min="17" max="17" width="12.5703125" bestFit="1" customWidth="1"/>
    <col min="18" max="18" width="4.28515625" bestFit="1" customWidth="1"/>
    <col min="19" max="19" width="12.5703125" bestFit="1" customWidth="1"/>
    <col min="20" max="20" width="6" bestFit="1" customWidth="1"/>
    <col min="21" max="21" width="8" customWidth="1"/>
    <col min="22" max="22" width="4.28515625" bestFit="1" customWidth="1"/>
    <col min="23" max="23" width="8.28515625" bestFit="1" customWidth="1"/>
    <col min="24" max="25" width="7.5703125" bestFit="1" customWidth="1"/>
    <col min="26" max="26" width="14.85546875" bestFit="1" customWidth="1"/>
    <col min="27" max="28" width="14.140625" bestFit="1" customWidth="1"/>
    <col min="29" max="29" width="14.85546875" bestFit="1" customWidth="1"/>
    <col min="30" max="30" width="18.42578125" bestFit="1" customWidth="1"/>
    <col min="31" max="31" width="15.28515625" bestFit="1" customWidth="1"/>
  </cols>
  <sheetData>
    <row r="1" spans="1:31" ht="21" x14ac:dyDescent="0.35">
      <c r="A1" s="3" t="s">
        <v>54</v>
      </c>
      <c r="B1" s="3"/>
      <c r="C1" s="4"/>
      <c r="D1" s="4"/>
      <c r="W1" s="25" t="s">
        <v>47</v>
      </c>
      <c r="X1" s="25" t="s">
        <v>47</v>
      </c>
      <c r="Y1" s="25" t="s">
        <v>47</v>
      </c>
      <c r="Z1" s="25" t="s">
        <v>47</v>
      </c>
      <c r="AA1" s="25" t="s">
        <v>47</v>
      </c>
      <c r="AB1" s="25" t="s">
        <v>47</v>
      </c>
      <c r="AC1" s="25" t="s">
        <v>48</v>
      </c>
    </row>
    <row r="2" spans="1:31" ht="15.75" x14ac:dyDescent="0.25">
      <c r="A2" s="11" t="s">
        <v>0</v>
      </c>
      <c r="B2" s="8" t="s">
        <v>1</v>
      </c>
      <c r="C2" s="1" t="s">
        <v>7</v>
      </c>
      <c r="D2" s="1" t="s">
        <v>39</v>
      </c>
      <c r="E2" s="1" t="s">
        <v>8</v>
      </c>
      <c r="F2" s="1" t="s">
        <v>39</v>
      </c>
      <c r="G2" s="1" t="s">
        <v>9</v>
      </c>
      <c r="H2" s="1" t="s">
        <v>39</v>
      </c>
      <c r="I2" t="s">
        <v>17</v>
      </c>
      <c r="J2" s="1" t="s">
        <v>39</v>
      </c>
      <c r="K2" t="s">
        <v>18</v>
      </c>
      <c r="L2" s="1" t="s">
        <v>39</v>
      </c>
      <c r="M2" t="s">
        <v>19</v>
      </c>
      <c r="N2" s="1" t="s">
        <v>39</v>
      </c>
      <c r="O2" s="5" t="s">
        <v>10</v>
      </c>
      <c r="P2" s="1" t="s">
        <v>39</v>
      </c>
      <c r="Q2" s="5" t="s">
        <v>11</v>
      </c>
      <c r="R2" s="1" t="s">
        <v>39</v>
      </c>
      <c r="S2" s="5" t="s">
        <v>12</v>
      </c>
      <c r="T2" s="1" t="s">
        <v>39</v>
      </c>
      <c r="U2" s="6" t="s">
        <v>14</v>
      </c>
      <c r="V2" s="8" t="s">
        <v>39</v>
      </c>
      <c r="W2" s="23" t="s">
        <v>49</v>
      </c>
      <c r="X2" s="23" t="s">
        <v>50</v>
      </c>
      <c r="Y2" s="23" t="s">
        <v>51</v>
      </c>
      <c r="Z2" s="23" t="s">
        <v>40</v>
      </c>
      <c r="AA2" s="23" t="s">
        <v>41</v>
      </c>
      <c r="AB2" s="23" t="s">
        <v>42</v>
      </c>
      <c r="AC2" s="23" t="s">
        <v>40</v>
      </c>
      <c r="AD2" s="8"/>
      <c r="AE2" s="9"/>
    </row>
    <row r="3" spans="1:31" ht="15.75" x14ac:dyDescent="0.25">
      <c r="A3" s="12">
        <v>2</v>
      </c>
      <c r="B3" s="8" t="s">
        <v>2</v>
      </c>
      <c r="C3">
        <v>0</v>
      </c>
      <c r="D3">
        <f>C3*75.6</f>
        <v>0</v>
      </c>
      <c r="E3">
        <v>0</v>
      </c>
      <c r="F3">
        <f>(E3*143) + (E3*64.8)</f>
        <v>0</v>
      </c>
      <c r="G3">
        <v>0</v>
      </c>
      <c r="H3">
        <f>(G3*218.6) + (G3*64.8)</f>
        <v>0</v>
      </c>
      <c r="I3">
        <v>0</v>
      </c>
      <c r="J3">
        <f>I3*75.6</f>
        <v>0</v>
      </c>
      <c r="K3">
        <v>0</v>
      </c>
      <c r="L3">
        <f>(K3*143) + (K3*64.8)</f>
        <v>0</v>
      </c>
      <c r="M3">
        <v>0</v>
      </c>
      <c r="N3">
        <f t="shared" ref="N3:N24" si="0">(M3*218.6) + (M3*64.8)</f>
        <v>0</v>
      </c>
      <c r="O3">
        <v>0</v>
      </c>
      <c r="P3">
        <f t="shared" ref="P3:P24" si="1">O3*75.6</f>
        <v>0</v>
      </c>
      <c r="Q3">
        <v>0</v>
      </c>
      <c r="R3">
        <f>Q3*143</f>
        <v>0</v>
      </c>
      <c r="S3">
        <v>0</v>
      </c>
      <c r="T3">
        <f>S3*218.6</f>
        <v>0</v>
      </c>
      <c r="U3">
        <v>0</v>
      </c>
      <c r="V3">
        <f>U3*143</f>
        <v>0</v>
      </c>
      <c r="W3">
        <f>SUM(C3,E3,G3)</f>
        <v>0</v>
      </c>
      <c r="X3">
        <f>SUM(I3,K3,M3,O3,Q3,S3,U3)</f>
        <v>0</v>
      </c>
      <c r="Y3">
        <f>SUM(W3,X3)</f>
        <v>0</v>
      </c>
      <c r="Z3" s="24">
        <f>D3+F3+H3</f>
        <v>0</v>
      </c>
      <c r="AA3" s="24">
        <f>J3+L3+N3+P3+R3+T3+V3</f>
        <v>0</v>
      </c>
      <c r="AB3" s="24">
        <f>Z3+AA3</f>
        <v>0</v>
      </c>
      <c r="AC3" s="24">
        <v>0</v>
      </c>
      <c r="AD3" s="9"/>
      <c r="AE3" s="8"/>
    </row>
    <row r="4" spans="1:31" ht="15.75" x14ac:dyDescent="0.25">
      <c r="A4" s="12">
        <v>13</v>
      </c>
      <c r="B4" s="8" t="s">
        <v>2</v>
      </c>
      <c r="C4">
        <v>0</v>
      </c>
      <c r="D4">
        <f t="shared" ref="D4:D24" si="2">C4*75.6</f>
        <v>0</v>
      </c>
      <c r="E4">
        <v>0</v>
      </c>
      <c r="F4">
        <f t="shared" ref="F4:F23" si="3">(E4*143) + (E4*64.8)</f>
        <v>0</v>
      </c>
      <c r="G4">
        <v>0</v>
      </c>
      <c r="H4">
        <f t="shared" ref="H4:H24" si="4">(G4*218.6) + (G4*64.8)</f>
        <v>0</v>
      </c>
      <c r="I4">
        <v>0</v>
      </c>
      <c r="J4">
        <f t="shared" ref="J4:J24" si="5">I4*75.6</f>
        <v>0</v>
      </c>
      <c r="K4">
        <v>0</v>
      </c>
      <c r="L4">
        <f t="shared" ref="L4:L24" si="6">(K4*143) + (K4*64.8)</f>
        <v>0</v>
      </c>
      <c r="M4">
        <v>0</v>
      </c>
      <c r="N4">
        <f t="shared" si="0"/>
        <v>0</v>
      </c>
      <c r="O4">
        <v>0</v>
      </c>
      <c r="P4">
        <f t="shared" si="1"/>
        <v>0</v>
      </c>
      <c r="Q4">
        <v>0</v>
      </c>
      <c r="R4">
        <f t="shared" ref="R4:R24" si="7">Q4*143</f>
        <v>0</v>
      </c>
      <c r="S4">
        <v>0</v>
      </c>
      <c r="T4">
        <f t="shared" ref="T4:T24" si="8">S4*218.6</f>
        <v>0</v>
      </c>
      <c r="U4">
        <v>0</v>
      </c>
      <c r="V4">
        <f t="shared" ref="V4:V24" si="9">U4*143</f>
        <v>0</v>
      </c>
      <c r="W4">
        <f t="shared" ref="W4:W24" si="10">SUM(C4,E4,G4)</f>
        <v>0</v>
      </c>
      <c r="X4">
        <f t="shared" ref="X4:X24" si="11">SUM(I4,K4,M4,O4,Q4,S4,U4)</f>
        <v>0</v>
      </c>
      <c r="Y4">
        <f t="shared" ref="Y4:Y24" si="12">SUM(W4,X4)</f>
        <v>0</v>
      </c>
      <c r="Z4" s="24">
        <f t="shared" ref="Z4:Z24" si="13">D4+F4+H4</f>
        <v>0</v>
      </c>
      <c r="AA4" s="24">
        <f t="shared" ref="AA4:AA24" si="14">J4+L4+N4+P4+R4+T4+V4</f>
        <v>0</v>
      </c>
      <c r="AB4" s="24">
        <f t="shared" ref="AB4:AB24" si="15">Z4+AA4</f>
        <v>0</v>
      </c>
      <c r="AC4" s="24">
        <v>0</v>
      </c>
      <c r="AD4" s="9"/>
      <c r="AE4" s="8"/>
    </row>
    <row r="5" spans="1:31" ht="15.75" x14ac:dyDescent="0.25">
      <c r="A5" s="12">
        <v>17</v>
      </c>
      <c r="B5" s="8" t="s">
        <v>2</v>
      </c>
      <c r="C5">
        <v>0</v>
      </c>
      <c r="D5">
        <f t="shared" si="2"/>
        <v>0</v>
      </c>
      <c r="E5">
        <v>0</v>
      </c>
      <c r="F5">
        <f t="shared" si="3"/>
        <v>0</v>
      </c>
      <c r="G5">
        <v>0</v>
      </c>
      <c r="H5">
        <f t="shared" si="4"/>
        <v>0</v>
      </c>
      <c r="I5">
        <v>0</v>
      </c>
      <c r="J5">
        <f t="shared" si="5"/>
        <v>0</v>
      </c>
      <c r="K5">
        <v>0</v>
      </c>
      <c r="L5">
        <f t="shared" si="6"/>
        <v>0</v>
      </c>
      <c r="M5">
        <v>0</v>
      </c>
      <c r="N5">
        <f t="shared" si="0"/>
        <v>0</v>
      </c>
      <c r="O5">
        <v>0</v>
      </c>
      <c r="P5">
        <f t="shared" si="1"/>
        <v>0</v>
      </c>
      <c r="Q5">
        <v>0</v>
      </c>
      <c r="R5">
        <f t="shared" si="7"/>
        <v>0</v>
      </c>
      <c r="S5">
        <v>0</v>
      </c>
      <c r="T5">
        <f t="shared" si="8"/>
        <v>0</v>
      </c>
      <c r="U5">
        <v>0</v>
      </c>
      <c r="V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Z5" s="24">
        <f t="shared" si="13"/>
        <v>0</v>
      </c>
      <c r="AA5" s="24">
        <f t="shared" si="14"/>
        <v>0</v>
      </c>
      <c r="AB5" s="24">
        <f t="shared" si="15"/>
        <v>0</v>
      </c>
      <c r="AC5" s="24">
        <v>0</v>
      </c>
      <c r="AD5" s="9"/>
      <c r="AE5" s="8"/>
    </row>
    <row r="6" spans="1:31" ht="15.75" x14ac:dyDescent="0.25">
      <c r="A6" s="12">
        <v>5</v>
      </c>
      <c r="B6" s="9" t="s">
        <v>3</v>
      </c>
      <c r="C6">
        <v>0</v>
      </c>
      <c r="D6">
        <f t="shared" si="2"/>
        <v>0</v>
      </c>
      <c r="E6">
        <v>0</v>
      </c>
      <c r="F6">
        <f t="shared" si="3"/>
        <v>0</v>
      </c>
      <c r="G6">
        <v>0</v>
      </c>
      <c r="H6">
        <f t="shared" si="4"/>
        <v>0</v>
      </c>
      <c r="I6">
        <v>0</v>
      </c>
      <c r="J6">
        <f t="shared" si="5"/>
        <v>0</v>
      </c>
      <c r="K6">
        <v>0</v>
      </c>
      <c r="L6">
        <f t="shared" si="6"/>
        <v>0</v>
      </c>
      <c r="M6">
        <v>0</v>
      </c>
      <c r="N6">
        <f t="shared" si="0"/>
        <v>0</v>
      </c>
      <c r="O6">
        <v>0</v>
      </c>
      <c r="P6">
        <f t="shared" si="1"/>
        <v>0</v>
      </c>
      <c r="Q6">
        <v>0</v>
      </c>
      <c r="R6">
        <f t="shared" si="7"/>
        <v>0</v>
      </c>
      <c r="S6">
        <v>0</v>
      </c>
      <c r="T6">
        <f t="shared" si="8"/>
        <v>0</v>
      </c>
      <c r="U6">
        <v>0</v>
      </c>
      <c r="V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Z6" s="24">
        <f t="shared" si="13"/>
        <v>0</v>
      </c>
      <c r="AA6" s="24">
        <f t="shared" si="14"/>
        <v>0</v>
      </c>
      <c r="AB6" s="24">
        <f t="shared" si="15"/>
        <v>0</v>
      </c>
      <c r="AC6" s="24">
        <v>0</v>
      </c>
      <c r="AD6" s="9"/>
      <c r="AE6" s="9"/>
    </row>
    <row r="7" spans="1:31" ht="15.75" x14ac:dyDescent="0.25">
      <c r="A7" s="12">
        <v>10</v>
      </c>
      <c r="B7" s="9" t="s">
        <v>3</v>
      </c>
      <c r="C7">
        <v>0</v>
      </c>
      <c r="D7">
        <f t="shared" si="2"/>
        <v>0</v>
      </c>
      <c r="E7">
        <v>0</v>
      </c>
      <c r="F7">
        <f t="shared" si="3"/>
        <v>0</v>
      </c>
      <c r="G7">
        <v>0</v>
      </c>
      <c r="H7">
        <f t="shared" si="4"/>
        <v>0</v>
      </c>
      <c r="I7">
        <v>0</v>
      </c>
      <c r="J7">
        <f t="shared" si="5"/>
        <v>0</v>
      </c>
      <c r="K7">
        <v>0</v>
      </c>
      <c r="L7">
        <f t="shared" si="6"/>
        <v>0</v>
      </c>
      <c r="M7">
        <v>0</v>
      </c>
      <c r="N7">
        <f t="shared" si="0"/>
        <v>0</v>
      </c>
      <c r="O7">
        <v>0</v>
      </c>
      <c r="P7">
        <f t="shared" si="1"/>
        <v>0</v>
      </c>
      <c r="Q7">
        <v>0</v>
      </c>
      <c r="R7">
        <f t="shared" si="7"/>
        <v>0</v>
      </c>
      <c r="S7">
        <v>0</v>
      </c>
      <c r="T7">
        <f t="shared" si="8"/>
        <v>0</v>
      </c>
      <c r="U7">
        <v>0</v>
      </c>
      <c r="V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 s="24">
        <f t="shared" si="13"/>
        <v>0</v>
      </c>
      <c r="AA7" s="24">
        <f t="shared" si="14"/>
        <v>0</v>
      </c>
      <c r="AB7" s="24">
        <f t="shared" si="15"/>
        <v>0</v>
      </c>
      <c r="AC7" s="24">
        <v>0</v>
      </c>
      <c r="AD7" s="9"/>
      <c r="AE7" s="9"/>
    </row>
    <row r="8" spans="1:31" ht="15.75" x14ac:dyDescent="0.25">
      <c r="A8" s="12">
        <v>4</v>
      </c>
      <c r="B8" s="9" t="s">
        <v>4</v>
      </c>
      <c r="C8">
        <v>0</v>
      </c>
      <c r="D8">
        <f t="shared" si="2"/>
        <v>0</v>
      </c>
      <c r="E8">
        <v>0</v>
      </c>
      <c r="F8">
        <f t="shared" si="3"/>
        <v>0</v>
      </c>
      <c r="G8">
        <v>0</v>
      </c>
      <c r="H8">
        <f t="shared" si="4"/>
        <v>0</v>
      </c>
      <c r="I8">
        <v>0</v>
      </c>
      <c r="J8">
        <f t="shared" si="5"/>
        <v>0</v>
      </c>
      <c r="K8">
        <v>0</v>
      </c>
      <c r="L8">
        <f t="shared" si="6"/>
        <v>0</v>
      </c>
      <c r="M8">
        <v>0</v>
      </c>
      <c r="N8">
        <f t="shared" si="0"/>
        <v>0</v>
      </c>
      <c r="O8">
        <v>0</v>
      </c>
      <c r="P8">
        <f t="shared" si="1"/>
        <v>0</v>
      </c>
      <c r="Q8">
        <v>0</v>
      </c>
      <c r="R8">
        <f t="shared" si="7"/>
        <v>0</v>
      </c>
      <c r="S8">
        <v>0</v>
      </c>
      <c r="T8">
        <f t="shared" si="8"/>
        <v>0</v>
      </c>
      <c r="U8">
        <v>0</v>
      </c>
      <c r="V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 s="24">
        <f t="shared" si="13"/>
        <v>0</v>
      </c>
      <c r="AA8" s="24">
        <f t="shared" si="14"/>
        <v>0</v>
      </c>
      <c r="AB8" s="24">
        <f t="shared" si="15"/>
        <v>0</v>
      </c>
      <c r="AC8" s="24">
        <v>0</v>
      </c>
      <c r="AD8" s="9"/>
      <c r="AE8" s="9"/>
    </row>
    <row r="9" spans="1:31" ht="15.75" x14ac:dyDescent="0.25">
      <c r="A9" s="12">
        <v>7</v>
      </c>
      <c r="B9" s="8" t="s">
        <v>5</v>
      </c>
      <c r="C9">
        <v>0</v>
      </c>
      <c r="D9">
        <f t="shared" si="2"/>
        <v>0</v>
      </c>
      <c r="E9">
        <v>0</v>
      </c>
      <c r="F9">
        <f t="shared" si="3"/>
        <v>0</v>
      </c>
      <c r="G9">
        <v>0</v>
      </c>
      <c r="H9">
        <f t="shared" si="4"/>
        <v>0</v>
      </c>
      <c r="I9">
        <v>0</v>
      </c>
      <c r="J9">
        <f t="shared" si="5"/>
        <v>0</v>
      </c>
      <c r="K9">
        <v>0</v>
      </c>
      <c r="L9">
        <f t="shared" si="6"/>
        <v>0</v>
      </c>
      <c r="M9">
        <v>0</v>
      </c>
      <c r="N9">
        <f t="shared" si="0"/>
        <v>0</v>
      </c>
      <c r="O9">
        <v>0</v>
      </c>
      <c r="P9">
        <f t="shared" si="1"/>
        <v>0</v>
      </c>
      <c r="Q9">
        <v>0</v>
      </c>
      <c r="R9">
        <f t="shared" si="7"/>
        <v>0</v>
      </c>
      <c r="S9">
        <v>0</v>
      </c>
      <c r="T9">
        <f t="shared" si="8"/>
        <v>0</v>
      </c>
      <c r="U9">
        <v>0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0</v>
      </c>
      <c r="Z9" s="24">
        <f t="shared" si="13"/>
        <v>0</v>
      </c>
      <c r="AA9" s="24">
        <f t="shared" si="14"/>
        <v>0</v>
      </c>
      <c r="AB9" s="24">
        <f t="shared" si="15"/>
        <v>0</v>
      </c>
      <c r="AC9" s="26">
        <v>143</v>
      </c>
      <c r="AD9" s="9"/>
      <c r="AE9" s="8"/>
    </row>
    <row r="10" spans="1:31" ht="15.75" x14ac:dyDescent="0.25">
      <c r="A10" s="12">
        <v>19</v>
      </c>
      <c r="B10" s="8" t="s">
        <v>6</v>
      </c>
      <c r="C10">
        <v>0</v>
      </c>
      <c r="D10">
        <f t="shared" si="2"/>
        <v>0</v>
      </c>
      <c r="E10">
        <v>0</v>
      </c>
      <c r="F10">
        <f t="shared" si="3"/>
        <v>0</v>
      </c>
      <c r="G10">
        <v>0</v>
      </c>
      <c r="H10">
        <f t="shared" si="4"/>
        <v>0</v>
      </c>
      <c r="I10">
        <v>0</v>
      </c>
      <c r="J10">
        <f t="shared" si="5"/>
        <v>0</v>
      </c>
      <c r="K10">
        <v>0</v>
      </c>
      <c r="L10">
        <f t="shared" si="6"/>
        <v>0</v>
      </c>
      <c r="M10">
        <v>0</v>
      </c>
      <c r="N10">
        <f t="shared" si="0"/>
        <v>0</v>
      </c>
      <c r="O10">
        <v>0</v>
      </c>
      <c r="P10">
        <f t="shared" si="1"/>
        <v>0</v>
      </c>
      <c r="Q10">
        <v>1</v>
      </c>
      <c r="R10">
        <f t="shared" si="7"/>
        <v>143</v>
      </c>
      <c r="S10">
        <v>0</v>
      </c>
      <c r="T10">
        <f t="shared" si="8"/>
        <v>0</v>
      </c>
      <c r="U10">
        <v>0</v>
      </c>
      <c r="V10">
        <f t="shared" si="9"/>
        <v>0</v>
      </c>
      <c r="W10">
        <f t="shared" si="10"/>
        <v>0</v>
      </c>
      <c r="X10">
        <f t="shared" si="11"/>
        <v>1</v>
      </c>
      <c r="Y10">
        <f t="shared" si="12"/>
        <v>1</v>
      </c>
      <c r="Z10" s="24">
        <f t="shared" si="13"/>
        <v>0</v>
      </c>
      <c r="AA10" s="24">
        <f t="shared" si="14"/>
        <v>143</v>
      </c>
      <c r="AB10" s="24">
        <f t="shared" si="15"/>
        <v>143</v>
      </c>
      <c r="AC10" s="26">
        <v>143</v>
      </c>
      <c r="AD10" s="9"/>
      <c r="AE10" s="8"/>
    </row>
    <row r="11" spans="1:31" ht="15.75" x14ac:dyDescent="0.25">
      <c r="A11" s="12">
        <v>15</v>
      </c>
      <c r="B11" s="8" t="s">
        <v>5</v>
      </c>
      <c r="C11">
        <v>0</v>
      </c>
      <c r="D11">
        <f t="shared" si="2"/>
        <v>0</v>
      </c>
      <c r="E11">
        <v>0</v>
      </c>
      <c r="F11">
        <f t="shared" si="3"/>
        <v>0</v>
      </c>
      <c r="G11">
        <v>0</v>
      </c>
      <c r="H11">
        <f t="shared" si="4"/>
        <v>0</v>
      </c>
      <c r="I11">
        <v>0</v>
      </c>
      <c r="J11">
        <f t="shared" si="5"/>
        <v>0</v>
      </c>
      <c r="K11">
        <v>0</v>
      </c>
      <c r="L11">
        <f t="shared" si="6"/>
        <v>0</v>
      </c>
      <c r="M11">
        <v>0</v>
      </c>
      <c r="N11">
        <f t="shared" si="0"/>
        <v>0</v>
      </c>
      <c r="O11">
        <v>0</v>
      </c>
      <c r="P11">
        <f t="shared" si="1"/>
        <v>0</v>
      </c>
      <c r="Q11">
        <v>1</v>
      </c>
      <c r="R11">
        <f t="shared" si="7"/>
        <v>143</v>
      </c>
      <c r="S11">
        <v>0</v>
      </c>
      <c r="T11">
        <f t="shared" si="8"/>
        <v>0</v>
      </c>
      <c r="U11">
        <v>0</v>
      </c>
      <c r="V11">
        <f t="shared" si="9"/>
        <v>0</v>
      </c>
      <c r="W11">
        <f t="shared" si="10"/>
        <v>0</v>
      </c>
      <c r="X11">
        <f t="shared" si="11"/>
        <v>1</v>
      </c>
      <c r="Y11">
        <f t="shared" si="12"/>
        <v>1</v>
      </c>
      <c r="Z11" s="24">
        <f t="shared" si="13"/>
        <v>0</v>
      </c>
      <c r="AA11" s="24">
        <f t="shared" si="14"/>
        <v>143</v>
      </c>
      <c r="AB11" s="24">
        <f t="shared" si="15"/>
        <v>143</v>
      </c>
      <c r="AC11" s="26">
        <v>143</v>
      </c>
      <c r="AD11" s="9"/>
      <c r="AE11" s="8"/>
    </row>
    <row r="12" spans="1:31" ht="15.75" x14ac:dyDescent="0.25">
      <c r="A12" s="12">
        <v>8</v>
      </c>
      <c r="B12" s="8" t="s">
        <v>6</v>
      </c>
      <c r="C12">
        <v>0</v>
      </c>
      <c r="D12">
        <f t="shared" si="2"/>
        <v>0</v>
      </c>
      <c r="E12">
        <v>0</v>
      </c>
      <c r="F12">
        <f t="shared" si="3"/>
        <v>0</v>
      </c>
      <c r="G12">
        <v>0</v>
      </c>
      <c r="H12">
        <f t="shared" si="4"/>
        <v>0</v>
      </c>
      <c r="I12">
        <v>0</v>
      </c>
      <c r="J12">
        <f t="shared" si="5"/>
        <v>0</v>
      </c>
      <c r="K12">
        <v>0</v>
      </c>
      <c r="L12">
        <f t="shared" si="6"/>
        <v>0</v>
      </c>
      <c r="M12">
        <v>0</v>
      </c>
      <c r="N12">
        <f t="shared" si="0"/>
        <v>0</v>
      </c>
      <c r="O12">
        <v>0</v>
      </c>
      <c r="P12">
        <f t="shared" si="1"/>
        <v>0</v>
      </c>
      <c r="Q12">
        <v>1</v>
      </c>
      <c r="R12">
        <f t="shared" si="7"/>
        <v>143</v>
      </c>
      <c r="S12">
        <v>0</v>
      </c>
      <c r="T12">
        <f t="shared" si="8"/>
        <v>0</v>
      </c>
      <c r="U12">
        <v>0</v>
      </c>
      <c r="V12">
        <f t="shared" si="9"/>
        <v>0</v>
      </c>
      <c r="W12">
        <f t="shared" si="10"/>
        <v>0</v>
      </c>
      <c r="X12">
        <f t="shared" si="11"/>
        <v>1</v>
      </c>
      <c r="Y12">
        <f t="shared" si="12"/>
        <v>1</v>
      </c>
      <c r="Z12" s="24">
        <f t="shared" si="13"/>
        <v>0</v>
      </c>
      <c r="AA12" s="24">
        <f t="shared" si="14"/>
        <v>143</v>
      </c>
      <c r="AB12" s="24">
        <f t="shared" si="15"/>
        <v>143</v>
      </c>
      <c r="AC12" s="26">
        <v>143</v>
      </c>
      <c r="AD12" s="9"/>
      <c r="AE12" s="8"/>
    </row>
    <row r="13" spans="1:31" ht="15.75" x14ac:dyDescent="0.25">
      <c r="A13" s="12">
        <v>20</v>
      </c>
      <c r="B13" s="9" t="s">
        <v>13</v>
      </c>
      <c r="C13">
        <v>0</v>
      </c>
      <c r="D13">
        <f t="shared" si="2"/>
        <v>0</v>
      </c>
      <c r="E13" s="7">
        <v>6</v>
      </c>
      <c r="F13">
        <f t="shared" si="3"/>
        <v>1246.8</v>
      </c>
      <c r="G13" s="7">
        <v>2</v>
      </c>
      <c r="H13">
        <f t="shared" si="4"/>
        <v>566.79999999999995</v>
      </c>
      <c r="I13">
        <v>0</v>
      </c>
      <c r="J13">
        <f t="shared" si="5"/>
        <v>0</v>
      </c>
      <c r="K13" s="7">
        <v>1</v>
      </c>
      <c r="L13">
        <f t="shared" si="6"/>
        <v>207.8</v>
      </c>
      <c r="M13">
        <v>0</v>
      </c>
      <c r="N13">
        <f t="shared" si="0"/>
        <v>0</v>
      </c>
      <c r="O13">
        <v>1</v>
      </c>
      <c r="P13">
        <f t="shared" si="1"/>
        <v>75.599999999999994</v>
      </c>
      <c r="Q13">
        <v>1</v>
      </c>
      <c r="R13">
        <f t="shared" si="7"/>
        <v>143</v>
      </c>
      <c r="S13">
        <v>1</v>
      </c>
      <c r="T13">
        <f t="shared" si="8"/>
        <v>218.6</v>
      </c>
      <c r="U13">
        <v>0</v>
      </c>
      <c r="V13">
        <f t="shared" si="9"/>
        <v>0</v>
      </c>
      <c r="W13">
        <f t="shared" si="10"/>
        <v>8</v>
      </c>
      <c r="X13">
        <f t="shared" si="11"/>
        <v>4</v>
      </c>
      <c r="Y13">
        <f t="shared" si="12"/>
        <v>12</v>
      </c>
      <c r="Z13" s="24">
        <f t="shared" si="13"/>
        <v>1813.6</v>
      </c>
      <c r="AA13" s="24">
        <f t="shared" si="14"/>
        <v>645</v>
      </c>
      <c r="AB13" s="24">
        <f t="shared" si="15"/>
        <v>2458.6</v>
      </c>
      <c r="AC13" s="26">
        <v>218.6</v>
      </c>
      <c r="AD13" s="9"/>
      <c r="AE13" s="9"/>
    </row>
    <row r="14" spans="1:31" ht="15.75" x14ac:dyDescent="0.25">
      <c r="A14" s="12">
        <v>12</v>
      </c>
      <c r="B14" s="9" t="s">
        <v>13</v>
      </c>
      <c r="C14">
        <v>0</v>
      </c>
      <c r="D14">
        <f t="shared" si="2"/>
        <v>0</v>
      </c>
      <c r="E14">
        <v>0</v>
      </c>
      <c r="F14">
        <f t="shared" si="3"/>
        <v>0</v>
      </c>
      <c r="G14">
        <v>0</v>
      </c>
      <c r="H14">
        <f t="shared" si="4"/>
        <v>0</v>
      </c>
      <c r="I14">
        <v>0</v>
      </c>
      <c r="J14">
        <f t="shared" si="5"/>
        <v>0</v>
      </c>
      <c r="K14">
        <v>0</v>
      </c>
      <c r="L14">
        <f t="shared" si="6"/>
        <v>0</v>
      </c>
      <c r="M14">
        <v>0</v>
      </c>
      <c r="N14">
        <f t="shared" si="0"/>
        <v>0</v>
      </c>
      <c r="O14">
        <v>0</v>
      </c>
      <c r="P14">
        <f t="shared" si="1"/>
        <v>0</v>
      </c>
      <c r="Q14">
        <v>1</v>
      </c>
      <c r="R14">
        <f t="shared" si="7"/>
        <v>143</v>
      </c>
      <c r="S14">
        <v>0</v>
      </c>
      <c r="T14">
        <f t="shared" si="8"/>
        <v>0</v>
      </c>
      <c r="U14">
        <v>1</v>
      </c>
      <c r="V14">
        <f t="shared" si="9"/>
        <v>143</v>
      </c>
      <c r="W14">
        <f t="shared" si="10"/>
        <v>0</v>
      </c>
      <c r="X14">
        <f t="shared" si="11"/>
        <v>2</v>
      </c>
      <c r="Y14">
        <f t="shared" si="12"/>
        <v>2</v>
      </c>
      <c r="Z14" s="24">
        <f t="shared" si="13"/>
        <v>0</v>
      </c>
      <c r="AA14" s="24">
        <f t="shared" si="14"/>
        <v>286</v>
      </c>
      <c r="AB14" s="24">
        <f t="shared" si="15"/>
        <v>286</v>
      </c>
      <c r="AC14" s="26">
        <v>218.6</v>
      </c>
      <c r="AD14" s="9"/>
      <c r="AE14" s="9"/>
    </row>
    <row r="15" spans="1:31" ht="15.75" x14ac:dyDescent="0.25">
      <c r="A15" s="12">
        <v>3</v>
      </c>
      <c r="B15" s="9" t="s">
        <v>13</v>
      </c>
      <c r="C15">
        <v>0</v>
      </c>
      <c r="D15">
        <f t="shared" si="2"/>
        <v>0</v>
      </c>
      <c r="E15" s="7">
        <v>3</v>
      </c>
      <c r="F15">
        <f t="shared" si="3"/>
        <v>623.4</v>
      </c>
      <c r="G15" s="7">
        <v>2</v>
      </c>
      <c r="H15">
        <f t="shared" si="4"/>
        <v>566.79999999999995</v>
      </c>
      <c r="I15">
        <v>0</v>
      </c>
      <c r="J15">
        <f t="shared" si="5"/>
        <v>0</v>
      </c>
      <c r="K15">
        <v>0</v>
      </c>
      <c r="L15">
        <f t="shared" si="6"/>
        <v>0</v>
      </c>
      <c r="M15">
        <v>0</v>
      </c>
      <c r="N15">
        <f t="shared" si="0"/>
        <v>0</v>
      </c>
      <c r="O15">
        <v>2</v>
      </c>
      <c r="P15">
        <f t="shared" si="1"/>
        <v>151.19999999999999</v>
      </c>
      <c r="Q15">
        <v>0</v>
      </c>
      <c r="R15">
        <f t="shared" si="7"/>
        <v>0</v>
      </c>
      <c r="S15">
        <v>1</v>
      </c>
      <c r="T15">
        <f t="shared" si="8"/>
        <v>218.6</v>
      </c>
      <c r="U15">
        <v>1</v>
      </c>
      <c r="V15">
        <f t="shared" si="9"/>
        <v>143</v>
      </c>
      <c r="W15">
        <f t="shared" si="10"/>
        <v>5</v>
      </c>
      <c r="X15">
        <f t="shared" si="11"/>
        <v>4</v>
      </c>
      <c r="Y15">
        <f t="shared" si="12"/>
        <v>9</v>
      </c>
      <c r="Z15" s="24">
        <f t="shared" si="13"/>
        <v>1190.1999999999998</v>
      </c>
      <c r="AA15" s="24">
        <f t="shared" si="14"/>
        <v>512.79999999999995</v>
      </c>
      <c r="AB15" s="24">
        <f t="shared" si="15"/>
        <v>1702.9999999999998</v>
      </c>
      <c r="AC15" s="26">
        <v>218.6</v>
      </c>
      <c r="AD15" s="9"/>
      <c r="AE15" s="9"/>
    </row>
    <row r="16" spans="1:31" ht="15.75" x14ac:dyDescent="0.25">
      <c r="A16" s="12">
        <v>14</v>
      </c>
      <c r="B16" s="9" t="s">
        <v>13</v>
      </c>
      <c r="C16">
        <v>0</v>
      </c>
      <c r="D16">
        <f t="shared" si="2"/>
        <v>0</v>
      </c>
      <c r="E16" s="7">
        <v>5</v>
      </c>
      <c r="F16">
        <f t="shared" si="3"/>
        <v>1039</v>
      </c>
      <c r="G16" s="7">
        <v>1</v>
      </c>
      <c r="H16">
        <f t="shared" si="4"/>
        <v>283.39999999999998</v>
      </c>
      <c r="I16">
        <v>0</v>
      </c>
      <c r="J16">
        <f t="shared" si="5"/>
        <v>0</v>
      </c>
      <c r="K16">
        <v>0</v>
      </c>
      <c r="L16">
        <f t="shared" si="6"/>
        <v>0</v>
      </c>
      <c r="M16">
        <v>0</v>
      </c>
      <c r="N16">
        <f t="shared" si="0"/>
        <v>0</v>
      </c>
      <c r="O16">
        <v>1</v>
      </c>
      <c r="P16">
        <f t="shared" si="1"/>
        <v>75.599999999999994</v>
      </c>
      <c r="Q16">
        <v>1</v>
      </c>
      <c r="R16">
        <f t="shared" si="7"/>
        <v>143</v>
      </c>
      <c r="S16">
        <v>2</v>
      </c>
      <c r="T16">
        <f t="shared" si="8"/>
        <v>437.2</v>
      </c>
      <c r="U16">
        <v>0</v>
      </c>
      <c r="V16">
        <f t="shared" si="9"/>
        <v>0</v>
      </c>
      <c r="W16">
        <f t="shared" si="10"/>
        <v>6</v>
      </c>
      <c r="X16">
        <f t="shared" si="11"/>
        <v>4</v>
      </c>
      <c r="Y16">
        <f t="shared" si="12"/>
        <v>10</v>
      </c>
      <c r="Z16" s="24">
        <f t="shared" si="13"/>
        <v>1322.4</v>
      </c>
      <c r="AA16" s="24">
        <f t="shared" si="14"/>
        <v>655.8</v>
      </c>
      <c r="AB16" s="24">
        <f t="shared" si="15"/>
        <v>1978.2</v>
      </c>
      <c r="AC16" s="26">
        <v>218.6</v>
      </c>
      <c r="AD16" s="9"/>
      <c r="AE16" s="9"/>
    </row>
    <row r="17" spans="1:31" ht="15.75" x14ac:dyDescent="0.25">
      <c r="A17" s="12">
        <v>1</v>
      </c>
      <c r="B17" s="8" t="s">
        <v>15</v>
      </c>
      <c r="C17">
        <v>1</v>
      </c>
      <c r="D17">
        <f t="shared" si="2"/>
        <v>75.599999999999994</v>
      </c>
      <c r="E17" s="7">
        <v>4</v>
      </c>
      <c r="F17">
        <f t="shared" si="3"/>
        <v>831.2</v>
      </c>
      <c r="G17" s="7">
        <v>5</v>
      </c>
      <c r="H17">
        <f t="shared" si="4"/>
        <v>1417</v>
      </c>
      <c r="I17">
        <v>0</v>
      </c>
      <c r="J17">
        <f t="shared" si="5"/>
        <v>0</v>
      </c>
      <c r="K17" s="2">
        <v>1</v>
      </c>
      <c r="L17">
        <f t="shared" si="6"/>
        <v>207.8</v>
      </c>
      <c r="M17">
        <v>0</v>
      </c>
      <c r="N17">
        <f t="shared" si="0"/>
        <v>0</v>
      </c>
      <c r="O17">
        <v>8</v>
      </c>
      <c r="P17">
        <f t="shared" si="1"/>
        <v>604.79999999999995</v>
      </c>
      <c r="Q17">
        <v>2</v>
      </c>
      <c r="R17">
        <f t="shared" si="7"/>
        <v>286</v>
      </c>
      <c r="S17">
        <v>1</v>
      </c>
      <c r="T17">
        <f t="shared" si="8"/>
        <v>218.6</v>
      </c>
      <c r="U17">
        <v>0</v>
      </c>
      <c r="V17">
        <f t="shared" si="9"/>
        <v>0</v>
      </c>
      <c r="W17">
        <f t="shared" si="10"/>
        <v>10</v>
      </c>
      <c r="X17">
        <f t="shared" si="11"/>
        <v>12</v>
      </c>
      <c r="Y17">
        <f t="shared" si="12"/>
        <v>22</v>
      </c>
      <c r="Z17" s="24">
        <f t="shared" si="13"/>
        <v>2323.8000000000002</v>
      </c>
      <c r="AA17" s="24">
        <f t="shared" si="14"/>
        <v>1317.1999999999998</v>
      </c>
      <c r="AB17" s="24">
        <f t="shared" si="15"/>
        <v>3641</v>
      </c>
      <c r="AC17" s="26">
        <f>218.6*5</f>
        <v>1093</v>
      </c>
      <c r="AD17" s="9"/>
      <c r="AE17" s="8"/>
    </row>
    <row r="18" spans="1:31" ht="15.75" x14ac:dyDescent="0.25">
      <c r="A18" s="12">
        <v>6</v>
      </c>
      <c r="B18" s="8" t="s">
        <v>15</v>
      </c>
      <c r="C18">
        <v>0</v>
      </c>
      <c r="D18">
        <f t="shared" si="2"/>
        <v>0</v>
      </c>
      <c r="E18">
        <v>0</v>
      </c>
      <c r="F18">
        <f t="shared" si="3"/>
        <v>0</v>
      </c>
      <c r="G18">
        <v>0</v>
      </c>
      <c r="H18">
        <f t="shared" si="4"/>
        <v>0</v>
      </c>
      <c r="I18">
        <v>0</v>
      </c>
      <c r="J18">
        <f t="shared" si="5"/>
        <v>0</v>
      </c>
      <c r="K18">
        <v>0</v>
      </c>
      <c r="L18">
        <f t="shared" si="6"/>
        <v>0</v>
      </c>
      <c r="M18">
        <v>0</v>
      </c>
      <c r="N18">
        <f t="shared" si="0"/>
        <v>0</v>
      </c>
      <c r="O18">
        <v>0</v>
      </c>
      <c r="P18">
        <f t="shared" si="1"/>
        <v>0</v>
      </c>
      <c r="Q18">
        <v>1</v>
      </c>
      <c r="R18">
        <f t="shared" si="7"/>
        <v>143</v>
      </c>
      <c r="S18">
        <v>3</v>
      </c>
      <c r="T18">
        <f t="shared" si="8"/>
        <v>655.8</v>
      </c>
      <c r="U18">
        <v>0</v>
      </c>
      <c r="V18">
        <f t="shared" si="9"/>
        <v>0</v>
      </c>
      <c r="W18">
        <f t="shared" si="10"/>
        <v>0</v>
      </c>
      <c r="X18">
        <f t="shared" si="11"/>
        <v>4</v>
      </c>
      <c r="Y18">
        <f t="shared" si="12"/>
        <v>4</v>
      </c>
      <c r="Z18" s="24">
        <f t="shared" si="13"/>
        <v>0</v>
      </c>
      <c r="AA18" s="24">
        <f t="shared" si="14"/>
        <v>798.8</v>
      </c>
      <c r="AB18" s="24">
        <f t="shared" si="15"/>
        <v>798.8</v>
      </c>
      <c r="AC18" s="26">
        <f t="shared" ref="AC18:AC20" si="16">218.6*5</f>
        <v>1093</v>
      </c>
      <c r="AD18" s="9" t="s">
        <v>30</v>
      </c>
      <c r="AE18" s="8"/>
    </row>
    <row r="19" spans="1:31" ht="15.75" x14ac:dyDescent="0.25">
      <c r="A19" s="12">
        <v>16</v>
      </c>
      <c r="B19" s="8" t="s">
        <v>15</v>
      </c>
      <c r="C19">
        <v>0</v>
      </c>
      <c r="D19">
        <f t="shared" si="2"/>
        <v>0</v>
      </c>
      <c r="E19" s="2">
        <v>3</v>
      </c>
      <c r="F19">
        <f t="shared" si="3"/>
        <v>623.4</v>
      </c>
      <c r="G19" s="2">
        <v>1</v>
      </c>
      <c r="H19">
        <f t="shared" si="4"/>
        <v>283.39999999999998</v>
      </c>
      <c r="I19">
        <v>0</v>
      </c>
      <c r="J19">
        <f t="shared" si="5"/>
        <v>0</v>
      </c>
      <c r="K19">
        <v>0</v>
      </c>
      <c r="L19">
        <f t="shared" si="6"/>
        <v>0</v>
      </c>
      <c r="M19" s="2">
        <v>1</v>
      </c>
      <c r="N19">
        <f t="shared" si="0"/>
        <v>283.39999999999998</v>
      </c>
      <c r="O19">
        <v>0</v>
      </c>
      <c r="P19">
        <f t="shared" si="1"/>
        <v>0</v>
      </c>
      <c r="Q19">
        <v>5</v>
      </c>
      <c r="R19">
        <f t="shared" si="7"/>
        <v>715</v>
      </c>
      <c r="S19">
        <v>0</v>
      </c>
      <c r="T19">
        <f t="shared" si="8"/>
        <v>0</v>
      </c>
      <c r="U19">
        <v>0</v>
      </c>
      <c r="V19">
        <f t="shared" si="9"/>
        <v>0</v>
      </c>
      <c r="W19">
        <f t="shared" si="10"/>
        <v>4</v>
      </c>
      <c r="X19">
        <f t="shared" si="11"/>
        <v>6</v>
      </c>
      <c r="Y19">
        <f t="shared" si="12"/>
        <v>10</v>
      </c>
      <c r="Z19" s="24">
        <f t="shared" si="13"/>
        <v>906.8</v>
      </c>
      <c r="AA19" s="24">
        <f t="shared" si="14"/>
        <v>998.4</v>
      </c>
      <c r="AB19" s="24">
        <f t="shared" si="15"/>
        <v>1905.1999999999998</v>
      </c>
      <c r="AC19" s="26">
        <f t="shared" si="16"/>
        <v>1093</v>
      </c>
      <c r="AD19" s="9"/>
      <c r="AE19" s="8"/>
    </row>
    <row r="20" spans="1:31" ht="15.75" x14ac:dyDescent="0.25">
      <c r="A20" s="12">
        <v>21</v>
      </c>
      <c r="B20" s="8" t="s">
        <v>15</v>
      </c>
      <c r="C20">
        <v>0</v>
      </c>
      <c r="D20">
        <f t="shared" si="2"/>
        <v>0</v>
      </c>
      <c r="E20">
        <v>1</v>
      </c>
      <c r="F20">
        <f>(E20*143)</f>
        <v>143</v>
      </c>
      <c r="G20">
        <v>0</v>
      </c>
      <c r="H20">
        <f t="shared" si="4"/>
        <v>0</v>
      </c>
      <c r="I20">
        <v>0</v>
      </c>
      <c r="J20">
        <f t="shared" si="5"/>
        <v>0</v>
      </c>
      <c r="K20">
        <v>0</v>
      </c>
      <c r="L20">
        <f t="shared" si="6"/>
        <v>0</v>
      </c>
      <c r="M20">
        <v>0</v>
      </c>
      <c r="N20">
        <f t="shared" si="0"/>
        <v>0</v>
      </c>
      <c r="O20">
        <v>4</v>
      </c>
      <c r="P20">
        <f t="shared" si="1"/>
        <v>302.39999999999998</v>
      </c>
      <c r="Q20">
        <v>1</v>
      </c>
      <c r="R20">
        <f t="shared" si="7"/>
        <v>143</v>
      </c>
      <c r="S20">
        <v>2</v>
      </c>
      <c r="T20">
        <f t="shared" si="8"/>
        <v>437.2</v>
      </c>
      <c r="U20">
        <v>0</v>
      </c>
      <c r="V20">
        <f t="shared" si="9"/>
        <v>0</v>
      </c>
      <c r="W20">
        <f t="shared" si="10"/>
        <v>1</v>
      </c>
      <c r="X20">
        <f t="shared" si="11"/>
        <v>7</v>
      </c>
      <c r="Y20">
        <f t="shared" si="12"/>
        <v>8</v>
      </c>
      <c r="Z20" s="24">
        <f t="shared" si="13"/>
        <v>143</v>
      </c>
      <c r="AA20" s="24">
        <f t="shared" si="14"/>
        <v>882.59999999999991</v>
      </c>
      <c r="AB20" s="24">
        <f t="shared" si="15"/>
        <v>1025.5999999999999</v>
      </c>
      <c r="AC20" s="26">
        <f t="shared" si="16"/>
        <v>1093</v>
      </c>
      <c r="AD20" s="9"/>
      <c r="AE20" s="8"/>
    </row>
    <row r="21" spans="1:31" ht="15.75" x14ac:dyDescent="0.25">
      <c r="A21" s="12">
        <v>22</v>
      </c>
      <c r="B21" s="9" t="s">
        <v>16</v>
      </c>
      <c r="C21">
        <v>1</v>
      </c>
      <c r="D21">
        <f t="shared" si="2"/>
        <v>75.599999999999994</v>
      </c>
      <c r="E21">
        <v>1</v>
      </c>
      <c r="F21">
        <f>(E21*143)</f>
        <v>143</v>
      </c>
      <c r="G21">
        <v>0</v>
      </c>
      <c r="H21">
        <f t="shared" si="4"/>
        <v>0</v>
      </c>
      <c r="I21">
        <v>0</v>
      </c>
      <c r="J21">
        <f t="shared" si="5"/>
        <v>0</v>
      </c>
      <c r="K21">
        <v>0</v>
      </c>
      <c r="L21">
        <f t="shared" si="6"/>
        <v>0</v>
      </c>
      <c r="M21">
        <v>0</v>
      </c>
      <c r="N21">
        <f t="shared" si="0"/>
        <v>0</v>
      </c>
      <c r="O21">
        <v>9</v>
      </c>
      <c r="P21">
        <f t="shared" si="1"/>
        <v>680.4</v>
      </c>
      <c r="Q21">
        <v>3</v>
      </c>
      <c r="R21">
        <f t="shared" si="7"/>
        <v>429</v>
      </c>
      <c r="S21">
        <v>2</v>
      </c>
      <c r="T21">
        <f t="shared" si="8"/>
        <v>437.2</v>
      </c>
      <c r="U21">
        <v>2</v>
      </c>
      <c r="V21">
        <f t="shared" si="9"/>
        <v>286</v>
      </c>
      <c r="W21">
        <f t="shared" si="10"/>
        <v>2</v>
      </c>
      <c r="X21">
        <f t="shared" si="11"/>
        <v>16</v>
      </c>
      <c r="Y21">
        <f t="shared" si="12"/>
        <v>18</v>
      </c>
      <c r="Z21" s="24">
        <f t="shared" si="13"/>
        <v>218.6</v>
      </c>
      <c r="AA21" s="24">
        <f t="shared" si="14"/>
        <v>1832.6000000000001</v>
      </c>
      <c r="AB21" s="24">
        <f t="shared" si="15"/>
        <v>2051.2000000000003</v>
      </c>
      <c r="AC21" s="26">
        <f>218.6*10</f>
        <v>2186</v>
      </c>
      <c r="AD21" s="9"/>
      <c r="AE21" s="9"/>
    </row>
    <row r="22" spans="1:31" ht="15.75" x14ac:dyDescent="0.25">
      <c r="A22" s="12">
        <v>9</v>
      </c>
      <c r="B22" s="9" t="s">
        <v>16</v>
      </c>
      <c r="C22">
        <v>0</v>
      </c>
      <c r="D22">
        <f t="shared" si="2"/>
        <v>0</v>
      </c>
      <c r="E22" s="2">
        <v>3</v>
      </c>
      <c r="F22">
        <f t="shared" si="3"/>
        <v>623.4</v>
      </c>
      <c r="G22" s="2">
        <v>2</v>
      </c>
      <c r="H22">
        <f t="shared" si="4"/>
        <v>566.79999999999995</v>
      </c>
      <c r="I22">
        <v>3</v>
      </c>
      <c r="J22">
        <f t="shared" si="5"/>
        <v>226.79999999999998</v>
      </c>
      <c r="K22">
        <v>0</v>
      </c>
      <c r="L22">
        <f t="shared" si="6"/>
        <v>0</v>
      </c>
      <c r="M22">
        <v>0</v>
      </c>
      <c r="N22">
        <f t="shared" si="0"/>
        <v>0</v>
      </c>
      <c r="O22">
        <v>1</v>
      </c>
      <c r="P22">
        <f t="shared" si="1"/>
        <v>75.599999999999994</v>
      </c>
      <c r="Q22">
        <v>1</v>
      </c>
      <c r="R22">
        <f t="shared" si="7"/>
        <v>143</v>
      </c>
      <c r="S22">
        <v>4</v>
      </c>
      <c r="T22">
        <f t="shared" si="8"/>
        <v>874.4</v>
      </c>
      <c r="U22">
        <v>0</v>
      </c>
      <c r="V22">
        <f t="shared" si="9"/>
        <v>0</v>
      </c>
      <c r="W22">
        <f t="shared" si="10"/>
        <v>5</v>
      </c>
      <c r="X22">
        <f t="shared" si="11"/>
        <v>9</v>
      </c>
      <c r="Y22">
        <f t="shared" si="12"/>
        <v>14</v>
      </c>
      <c r="Z22" s="24">
        <f t="shared" si="13"/>
        <v>1190.1999999999998</v>
      </c>
      <c r="AA22" s="24">
        <f t="shared" si="14"/>
        <v>1319.8</v>
      </c>
      <c r="AB22" s="24">
        <f t="shared" si="15"/>
        <v>2510</v>
      </c>
      <c r="AC22" s="26">
        <f t="shared" ref="AC22:AC24" si="17">218.6*10</f>
        <v>2186</v>
      </c>
      <c r="AD22" s="9"/>
      <c r="AE22" s="9"/>
    </row>
    <row r="23" spans="1:31" ht="15.75" x14ac:dyDescent="0.25">
      <c r="A23" s="12">
        <v>11</v>
      </c>
      <c r="B23" s="9" t="s">
        <v>16</v>
      </c>
      <c r="C23">
        <v>0</v>
      </c>
      <c r="D23">
        <f t="shared" si="2"/>
        <v>0</v>
      </c>
      <c r="E23" s="2">
        <v>1</v>
      </c>
      <c r="F23">
        <f t="shared" si="3"/>
        <v>207.8</v>
      </c>
      <c r="G23" s="2">
        <v>16</v>
      </c>
      <c r="H23">
        <f t="shared" si="4"/>
        <v>4534.3999999999996</v>
      </c>
      <c r="I23">
        <v>0</v>
      </c>
      <c r="J23">
        <f t="shared" si="5"/>
        <v>0</v>
      </c>
      <c r="K23">
        <v>0</v>
      </c>
      <c r="L23">
        <f t="shared" si="6"/>
        <v>0</v>
      </c>
      <c r="M23">
        <v>0</v>
      </c>
      <c r="N23">
        <f t="shared" si="0"/>
        <v>0</v>
      </c>
      <c r="O23">
        <v>25</v>
      </c>
      <c r="P23">
        <f t="shared" si="1"/>
        <v>1889.9999999999998</v>
      </c>
      <c r="Q23">
        <v>5</v>
      </c>
      <c r="R23">
        <f t="shared" si="7"/>
        <v>715</v>
      </c>
      <c r="S23">
        <v>5</v>
      </c>
      <c r="T23">
        <f t="shared" si="8"/>
        <v>1093</v>
      </c>
      <c r="U23">
        <v>2</v>
      </c>
      <c r="V23">
        <f t="shared" si="9"/>
        <v>286</v>
      </c>
      <c r="W23">
        <f t="shared" si="10"/>
        <v>17</v>
      </c>
      <c r="X23">
        <f t="shared" si="11"/>
        <v>37</v>
      </c>
      <c r="Y23">
        <f t="shared" si="12"/>
        <v>54</v>
      </c>
      <c r="Z23" s="24">
        <f t="shared" si="13"/>
        <v>4742.2</v>
      </c>
      <c r="AA23" s="24">
        <f t="shared" si="14"/>
        <v>3984</v>
      </c>
      <c r="AB23" s="24">
        <f t="shared" si="15"/>
        <v>8726.2000000000007</v>
      </c>
      <c r="AC23" s="26">
        <f t="shared" si="17"/>
        <v>2186</v>
      </c>
      <c r="AD23" s="9"/>
      <c r="AE23" s="9"/>
    </row>
    <row r="24" spans="1:31" ht="15.75" x14ac:dyDescent="0.25">
      <c r="A24" s="12">
        <v>18</v>
      </c>
      <c r="B24" s="9" t="s">
        <v>16</v>
      </c>
      <c r="C24">
        <v>0</v>
      </c>
      <c r="D24">
        <f t="shared" si="2"/>
        <v>0</v>
      </c>
      <c r="E24" s="10">
        <v>2</v>
      </c>
      <c r="F24">
        <f>(E24*143) + 64.8</f>
        <v>350.8</v>
      </c>
      <c r="G24" s="2">
        <v>2</v>
      </c>
      <c r="H24">
        <f t="shared" si="4"/>
        <v>566.79999999999995</v>
      </c>
      <c r="I24">
        <v>0</v>
      </c>
      <c r="J24">
        <f t="shared" si="5"/>
        <v>0</v>
      </c>
      <c r="K24">
        <v>0</v>
      </c>
      <c r="L24">
        <f t="shared" si="6"/>
        <v>0</v>
      </c>
      <c r="M24">
        <v>0</v>
      </c>
      <c r="N24">
        <f t="shared" si="0"/>
        <v>0</v>
      </c>
      <c r="O24">
        <v>1</v>
      </c>
      <c r="P24">
        <f t="shared" si="1"/>
        <v>75.599999999999994</v>
      </c>
      <c r="Q24">
        <v>5</v>
      </c>
      <c r="R24">
        <f t="shared" si="7"/>
        <v>715</v>
      </c>
      <c r="S24">
        <v>4</v>
      </c>
      <c r="T24">
        <f t="shared" si="8"/>
        <v>874.4</v>
      </c>
      <c r="U24">
        <v>0</v>
      </c>
      <c r="V24">
        <f t="shared" si="9"/>
        <v>0</v>
      </c>
      <c r="W24">
        <f t="shared" si="10"/>
        <v>4</v>
      </c>
      <c r="X24">
        <f t="shared" si="11"/>
        <v>10</v>
      </c>
      <c r="Y24">
        <f t="shared" si="12"/>
        <v>14</v>
      </c>
      <c r="Z24" s="24">
        <f t="shared" si="13"/>
        <v>917.59999999999991</v>
      </c>
      <c r="AA24" s="24">
        <f t="shared" si="14"/>
        <v>1665</v>
      </c>
      <c r="AB24" s="24">
        <f t="shared" si="15"/>
        <v>2582.6</v>
      </c>
      <c r="AC24" s="26">
        <f t="shared" si="17"/>
        <v>2186</v>
      </c>
      <c r="AD24" s="9"/>
      <c r="AE24" s="9"/>
    </row>
    <row r="26" spans="1:31" x14ac:dyDescent="0.25">
      <c r="A26" t="s">
        <v>29</v>
      </c>
      <c r="H26" s="5" t="s">
        <v>46</v>
      </c>
      <c r="I26" s="5"/>
      <c r="J26" s="5"/>
      <c r="K26" s="5"/>
      <c r="L26" s="5"/>
      <c r="M26" s="5"/>
    </row>
    <row r="27" spans="1:31" x14ac:dyDescent="0.25">
      <c r="A27" t="s">
        <v>21</v>
      </c>
      <c r="B27" s="2" t="s">
        <v>23</v>
      </c>
      <c r="C27" s="2"/>
      <c r="D27" s="2"/>
      <c r="I27" s="9" t="s">
        <v>38</v>
      </c>
      <c r="J27" s="9" t="s">
        <v>38</v>
      </c>
      <c r="K27" s="9" t="s">
        <v>38</v>
      </c>
    </row>
    <row r="28" spans="1:31" x14ac:dyDescent="0.25">
      <c r="A28" t="s">
        <v>21</v>
      </c>
      <c r="B28" s="10" t="s">
        <v>20</v>
      </c>
      <c r="I28" s="9" t="s">
        <v>34</v>
      </c>
      <c r="J28" s="9" t="s">
        <v>35</v>
      </c>
      <c r="K28" s="9" t="s">
        <v>36</v>
      </c>
      <c r="L28" s="9" t="s">
        <v>37</v>
      </c>
      <c r="Q28" s="9"/>
      <c r="R28" s="9"/>
      <c r="S28" s="9"/>
      <c r="T28" s="9"/>
      <c r="U28" s="9"/>
      <c r="V28" s="9"/>
      <c r="W28" s="9"/>
      <c r="X28" s="9"/>
      <c r="Y28" s="9"/>
    </row>
    <row r="29" spans="1:31" x14ac:dyDescent="0.25">
      <c r="A29" t="s">
        <v>22</v>
      </c>
      <c r="B29" t="s">
        <v>24</v>
      </c>
      <c r="H29" t="s">
        <v>43</v>
      </c>
      <c r="I29" s="9">
        <v>77</v>
      </c>
      <c r="J29" s="9">
        <v>152.19999999999999</v>
      </c>
      <c r="K29" s="9">
        <v>232</v>
      </c>
      <c r="L29" s="9">
        <v>68.3</v>
      </c>
      <c r="Q29" s="9"/>
      <c r="R29" s="9"/>
      <c r="S29" s="9"/>
      <c r="T29" s="9"/>
      <c r="U29" s="9"/>
      <c r="V29" s="9"/>
      <c r="W29" s="9"/>
      <c r="X29" s="9"/>
      <c r="Y29" s="9"/>
    </row>
    <row r="30" spans="1:31" x14ac:dyDescent="0.25">
      <c r="A30" t="s">
        <v>25</v>
      </c>
      <c r="H30" t="s">
        <v>44</v>
      </c>
      <c r="I30" s="9">
        <v>73</v>
      </c>
      <c r="J30" s="9">
        <v>156.1</v>
      </c>
      <c r="K30" s="9">
        <v>239.2</v>
      </c>
      <c r="L30" s="9">
        <v>73.5</v>
      </c>
      <c r="Q30" s="9"/>
      <c r="R30" s="9"/>
      <c r="S30" s="9"/>
      <c r="T30" s="9"/>
      <c r="U30" s="9"/>
      <c r="V30" s="9"/>
      <c r="W30" s="9"/>
      <c r="X30" s="9"/>
      <c r="Y30" s="9"/>
    </row>
    <row r="31" spans="1:31" x14ac:dyDescent="0.25">
      <c r="A31" t="s">
        <v>26</v>
      </c>
      <c r="H31" t="s">
        <v>45</v>
      </c>
      <c r="I31" s="9">
        <v>76.8</v>
      </c>
      <c r="J31" s="9">
        <v>120.6</v>
      </c>
      <c r="K31" s="9">
        <v>184.7</v>
      </c>
      <c r="L31" s="9">
        <v>52.5</v>
      </c>
      <c r="Q31" s="9"/>
      <c r="R31" s="9"/>
      <c r="S31" s="9"/>
      <c r="T31" s="9"/>
      <c r="U31" s="9"/>
      <c r="V31" s="9"/>
      <c r="W31" s="9"/>
      <c r="X31" s="9"/>
      <c r="Y31" s="9"/>
      <c r="AC31" t="s">
        <v>30</v>
      </c>
    </row>
    <row r="32" spans="1:31" x14ac:dyDescent="0.25">
      <c r="A32" t="s">
        <v>28</v>
      </c>
      <c r="I32" s="21">
        <f>AVERAGE(I29:I31)</f>
        <v>75.600000000000009</v>
      </c>
      <c r="J32" s="21">
        <f t="shared" ref="J32" si="18">AVERAGE(J29:J31)</f>
        <v>142.96666666666667</v>
      </c>
      <c r="K32" s="21">
        <f t="shared" ref="K32" si="19">AVERAGE(K29:K31)</f>
        <v>218.63333333333333</v>
      </c>
      <c r="L32" s="22">
        <f t="shared" ref="L32" si="20">AVERAGE(L29:L31)</f>
        <v>64.766666666666666</v>
      </c>
      <c r="Q32" s="21"/>
      <c r="R32" s="21"/>
      <c r="S32" s="21"/>
      <c r="T32" s="21"/>
      <c r="U32" s="21"/>
      <c r="V32" s="22"/>
      <c r="W32" s="22"/>
      <c r="X32" s="22"/>
      <c r="Y32" s="22"/>
    </row>
    <row r="33" spans="1:15" x14ac:dyDescent="0.25">
      <c r="A33" t="s">
        <v>27</v>
      </c>
    </row>
    <row r="34" spans="1:15" x14ac:dyDescent="0.25">
      <c r="I34" t="s">
        <v>30</v>
      </c>
    </row>
    <row r="35" spans="1:15" x14ac:dyDescent="0.25">
      <c r="A35" t="s">
        <v>52</v>
      </c>
    </row>
    <row r="36" spans="1:15" x14ac:dyDescent="0.25">
      <c r="A36" t="s">
        <v>53</v>
      </c>
      <c r="O36" t="s">
        <v>30</v>
      </c>
    </row>
    <row r="38" spans="1:15" x14ac:dyDescent="0.25">
      <c r="H38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B6CD-557D-449A-99AA-E6BD6E74DDA9}">
  <dimension ref="A1:AF48"/>
  <sheetViews>
    <sheetView workbookViewId="0">
      <pane xSplit="1" topLeftCell="B1" activePane="topRight" state="frozen"/>
      <selection pane="topRight" activeCell="S1" sqref="S1"/>
    </sheetView>
  </sheetViews>
  <sheetFormatPr defaultRowHeight="15" x14ac:dyDescent="0.25"/>
  <cols>
    <col min="2" max="2" width="22.140625" customWidth="1"/>
    <col min="3" max="3" width="10.42578125" bestFit="1" customWidth="1"/>
    <col min="4" max="4" width="4.28515625" bestFit="1" customWidth="1"/>
    <col min="5" max="5" width="10.42578125" bestFit="1" customWidth="1"/>
    <col min="6" max="6" width="7" bestFit="1" customWidth="1"/>
    <col min="7" max="7" width="10.42578125" bestFit="1" customWidth="1"/>
    <col min="8" max="8" width="8.5703125" customWidth="1"/>
    <col min="9" max="9" width="11.5703125" bestFit="1" customWidth="1"/>
    <col min="10" max="10" width="6.85546875" bestFit="1" customWidth="1"/>
    <col min="11" max="11" width="11.5703125" bestFit="1" customWidth="1"/>
    <col min="12" max="12" width="6.5703125" bestFit="1" customWidth="1"/>
    <col min="13" max="13" width="11.5703125" bestFit="1" customWidth="1"/>
    <col min="14" max="14" width="7" bestFit="1" customWidth="1"/>
    <col min="15" max="15" width="12.5703125" bestFit="1" customWidth="1"/>
    <col min="16" max="16" width="4.85546875" bestFit="1" customWidth="1"/>
    <col min="17" max="17" width="7" customWidth="1"/>
    <col min="18" max="18" width="6.85546875" customWidth="1"/>
    <col min="19" max="19" width="9.42578125" customWidth="1"/>
    <col min="20" max="20" width="6.5703125" bestFit="1" customWidth="1"/>
    <col min="21" max="21" width="5.140625" bestFit="1" customWidth="1"/>
    <col min="22" max="22" width="5.140625" customWidth="1"/>
    <col min="23" max="23" width="8.28515625" bestFit="1" customWidth="1"/>
    <col min="24" max="25" width="7.5703125" bestFit="1" customWidth="1"/>
    <col min="26" max="26" width="14.85546875" bestFit="1" customWidth="1"/>
    <col min="27" max="28" width="14.140625" bestFit="1" customWidth="1"/>
    <col min="29" max="29" width="15.7109375" bestFit="1" customWidth="1"/>
    <col min="30" max="30" width="19.7109375" customWidth="1"/>
    <col min="31" max="31" width="14.5703125" customWidth="1"/>
    <col min="32" max="32" width="14.28515625" bestFit="1" customWidth="1"/>
  </cols>
  <sheetData>
    <row r="1" spans="1:32" ht="21" x14ac:dyDescent="0.35">
      <c r="A1" s="3" t="s">
        <v>55</v>
      </c>
      <c r="B1" s="3"/>
      <c r="C1" s="4"/>
      <c r="D1" s="4"/>
      <c r="W1" s="25" t="s">
        <v>47</v>
      </c>
      <c r="X1" s="25" t="s">
        <v>47</v>
      </c>
      <c r="Y1" s="25" t="s">
        <v>47</v>
      </c>
      <c r="Z1" s="25" t="s">
        <v>47</v>
      </c>
      <c r="AA1" s="25" t="s">
        <v>47</v>
      </c>
      <c r="AB1" s="25" t="s">
        <v>47</v>
      </c>
      <c r="AC1" s="25" t="s">
        <v>48</v>
      </c>
    </row>
    <row r="2" spans="1:32" ht="15.75" x14ac:dyDescent="0.25">
      <c r="A2" s="11" t="s">
        <v>0</v>
      </c>
      <c r="B2" s="8" t="s">
        <v>1</v>
      </c>
      <c r="C2" s="1" t="s">
        <v>7</v>
      </c>
      <c r="D2" s="1" t="s">
        <v>39</v>
      </c>
      <c r="E2" s="1" t="s">
        <v>8</v>
      </c>
      <c r="F2" s="1" t="s">
        <v>39</v>
      </c>
      <c r="G2" s="1" t="s">
        <v>9</v>
      </c>
      <c r="H2" s="1" t="s">
        <v>39</v>
      </c>
      <c r="I2" t="s">
        <v>17</v>
      </c>
      <c r="J2" s="1" t="s">
        <v>39</v>
      </c>
      <c r="K2" t="s">
        <v>18</v>
      </c>
      <c r="L2" s="1" t="s">
        <v>39</v>
      </c>
      <c r="M2" t="s">
        <v>19</v>
      </c>
      <c r="N2" s="1" t="s">
        <v>39</v>
      </c>
      <c r="O2" s="5" t="s">
        <v>10</v>
      </c>
      <c r="P2" s="5" t="s">
        <v>39</v>
      </c>
      <c r="Q2" s="5" t="s">
        <v>11</v>
      </c>
      <c r="R2" s="5" t="s">
        <v>39</v>
      </c>
      <c r="S2" s="5" t="s">
        <v>12</v>
      </c>
      <c r="T2" s="5" t="s">
        <v>39</v>
      </c>
      <c r="U2" s="6" t="s">
        <v>14</v>
      </c>
      <c r="V2" s="1" t="s">
        <v>39</v>
      </c>
      <c r="W2" s="23" t="s">
        <v>49</v>
      </c>
      <c r="X2" s="23" t="s">
        <v>50</v>
      </c>
      <c r="Y2" s="23" t="s">
        <v>51</v>
      </c>
      <c r="Z2" s="23" t="s">
        <v>40</v>
      </c>
      <c r="AA2" s="23" t="s">
        <v>41</v>
      </c>
      <c r="AB2" s="23" t="s">
        <v>42</v>
      </c>
      <c r="AC2" s="23" t="s">
        <v>40</v>
      </c>
      <c r="AD2" s="8"/>
      <c r="AE2" s="8"/>
    </row>
    <row r="3" spans="1:32" ht="15.75" x14ac:dyDescent="0.25">
      <c r="A3" s="12">
        <v>11</v>
      </c>
      <c r="B3" s="8" t="s">
        <v>2</v>
      </c>
      <c r="C3">
        <v>0</v>
      </c>
      <c r="D3">
        <f>C3*75.6</f>
        <v>0</v>
      </c>
      <c r="E3">
        <v>0</v>
      </c>
      <c r="F3">
        <f>(E3*143) + (E3*64.8)</f>
        <v>0</v>
      </c>
      <c r="G3">
        <v>0</v>
      </c>
      <c r="H3">
        <f>(G3*218.6) + (G3*64.8)</f>
        <v>0</v>
      </c>
      <c r="I3">
        <v>0</v>
      </c>
      <c r="J3">
        <f>I3*75.6</f>
        <v>0</v>
      </c>
      <c r="K3">
        <v>0</v>
      </c>
      <c r="L3">
        <f>(K3*143) + (K3*64.8)</f>
        <v>0</v>
      </c>
      <c r="M3">
        <v>0</v>
      </c>
      <c r="N3">
        <f t="shared" ref="N3:N24" si="0">(M3*218.6) + (M3*64.8)</f>
        <v>0</v>
      </c>
      <c r="O3">
        <v>0</v>
      </c>
      <c r="P3">
        <f t="shared" ref="P3:P24" si="1">O3*75.6</f>
        <v>0</v>
      </c>
      <c r="Q3">
        <v>0</v>
      </c>
      <c r="R3">
        <f>Q3*143</f>
        <v>0</v>
      </c>
      <c r="S3">
        <v>0</v>
      </c>
      <c r="T3" s="27">
        <f t="shared" ref="T3:T24" si="2">S3*218.6</f>
        <v>0</v>
      </c>
      <c r="U3">
        <v>0</v>
      </c>
      <c r="V3">
        <f>U3*218.6</f>
        <v>0</v>
      </c>
      <c r="W3">
        <f>SUM(C3,E3,G3)</f>
        <v>0</v>
      </c>
      <c r="X3">
        <f>SUM(I3,K3,M3,O3,Q3,S3,U3)</f>
        <v>0</v>
      </c>
      <c r="Y3">
        <f>SUM(W3,X3)</f>
        <v>0</v>
      </c>
      <c r="Z3" s="26">
        <f>D3+F3+H3</f>
        <v>0</v>
      </c>
      <c r="AA3" s="26">
        <f>J3+L3+N3+P3+R3+T3+V3</f>
        <v>0</v>
      </c>
      <c r="AB3" s="26">
        <f>Z3+AA3</f>
        <v>0</v>
      </c>
      <c r="AC3" s="24">
        <v>0</v>
      </c>
      <c r="AD3" s="9"/>
      <c r="AE3" s="9"/>
      <c r="AF3" s="8"/>
    </row>
    <row r="4" spans="1:32" ht="15.75" x14ac:dyDescent="0.25">
      <c r="A4" s="12">
        <v>22</v>
      </c>
      <c r="B4" s="8" t="s">
        <v>2</v>
      </c>
      <c r="C4">
        <v>0</v>
      </c>
      <c r="D4">
        <f t="shared" ref="D4:D24" si="3">C4*75.6</f>
        <v>0</v>
      </c>
      <c r="E4">
        <v>0</v>
      </c>
      <c r="F4">
        <f t="shared" ref="F4:F24" si="4">(E4*143) + (E4*64.8)</f>
        <v>0</v>
      </c>
      <c r="G4">
        <v>0</v>
      </c>
      <c r="H4">
        <f t="shared" ref="H4:H24" si="5">(G4*218.6) + (G4*64.8)</f>
        <v>0</v>
      </c>
      <c r="I4">
        <v>0</v>
      </c>
      <c r="J4">
        <f t="shared" ref="J4:J24" si="6">I4*75.6</f>
        <v>0</v>
      </c>
      <c r="K4">
        <v>0</v>
      </c>
      <c r="L4">
        <f t="shared" ref="L4:L24" si="7">(K4*143) + (K4*64.8)</f>
        <v>0</v>
      </c>
      <c r="M4">
        <v>0</v>
      </c>
      <c r="N4">
        <f t="shared" si="0"/>
        <v>0</v>
      </c>
      <c r="O4">
        <v>0</v>
      </c>
      <c r="P4">
        <f t="shared" si="1"/>
        <v>0</v>
      </c>
      <c r="Q4">
        <v>0</v>
      </c>
      <c r="R4">
        <f t="shared" ref="R4:R24" si="8">Q4*143</f>
        <v>0</v>
      </c>
      <c r="S4">
        <v>0</v>
      </c>
      <c r="T4" s="27">
        <f t="shared" si="2"/>
        <v>0</v>
      </c>
      <c r="U4">
        <v>0</v>
      </c>
      <c r="V4">
        <f t="shared" ref="V4:V24" si="9">U4*218.6</f>
        <v>0</v>
      </c>
      <c r="W4">
        <f t="shared" ref="W4:W24" si="10">SUM(C4,E4,G4)</f>
        <v>0</v>
      </c>
      <c r="X4">
        <f t="shared" ref="X4:X24" si="11">SUM(I4,K4,M4,O4,Q4,S4,U4)</f>
        <v>0</v>
      </c>
      <c r="Y4">
        <f t="shared" ref="Y4:Y24" si="12">SUM(W4,X4)</f>
        <v>0</v>
      </c>
      <c r="Z4" s="26">
        <f t="shared" ref="Z4:Z24" si="13">D4+F4+H4</f>
        <v>0</v>
      </c>
      <c r="AA4" s="26">
        <f t="shared" ref="AA4:AA24" si="14">J4+L4+N4+P4+R4+T4+V4</f>
        <v>0</v>
      </c>
      <c r="AB4" s="26">
        <f t="shared" ref="AB4:AB24" si="15">Z4+AA4</f>
        <v>0</v>
      </c>
      <c r="AC4" s="24">
        <v>0</v>
      </c>
      <c r="AD4" s="9"/>
      <c r="AE4" s="9"/>
      <c r="AF4" s="8"/>
    </row>
    <row r="5" spans="1:32" ht="15.75" x14ac:dyDescent="0.25">
      <c r="A5" s="12">
        <v>18</v>
      </c>
      <c r="B5" s="9" t="s">
        <v>3</v>
      </c>
      <c r="C5">
        <v>0</v>
      </c>
      <c r="D5">
        <f t="shared" si="3"/>
        <v>0</v>
      </c>
      <c r="E5">
        <v>0</v>
      </c>
      <c r="F5">
        <f t="shared" si="4"/>
        <v>0</v>
      </c>
      <c r="G5">
        <v>0</v>
      </c>
      <c r="H5">
        <f t="shared" si="5"/>
        <v>0</v>
      </c>
      <c r="I5">
        <v>0</v>
      </c>
      <c r="J5">
        <f t="shared" si="6"/>
        <v>0</v>
      </c>
      <c r="K5">
        <v>0</v>
      </c>
      <c r="L5">
        <f t="shared" si="7"/>
        <v>0</v>
      </c>
      <c r="M5">
        <v>0</v>
      </c>
      <c r="N5">
        <f t="shared" si="0"/>
        <v>0</v>
      </c>
      <c r="O5">
        <v>0</v>
      </c>
      <c r="P5">
        <f t="shared" si="1"/>
        <v>0</v>
      </c>
      <c r="Q5">
        <v>0</v>
      </c>
      <c r="R5">
        <f t="shared" si="8"/>
        <v>0</v>
      </c>
      <c r="S5">
        <v>0</v>
      </c>
      <c r="T5" s="27">
        <f t="shared" si="2"/>
        <v>0</v>
      </c>
      <c r="U5">
        <v>0</v>
      </c>
      <c r="V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Z5" s="26">
        <f t="shared" si="13"/>
        <v>0</v>
      </c>
      <c r="AA5" s="26">
        <f t="shared" si="14"/>
        <v>0</v>
      </c>
      <c r="AB5" s="26">
        <f t="shared" si="15"/>
        <v>0</v>
      </c>
      <c r="AC5" s="24">
        <v>0</v>
      </c>
      <c r="AD5" s="9"/>
      <c r="AE5" s="9"/>
      <c r="AF5" s="9"/>
    </row>
    <row r="6" spans="1:32" ht="15.75" x14ac:dyDescent="0.25">
      <c r="A6" s="12">
        <v>1</v>
      </c>
      <c r="B6" s="9" t="s">
        <v>3</v>
      </c>
      <c r="C6">
        <v>0</v>
      </c>
      <c r="D6">
        <f t="shared" si="3"/>
        <v>0</v>
      </c>
      <c r="E6">
        <v>0</v>
      </c>
      <c r="F6">
        <f t="shared" si="4"/>
        <v>0</v>
      </c>
      <c r="G6">
        <v>0</v>
      </c>
      <c r="H6">
        <f t="shared" si="5"/>
        <v>0</v>
      </c>
      <c r="I6">
        <v>0</v>
      </c>
      <c r="J6">
        <f t="shared" si="6"/>
        <v>0</v>
      </c>
      <c r="K6">
        <v>0</v>
      </c>
      <c r="L6">
        <f t="shared" si="7"/>
        <v>0</v>
      </c>
      <c r="M6">
        <v>0</v>
      </c>
      <c r="N6">
        <f t="shared" si="0"/>
        <v>0</v>
      </c>
      <c r="O6">
        <v>0</v>
      </c>
      <c r="P6">
        <f t="shared" si="1"/>
        <v>0</v>
      </c>
      <c r="Q6">
        <v>0</v>
      </c>
      <c r="R6">
        <f t="shared" si="8"/>
        <v>0</v>
      </c>
      <c r="S6">
        <v>0</v>
      </c>
      <c r="T6" s="27">
        <f t="shared" si="2"/>
        <v>0</v>
      </c>
      <c r="U6">
        <v>0</v>
      </c>
      <c r="V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Z6" s="26">
        <f t="shared" si="13"/>
        <v>0</v>
      </c>
      <c r="AA6" s="26">
        <f t="shared" si="14"/>
        <v>0</v>
      </c>
      <c r="AB6" s="26">
        <f t="shared" si="15"/>
        <v>0</v>
      </c>
      <c r="AC6" s="24">
        <v>0</v>
      </c>
      <c r="AD6" s="9"/>
      <c r="AE6" s="9"/>
      <c r="AF6" s="9"/>
    </row>
    <row r="7" spans="1:32" ht="15.75" x14ac:dyDescent="0.25">
      <c r="A7" s="12">
        <v>10</v>
      </c>
      <c r="B7" s="9" t="s">
        <v>3</v>
      </c>
      <c r="C7">
        <v>0</v>
      </c>
      <c r="D7">
        <f t="shared" si="3"/>
        <v>0</v>
      </c>
      <c r="E7">
        <v>0</v>
      </c>
      <c r="F7">
        <f t="shared" si="4"/>
        <v>0</v>
      </c>
      <c r="G7">
        <v>0</v>
      </c>
      <c r="H7">
        <f t="shared" si="5"/>
        <v>0</v>
      </c>
      <c r="I7">
        <v>0</v>
      </c>
      <c r="J7">
        <f t="shared" si="6"/>
        <v>0</v>
      </c>
      <c r="K7">
        <v>0</v>
      </c>
      <c r="L7">
        <f t="shared" si="7"/>
        <v>0</v>
      </c>
      <c r="M7">
        <v>0</v>
      </c>
      <c r="N7">
        <f t="shared" si="0"/>
        <v>0</v>
      </c>
      <c r="O7">
        <v>0</v>
      </c>
      <c r="P7">
        <f t="shared" si="1"/>
        <v>0</v>
      </c>
      <c r="Q7">
        <v>0</v>
      </c>
      <c r="R7">
        <f t="shared" si="8"/>
        <v>0</v>
      </c>
      <c r="S7">
        <v>0</v>
      </c>
      <c r="T7" s="27">
        <f t="shared" si="2"/>
        <v>0</v>
      </c>
      <c r="U7">
        <v>0</v>
      </c>
      <c r="V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 s="26">
        <f t="shared" si="13"/>
        <v>0</v>
      </c>
      <c r="AA7" s="26">
        <f t="shared" si="14"/>
        <v>0</v>
      </c>
      <c r="AB7" s="26">
        <f t="shared" si="15"/>
        <v>0</v>
      </c>
      <c r="AC7" s="24">
        <v>0</v>
      </c>
      <c r="AD7" s="9"/>
      <c r="AE7" s="9"/>
      <c r="AF7" s="9"/>
    </row>
    <row r="8" spans="1:32" ht="15.75" x14ac:dyDescent="0.25">
      <c r="A8" s="12">
        <v>8</v>
      </c>
      <c r="B8" s="9" t="s">
        <v>4</v>
      </c>
      <c r="C8">
        <v>0</v>
      </c>
      <c r="D8">
        <f t="shared" si="3"/>
        <v>0</v>
      </c>
      <c r="E8">
        <v>0</v>
      </c>
      <c r="F8">
        <f t="shared" si="4"/>
        <v>0</v>
      </c>
      <c r="G8">
        <v>0</v>
      </c>
      <c r="H8">
        <f t="shared" si="5"/>
        <v>0</v>
      </c>
      <c r="I8">
        <v>0</v>
      </c>
      <c r="J8">
        <f t="shared" si="6"/>
        <v>0</v>
      </c>
      <c r="K8">
        <v>0</v>
      </c>
      <c r="L8">
        <f t="shared" si="7"/>
        <v>0</v>
      </c>
      <c r="M8">
        <v>0</v>
      </c>
      <c r="N8">
        <f t="shared" si="0"/>
        <v>0</v>
      </c>
      <c r="O8">
        <v>0</v>
      </c>
      <c r="P8">
        <f t="shared" si="1"/>
        <v>0</v>
      </c>
      <c r="Q8">
        <v>0</v>
      </c>
      <c r="R8">
        <f t="shared" si="8"/>
        <v>0</v>
      </c>
      <c r="S8">
        <v>0</v>
      </c>
      <c r="T8" s="27">
        <f t="shared" si="2"/>
        <v>0</v>
      </c>
      <c r="U8">
        <v>0</v>
      </c>
      <c r="V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 s="26">
        <f t="shared" si="13"/>
        <v>0</v>
      </c>
      <c r="AA8" s="26">
        <f t="shared" si="14"/>
        <v>0</v>
      </c>
      <c r="AB8" s="26">
        <f t="shared" si="15"/>
        <v>0</v>
      </c>
      <c r="AC8" s="24">
        <v>0</v>
      </c>
      <c r="AD8" s="9"/>
      <c r="AE8" s="9"/>
      <c r="AF8" s="9"/>
    </row>
    <row r="9" spans="1:32" ht="15.75" x14ac:dyDescent="0.25">
      <c r="A9" s="12">
        <v>16</v>
      </c>
      <c r="B9" s="8" t="s">
        <v>5</v>
      </c>
      <c r="C9">
        <v>4</v>
      </c>
      <c r="D9">
        <f t="shared" si="3"/>
        <v>302.39999999999998</v>
      </c>
      <c r="E9">
        <v>0</v>
      </c>
      <c r="F9">
        <f t="shared" si="4"/>
        <v>0</v>
      </c>
      <c r="G9" s="2">
        <v>3</v>
      </c>
      <c r="H9">
        <f t="shared" si="5"/>
        <v>850.19999999999993</v>
      </c>
      <c r="I9">
        <v>1</v>
      </c>
      <c r="J9">
        <f t="shared" si="6"/>
        <v>75.599999999999994</v>
      </c>
      <c r="K9">
        <v>0</v>
      </c>
      <c r="L9">
        <f t="shared" si="7"/>
        <v>0</v>
      </c>
      <c r="M9">
        <v>0</v>
      </c>
      <c r="N9">
        <f t="shared" si="0"/>
        <v>0</v>
      </c>
      <c r="O9">
        <v>1</v>
      </c>
      <c r="P9">
        <f t="shared" si="1"/>
        <v>75.599999999999994</v>
      </c>
      <c r="Q9">
        <v>0</v>
      </c>
      <c r="R9">
        <f t="shared" si="8"/>
        <v>0</v>
      </c>
      <c r="S9">
        <v>1</v>
      </c>
      <c r="T9" s="27">
        <f t="shared" si="2"/>
        <v>218.6</v>
      </c>
      <c r="U9">
        <v>0</v>
      </c>
      <c r="V9">
        <f t="shared" si="9"/>
        <v>0</v>
      </c>
      <c r="W9">
        <f t="shared" si="10"/>
        <v>7</v>
      </c>
      <c r="X9">
        <f t="shared" si="11"/>
        <v>3</v>
      </c>
      <c r="Y9">
        <f t="shared" si="12"/>
        <v>10</v>
      </c>
      <c r="Z9" s="26">
        <f t="shared" si="13"/>
        <v>1152.5999999999999</v>
      </c>
      <c r="AA9" s="26">
        <f t="shared" si="14"/>
        <v>369.79999999999995</v>
      </c>
      <c r="AB9" s="26">
        <f t="shared" si="15"/>
        <v>1522.3999999999999</v>
      </c>
      <c r="AC9" s="26">
        <v>143</v>
      </c>
      <c r="AD9" s="9"/>
      <c r="AE9" s="9"/>
      <c r="AF9" s="8"/>
    </row>
    <row r="10" spans="1:32" ht="15.75" x14ac:dyDescent="0.25">
      <c r="A10" s="12">
        <v>6</v>
      </c>
      <c r="B10" s="8" t="s">
        <v>6</v>
      </c>
      <c r="C10">
        <v>0</v>
      </c>
      <c r="D10">
        <f t="shared" si="3"/>
        <v>0</v>
      </c>
      <c r="E10">
        <v>0</v>
      </c>
      <c r="F10">
        <f t="shared" si="4"/>
        <v>0</v>
      </c>
      <c r="G10">
        <v>0</v>
      </c>
      <c r="H10">
        <f t="shared" si="5"/>
        <v>0</v>
      </c>
      <c r="I10">
        <v>0</v>
      </c>
      <c r="J10">
        <f t="shared" si="6"/>
        <v>0</v>
      </c>
      <c r="K10">
        <v>0</v>
      </c>
      <c r="L10">
        <f t="shared" si="7"/>
        <v>0</v>
      </c>
      <c r="M10">
        <v>0</v>
      </c>
      <c r="N10">
        <f t="shared" si="0"/>
        <v>0</v>
      </c>
      <c r="O10">
        <v>0</v>
      </c>
      <c r="P10">
        <f t="shared" si="1"/>
        <v>0</v>
      </c>
      <c r="Q10">
        <v>0</v>
      </c>
      <c r="R10">
        <f t="shared" si="8"/>
        <v>0</v>
      </c>
      <c r="S10">
        <v>0</v>
      </c>
      <c r="T10" s="27">
        <f t="shared" si="2"/>
        <v>0</v>
      </c>
      <c r="U10">
        <v>0</v>
      </c>
      <c r="V10">
        <f t="shared" si="9"/>
        <v>0</v>
      </c>
      <c r="W10">
        <f t="shared" si="10"/>
        <v>0</v>
      </c>
      <c r="X10">
        <f t="shared" si="11"/>
        <v>0</v>
      </c>
      <c r="Y10">
        <f t="shared" si="12"/>
        <v>0</v>
      </c>
      <c r="Z10" s="26">
        <f t="shared" si="13"/>
        <v>0</v>
      </c>
      <c r="AA10" s="26">
        <f t="shared" si="14"/>
        <v>0</v>
      </c>
      <c r="AB10" s="26">
        <f t="shared" si="15"/>
        <v>0</v>
      </c>
      <c r="AC10" s="26">
        <v>143</v>
      </c>
      <c r="AD10" s="9"/>
      <c r="AE10" s="9"/>
      <c r="AF10" s="8"/>
    </row>
    <row r="11" spans="1:32" ht="15.75" x14ac:dyDescent="0.25">
      <c r="A11" s="12">
        <v>4</v>
      </c>
      <c r="B11" s="8" t="s">
        <v>5</v>
      </c>
      <c r="C11">
        <v>0</v>
      </c>
      <c r="D11">
        <f t="shared" si="3"/>
        <v>0</v>
      </c>
      <c r="E11" s="2">
        <v>13</v>
      </c>
      <c r="F11">
        <f t="shared" si="4"/>
        <v>2701.4</v>
      </c>
      <c r="G11" s="2">
        <v>3</v>
      </c>
      <c r="H11">
        <f t="shared" si="5"/>
        <v>850.19999999999993</v>
      </c>
      <c r="I11">
        <v>0</v>
      </c>
      <c r="J11">
        <f t="shared" si="6"/>
        <v>0</v>
      </c>
      <c r="K11" s="2">
        <v>1</v>
      </c>
      <c r="L11">
        <f t="shared" si="7"/>
        <v>207.8</v>
      </c>
      <c r="M11">
        <v>0</v>
      </c>
      <c r="N11">
        <f t="shared" si="0"/>
        <v>0</v>
      </c>
      <c r="O11">
        <v>1</v>
      </c>
      <c r="P11">
        <f t="shared" si="1"/>
        <v>75.599999999999994</v>
      </c>
      <c r="Q11">
        <v>1</v>
      </c>
      <c r="R11">
        <f t="shared" si="8"/>
        <v>143</v>
      </c>
      <c r="S11">
        <v>1</v>
      </c>
      <c r="T11" s="27">
        <f t="shared" si="2"/>
        <v>218.6</v>
      </c>
      <c r="U11">
        <v>0</v>
      </c>
      <c r="V11">
        <f t="shared" si="9"/>
        <v>0</v>
      </c>
      <c r="W11">
        <f t="shared" si="10"/>
        <v>16</v>
      </c>
      <c r="X11">
        <f t="shared" si="11"/>
        <v>4</v>
      </c>
      <c r="Y11">
        <f t="shared" si="12"/>
        <v>20</v>
      </c>
      <c r="Z11" s="26">
        <f t="shared" si="13"/>
        <v>3551.6</v>
      </c>
      <c r="AA11" s="26">
        <f t="shared" si="14"/>
        <v>645</v>
      </c>
      <c r="AB11" s="26">
        <f t="shared" si="15"/>
        <v>4196.6000000000004</v>
      </c>
      <c r="AC11" s="26">
        <v>143</v>
      </c>
      <c r="AD11" s="9"/>
      <c r="AE11" s="9"/>
      <c r="AF11" s="8"/>
    </row>
    <row r="12" spans="1:32" ht="15.75" x14ac:dyDescent="0.25">
      <c r="A12" s="12">
        <v>17</v>
      </c>
      <c r="B12" s="8" t="s">
        <v>6</v>
      </c>
      <c r="C12">
        <v>9</v>
      </c>
      <c r="D12">
        <f t="shared" si="3"/>
        <v>680.4</v>
      </c>
      <c r="E12" s="2">
        <v>1</v>
      </c>
      <c r="F12">
        <f t="shared" si="4"/>
        <v>207.8</v>
      </c>
      <c r="G12" s="2">
        <v>1</v>
      </c>
      <c r="H12">
        <f t="shared" si="5"/>
        <v>283.39999999999998</v>
      </c>
      <c r="I12">
        <v>1</v>
      </c>
      <c r="J12">
        <f t="shared" si="6"/>
        <v>75.599999999999994</v>
      </c>
      <c r="K12">
        <v>0</v>
      </c>
      <c r="L12">
        <f t="shared" si="7"/>
        <v>0</v>
      </c>
      <c r="M12">
        <v>0</v>
      </c>
      <c r="N12">
        <f t="shared" si="0"/>
        <v>0</v>
      </c>
      <c r="O12">
        <v>1</v>
      </c>
      <c r="P12">
        <f t="shared" si="1"/>
        <v>75.599999999999994</v>
      </c>
      <c r="Q12">
        <v>1</v>
      </c>
      <c r="R12">
        <f t="shared" si="8"/>
        <v>143</v>
      </c>
      <c r="S12">
        <v>0</v>
      </c>
      <c r="T12" s="27">
        <f t="shared" si="2"/>
        <v>0</v>
      </c>
      <c r="U12">
        <v>2</v>
      </c>
      <c r="V12">
        <f t="shared" si="9"/>
        <v>437.2</v>
      </c>
      <c r="W12">
        <f t="shared" si="10"/>
        <v>11</v>
      </c>
      <c r="X12">
        <f t="shared" si="11"/>
        <v>5</v>
      </c>
      <c r="Y12">
        <f t="shared" si="12"/>
        <v>16</v>
      </c>
      <c r="Z12" s="26">
        <f t="shared" si="13"/>
        <v>1171.5999999999999</v>
      </c>
      <c r="AA12" s="26">
        <f t="shared" si="14"/>
        <v>731.4</v>
      </c>
      <c r="AB12" s="26">
        <f t="shared" si="15"/>
        <v>1903</v>
      </c>
      <c r="AC12" s="26">
        <v>143</v>
      </c>
      <c r="AD12" s="9"/>
      <c r="AE12" s="9"/>
      <c r="AF12" s="8"/>
    </row>
    <row r="13" spans="1:32" ht="15.75" x14ac:dyDescent="0.25">
      <c r="A13" s="12">
        <v>3</v>
      </c>
      <c r="B13" s="9" t="s">
        <v>31</v>
      </c>
      <c r="C13">
        <v>6</v>
      </c>
      <c r="D13">
        <f t="shared" si="3"/>
        <v>453.59999999999997</v>
      </c>
      <c r="E13" s="2">
        <v>6</v>
      </c>
      <c r="F13">
        <f t="shared" si="4"/>
        <v>1246.8</v>
      </c>
      <c r="G13" s="2">
        <v>9</v>
      </c>
      <c r="H13">
        <f t="shared" si="5"/>
        <v>2550.6</v>
      </c>
      <c r="I13">
        <v>1</v>
      </c>
      <c r="J13">
        <f t="shared" si="6"/>
        <v>75.599999999999994</v>
      </c>
      <c r="K13" s="2">
        <v>2</v>
      </c>
      <c r="L13">
        <f t="shared" si="7"/>
        <v>415.6</v>
      </c>
      <c r="M13">
        <v>0</v>
      </c>
      <c r="N13">
        <f t="shared" si="0"/>
        <v>0</v>
      </c>
      <c r="O13">
        <v>7</v>
      </c>
      <c r="P13">
        <f t="shared" si="1"/>
        <v>529.19999999999993</v>
      </c>
      <c r="Q13">
        <v>3</v>
      </c>
      <c r="R13">
        <f t="shared" si="8"/>
        <v>429</v>
      </c>
      <c r="S13">
        <v>2</v>
      </c>
      <c r="T13" s="27">
        <f t="shared" si="2"/>
        <v>437.2</v>
      </c>
      <c r="U13">
        <v>4</v>
      </c>
      <c r="V13">
        <f t="shared" si="9"/>
        <v>874.4</v>
      </c>
      <c r="W13">
        <f t="shared" si="10"/>
        <v>21</v>
      </c>
      <c r="X13">
        <f t="shared" si="11"/>
        <v>19</v>
      </c>
      <c r="Y13">
        <f t="shared" si="12"/>
        <v>40</v>
      </c>
      <c r="Z13" s="26">
        <f t="shared" si="13"/>
        <v>4251</v>
      </c>
      <c r="AA13" s="26">
        <f t="shared" si="14"/>
        <v>2761</v>
      </c>
      <c r="AB13" s="26">
        <f t="shared" si="15"/>
        <v>7012</v>
      </c>
      <c r="AC13" s="26">
        <f>143*5</f>
        <v>715</v>
      </c>
      <c r="AD13" s="9"/>
      <c r="AE13" s="9"/>
      <c r="AF13" s="9"/>
    </row>
    <row r="14" spans="1:32" ht="15.75" x14ac:dyDescent="0.25">
      <c r="A14" s="12">
        <v>12</v>
      </c>
      <c r="B14" s="9" t="s">
        <v>31</v>
      </c>
      <c r="C14">
        <v>0</v>
      </c>
      <c r="D14">
        <f t="shared" si="3"/>
        <v>0</v>
      </c>
      <c r="E14" s="2">
        <v>8</v>
      </c>
      <c r="F14">
        <f t="shared" si="4"/>
        <v>1662.4</v>
      </c>
      <c r="G14" s="2">
        <v>7</v>
      </c>
      <c r="H14">
        <f t="shared" si="5"/>
        <v>1983.8</v>
      </c>
      <c r="I14">
        <v>0</v>
      </c>
      <c r="J14">
        <f t="shared" si="6"/>
        <v>0</v>
      </c>
      <c r="K14" s="2">
        <v>4</v>
      </c>
      <c r="L14">
        <f t="shared" si="7"/>
        <v>831.2</v>
      </c>
      <c r="M14" s="2">
        <v>2</v>
      </c>
      <c r="N14">
        <f t="shared" si="0"/>
        <v>566.79999999999995</v>
      </c>
      <c r="O14">
        <v>16</v>
      </c>
      <c r="P14">
        <f t="shared" si="1"/>
        <v>1209.5999999999999</v>
      </c>
      <c r="Q14">
        <v>8</v>
      </c>
      <c r="R14">
        <f t="shared" si="8"/>
        <v>1144</v>
      </c>
      <c r="S14">
        <v>2</v>
      </c>
      <c r="T14" s="27">
        <f t="shared" si="2"/>
        <v>437.2</v>
      </c>
      <c r="U14">
        <v>5</v>
      </c>
      <c r="V14">
        <f t="shared" si="9"/>
        <v>1093</v>
      </c>
      <c r="W14">
        <f t="shared" si="10"/>
        <v>15</v>
      </c>
      <c r="X14">
        <f t="shared" si="11"/>
        <v>37</v>
      </c>
      <c r="Y14">
        <f t="shared" si="12"/>
        <v>52</v>
      </c>
      <c r="Z14" s="26">
        <f t="shared" si="13"/>
        <v>3646.2</v>
      </c>
      <c r="AA14" s="26">
        <f t="shared" si="14"/>
        <v>5281.8</v>
      </c>
      <c r="AB14" s="26">
        <f t="shared" si="15"/>
        <v>8928</v>
      </c>
      <c r="AC14" s="26">
        <f t="shared" ref="AC14:AC16" si="16">143*5</f>
        <v>715</v>
      </c>
      <c r="AD14" s="9"/>
      <c r="AE14" s="9"/>
      <c r="AF14" s="9"/>
    </row>
    <row r="15" spans="1:32" ht="15.75" x14ac:dyDescent="0.25">
      <c r="A15" s="12">
        <v>19</v>
      </c>
      <c r="B15" s="9" t="s">
        <v>31</v>
      </c>
      <c r="C15">
        <v>0</v>
      </c>
      <c r="D15">
        <f t="shared" si="3"/>
        <v>0</v>
      </c>
      <c r="E15" s="2">
        <v>1</v>
      </c>
      <c r="F15">
        <f t="shared" si="4"/>
        <v>207.8</v>
      </c>
      <c r="G15" s="2">
        <v>7</v>
      </c>
      <c r="H15">
        <f t="shared" si="5"/>
        <v>1983.8</v>
      </c>
      <c r="I15">
        <v>0</v>
      </c>
      <c r="J15">
        <f t="shared" si="6"/>
        <v>0</v>
      </c>
      <c r="K15">
        <v>0</v>
      </c>
      <c r="L15">
        <f t="shared" si="7"/>
        <v>0</v>
      </c>
      <c r="M15">
        <v>0</v>
      </c>
      <c r="N15">
        <f t="shared" si="0"/>
        <v>0</v>
      </c>
      <c r="O15">
        <v>16</v>
      </c>
      <c r="P15">
        <f t="shared" si="1"/>
        <v>1209.5999999999999</v>
      </c>
      <c r="Q15">
        <v>7</v>
      </c>
      <c r="R15">
        <f t="shared" si="8"/>
        <v>1001</v>
      </c>
      <c r="S15">
        <v>2</v>
      </c>
      <c r="T15" s="27">
        <f t="shared" si="2"/>
        <v>437.2</v>
      </c>
      <c r="U15">
        <v>6</v>
      </c>
      <c r="V15">
        <f t="shared" si="9"/>
        <v>1311.6</v>
      </c>
      <c r="W15">
        <f t="shared" si="10"/>
        <v>8</v>
      </c>
      <c r="X15">
        <f t="shared" si="11"/>
        <v>31</v>
      </c>
      <c r="Y15">
        <f t="shared" si="12"/>
        <v>39</v>
      </c>
      <c r="Z15" s="26">
        <f t="shared" si="13"/>
        <v>2191.6</v>
      </c>
      <c r="AA15" s="26">
        <f t="shared" si="14"/>
        <v>3959.3999999999996</v>
      </c>
      <c r="AB15" s="26">
        <f t="shared" si="15"/>
        <v>6151</v>
      </c>
      <c r="AC15" s="26">
        <f t="shared" si="16"/>
        <v>715</v>
      </c>
      <c r="AD15" s="9"/>
      <c r="AE15" s="9"/>
      <c r="AF15" s="9"/>
    </row>
    <row r="16" spans="1:32" ht="15.75" x14ac:dyDescent="0.25">
      <c r="A16" s="12">
        <v>5</v>
      </c>
      <c r="B16" s="9" t="s">
        <v>31</v>
      </c>
      <c r="C16">
        <v>0</v>
      </c>
      <c r="D16">
        <f t="shared" si="3"/>
        <v>0</v>
      </c>
      <c r="E16" s="2">
        <v>1</v>
      </c>
      <c r="F16">
        <f t="shared" si="4"/>
        <v>207.8</v>
      </c>
      <c r="G16" s="2">
        <v>9</v>
      </c>
      <c r="H16">
        <f t="shared" si="5"/>
        <v>2550.6</v>
      </c>
      <c r="I16">
        <v>0</v>
      </c>
      <c r="J16">
        <f t="shared" si="6"/>
        <v>0</v>
      </c>
      <c r="K16">
        <v>0</v>
      </c>
      <c r="L16">
        <f t="shared" si="7"/>
        <v>0</v>
      </c>
      <c r="M16">
        <v>0</v>
      </c>
      <c r="N16">
        <f t="shared" si="0"/>
        <v>0</v>
      </c>
      <c r="O16">
        <v>12</v>
      </c>
      <c r="P16">
        <f t="shared" si="1"/>
        <v>907.19999999999993</v>
      </c>
      <c r="Q16">
        <v>5</v>
      </c>
      <c r="R16">
        <f t="shared" si="8"/>
        <v>715</v>
      </c>
      <c r="S16">
        <v>1</v>
      </c>
      <c r="T16" s="27">
        <f t="shared" si="2"/>
        <v>218.6</v>
      </c>
      <c r="U16">
        <v>5</v>
      </c>
      <c r="V16">
        <f t="shared" si="9"/>
        <v>1093</v>
      </c>
      <c r="W16">
        <f t="shared" si="10"/>
        <v>10</v>
      </c>
      <c r="X16">
        <f t="shared" si="11"/>
        <v>23</v>
      </c>
      <c r="Y16">
        <f t="shared" si="12"/>
        <v>33</v>
      </c>
      <c r="Z16" s="26">
        <f t="shared" si="13"/>
        <v>2758.4</v>
      </c>
      <c r="AA16" s="26">
        <f t="shared" si="14"/>
        <v>2933.7999999999997</v>
      </c>
      <c r="AB16" s="26">
        <f t="shared" si="15"/>
        <v>5692.2</v>
      </c>
      <c r="AC16" s="26">
        <f t="shared" si="16"/>
        <v>715</v>
      </c>
      <c r="AD16" s="9"/>
      <c r="AE16" s="9"/>
      <c r="AF16" s="9"/>
    </row>
    <row r="17" spans="1:32" ht="15.75" x14ac:dyDescent="0.25">
      <c r="A17" s="12">
        <v>14</v>
      </c>
      <c r="B17" s="8" t="s">
        <v>13</v>
      </c>
      <c r="C17">
        <v>0</v>
      </c>
      <c r="D17">
        <f t="shared" si="3"/>
        <v>0</v>
      </c>
      <c r="E17">
        <v>0</v>
      </c>
      <c r="F17">
        <f t="shared" si="4"/>
        <v>0</v>
      </c>
      <c r="G17" s="2">
        <v>8</v>
      </c>
      <c r="H17">
        <f t="shared" si="5"/>
        <v>2267.1999999999998</v>
      </c>
      <c r="I17">
        <v>1</v>
      </c>
      <c r="J17">
        <f t="shared" si="6"/>
        <v>75.599999999999994</v>
      </c>
      <c r="K17">
        <v>0</v>
      </c>
      <c r="L17">
        <f t="shared" si="7"/>
        <v>0</v>
      </c>
      <c r="M17" s="17">
        <v>3</v>
      </c>
      <c r="N17">
        <f t="shared" si="0"/>
        <v>850.19999999999993</v>
      </c>
      <c r="O17">
        <v>0</v>
      </c>
      <c r="P17">
        <f t="shared" si="1"/>
        <v>0</v>
      </c>
      <c r="Q17">
        <v>3</v>
      </c>
      <c r="R17">
        <f t="shared" si="8"/>
        <v>429</v>
      </c>
      <c r="S17">
        <v>1</v>
      </c>
      <c r="T17" s="27">
        <f t="shared" si="2"/>
        <v>218.6</v>
      </c>
      <c r="U17">
        <v>5</v>
      </c>
      <c r="V17">
        <f t="shared" si="9"/>
        <v>1093</v>
      </c>
      <c r="W17">
        <f t="shared" si="10"/>
        <v>8</v>
      </c>
      <c r="X17">
        <f t="shared" si="11"/>
        <v>13</v>
      </c>
      <c r="Y17">
        <f t="shared" si="12"/>
        <v>21</v>
      </c>
      <c r="Z17" s="26">
        <f t="shared" si="13"/>
        <v>2267.1999999999998</v>
      </c>
      <c r="AA17" s="26">
        <f t="shared" si="14"/>
        <v>2666.3999999999996</v>
      </c>
      <c r="AB17" s="26">
        <f t="shared" si="15"/>
        <v>4933.5999999999995</v>
      </c>
      <c r="AC17" s="24">
        <v>218.6</v>
      </c>
      <c r="AD17" s="9"/>
      <c r="AE17" s="9"/>
      <c r="AF17" s="8"/>
    </row>
    <row r="18" spans="1:32" ht="15.75" x14ac:dyDescent="0.25">
      <c r="A18" s="12">
        <v>15</v>
      </c>
      <c r="B18" s="8" t="s">
        <v>13</v>
      </c>
      <c r="C18">
        <v>7</v>
      </c>
      <c r="D18">
        <f t="shared" si="3"/>
        <v>529.19999999999993</v>
      </c>
      <c r="E18">
        <v>0</v>
      </c>
      <c r="F18">
        <f t="shared" si="4"/>
        <v>0</v>
      </c>
      <c r="G18" s="2">
        <v>2</v>
      </c>
      <c r="H18">
        <f t="shared" si="5"/>
        <v>566.79999999999995</v>
      </c>
      <c r="I18">
        <v>14</v>
      </c>
      <c r="J18">
        <f t="shared" si="6"/>
        <v>1058.3999999999999</v>
      </c>
      <c r="K18">
        <v>0</v>
      </c>
      <c r="L18">
        <f t="shared" si="7"/>
        <v>0</v>
      </c>
      <c r="M18" s="2">
        <v>4</v>
      </c>
      <c r="N18">
        <f t="shared" si="0"/>
        <v>1133.5999999999999</v>
      </c>
      <c r="O18">
        <v>1</v>
      </c>
      <c r="P18">
        <f t="shared" si="1"/>
        <v>75.599999999999994</v>
      </c>
      <c r="Q18">
        <v>0</v>
      </c>
      <c r="R18">
        <f t="shared" si="8"/>
        <v>0</v>
      </c>
      <c r="S18">
        <v>1</v>
      </c>
      <c r="T18" s="27">
        <f t="shared" si="2"/>
        <v>218.6</v>
      </c>
      <c r="U18">
        <v>0</v>
      </c>
      <c r="V18">
        <f t="shared" si="9"/>
        <v>0</v>
      </c>
      <c r="W18">
        <f t="shared" si="10"/>
        <v>9</v>
      </c>
      <c r="X18">
        <f t="shared" si="11"/>
        <v>20</v>
      </c>
      <c r="Y18">
        <f t="shared" si="12"/>
        <v>29</v>
      </c>
      <c r="Z18" s="26">
        <f t="shared" si="13"/>
        <v>1096</v>
      </c>
      <c r="AA18" s="26">
        <f t="shared" si="14"/>
        <v>2486.1999999999998</v>
      </c>
      <c r="AB18" s="26">
        <f t="shared" si="15"/>
        <v>3582.2</v>
      </c>
      <c r="AC18" s="24">
        <v>218.6</v>
      </c>
      <c r="AD18" s="9"/>
      <c r="AE18" s="9"/>
      <c r="AF18" s="8"/>
    </row>
    <row r="19" spans="1:32" ht="15.75" x14ac:dyDescent="0.25">
      <c r="A19" s="12">
        <v>9</v>
      </c>
      <c r="B19" s="8" t="s">
        <v>13</v>
      </c>
      <c r="C19">
        <v>1</v>
      </c>
      <c r="D19">
        <f t="shared" si="3"/>
        <v>75.599999999999994</v>
      </c>
      <c r="E19">
        <v>0</v>
      </c>
      <c r="F19">
        <f t="shared" si="4"/>
        <v>0</v>
      </c>
      <c r="G19" s="2">
        <v>5</v>
      </c>
      <c r="H19">
        <f t="shared" si="5"/>
        <v>1417</v>
      </c>
      <c r="I19">
        <v>0</v>
      </c>
      <c r="J19">
        <f t="shared" si="6"/>
        <v>0</v>
      </c>
      <c r="K19">
        <v>0</v>
      </c>
      <c r="L19">
        <f t="shared" si="7"/>
        <v>0</v>
      </c>
      <c r="M19">
        <v>0</v>
      </c>
      <c r="N19">
        <f t="shared" si="0"/>
        <v>0</v>
      </c>
      <c r="O19">
        <v>5</v>
      </c>
      <c r="P19">
        <f t="shared" si="1"/>
        <v>378</v>
      </c>
      <c r="Q19">
        <v>6</v>
      </c>
      <c r="R19">
        <f t="shared" si="8"/>
        <v>858</v>
      </c>
      <c r="S19">
        <v>1</v>
      </c>
      <c r="T19" s="27">
        <f t="shared" si="2"/>
        <v>218.6</v>
      </c>
      <c r="U19">
        <v>0</v>
      </c>
      <c r="V19">
        <f t="shared" si="9"/>
        <v>0</v>
      </c>
      <c r="W19">
        <f t="shared" si="10"/>
        <v>6</v>
      </c>
      <c r="X19">
        <f t="shared" si="11"/>
        <v>12</v>
      </c>
      <c r="Y19">
        <f t="shared" si="12"/>
        <v>18</v>
      </c>
      <c r="Z19" s="26">
        <f t="shared" si="13"/>
        <v>1492.6</v>
      </c>
      <c r="AA19" s="26">
        <f t="shared" si="14"/>
        <v>1454.6</v>
      </c>
      <c r="AB19" s="26">
        <f t="shared" si="15"/>
        <v>2947.2</v>
      </c>
      <c r="AC19" s="24">
        <v>218.6</v>
      </c>
      <c r="AD19" s="9"/>
      <c r="AE19" s="9"/>
      <c r="AF19" s="8"/>
    </row>
    <row r="20" spans="1:32" ht="15.75" x14ac:dyDescent="0.25">
      <c r="A20" s="12">
        <v>20</v>
      </c>
      <c r="B20" s="8" t="s">
        <v>13</v>
      </c>
      <c r="C20">
        <v>7</v>
      </c>
      <c r="D20">
        <f t="shared" si="3"/>
        <v>529.19999999999993</v>
      </c>
      <c r="E20" s="2">
        <v>3</v>
      </c>
      <c r="F20">
        <f t="shared" si="4"/>
        <v>623.4</v>
      </c>
      <c r="G20" s="2">
        <v>3</v>
      </c>
      <c r="H20">
        <f t="shared" si="5"/>
        <v>850.19999999999993</v>
      </c>
      <c r="I20" s="19">
        <v>2</v>
      </c>
      <c r="J20">
        <f t="shared" si="6"/>
        <v>151.19999999999999</v>
      </c>
      <c r="K20">
        <v>0</v>
      </c>
      <c r="L20">
        <f t="shared" si="7"/>
        <v>0</v>
      </c>
      <c r="M20">
        <v>0</v>
      </c>
      <c r="N20">
        <f t="shared" si="0"/>
        <v>0</v>
      </c>
      <c r="O20">
        <v>2</v>
      </c>
      <c r="P20">
        <f t="shared" si="1"/>
        <v>151.19999999999999</v>
      </c>
      <c r="Q20">
        <v>0</v>
      </c>
      <c r="R20">
        <f t="shared" si="8"/>
        <v>0</v>
      </c>
      <c r="S20">
        <v>0</v>
      </c>
      <c r="T20" s="27">
        <f t="shared" si="2"/>
        <v>0</v>
      </c>
      <c r="U20">
        <v>1</v>
      </c>
      <c r="V20">
        <f t="shared" si="9"/>
        <v>218.6</v>
      </c>
      <c r="W20">
        <f t="shared" si="10"/>
        <v>13</v>
      </c>
      <c r="X20">
        <f t="shared" si="11"/>
        <v>5</v>
      </c>
      <c r="Y20">
        <f t="shared" si="12"/>
        <v>18</v>
      </c>
      <c r="Z20" s="26">
        <f t="shared" si="13"/>
        <v>2002.7999999999997</v>
      </c>
      <c r="AA20" s="26">
        <f t="shared" si="14"/>
        <v>521</v>
      </c>
      <c r="AB20" s="26">
        <f t="shared" si="15"/>
        <v>2523.7999999999997</v>
      </c>
      <c r="AC20" s="24">
        <v>218.6</v>
      </c>
      <c r="AD20" s="9"/>
      <c r="AE20" s="9"/>
      <c r="AF20" s="8"/>
    </row>
    <row r="21" spans="1:32" ht="15.75" x14ac:dyDescent="0.25">
      <c r="A21" s="12">
        <v>7</v>
      </c>
      <c r="B21" s="9" t="s">
        <v>15</v>
      </c>
      <c r="C21">
        <v>1</v>
      </c>
      <c r="D21">
        <f t="shared" si="3"/>
        <v>75.599999999999994</v>
      </c>
      <c r="E21" s="19">
        <v>3</v>
      </c>
      <c r="F21">
        <f t="shared" si="4"/>
        <v>623.4</v>
      </c>
      <c r="G21" s="2">
        <v>7</v>
      </c>
      <c r="H21">
        <f t="shared" si="5"/>
        <v>1983.8</v>
      </c>
      <c r="I21">
        <v>1</v>
      </c>
      <c r="J21">
        <f t="shared" si="6"/>
        <v>75.599999999999994</v>
      </c>
      <c r="K21">
        <v>0</v>
      </c>
      <c r="L21">
        <f t="shared" si="7"/>
        <v>0</v>
      </c>
      <c r="M21">
        <v>0</v>
      </c>
      <c r="N21">
        <f t="shared" si="0"/>
        <v>0</v>
      </c>
      <c r="O21">
        <v>19</v>
      </c>
      <c r="P21">
        <f t="shared" si="1"/>
        <v>1436.3999999999999</v>
      </c>
      <c r="Q21">
        <v>4</v>
      </c>
      <c r="R21">
        <f t="shared" si="8"/>
        <v>572</v>
      </c>
      <c r="S21">
        <v>3</v>
      </c>
      <c r="T21" s="27">
        <f t="shared" si="2"/>
        <v>655.8</v>
      </c>
      <c r="U21">
        <v>2</v>
      </c>
      <c r="V21">
        <f t="shared" si="9"/>
        <v>437.2</v>
      </c>
      <c r="W21">
        <f t="shared" si="10"/>
        <v>11</v>
      </c>
      <c r="X21">
        <f t="shared" si="11"/>
        <v>29</v>
      </c>
      <c r="Y21">
        <f t="shared" si="12"/>
        <v>40</v>
      </c>
      <c r="Z21" s="26">
        <f t="shared" si="13"/>
        <v>2682.8</v>
      </c>
      <c r="AA21" s="26">
        <f t="shared" si="14"/>
        <v>3177</v>
      </c>
      <c r="AB21" s="26">
        <f t="shared" si="15"/>
        <v>5859.8</v>
      </c>
      <c r="AC21" s="26">
        <f>218.6*5</f>
        <v>1093</v>
      </c>
      <c r="AD21" s="9"/>
      <c r="AE21" s="9"/>
      <c r="AF21" s="9"/>
    </row>
    <row r="22" spans="1:32" ht="15.75" x14ac:dyDescent="0.25">
      <c r="A22" s="12">
        <v>21</v>
      </c>
      <c r="B22" s="9" t="s">
        <v>15</v>
      </c>
      <c r="C22">
        <v>0</v>
      </c>
      <c r="D22">
        <f t="shared" si="3"/>
        <v>0</v>
      </c>
      <c r="E22" s="2">
        <v>10</v>
      </c>
      <c r="F22">
        <f t="shared" si="4"/>
        <v>2078</v>
      </c>
      <c r="G22" s="2">
        <v>5</v>
      </c>
      <c r="H22">
        <f t="shared" si="5"/>
        <v>1417</v>
      </c>
      <c r="I22">
        <v>0</v>
      </c>
      <c r="J22">
        <f t="shared" si="6"/>
        <v>0</v>
      </c>
      <c r="K22" s="2">
        <v>3</v>
      </c>
      <c r="L22">
        <f t="shared" si="7"/>
        <v>623.4</v>
      </c>
      <c r="M22">
        <v>0</v>
      </c>
      <c r="N22">
        <f t="shared" si="0"/>
        <v>0</v>
      </c>
      <c r="O22" s="20">
        <v>11</v>
      </c>
      <c r="P22">
        <f t="shared" si="1"/>
        <v>831.59999999999991</v>
      </c>
      <c r="Q22">
        <v>4</v>
      </c>
      <c r="R22">
        <f t="shared" si="8"/>
        <v>572</v>
      </c>
      <c r="S22">
        <v>4</v>
      </c>
      <c r="T22" s="27">
        <f t="shared" si="2"/>
        <v>874.4</v>
      </c>
      <c r="U22">
        <v>4</v>
      </c>
      <c r="V22">
        <f t="shared" si="9"/>
        <v>874.4</v>
      </c>
      <c r="W22">
        <f t="shared" si="10"/>
        <v>15</v>
      </c>
      <c r="X22">
        <f t="shared" si="11"/>
        <v>26</v>
      </c>
      <c r="Y22">
        <f t="shared" si="12"/>
        <v>41</v>
      </c>
      <c r="Z22" s="26">
        <f t="shared" si="13"/>
        <v>3495</v>
      </c>
      <c r="AA22" s="26">
        <f t="shared" si="14"/>
        <v>3775.8</v>
      </c>
      <c r="AB22" s="26">
        <f t="shared" si="15"/>
        <v>7270.8</v>
      </c>
      <c r="AC22" s="26">
        <f t="shared" ref="AC22:AC24" si="17">218.6*5</f>
        <v>1093</v>
      </c>
      <c r="AD22" s="9"/>
      <c r="AE22" s="9"/>
      <c r="AF22" s="9"/>
    </row>
    <row r="23" spans="1:32" ht="15.75" x14ac:dyDescent="0.25">
      <c r="A23" s="12">
        <v>13</v>
      </c>
      <c r="B23" s="9" t="s">
        <v>15</v>
      </c>
      <c r="C23">
        <v>0</v>
      </c>
      <c r="D23">
        <f t="shared" si="3"/>
        <v>0</v>
      </c>
      <c r="E23">
        <v>0</v>
      </c>
      <c r="F23">
        <f t="shared" si="4"/>
        <v>0</v>
      </c>
      <c r="G23" s="2">
        <v>12</v>
      </c>
      <c r="H23">
        <f t="shared" si="5"/>
        <v>3400.7999999999997</v>
      </c>
      <c r="I23">
        <v>0</v>
      </c>
      <c r="J23">
        <f t="shared" si="6"/>
        <v>0</v>
      </c>
      <c r="K23" s="2">
        <v>1</v>
      </c>
      <c r="L23">
        <f t="shared" si="7"/>
        <v>207.8</v>
      </c>
      <c r="M23">
        <v>0</v>
      </c>
      <c r="N23">
        <f t="shared" si="0"/>
        <v>0</v>
      </c>
      <c r="O23">
        <v>11</v>
      </c>
      <c r="P23">
        <f t="shared" si="1"/>
        <v>831.59999999999991</v>
      </c>
      <c r="Q23">
        <v>9</v>
      </c>
      <c r="R23">
        <f t="shared" si="8"/>
        <v>1287</v>
      </c>
      <c r="S23">
        <v>1</v>
      </c>
      <c r="T23" s="27">
        <f t="shared" si="2"/>
        <v>218.6</v>
      </c>
      <c r="U23">
        <v>8</v>
      </c>
      <c r="V23">
        <f t="shared" si="9"/>
        <v>1748.8</v>
      </c>
      <c r="W23">
        <f t="shared" si="10"/>
        <v>12</v>
      </c>
      <c r="X23">
        <f t="shared" si="11"/>
        <v>30</v>
      </c>
      <c r="Y23">
        <f t="shared" si="12"/>
        <v>42</v>
      </c>
      <c r="Z23" s="26">
        <f t="shared" si="13"/>
        <v>3400.7999999999997</v>
      </c>
      <c r="AA23" s="26">
        <f t="shared" si="14"/>
        <v>4293.7999999999993</v>
      </c>
      <c r="AB23" s="26">
        <f t="shared" si="15"/>
        <v>7694.5999999999985</v>
      </c>
      <c r="AC23" s="26">
        <f t="shared" si="17"/>
        <v>1093</v>
      </c>
      <c r="AD23" s="9"/>
      <c r="AE23" s="9"/>
      <c r="AF23" s="9"/>
    </row>
    <row r="24" spans="1:32" ht="15.75" x14ac:dyDescent="0.25">
      <c r="A24" s="12">
        <v>2</v>
      </c>
      <c r="B24" s="9" t="s">
        <v>15</v>
      </c>
      <c r="C24">
        <v>1</v>
      </c>
      <c r="D24">
        <f t="shared" si="3"/>
        <v>75.599999999999994</v>
      </c>
      <c r="E24">
        <v>0</v>
      </c>
      <c r="F24">
        <f t="shared" si="4"/>
        <v>0</v>
      </c>
      <c r="G24" s="2">
        <v>10</v>
      </c>
      <c r="H24">
        <f t="shared" si="5"/>
        <v>2834</v>
      </c>
      <c r="I24">
        <v>0</v>
      </c>
      <c r="J24">
        <f t="shared" si="6"/>
        <v>0</v>
      </c>
      <c r="K24">
        <v>0</v>
      </c>
      <c r="L24">
        <f t="shared" si="7"/>
        <v>0</v>
      </c>
      <c r="M24" s="2">
        <v>1</v>
      </c>
      <c r="N24">
        <f t="shared" si="0"/>
        <v>283.39999999999998</v>
      </c>
      <c r="O24">
        <v>8</v>
      </c>
      <c r="P24">
        <f t="shared" si="1"/>
        <v>604.79999999999995</v>
      </c>
      <c r="Q24">
        <v>3</v>
      </c>
      <c r="R24">
        <f t="shared" si="8"/>
        <v>429</v>
      </c>
      <c r="S24">
        <v>4</v>
      </c>
      <c r="T24" s="27">
        <f t="shared" si="2"/>
        <v>874.4</v>
      </c>
      <c r="U24">
        <v>2</v>
      </c>
      <c r="V24">
        <f t="shared" si="9"/>
        <v>437.2</v>
      </c>
      <c r="W24">
        <f t="shared" si="10"/>
        <v>11</v>
      </c>
      <c r="X24">
        <f t="shared" si="11"/>
        <v>18</v>
      </c>
      <c r="Y24">
        <f t="shared" si="12"/>
        <v>29</v>
      </c>
      <c r="Z24" s="26">
        <f t="shared" si="13"/>
        <v>2909.6</v>
      </c>
      <c r="AA24" s="26">
        <f t="shared" si="14"/>
        <v>2628.7999999999997</v>
      </c>
      <c r="AB24" s="26">
        <f t="shared" si="15"/>
        <v>5538.4</v>
      </c>
      <c r="AC24" s="26">
        <f t="shared" si="17"/>
        <v>1093</v>
      </c>
      <c r="AD24" s="9"/>
      <c r="AE24" s="9"/>
      <c r="AF24" s="9"/>
    </row>
    <row r="25" spans="1:32" x14ac:dyDescent="0.25">
      <c r="AB25" s="27"/>
    </row>
    <row r="26" spans="1:32" x14ac:dyDescent="0.25">
      <c r="A26" t="s">
        <v>29</v>
      </c>
      <c r="H26" s="5" t="s">
        <v>46</v>
      </c>
      <c r="I26" s="5"/>
      <c r="J26" s="5"/>
      <c r="K26" s="5"/>
      <c r="L26" s="5"/>
    </row>
    <row r="27" spans="1:32" x14ac:dyDescent="0.25">
      <c r="A27" t="s">
        <v>21</v>
      </c>
      <c r="B27" s="2" t="s">
        <v>23</v>
      </c>
      <c r="C27" s="2"/>
      <c r="D27" s="2"/>
      <c r="I27" s="9" t="s">
        <v>38</v>
      </c>
      <c r="J27" s="9" t="s">
        <v>38</v>
      </c>
      <c r="K27" s="9" t="s">
        <v>38</v>
      </c>
      <c r="O27" s="9"/>
      <c r="P27" s="9"/>
      <c r="Q27" s="9"/>
      <c r="R27" s="9"/>
    </row>
    <row r="28" spans="1:32" x14ac:dyDescent="0.25">
      <c r="A28" t="s">
        <v>21</v>
      </c>
      <c r="B28" s="18" t="s">
        <v>32</v>
      </c>
      <c r="I28" s="9" t="s">
        <v>34</v>
      </c>
      <c r="J28" s="9" t="s">
        <v>35</v>
      </c>
      <c r="K28" s="9" t="s">
        <v>36</v>
      </c>
      <c r="L28" s="9" t="s">
        <v>37</v>
      </c>
      <c r="M28" s="5"/>
      <c r="N28" s="5"/>
      <c r="O28" s="5"/>
      <c r="P28" s="5"/>
      <c r="Q28" s="5"/>
      <c r="R28" s="5"/>
      <c r="S28" s="5"/>
      <c r="T28" s="5"/>
      <c r="W28" s="9"/>
      <c r="X28" s="9"/>
      <c r="Y28" s="9"/>
    </row>
    <row r="29" spans="1:32" x14ac:dyDescent="0.25">
      <c r="A29" t="s">
        <v>22</v>
      </c>
      <c r="B29" t="s">
        <v>24</v>
      </c>
      <c r="H29" t="s">
        <v>43</v>
      </c>
      <c r="I29" s="9">
        <v>77</v>
      </c>
      <c r="J29" s="9">
        <v>152.19999999999999</v>
      </c>
      <c r="K29" s="9">
        <v>232</v>
      </c>
      <c r="L29" s="9">
        <v>68.3</v>
      </c>
      <c r="W29" s="9"/>
      <c r="X29" s="9"/>
      <c r="Y29" s="9"/>
    </row>
    <row r="30" spans="1:32" x14ac:dyDescent="0.25">
      <c r="A30" t="s">
        <v>22</v>
      </c>
      <c r="B30" s="19" t="s">
        <v>33</v>
      </c>
      <c r="H30" t="s">
        <v>44</v>
      </c>
      <c r="I30" s="9">
        <v>73</v>
      </c>
      <c r="J30" s="9">
        <v>156.1</v>
      </c>
      <c r="K30" s="9">
        <v>239.2</v>
      </c>
      <c r="L30" s="9">
        <v>73.5</v>
      </c>
      <c r="M30" s="9"/>
      <c r="N30" s="9"/>
      <c r="O30" s="9"/>
      <c r="P30" s="9"/>
      <c r="Q30" s="9"/>
      <c r="R30" s="9"/>
      <c r="S30" s="9"/>
      <c r="T30" s="9"/>
      <c r="W30" s="9"/>
      <c r="X30" s="9"/>
      <c r="Y30" s="9"/>
      <c r="AD30" t="s">
        <v>30</v>
      </c>
    </row>
    <row r="31" spans="1:32" x14ac:dyDescent="0.25">
      <c r="A31" t="s">
        <v>25</v>
      </c>
      <c r="H31" t="s">
        <v>45</v>
      </c>
      <c r="I31" s="9">
        <v>76.8</v>
      </c>
      <c r="J31" s="9">
        <v>120.6</v>
      </c>
      <c r="K31" s="9">
        <v>184.7</v>
      </c>
      <c r="L31" s="9">
        <v>52.5</v>
      </c>
      <c r="M31" s="9"/>
      <c r="N31" s="9"/>
      <c r="O31" s="9"/>
      <c r="P31" s="9"/>
      <c r="Q31" s="9"/>
      <c r="R31" s="9"/>
      <c r="S31" s="9"/>
      <c r="T31" s="9"/>
      <c r="W31" s="9"/>
      <c r="X31" s="9"/>
      <c r="Y31" s="9"/>
      <c r="AD31" t="s">
        <v>30</v>
      </c>
    </row>
    <row r="32" spans="1:32" x14ac:dyDescent="0.25">
      <c r="A32" t="s">
        <v>26</v>
      </c>
      <c r="I32" s="21">
        <f>AVERAGE(I29:I31)</f>
        <v>75.600000000000009</v>
      </c>
      <c r="J32" s="21">
        <f t="shared" ref="J32:L32" si="18">AVERAGE(J29:J31)</f>
        <v>142.96666666666667</v>
      </c>
      <c r="K32" s="21">
        <f t="shared" si="18"/>
        <v>218.63333333333333</v>
      </c>
      <c r="L32" s="22">
        <f t="shared" si="18"/>
        <v>64.766666666666666</v>
      </c>
      <c r="M32" s="9"/>
      <c r="N32" s="9"/>
      <c r="O32" s="9" t="s">
        <v>30</v>
      </c>
      <c r="P32" s="9"/>
      <c r="Q32" s="9"/>
      <c r="R32" s="9"/>
      <c r="S32" s="9"/>
      <c r="T32" s="9"/>
      <c r="W32" s="22"/>
      <c r="X32" s="22"/>
      <c r="Y32" s="22"/>
    </row>
    <row r="33" spans="1:20" x14ac:dyDescent="0.25">
      <c r="A33" t="s">
        <v>28</v>
      </c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t="s">
        <v>27</v>
      </c>
      <c r="M34" s="21"/>
      <c r="N34" s="21"/>
      <c r="O34" s="21"/>
      <c r="P34" s="21"/>
      <c r="Q34" s="21"/>
      <c r="R34" s="21"/>
      <c r="S34" s="22"/>
      <c r="T34" s="22"/>
    </row>
    <row r="35" spans="1:20" x14ac:dyDescent="0.25">
      <c r="A35" s="2"/>
      <c r="B35" s="2"/>
      <c r="O35" s="13"/>
      <c r="P35" s="13"/>
      <c r="Q35" s="13"/>
      <c r="R35" s="13"/>
    </row>
    <row r="36" spans="1:20" x14ac:dyDescent="0.25">
      <c r="A36" t="s">
        <v>52</v>
      </c>
    </row>
    <row r="37" spans="1:20" x14ac:dyDescent="0.25">
      <c r="A37" t="s">
        <v>53</v>
      </c>
      <c r="O37" s="14"/>
      <c r="P37" s="14"/>
      <c r="Q37" s="14"/>
      <c r="R37" s="14"/>
    </row>
    <row r="38" spans="1:20" x14ac:dyDescent="0.25">
      <c r="O38" s="14"/>
      <c r="P38" s="14"/>
      <c r="Q38" s="14"/>
      <c r="R38" s="14"/>
    </row>
    <row r="39" spans="1:20" x14ac:dyDescent="0.25">
      <c r="O39" s="14"/>
      <c r="P39" s="14"/>
      <c r="Q39" s="14"/>
      <c r="R39" s="14"/>
    </row>
    <row r="40" spans="1:20" x14ac:dyDescent="0.25">
      <c r="O40" s="14"/>
      <c r="P40" s="14"/>
      <c r="Q40" s="14"/>
      <c r="R40" s="14"/>
    </row>
    <row r="41" spans="1:20" x14ac:dyDescent="0.25">
      <c r="O41" s="15"/>
      <c r="P41" s="15"/>
      <c r="Q41" s="15"/>
      <c r="R41" s="15"/>
    </row>
    <row r="42" spans="1:20" x14ac:dyDescent="0.25">
      <c r="G42" t="s">
        <v>30</v>
      </c>
      <c r="O42" s="15"/>
      <c r="P42" s="15"/>
      <c r="Q42" s="15"/>
      <c r="R42" s="15"/>
    </row>
    <row r="43" spans="1:20" x14ac:dyDescent="0.25">
      <c r="O43" s="15"/>
      <c r="P43" s="15"/>
      <c r="Q43" s="15"/>
      <c r="R43" s="15"/>
    </row>
    <row r="44" spans="1:20" x14ac:dyDescent="0.25">
      <c r="O44" s="15"/>
      <c r="P44" s="15"/>
      <c r="Q44" s="15"/>
      <c r="R44" s="15"/>
    </row>
    <row r="45" spans="1:20" x14ac:dyDescent="0.25">
      <c r="O45" s="16"/>
      <c r="P45" s="16"/>
      <c r="Q45" s="16"/>
      <c r="R45" s="16"/>
    </row>
    <row r="46" spans="1:20" x14ac:dyDescent="0.25">
      <c r="O46" s="16"/>
      <c r="P46" s="16"/>
      <c r="Q46" s="16"/>
      <c r="R46" s="16"/>
    </row>
    <row r="47" spans="1:20" x14ac:dyDescent="0.25">
      <c r="O47" s="16"/>
      <c r="P47" s="16"/>
      <c r="Q47" s="16"/>
      <c r="R47" s="16"/>
    </row>
    <row r="48" spans="1:20" x14ac:dyDescent="0.25">
      <c r="O48" s="16"/>
      <c r="P48" s="16"/>
      <c r="Q48" s="16"/>
      <c r="R48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Expt 3 (2021) Bytho and Zoops</vt:lpstr>
      <vt:lpstr>Expt 4 (2022) Bytho and Zoops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 K Branstrator</dc:creator>
  <cp:lastModifiedBy>Donn K Branstrator</cp:lastModifiedBy>
  <dcterms:created xsi:type="dcterms:W3CDTF">2022-02-09T21:15:34Z</dcterms:created>
  <dcterms:modified xsi:type="dcterms:W3CDTF">2025-02-13T17:33:46Z</dcterms:modified>
</cp:coreProperties>
</file>